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520" windowHeight="8895" activeTab="1"/>
  </bookViews>
  <sheets>
    <sheet name="Notes" sheetId="2" r:id="rId1"/>
    <sheet name="Contents" sheetId="1" r:id="rId2"/>
    <sheet name="UK_welfare" sheetId="3" r:id="rId3"/>
    <sheet name="GB_welfare" sheetId="4" r:id="rId4"/>
    <sheet name="Benefit_summary_table" sheetId="5" r:id="rId5"/>
    <sheet name="Table_1a" sheetId="6" r:id="rId6"/>
    <sheet name="Table_1b" sheetId="7" r:id="rId7"/>
    <sheet name="Table_1c" sheetId="8" r:id="rId8"/>
    <sheet name="Table_2a" sheetId="9" r:id="rId9"/>
    <sheet name="Table_2b" sheetId="10" r:id="rId10"/>
    <sheet name="Table_2c" sheetId="11" r:id="rId11"/>
    <sheet name="Table_3a" sheetId="12" r:id="rId12"/>
    <sheet name="Table_3b" sheetId="13" r:id="rId13"/>
    <sheet name="Table_3c" sheetId="14" r:id="rId14"/>
    <sheet name="Table_4" sheetId="15" r:id="rId15"/>
    <sheet name="Non-DWP_welfare" sheetId="16" r:id="rId16"/>
    <sheet name="Bereavement_benefits" sheetId="17" r:id="rId17"/>
    <sheet name="Carers_Allowance" sheetId="18" r:id="rId18"/>
    <sheet name="Council_Tax_Benefit" sheetId="19" r:id="rId19"/>
    <sheet name="Disability_benefits" sheetId="20" r:id="rId20"/>
    <sheet name="Housing_benefits" sheetId="21" r:id="rId21"/>
    <sheet name="Incapacity_benefits" sheetId="22" r:id="rId22"/>
    <sheet name="Income_Support" sheetId="23" r:id="rId23"/>
    <sheet name="Industrial_injuries_benefits" sheetId="24" r:id="rId24"/>
    <sheet name="Maternity_benefits" sheetId="25" r:id="rId25"/>
    <sheet name="New_Deal_&amp;_Emp_prog_allowances" sheetId="26" r:id="rId26"/>
    <sheet name="Pension_Credit" sheetId="27" r:id="rId27"/>
    <sheet name="Social_Fund" sheetId="28" r:id="rId28"/>
    <sheet name="State_Pension" sheetId="29" r:id="rId29"/>
    <sheet name="Unemployment_benefits" sheetId="30" r:id="rId30"/>
    <sheet name="Universal_Credit_and_equivalent" sheetId="31" r:id="rId31"/>
  </sheets>
  <calcPr calcId="162913"/>
</workbook>
</file>

<file path=xl/calcChain.xml><?xml version="1.0" encoding="utf-8"?>
<calcChain xmlns="http://schemas.openxmlformats.org/spreadsheetml/2006/main">
  <c r="AI36" i="4" l="1"/>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AH36"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AH29"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AH22" i="4"/>
  <c r="AH15"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AH10"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AH9"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AH6" i="4"/>
  <c r="AH50" i="3"/>
  <c r="AG50" i="3"/>
  <c r="AF50" i="3"/>
  <c r="AE50" i="3"/>
  <c r="AD50" i="3"/>
  <c r="AC50" i="3"/>
  <c r="AB50" i="3"/>
  <c r="AA50" i="3"/>
  <c r="Z50" i="3"/>
  <c r="Y50" i="3"/>
  <c r="X50" i="3"/>
  <c r="W50" i="3"/>
  <c r="V50" i="3"/>
  <c r="AH46" i="3"/>
  <c r="AG46" i="3"/>
  <c r="AF46" i="3"/>
  <c r="AE46" i="3"/>
  <c r="AD46" i="3"/>
  <c r="AC46" i="3"/>
  <c r="AB46" i="3"/>
  <c r="AA46" i="3"/>
  <c r="Z46" i="3"/>
  <c r="Y46" i="3"/>
  <c r="X46" i="3"/>
  <c r="W46" i="3"/>
  <c r="V46" i="3"/>
  <c r="AH42" i="3"/>
  <c r="AG42" i="3"/>
  <c r="AF42" i="3"/>
  <c r="AE42" i="3"/>
  <c r="AD42" i="3"/>
  <c r="AC42" i="3"/>
  <c r="AB42" i="3"/>
  <c r="AA42" i="3"/>
  <c r="Z42" i="3"/>
  <c r="Y42" i="3"/>
  <c r="X42" i="3"/>
  <c r="W42" i="3"/>
  <c r="V42" i="3"/>
  <c r="AH36" i="3"/>
  <c r="AG36" i="3"/>
  <c r="AF36" i="3"/>
  <c r="AE36" i="3"/>
  <c r="AD36" i="3"/>
  <c r="AC36" i="3"/>
  <c r="AB36" i="3"/>
  <c r="AA36" i="3"/>
  <c r="Z36" i="3"/>
  <c r="Y36" i="3"/>
  <c r="X36" i="3"/>
  <c r="W36" i="3"/>
  <c r="V36" i="3"/>
  <c r="W19" i="3"/>
  <c r="X19" i="3"/>
  <c r="Y19" i="3"/>
  <c r="Z19" i="3"/>
  <c r="AA19" i="3"/>
  <c r="AB19" i="3"/>
  <c r="AC19" i="3"/>
  <c r="AD19" i="3"/>
  <c r="AE19" i="3"/>
  <c r="AF19" i="3"/>
  <c r="AG19" i="3"/>
  <c r="AH19" i="3"/>
  <c r="W20" i="3"/>
  <c r="X20" i="3"/>
  <c r="Y20" i="3"/>
  <c r="Z20" i="3"/>
  <c r="AA20" i="3"/>
  <c r="AB20" i="3"/>
  <c r="AC20" i="3"/>
  <c r="AD20" i="3"/>
  <c r="AE20" i="3"/>
  <c r="AF20" i="3"/>
  <c r="AG20" i="3"/>
  <c r="AH20" i="3"/>
  <c r="W21" i="3"/>
  <c r="X21" i="3"/>
  <c r="Y21" i="3"/>
  <c r="Z21" i="3"/>
  <c r="AA21" i="3"/>
  <c r="AB21" i="3"/>
  <c r="AC21" i="3"/>
  <c r="AD21" i="3"/>
  <c r="AE21" i="3"/>
  <c r="AF21" i="3"/>
  <c r="AG21" i="3"/>
  <c r="AH21" i="3"/>
  <c r="V21" i="3"/>
  <c r="V20" i="3"/>
  <c r="V19" i="3"/>
  <c r="E9" i="3"/>
  <c r="F9" i="3"/>
  <c r="G9" i="3"/>
  <c r="H9" i="3"/>
  <c r="I9" i="3"/>
  <c r="J9" i="3"/>
  <c r="K9" i="3"/>
  <c r="L9" i="3"/>
  <c r="M9" i="3"/>
  <c r="N9" i="3"/>
  <c r="O9" i="3"/>
  <c r="P9" i="3"/>
  <c r="Q9" i="3"/>
  <c r="R9" i="3"/>
  <c r="S9" i="3"/>
  <c r="T9" i="3"/>
  <c r="U9" i="3"/>
  <c r="W9" i="3"/>
  <c r="X9" i="3"/>
  <c r="Y9" i="3"/>
  <c r="Z9" i="3"/>
  <c r="AA9" i="3"/>
  <c r="AB9" i="3"/>
  <c r="AC9" i="3"/>
  <c r="AD9" i="3"/>
  <c r="AE9" i="3"/>
  <c r="AF9" i="3"/>
  <c r="AG9" i="3"/>
  <c r="AH9" i="3"/>
  <c r="V9" i="3"/>
  <c r="W8" i="3"/>
  <c r="X8" i="3"/>
  <c r="Y8" i="3"/>
  <c r="Z8" i="3"/>
  <c r="AA8" i="3"/>
  <c r="AB8" i="3"/>
  <c r="AC8" i="3"/>
  <c r="AD8" i="3"/>
  <c r="AE8" i="3"/>
  <c r="AF8" i="3"/>
  <c r="AG8" i="3"/>
  <c r="AH8" i="3"/>
  <c r="V8" i="3"/>
  <c r="F6" i="3"/>
  <c r="G6" i="3"/>
  <c r="H6" i="3"/>
  <c r="I6" i="3"/>
  <c r="J6" i="3"/>
  <c r="K6" i="3"/>
  <c r="L6" i="3"/>
  <c r="M6" i="3"/>
  <c r="N6" i="3"/>
  <c r="O6" i="3"/>
  <c r="P6" i="3"/>
  <c r="Q6" i="3"/>
  <c r="R6" i="3"/>
  <c r="S6" i="3"/>
  <c r="T6" i="3"/>
  <c r="U6" i="3"/>
  <c r="V6" i="3"/>
  <c r="W6" i="3"/>
  <c r="X6" i="3"/>
  <c r="Y6" i="3"/>
  <c r="Z6" i="3"/>
  <c r="AA6" i="3"/>
  <c r="AB6" i="3"/>
  <c r="AC6" i="3"/>
  <c r="AD6" i="3"/>
  <c r="AE6" i="3"/>
  <c r="AF6" i="3"/>
  <c r="AG6" i="3"/>
  <c r="AH6" i="3"/>
  <c r="E6" i="3"/>
  <c r="BX4" i="16" l="1"/>
  <c r="CC18" i="31" l="1"/>
  <c r="CB18" i="31"/>
  <c r="CA18" i="31"/>
  <c r="BZ18" i="31"/>
  <c r="BY18" i="31"/>
  <c r="BX18" i="31"/>
  <c r="BW18" i="31"/>
  <c r="BW14" i="31"/>
  <c r="BX14" i="31"/>
  <c r="BY14" i="31"/>
  <c r="BZ14" i="31"/>
  <c r="CA14" i="31"/>
  <c r="CB14" i="31"/>
  <c r="CC14" i="31"/>
  <c r="CC5" i="30" l="1"/>
  <c r="CB5" i="30"/>
  <c r="CA5" i="30"/>
  <c r="BZ5" i="30"/>
  <c r="BY5" i="30"/>
  <c r="BX5" i="30"/>
  <c r="BW5" i="30"/>
  <c r="BV5" i="30"/>
  <c r="BU5" i="30"/>
  <c r="BT5" i="30"/>
  <c r="BS5" i="30"/>
  <c r="BR5" i="30"/>
  <c r="BQ5" i="30"/>
  <c r="BP5" i="30"/>
  <c r="BO5" i="30"/>
  <c r="BN5" i="30"/>
  <c r="BM5" i="30"/>
  <c r="BL5" i="30"/>
  <c r="BK5" i="30"/>
  <c r="BJ5" i="30"/>
  <c r="BI5" i="30"/>
  <c r="BH5" i="30"/>
  <c r="BG5" i="30"/>
  <c r="BF5" i="30"/>
  <c r="BE5" i="30"/>
  <c r="BD5" i="30"/>
  <c r="BC5" i="30"/>
  <c r="BB5" i="30"/>
  <c r="BA5" i="30"/>
  <c r="AZ5" i="30"/>
  <c r="AY5" i="30"/>
  <c r="AX5" i="30"/>
  <c r="AW5" i="30"/>
  <c r="AV5" i="30"/>
  <c r="AU5" i="30"/>
  <c r="AT5" i="30"/>
  <c r="AS5" i="30"/>
  <c r="AR5" i="30"/>
  <c r="AQ5" i="30"/>
  <c r="AP5" i="30"/>
  <c r="AO5" i="30"/>
  <c r="AN5" i="30"/>
  <c r="AM5" i="30"/>
  <c r="AL5"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I5" i="30"/>
  <c r="H5" i="30"/>
  <c r="G5" i="30"/>
  <c r="F5" i="30"/>
  <c r="E5" i="30"/>
  <c r="D5" i="30"/>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CA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BS20" i="15"/>
  <c r="BS18" i="15" s="1"/>
  <c r="AU20" i="15"/>
  <c r="AT20" i="15"/>
  <c r="AS20" i="15"/>
  <c r="AR20" i="15"/>
  <c r="AQ20" i="15"/>
  <c r="AP20" i="15"/>
  <c r="AO20" i="15"/>
  <c r="AN20" i="15"/>
  <c r="AM20" i="15"/>
  <c r="AL20" i="15"/>
  <c r="AK20" i="15"/>
  <c r="AJ20" i="15"/>
  <c r="AI20" i="15"/>
  <c r="AH20" i="15"/>
  <c r="CA19" i="15"/>
  <c r="CA18" i="15" s="1"/>
  <c r="BH17" i="15"/>
  <c r="AN17" i="15"/>
  <c r="BS15" i="15"/>
  <c r="AZ15" i="15"/>
  <c r="AM13" i="15"/>
  <c r="AM11" i="15" s="1"/>
  <c r="AI10" i="15"/>
  <c r="AN9" i="15"/>
  <c r="BR7" i="15"/>
  <c r="AL7"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L101" i="13"/>
  <c r="BH101" i="13"/>
  <c r="BL91" i="13"/>
  <c r="BH91" i="13"/>
  <c r="BL64" i="13"/>
  <c r="BL55" i="13"/>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CC87" i="12"/>
  <c r="CB87" i="12"/>
  <c r="CA87" i="12"/>
  <c r="BZ87" i="12"/>
  <c r="BZ86" i="12" s="1"/>
  <c r="BY87" i="12"/>
  <c r="BX87" i="12"/>
  <c r="BW87" i="12"/>
  <c r="BV87" i="12"/>
  <c r="BV86" i="12" s="1"/>
  <c r="BU87" i="12"/>
  <c r="BT87" i="12"/>
  <c r="BS87" i="12"/>
  <c r="BR87" i="12"/>
  <c r="BR86" i="12" s="1"/>
  <c r="BQ87" i="12"/>
  <c r="BP87" i="12"/>
  <c r="BO87" i="12"/>
  <c r="BN87" i="12"/>
  <c r="BN86" i="12" s="1"/>
  <c r="BM87" i="12"/>
  <c r="BL87" i="12"/>
  <c r="BK87" i="12"/>
  <c r="BJ87" i="12"/>
  <c r="BJ86" i="12" s="1"/>
  <c r="BI87" i="12"/>
  <c r="BH87" i="12"/>
  <c r="BG87" i="12"/>
  <c r="BF87" i="12"/>
  <c r="BF86" i="12" s="1"/>
  <c r="BE87" i="12"/>
  <c r="BD87" i="12"/>
  <c r="BC87" i="12"/>
  <c r="BB87" i="12"/>
  <c r="BB86" i="12" s="1"/>
  <c r="BA87" i="12"/>
  <c r="AZ87" i="12"/>
  <c r="AY87" i="12"/>
  <c r="AX87" i="12"/>
  <c r="AX86" i="12" s="1"/>
  <c r="AW87" i="12"/>
  <c r="AV87" i="12"/>
  <c r="AU87" i="12"/>
  <c r="AT87" i="12"/>
  <c r="AT86" i="12" s="1"/>
  <c r="AS87" i="12"/>
  <c r="AR87" i="12"/>
  <c r="AQ87" i="12"/>
  <c r="AP87" i="12"/>
  <c r="AP86" i="12" s="1"/>
  <c r="AO87" i="12"/>
  <c r="AN87" i="12"/>
  <c r="AM87" i="12"/>
  <c r="AL87" i="12"/>
  <c r="AL86" i="12" s="1"/>
  <c r="AK87" i="12"/>
  <c r="AJ87" i="12"/>
  <c r="AI87" i="12"/>
  <c r="AH87" i="12"/>
  <c r="AH86" i="12" s="1"/>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CC79" i="12"/>
  <c r="CB79" i="12"/>
  <c r="CA79" i="12"/>
  <c r="BZ79" i="12"/>
  <c r="BZ78" i="12" s="1"/>
  <c r="BY79" i="12"/>
  <c r="BX79" i="12"/>
  <c r="BW79" i="12"/>
  <c r="BV79" i="12"/>
  <c r="BV78" i="12" s="1"/>
  <c r="BU79" i="12"/>
  <c r="BT79" i="12"/>
  <c r="BS79" i="12"/>
  <c r="BR79" i="12"/>
  <c r="BR78" i="12" s="1"/>
  <c r="BQ79" i="12"/>
  <c r="BP79" i="12"/>
  <c r="BO79" i="12"/>
  <c r="BN79" i="12"/>
  <c r="BN78" i="12" s="1"/>
  <c r="BM79" i="12"/>
  <c r="BL79" i="12"/>
  <c r="BK79" i="12"/>
  <c r="BJ79" i="12"/>
  <c r="BJ78" i="12" s="1"/>
  <c r="BI79" i="12"/>
  <c r="BH79" i="12"/>
  <c r="BG79" i="12"/>
  <c r="BF79" i="12"/>
  <c r="BF78" i="12" s="1"/>
  <c r="BE79" i="12"/>
  <c r="BD79" i="12"/>
  <c r="BC79" i="12"/>
  <c r="BB79" i="12"/>
  <c r="BB78" i="12" s="1"/>
  <c r="BA79" i="12"/>
  <c r="AZ79" i="12"/>
  <c r="AY79" i="12"/>
  <c r="AX79" i="12"/>
  <c r="AX78" i="12" s="1"/>
  <c r="AW79" i="12"/>
  <c r="AV79" i="12"/>
  <c r="AU79" i="12"/>
  <c r="AT79" i="12"/>
  <c r="AT78" i="12" s="1"/>
  <c r="AS79" i="12"/>
  <c r="AR79" i="12"/>
  <c r="AQ79" i="12"/>
  <c r="AP79" i="12"/>
  <c r="AP78" i="12" s="1"/>
  <c r="AO79" i="12"/>
  <c r="AN79" i="12"/>
  <c r="AM79" i="12"/>
  <c r="AL79" i="12"/>
  <c r="AL78" i="12" s="1"/>
  <c r="AK79" i="12"/>
  <c r="AJ79" i="12"/>
  <c r="AI79" i="12"/>
  <c r="AH79" i="12"/>
  <c r="AH78" i="12" s="1"/>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CC75" i="12"/>
  <c r="CB75" i="12"/>
  <c r="CA75" i="12"/>
  <c r="BZ75" i="12"/>
  <c r="BZ74" i="12" s="1"/>
  <c r="BY75" i="12"/>
  <c r="BX75" i="12"/>
  <c r="BW75" i="12"/>
  <c r="BV75" i="12"/>
  <c r="BV74" i="12" s="1"/>
  <c r="BU75" i="12"/>
  <c r="BT75" i="12"/>
  <c r="BS75" i="12"/>
  <c r="BR75" i="12"/>
  <c r="BR74" i="12" s="1"/>
  <c r="BQ75" i="12"/>
  <c r="BP75" i="12"/>
  <c r="BO75" i="12"/>
  <c r="BN75" i="12"/>
  <c r="BN74" i="12" s="1"/>
  <c r="BM75" i="12"/>
  <c r="BL75" i="12"/>
  <c r="BK75" i="12"/>
  <c r="BJ75" i="12"/>
  <c r="BJ74" i="12" s="1"/>
  <c r="BI75" i="12"/>
  <c r="BH75" i="12"/>
  <c r="BG75" i="12"/>
  <c r="BF75" i="12"/>
  <c r="BF74" i="12" s="1"/>
  <c r="BE75" i="12"/>
  <c r="BD75" i="12"/>
  <c r="BC75" i="12"/>
  <c r="BB75" i="12"/>
  <c r="BB74" i="12" s="1"/>
  <c r="BA75" i="12"/>
  <c r="AZ75" i="12"/>
  <c r="AY75" i="12"/>
  <c r="AX75" i="12"/>
  <c r="AX74" i="12" s="1"/>
  <c r="AW75" i="12"/>
  <c r="AV75" i="12"/>
  <c r="AU75" i="12"/>
  <c r="AT75" i="12"/>
  <c r="AT74" i="12" s="1"/>
  <c r="AS75" i="12"/>
  <c r="AR75" i="12"/>
  <c r="AQ75" i="12"/>
  <c r="AP75" i="12"/>
  <c r="AP74" i="12" s="1"/>
  <c r="AO75" i="12"/>
  <c r="AN75" i="12"/>
  <c r="AM75" i="12"/>
  <c r="AL75" i="12"/>
  <c r="AL74" i="12" s="1"/>
  <c r="AK75" i="12"/>
  <c r="AJ75" i="12"/>
  <c r="AI75" i="12"/>
  <c r="AH75" i="12"/>
  <c r="AH74" i="12" s="1"/>
  <c r="CC71" i="12"/>
  <c r="CB71" i="12"/>
  <c r="CA71" i="12"/>
  <c r="BZ71" i="12"/>
  <c r="BZ72" i="12" s="1"/>
  <c r="BY71" i="12"/>
  <c r="BX71" i="12"/>
  <c r="BW71" i="12"/>
  <c r="BV71" i="12"/>
  <c r="BV72" i="12" s="1"/>
  <c r="BU71" i="12"/>
  <c r="BT71" i="12"/>
  <c r="BS71" i="12"/>
  <c r="BR71" i="12"/>
  <c r="BR72" i="12" s="1"/>
  <c r="AL71" i="12"/>
  <c r="CC70" i="12"/>
  <c r="CB70" i="12"/>
  <c r="CA70" i="12"/>
  <c r="BZ70" i="12"/>
  <c r="BY70" i="12"/>
  <c r="BX70" i="12"/>
  <c r="BW70" i="12"/>
  <c r="BV70" i="12"/>
  <c r="BU70" i="12"/>
  <c r="BT70" i="12"/>
  <c r="BS70" i="12"/>
  <c r="BR70" i="12"/>
  <c r="BM70"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F62" i="12"/>
  <c r="CC61" i="12"/>
  <c r="CB61" i="12"/>
  <c r="CA61" i="12"/>
  <c r="BZ61" i="12"/>
  <c r="BY61" i="12"/>
  <c r="BX61" i="12"/>
  <c r="BW61" i="12"/>
  <c r="BV61" i="12"/>
  <c r="BU61" i="12"/>
  <c r="BT61" i="12"/>
  <c r="BS61" i="12"/>
  <c r="BR61" i="12"/>
  <c r="BQ61" i="12"/>
  <c r="BP61" i="12"/>
  <c r="BO61" i="12"/>
  <c r="BN61" i="12"/>
  <c r="BM61" i="12"/>
  <c r="BL61" i="12"/>
  <c r="AH61" i="12"/>
  <c r="CC60" i="12"/>
  <c r="CB60" i="12"/>
  <c r="CA60" i="12"/>
  <c r="BZ60" i="12"/>
  <c r="BZ96" i="12" s="1"/>
  <c r="BY60" i="12"/>
  <c r="BX60" i="12"/>
  <c r="BW60" i="12"/>
  <c r="BV60" i="12"/>
  <c r="BV96" i="12" s="1"/>
  <c r="BU60" i="12"/>
  <c r="BT60" i="12"/>
  <c r="BS60" i="12"/>
  <c r="BR60" i="12"/>
  <c r="BR96" i="12" s="1"/>
  <c r="BQ60" i="12"/>
  <c r="BP60" i="12"/>
  <c r="BO60" i="12"/>
  <c r="BN60" i="12"/>
  <c r="BN96" i="12" s="1"/>
  <c r="BM60" i="12"/>
  <c r="BL60" i="12"/>
  <c r="BK60" i="12"/>
  <c r="BJ60" i="12"/>
  <c r="BJ96" i="12" s="1"/>
  <c r="BI60" i="12"/>
  <c r="BH60" i="12"/>
  <c r="BG60" i="12"/>
  <c r="BF60" i="12"/>
  <c r="BF96" i="12" s="1"/>
  <c r="BE60" i="12"/>
  <c r="BD60" i="12"/>
  <c r="BC60" i="12"/>
  <c r="BB60" i="12"/>
  <c r="BB96" i="12" s="1"/>
  <c r="BA60" i="12"/>
  <c r="AZ60" i="12"/>
  <c r="AY60" i="12"/>
  <c r="AX60" i="12"/>
  <c r="AX96" i="12" s="1"/>
  <c r="AW60" i="12"/>
  <c r="AV60" i="12"/>
  <c r="AU60" i="12"/>
  <c r="AT60" i="12"/>
  <c r="AT96" i="12" s="1"/>
  <c r="AS60" i="12"/>
  <c r="AR60" i="12"/>
  <c r="AQ60" i="12"/>
  <c r="AP60" i="12"/>
  <c r="AP96" i="12" s="1"/>
  <c r="AO60" i="12"/>
  <c r="AN60" i="12"/>
  <c r="AM60" i="12"/>
  <c r="AL60" i="12"/>
  <c r="AL96" i="12" s="1"/>
  <c r="AK60" i="12"/>
  <c r="AJ60" i="12"/>
  <c r="AI60" i="12"/>
  <c r="AH60" i="12"/>
  <c r="AH96" i="12" s="1"/>
  <c r="CC59" i="12"/>
  <c r="CB59" i="12"/>
  <c r="CA59" i="12"/>
  <c r="BZ59" i="12"/>
  <c r="BZ95" i="12" s="1"/>
  <c r="BY59" i="12"/>
  <c r="BX59" i="12"/>
  <c r="BW59" i="12"/>
  <c r="BV59" i="12"/>
  <c r="BV95" i="12" s="1"/>
  <c r="BU59" i="12"/>
  <c r="BT59" i="12"/>
  <c r="BS59" i="12"/>
  <c r="BR59" i="12"/>
  <c r="BR95" i="12" s="1"/>
  <c r="BQ59" i="12"/>
  <c r="BP59" i="12"/>
  <c r="BO59" i="12"/>
  <c r="BN59" i="12"/>
  <c r="BN95" i="12" s="1"/>
  <c r="BM59" i="12"/>
  <c r="BL59" i="12"/>
  <c r="BK59" i="12"/>
  <c r="BJ59" i="12"/>
  <c r="BJ95" i="12" s="1"/>
  <c r="BI59" i="12"/>
  <c r="BH59" i="12"/>
  <c r="BG59" i="12"/>
  <c r="BF59" i="12"/>
  <c r="BF95" i="12" s="1"/>
  <c r="BE59" i="12"/>
  <c r="BD59" i="12"/>
  <c r="BC59" i="12"/>
  <c r="BB59" i="12"/>
  <c r="BB95" i="12" s="1"/>
  <c r="BA59" i="12"/>
  <c r="AZ59" i="12"/>
  <c r="AY59" i="12"/>
  <c r="AX59" i="12"/>
  <c r="AX95" i="12" s="1"/>
  <c r="AW59" i="12"/>
  <c r="AV59" i="12"/>
  <c r="AU59" i="12"/>
  <c r="AT59" i="12"/>
  <c r="AT95" i="12" s="1"/>
  <c r="AS59" i="12"/>
  <c r="AR59" i="12"/>
  <c r="AQ59" i="12"/>
  <c r="AP59" i="12"/>
  <c r="AP95" i="12" s="1"/>
  <c r="AO59" i="12"/>
  <c r="AN59" i="12"/>
  <c r="AM59" i="12"/>
  <c r="AL59" i="12"/>
  <c r="AL95" i="12" s="1"/>
  <c r="AK59" i="12"/>
  <c r="AJ59" i="12"/>
  <c r="AI59" i="12"/>
  <c r="AH59" i="12"/>
  <c r="AH95" i="12" s="1"/>
  <c r="CC58" i="12"/>
  <c r="CB58" i="12"/>
  <c r="CA58" i="12"/>
  <c r="BZ58" i="12"/>
  <c r="BZ94" i="12" s="1"/>
  <c r="BY58" i="12"/>
  <c r="BX58" i="12"/>
  <c r="BW58" i="12"/>
  <c r="BV58" i="12"/>
  <c r="BV94" i="12" s="1"/>
  <c r="BU58" i="12"/>
  <c r="BT58" i="12"/>
  <c r="BS58" i="12"/>
  <c r="BR58" i="12"/>
  <c r="BR94" i="12" s="1"/>
  <c r="BQ58" i="12"/>
  <c r="BP58" i="12"/>
  <c r="BO58" i="12"/>
  <c r="BN58" i="12"/>
  <c r="BN94" i="12" s="1"/>
  <c r="BM58" i="12"/>
  <c r="BL58" i="12"/>
  <c r="BK58" i="12"/>
  <c r="BJ58" i="12"/>
  <c r="BJ94" i="12" s="1"/>
  <c r="BI58" i="12"/>
  <c r="BH58" i="12"/>
  <c r="BG58" i="12"/>
  <c r="BF58" i="12"/>
  <c r="BF94" i="12" s="1"/>
  <c r="BE58" i="12"/>
  <c r="BD58" i="12"/>
  <c r="BC58" i="12"/>
  <c r="BB58" i="12"/>
  <c r="BB94" i="12" s="1"/>
  <c r="BA58" i="12"/>
  <c r="AZ58" i="12"/>
  <c r="AY58" i="12"/>
  <c r="AX58" i="12"/>
  <c r="AX94" i="12" s="1"/>
  <c r="AW58" i="12"/>
  <c r="AV58" i="12"/>
  <c r="AU58" i="12"/>
  <c r="AT58" i="12"/>
  <c r="AT94" i="12" s="1"/>
  <c r="AS58" i="12"/>
  <c r="AR58" i="12"/>
  <c r="AQ58" i="12"/>
  <c r="AP58" i="12"/>
  <c r="AP94" i="12" s="1"/>
  <c r="AO58" i="12"/>
  <c r="AN58" i="12"/>
  <c r="AM58" i="12"/>
  <c r="AL58" i="12"/>
  <c r="AL94" i="12" s="1"/>
  <c r="AK58" i="12"/>
  <c r="AJ58" i="12"/>
  <c r="AI58" i="12"/>
  <c r="AH58" i="12"/>
  <c r="AH94" i="12" s="1"/>
  <c r="CC57" i="12"/>
  <c r="CB57" i="12"/>
  <c r="CA57" i="12"/>
  <c r="BZ57" i="12"/>
  <c r="BZ93" i="12" s="1"/>
  <c r="BY57" i="12"/>
  <c r="BX57" i="12"/>
  <c r="BW57" i="12"/>
  <c r="BV57" i="12"/>
  <c r="BV93" i="12" s="1"/>
  <c r="BU57" i="12"/>
  <c r="BT57" i="12"/>
  <c r="BS57" i="12"/>
  <c r="BR57" i="12"/>
  <c r="BR93" i="12" s="1"/>
  <c r="BQ57" i="12"/>
  <c r="BP57" i="12"/>
  <c r="BO57" i="12"/>
  <c r="BN57" i="12"/>
  <c r="BN93" i="12" s="1"/>
  <c r="BM57" i="12"/>
  <c r="BL57" i="12"/>
  <c r="BK57" i="12"/>
  <c r="BJ57" i="12"/>
  <c r="BJ93" i="12" s="1"/>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C56" i="12"/>
  <c r="CB56" i="12"/>
  <c r="CA56" i="12"/>
  <c r="BZ56" i="12"/>
  <c r="BZ92" i="12" s="1"/>
  <c r="BY56" i="12"/>
  <c r="BX56" i="12"/>
  <c r="BW56" i="12"/>
  <c r="BV56" i="12"/>
  <c r="BV92" i="12" s="1"/>
  <c r="BU56" i="12"/>
  <c r="BT56" i="12"/>
  <c r="BS56" i="12"/>
  <c r="BR56" i="12"/>
  <c r="BR92" i="12" s="1"/>
  <c r="BQ56" i="12"/>
  <c r="BP56" i="12"/>
  <c r="BO56" i="12"/>
  <c r="BN56" i="12"/>
  <c r="BN92" i="12" s="1"/>
  <c r="BM56" i="12"/>
  <c r="BL56" i="12"/>
  <c r="BK56" i="12"/>
  <c r="BJ56" i="12"/>
  <c r="BJ92" i="12" s="1"/>
  <c r="BI56" i="12"/>
  <c r="BH56" i="12"/>
  <c r="BG56" i="12"/>
  <c r="BF56" i="12"/>
  <c r="BF92" i="12" s="1"/>
  <c r="BE56" i="12"/>
  <c r="BD56" i="12"/>
  <c r="BC56" i="12"/>
  <c r="BB56" i="12"/>
  <c r="BB92" i="12" s="1"/>
  <c r="BA56" i="12"/>
  <c r="AZ56" i="12"/>
  <c r="AY56" i="12"/>
  <c r="AX56" i="12"/>
  <c r="AX92" i="12" s="1"/>
  <c r="AW56" i="12"/>
  <c r="AV56" i="12"/>
  <c r="AU56" i="12"/>
  <c r="AT56" i="12"/>
  <c r="AT92" i="12" s="1"/>
  <c r="AS56" i="12"/>
  <c r="AR56" i="12"/>
  <c r="AQ56" i="12"/>
  <c r="AP56" i="12"/>
  <c r="AP92" i="12" s="1"/>
  <c r="AO56" i="12"/>
  <c r="AN56" i="12"/>
  <c r="AM56" i="12"/>
  <c r="AL56" i="12"/>
  <c r="AL92" i="12" s="1"/>
  <c r="AK56" i="12"/>
  <c r="AJ56" i="12"/>
  <c r="AI56" i="12"/>
  <c r="AH56" i="12"/>
  <c r="AH92" i="12" s="1"/>
  <c r="CC54" i="12"/>
  <c r="CB54" i="12"/>
  <c r="CA54" i="12"/>
  <c r="BZ54"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F37" i="12" s="1"/>
  <c r="BF108" i="12" s="1"/>
  <c r="BE34" i="12"/>
  <c r="BD34" i="12"/>
  <c r="BC34" i="12"/>
  <c r="BB34" i="12"/>
  <c r="BB37" i="12" s="1"/>
  <c r="BB108" i="12" s="1"/>
  <c r="BA34" i="12"/>
  <c r="AZ34" i="12"/>
  <c r="AY34" i="12"/>
  <c r="AX34" i="12"/>
  <c r="AX37" i="12" s="1"/>
  <c r="AX108" i="12" s="1"/>
  <c r="AW34" i="12"/>
  <c r="AV34" i="12"/>
  <c r="AU34" i="12"/>
  <c r="AT34" i="12"/>
  <c r="AT37" i="12" s="1"/>
  <c r="AT108" i="12" s="1"/>
  <c r="AS34" i="12"/>
  <c r="AR34" i="12"/>
  <c r="AQ34" i="12"/>
  <c r="AP34" i="12"/>
  <c r="AP37" i="12" s="1"/>
  <c r="AO34" i="12"/>
  <c r="AN34" i="12"/>
  <c r="AM34" i="12"/>
  <c r="AL34" i="12"/>
  <c r="AL37" i="12" s="1"/>
  <c r="AL108" i="12" s="1"/>
  <c r="AK34" i="12"/>
  <c r="AJ34" i="12"/>
  <c r="AI34" i="12"/>
  <c r="AH34" i="12"/>
  <c r="AH37" i="12" s="1"/>
  <c r="AH108" i="12" s="1"/>
  <c r="CC30" i="12"/>
  <c r="CB30" i="12"/>
  <c r="CA30" i="12"/>
  <c r="BZ30" i="12"/>
  <c r="BZ41" i="12" s="1"/>
  <c r="BY30" i="12"/>
  <c r="BX30" i="12"/>
  <c r="BW30" i="12"/>
  <c r="BV30" i="12"/>
  <c r="BV41" i="12" s="1"/>
  <c r="BU30" i="12"/>
  <c r="BT30" i="12"/>
  <c r="BS30" i="12"/>
  <c r="BR30" i="12"/>
  <c r="BR41" i="12" s="1"/>
  <c r="BQ30" i="12"/>
  <c r="BP30" i="12"/>
  <c r="BO30" i="12"/>
  <c r="BN30" i="12"/>
  <c r="BN41" i="12" s="1"/>
  <c r="BM30" i="12"/>
  <c r="BL30" i="12"/>
  <c r="BK30" i="12"/>
  <c r="BJ30" i="12"/>
  <c r="BJ41" i="12" s="1"/>
  <c r="BI30" i="12"/>
  <c r="BH30" i="12"/>
  <c r="BG30" i="12"/>
  <c r="BF30" i="12"/>
  <c r="BF41" i="12" s="1"/>
  <c r="BE30" i="12"/>
  <c r="BD30" i="12"/>
  <c r="BC30" i="12"/>
  <c r="BB30" i="12"/>
  <c r="BB41" i="12" s="1"/>
  <c r="BA30" i="12"/>
  <c r="AZ30" i="12"/>
  <c r="AY30" i="12"/>
  <c r="AX30" i="12"/>
  <c r="AX41" i="12" s="1"/>
  <c r="AW30" i="12"/>
  <c r="AV30" i="12"/>
  <c r="AU30" i="12"/>
  <c r="AT30" i="12"/>
  <c r="AT41" i="12" s="1"/>
  <c r="AS30" i="12"/>
  <c r="AR30" i="12"/>
  <c r="AQ30" i="12"/>
  <c r="AP30" i="12"/>
  <c r="AP41" i="12" s="1"/>
  <c r="AO30" i="12"/>
  <c r="AN30" i="12"/>
  <c r="AM30" i="12"/>
  <c r="AL30" i="12"/>
  <c r="AL41" i="12" s="1"/>
  <c r="AK30" i="12"/>
  <c r="AJ30" i="12"/>
  <c r="AI30" i="12"/>
  <c r="AH30" i="12"/>
  <c r="AH41" i="12" s="1"/>
  <c r="CC29" i="12"/>
  <c r="CB29" i="12"/>
  <c r="CA29" i="12"/>
  <c r="BZ29" i="12"/>
  <c r="BZ40" i="12" s="1"/>
  <c r="BY29" i="12"/>
  <c r="BX29" i="12"/>
  <c r="BW29" i="12"/>
  <c r="BV29" i="12"/>
  <c r="BV40" i="12" s="1"/>
  <c r="BU29" i="12"/>
  <c r="BT29" i="12"/>
  <c r="BS29" i="12"/>
  <c r="BR29" i="12"/>
  <c r="BR40" i="12" s="1"/>
  <c r="BQ29" i="12"/>
  <c r="BP29" i="12"/>
  <c r="BO29" i="12"/>
  <c r="BN29" i="12"/>
  <c r="BN40" i="12" s="1"/>
  <c r="BM29" i="12"/>
  <c r="BL29" i="12"/>
  <c r="BK29" i="12"/>
  <c r="BJ29" i="12"/>
  <c r="BJ40" i="12" s="1"/>
  <c r="BI29" i="12"/>
  <c r="BH29" i="12"/>
  <c r="BG29" i="12"/>
  <c r="BF29" i="12"/>
  <c r="BF40" i="12" s="1"/>
  <c r="BE29" i="12"/>
  <c r="BD29" i="12"/>
  <c r="BC29" i="12"/>
  <c r="BB29" i="12"/>
  <c r="BB40" i="12" s="1"/>
  <c r="BA29" i="12"/>
  <c r="AZ29" i="12"/>
  <c r="AY29" i="12"/>
  <c r="AX29" i="12"/>
  <c r="AX40" i="12" s="1"/>
  <c r="AW29" i="12"/>
  <c r="AV29" i="12"/>
  <c r="AU29" i="12"/>
  <c r="AT29" i="12"/>
  <c r="AT40" i="12" s="1"/>
  <c r="AS29" i="12"/>
  <c r="AR29" i="12"/>
  <c r="AQ29" i="12"/>
  <c r="AP29" i="12"/>
  <c r="AP40" i="12" s="1"/>
  <c r="AO29" i="12"/>
  <c r="AN29" i="12"/>
  <c r="AM29" i="12"/>
  <c r="AL29" i="12"/>
  <c r="AL40" i="12" s="1"/>
  <c r="AK29" i="12"/>
  <c r="AJ29" i="12"/>
  <c r="AI29" i="12"/>
  <c r="AH29" i="12"/>
  <c r="AH40" i="12" s="1"/>
  <c r="CC28" i="12"/>
  <c r="CB28" i="12"/>
  <c r="CA28" i="12"/>
  <c r="BZ28" i="12"/>
  <c r="BZ39" i="12" s="1"/>
  <c r="BY28" i="12"/>
  <c r="BX28" i="12"/>
  <c r="BW28" i="12"/>
  <c r="BV28" i="12"/>
  <c r="BV39" i="12" s="1"/>
  <c r="BU28" i="12"/>
  <c r="BT28" i="12"/>
  <c r="BS28" i="12"/>
  <c r="BR28" i="12"/>
  <c r="BR39" i="12" s="1"/>
  <c r="BQ28" i="12"/>
  <c r="BP28" i="12"/>
  <c r="BO28" i="12"/>
  <c r="BN28" i="12"/>
  <c r="BN39" i="12" s="1"/>
  <c r="BM28" i="12"/>
  <c r="BL28" i="12"/>
  <c r="BK28" i="12"/>
  <c r="BJ28" i="12"/>
  <c r="BJ39" i="12" s="1"/>
  <c r="BI28" i="12"/>
  <c r="BH28" i="12"/>
  <c r="BG28" i="12"/>
  <c r="BF28" i="12"/>
  <c r="BF39" i="12" s="1"/>
  <c r="BE28" i="12"/>
  <c r="BD28" i="12"/>
  <c r="BC28" i="12"/>
  <c r="BB28" i="12"/>
  <c r="BB39" i="12" s="1"/>
  <c r="BA28" i="12"/>
  <c r="AZ28" i="12"/>
  <c r="AY28" i="12"/>
  <c r="AX28" i="12"/>
  <c r="AX39" i="12" s="1"/>
  <c r="AW28" i="12"/>
  <c r="AV28" i="12"/>
  <c r="AU28" i="12"/>
  <c r="AT28" i="12"/>
  <c r="AT39" i="12" s="1"/>
  <c r="AS28" i="12"/>
  <c r="AR28" i="12"/>
  <c r="AQ28" i="12"/>
  <c r="AP28" i="12"/>
  <c r="AP39" i="12" s="1"/>
  <c r="AO28" i="12"/>
  <c r="AN28" i="12"/>
  <c r="AM28" i="12"/>
  <c r="AL28" i="12"/>
  <c r="AL39" i="12" s="1"/>
  <c r="AK28" i="12"/>
  <c r="AJ28" i="12"/>
  <c r="AI28" i="12"/>
  <c r="AH28" i="12"/>
  <c r="AH39" i="12" s="1"/>
  <c r="CC27" i="12"/>
  <c r="CB27" i="12"/>
  <c r="CA27" i="12"/>
  <c r="BZ27" i="12"/>
  <c r="BZ38" i="12" s="1"/>
  <c r="BZ42" i="12" s="1"/>
  <c r="BZ43" i="12" s="1"/>
  <c r="BY27" i="12"/>
  <c r="BX27" i="12"/>
  <c r="BW27" i="12"/>
  <c r="BV27" i="12"/>
  <c r="BV38" i="12" s="1"/>
  <c r="BV42" i="12" s="1"/>
  <c r="BU27" i="12"/>
  <c r="BT27" i="12"/>
  <c r="BS27" i="12"/>
  <c r="BR27" i="12"/>
  <c r="BR38" i="12" s="1"/>
  <c r="BR42" i="12" s="1"/>
  <c r="BR43" i="12" s="1"/>
  <c r="BQ27" i="12"/>
  <c r="BP27" i="12"/>
  <c r="BO27" i="12"/>
  <c r="BN27" i="12"/>
  <c r="BN38" i="12" s="1"/>
  <c r="BN42" i="12" s="1"/>
  <c r="BN43" i="12" s="1"/>
  <c r="BM27" i="12"/>
  <c r="BL27" i="12"/>
  <c r="BK27" i="12"/>
  <c r="BJ27" i="12"/>
  <c r="BJ38" i="12" s="1"/>
  <c r="BJ42" i="12" s="1"/>
  <c r="BJ43" i="12" s="1"/>
  <c r="BI27" i="12"/>
  <c r="BH27" i="12"/>
  <c r="BG27" i="12"/>
  <c r="BF27" i="12"/>
  <c r="BF31" i="12" s="1"/>
  <c r="BF32" i="12" s="1"/>
  <c r="BE27" i="12"/>
  <c r="BD27" i="12"/>
  <c r="BC27" i="12"/>
  <c r="BB27" i="12"/>
  <c r="BB31" i="12" s="1"/>
  <c r="BB32" i="12" s="1"/>
  <c r="BA27" i="12"/>
  <c r="AZ27" i="12"/>
  <c r="AY27" i="12"/>
  <c r="AX27" i="12"/>
  <c r="AX31" i="12" s="1"/>
  <c r="AX32" i="12" s="1"/>
  <c r="AW27" i="12"/>
  <c r="AV27" i="12"/>
  <c r="AU27" i="12"/>
  <c r="AT27" i="12"/>
  <c r="AT31" i="12" s="1"/>
  <c r="AT32" i="12" s="1"/>
  <c r="AS27" i="12"/>
  <c r="AR27" i="12"/>
  <c r="AQ27" i="12"/>
  <c r="AP27" i="12"/>
  <c r="AP31" i="12" s="1"/>
  <c r="AP32" i="12" s="1"/>
  <c r="AO27" i="12"/>
  <c r="AN27" i="12"/>
  <c r="AM27" i="12"/>
  <c r="AL27" i="12"/>
  <c r="AL31" i="12" s="1"/>
  <c r="AL32" i="12" s="1"/>
  <c r="AK27" i="12"/>
  <c r="AJ27" i="12"/>
  <c r="AI27" i="12"/>
  <c r="AH27" i="12"/>
  <c r="AH31" i="12" s="1"/>
  <c r="AH32" i="12" s="1"/>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CC10" i="12"/>
  <c r="CB10"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CC9" i="12"/>
  <c r="CB9" i="12"/>
  <c r="CA9" i="12"/>
  <c r="BZ9"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BE7" i="12"/>
  <c r="BV6" i="12"/>
  <c r="BU6" i="12"/>
  <c r="BF6" i="12"/>
  <c r="AO6" i="12"/>
  <c r="BV99" i="9"/>
  <c r="BU99" i="9"/>
  <c r="BT99" i="9"/>
  <c r="BS99" i="9"/>
  <c r="BR99" i="9"/>
  <c r="BQ99" i="9"/>
  <c r="BP99" i="9"/>
  <c r="BO99" i="9"/>
  <c r="BN99" i="9"/>
  <c r="BM99" i="9"/>
  <c r="BL99" i="9"/>
  <c r="CC50" i="8"/>
  <c r="CB50" i="8"/>
  <c r="CA50" i="8"/>
  <c r="BZ50" i="8"/>
  <c r="BY50" i="8"/>
  <c r="BX50" i="8"/>
  <c r="BW50" i="8"/>
  <c r="BV50" i="8"/>
  <c r="BU50" i="8"/>
  <c r="BT50" i="8"/>
  <c r="BS50" i="8"/>
  <c r="BR50" i="8"/>
  <c r="BQ50" i="8"/>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BX43" i="6"/>
  <c r="BV43" i="6"/>
  <c r="BU43" i="6"/>
  <c r="BT43" i="6"/>
  <c r="BS43" i="6"/>
  <c r="BR43" i="6"/>
  <c r="BQ43" i="6"/>
  <c r="BP43" i="6"/>
  <c r="BO43" i="6"/>
  <c r="BN43" i="6"/>
  <c r="BM43" i="6"/>
  <c r="BL43"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C5" i="6"/>
  <c r="CB5" i="6"/>
  <c r="CA5" i="6"/>
  <c r="BZ5" i="6"/>
  <c r="BY5" i="6"/>
  <c r="BX5" i="6"/>
  <c r="BW5" i="6"/>
  <c r="BV5" i="6"/>
  <c r="BU5" i="6"/>
  <c r="BT5" i="6"/>
  <c r="BS5" i="6"/>
  <c r="BR5" i="6"/>
  <c r="BQ5" i="6"/>
  <c r="CC11" i="31"/>
  <c r="CB11" i="31"/>
  <c r="CA11" i="31"/>
  <c r="BZ11" i="31"/>
  <c r="BY11" i="31"/>
  <c r="BX11" i="31"/>
  <c r="BW11" i="31"/>
  <c r="CC19" i="30"/>
  <c r="CB19" i="30"/>
  <c r="CA19" i="30"/>
  <c r="CA17" i="30" s="1"/>
  <c r="BZ19" i="30"/>
  <c r="BZ17" i="30" s="1"/>
  <c r="BY19" i="30"/>
  <c r="BX19" i="30"/>
  <c r="BW19" i="30"/>
  <c r="BW17" i="30" s="1"/>
  <c r="BV19" i="30"/>
  <c r="BV17" i="30" s="1"/>
  <c r="BU19" i="30"/>
  <c r="BT19" i="30"/>
  <c r="BS19" i="30"/>
  <c r="BS17" i="30" s="1"/>
  <c r="BR19" i="30"/>
  <c r="BR17" i="30" s="1"/>
  <c r="BQ19" i="30"/>
  <c r="BP19" i="30"/>
  <c r="BO19" i="30"/>
  <c r="BO17" i="30" s="1"/>
  <c r="BN19" i="30"/>
  <c r="BN17" i="30" s="1"/>
  <c r="BM19" i="30"/>
  <c r="BL19" i="30"/>
  <c r="BK19" i="30"/>
  <c r="BK17" i="30" s="1"/>
  <c r="BJ19" i="30"/>
  <c r="BJ17" i="30" s="1"/>
  <c r="BI19" i="30"/>
  <c r="BH19" i="30"/>
  <c r="BG19" i="30"/>
  <c r="BG17" i="30" s="1"/>
  <c r="BF19" i="30"/>
  <c r="BF17" i="30" s="1"/>
  <c r="BE19" i="30"/>
  <c r="BD19" i="30"/>
  <c r="BC19" i="30"/>
  <c r="BC17" i="30" s="1"/>
  <c r="BB19" i="30"/>
  <c r="BB17" i="30" s="1"/>
  <c r="BA19" i="30"/>
  <c r="AZ19" i="30"/>
  <c r="AY19" i="30"/>
  <c r="AY17" i="30" s="1"/>
  <c r="AX19" i="30"/>
  <c r="AX17" i="30" s="1"/>
  <c r="AW19" i="30"/>
  <c r="AV19" i="30"/>
  <c r="AU19" i="30"/>
  <c r="AU17" i="30" s="1"/>
  <c r="AT19" i="30"/>
  <c r="AT17" i="30" s="1"/>
  <c r="AS19" i="30"/>
  <c r="AR19" i="30"/>
  <c r="AQ19" i="30"/>
  <c r="AQ17" i="30" s="1"/>
  <c r="AP19" i="30"/>
  <c r="AP17" i="30" s="1"/>
  <c r="AO19" i="30"/>
  <c r="AN19" i="30"/>
  <c r="AM19" i="30"/>
  <c r="AM17" i="30" s="1"/>
  <c r="AL19" i="30"/>
  <c r="AL17" i="30" s="1"/>
  <c r="AK19" i="30"/>
  <c r="AJ19" i="30"/>
  <c r="AI19" i="30"/>
  <c r="AI17" i="30" s="1"/>
  <c r="AH19" i="30"/>
  <c r="AH17" i="30" s="1"/>
  <c r="AG19" i="30"/>
  <c r="AF19" i="30"/>
  <c r="AE19" i="30"/>
  <c r="AE17" i="30" s="1"/>
  <c r="AD19" i="30"/>
  <c r="AD17" i="30" s="1"/>
  <c r="AC19" i="30"/>
  <c r="AB19" i="30"/>
  <c r="AA19" i="30"/>
  <c r="AA17" i="30" s="1"/>
  <c r="Z19" i="30"/>
  <c r="Z17" i="30" s="1"/>
  <c r="Y19" i="30"/>
  <c r="X19" i="30"/>
  <c r="W19" i="30"/>
  <c r="W17" i="30" s="1"/>
  <c r="V19" i="30"/>
  <c r="V17" i="30" s="1"/>
  <c r="U19" i="30"/>
  <c r="T19" i="30"/>
  <c r="S19" i="30"/>
  <c r="S17" i="30" s="1"/>
  <c r="R19" i="30"/>
  <c r="R17" i="30" s="1"/>
  <c r="Q19" i="30"/>
  <c r="P19" i="30"/>
  <c r="O19" i="30"/>
  <c r="O17" i="30" s="1"/>
  <c r="N19" i="30"/>
  <c r="N17" i="30" s="1"/>
  <c r="M19" i="30"/>
  <c r="L19" i="30"/>
  <c r="K19" i="30"/>
  <c r="K17" i="30" s="1"/>
  <c r="J19" i="30"/>
  <c r="J17" i="30" s="1"/>
  <c r="I19" i="30"/>
  <c r="H19" i="30"/>
  <c r="G19" i="30"/>
  <c r="G17" i="30" s="1"/>
  <c r="F19" i="30"/>
  <c r="F17" i="30" s="1"/>
  <c r="E19" i="30"/>
  <c r="D19" i="30"/>
  <c r="CC17" i="30"/>
  <c r="CB17" i="30"/>
  <c r="BY17" i="30"/>
  <c r="BX17" i="30"/>
  <c r="BU17" i="30"/>
  <c r="BT17" i="30"/>
  <c r="BQ17" i="30"/>
  <c r="BP17" i="30"/>
  <c r="BM17" i="30"/>
  <c r="BL17" i="30"/>
  <c r="BI17" i="30"/>
  <c r="BH17" i="30"/>
  <c r="BE17" i="30"/>
  <c r="BD17" i="30"/>
  <c r="BA17" i="30"/>
  <c r="AZ17" i="30"/>
  <c r="AW17" i="30"/>
  <c r="AV17" i="30"/>
  <c r="AS17" i="30"/>
  <c r="AR17" i="30"/>
  <c r="AO17" i="30"/>
  <c r="AN17" i="30"/>
  <c r="AK17" i="30"/>
  <c r="AJ17" i="30"/>
  <c r="AG17" i="30"/>
  <c r="AF17" i="30"/>
  <c r="AC17" i="30"/>
  <c r="AB17" i="30"/>
  <c r="Y17" i="30"/>
  <c r="X17" i="30"/>
  <c r="U17" i="30"/>
  <c r="T17" i="30"/>
  <c r="Q17" i="30"/>
  <c r="P17" i="30"/>
  <c r="M17" i="30"/>
  <c r="L17" i="30"/>
  <c r="I17" i="30"/>
  <c r="H17" i="30"/>
  <c r="E17" i="30"/>
  <c r="D17" i="30"/>
  <c r="CC12" i="30"/>
  <c r="CB12" i="30"/>
  <c r="CA12" i="30"/>
  <c r="BZ12" i="30"/>
  <c r="BY12" i="30"/>
  <c r="BX12" i="30"/>
  <c r="BW12" i="30"/>
  <c r="BV12" i="30"/>
  <c r="BU12" i="30"/>
  <c r="BT12" i="30"/>
  <c r="BS12" i="30"/>
  <c r="BR12" i="30"/>
  <c r="BQ12" i="30"/>
  <c r="CC6" i="30"/>
  <c r="CB6" i="30"/>
  <c r="CB4" i="30" s="1"/>
  <c r="CA6" i="30"/>
  <c r="BZ6" i="30"/>
  <c r="BY6" i="30"/>
  <c r="BX6" i="30"/>
  <c r="BX4" i="30" s="1"/>
  <c r="BW6" i="30"/>
  <c r="BV6" i="30"/>
  <c r="BU6" i="30"/>
  <c r="BT6" i="30"/>
  <c r="BT4" i="30" s="1"/>
  <c r="BS6" i="30"/>
  <c r="BR6" i="30"/>
  <c r="BQ6" i="30"/>
  <c r="BP6" i="30"/>
  <c r="BP4" i="30" s="1"/>
  <c r="BO6" i="30"/>
  <c r="BO4" i="30" s="1"/>
  <c r="BN6" i="30"/>
  <c r="BM6" i="30"/>
  <c r="BL6" i="30"/>
  <c r="BL4" i="30" s="1"/>
  <c r="BK6" i="30"/>
  <c r="BK4" i="30" s="1"/>
  <c r="BJ6" i="30"/>
  <c r="BI6" i="30"/>
  <c r="BH6" i="30"/>
  <c r="BH4" i="30" s="1"/>
  <c r="BG6" i="30"/>
  <c r="BG4" i="30" s="1"/>
  <c r="BF6" i="30"/>
  <c r="BE6" i="30"/>
  <c r="BD6" i="30"/>
  <c r="BD4" i="30" s="1"/>
  <c r="BC6" i="30"/>
  <c r="BC4" i="30" s="1"/>
  <c r="BB6" i="30"/>
  <c r="BA6" i="30"/>
  <c r="AZ6" i="30"/>
  <c r="AZ4" i="30" s="1"/>
  <c r="AY6" i="30"/>
  <c r="AY4" i="30" s="1"/>
  <c r="AX6" i="30"/>
  <c r="AW6" i="30"/>
  <c r="AV6" i="30"/>
  <c r="AV4" i="30" s="1"/>
  <c r="AU6" i="30"/>
  <c r="AU4" i="30" s="1"/>
  <c r="AT6" i="30"/>
  <c r="AS6" i="30"/>
  <c r="AR6" i="30"/>
  <c r="AR4" i="30" s="1"/>
  <c r="AQ6" i="30"/>
  <c r="AQ4" i="30" s="1"/>
  <c r="AP6" i="30"/>
  <c r="AO6" i="30"/>
  <c r="AN6" i="30"/>
  <c r="AN4" i="30" s="1"/>
  <c r="AM6" i="30"/>
  <c r="AM4" i="30" s="1"/>
  <c r="AL6" i="30"/>
  <c r="AK6" i="30"/>
  <c r="AJ6" i="30"/>
  <c r="AJ4" i="30" s="1"/>
  <c r="AI6" i="30"/>
  <c r="AI4" i="30" s="1"/>
  <c r="AH6" i="30"/>
  <c r="AG6" i="30"/>
  <c r="AF6" i="30"/>
  <c r="AF4" i="30" s="1"/>
  <c r="AE6" i="30"/>
  <c r="AE4" i="30" s="1"/>
  <c r="AD6" i="30"/>
  <c r="AC6" i="30"/>
  <c r="AB6" i="30"/>
  <c r="AB4" i="30" s="1"/>
  <c r="AA6" i="30"/>
  <c r="AA4" i="30" s="1"/>
  <c r="Z6" i="30"/>
  <c r="Y6" i="30"/>
  <c r="X6" i="30"/>
  <c r="X4" i="30" s="1"/>
  <c r="W6" i="30"/>
  <c r="W4" i="30" s="1"/>
  <c r="V6" i="30"/>
  <c r="U6" i="30"/>
  <c r="T6" i="30"/>
  <c r="T4" i="30" s="1"/>
  <c r="S6" i="30"/>
  <c r="S4" i="30" s="1"/>
  <c r="R6" i="30"/>
  <c r="Q6" i="30"/>
  <c r="P6" i="30"/>
  <c r="P4" i="30" s="1"/>
  <c r="O6" i="30"/>
  <c r="O4" i="30" s="1"/>
  <c r="N6" i="30"/>
  <c r="M6" i="30"/>
  <c r="L6" i="30"/>
  <c r="L4" i="30" s="1"/>
  <c r="K6" i="30"/>
  <c r="K4" i="30" s="1"/>
  <c r="J6" i="30"/>
  <c r="I6" i="30"/>
  <c r="H6" i="30"/>
  <c r="H4" i="30" s="1"/>
  <c r="G6" i="30"/>
  <c r="G4" i="30" s="1"/>
  <c r="F6" i="30"/>
  <c r="E6" i="30"/>
  <c r="D6" i="30"/>
  <c r="D4" i="30" s="1"/>
  <c r="CC4" i="30"/>
  <c r="BZ4" i="30"/>
  <c r="BY4" i="30"/>
  <c r="BV4" i="30"/>
  <c r="BU4" i="30"/>
  <c r="BR4" i="30"/>
  <c r="BQ4" i="30"/>
  <c r="BN4" i="30"/>
  <c r="BM4" i="30"/>
  <c r="BJ4" i="30"/>
  <c r="BI4" i="30"/>
  <c r="BF4" i="30"/>
  <c r="BE4" i="30"/>
  <c r="BB4" i="30"/>
  <c r="BA4" i="30"/>
  <c r="AX4" i="30"/>
  <c r="AW4" i="30"/>
  <c r="AT4" i="30"/>
  <c r="AS4" i="30"/>
  <c r="AP4" i="30"/>
  <c r="AO4" i="30"/>
  <c r="AL4" i="30"/>
  <c r="AK4" i="30"/>
  <c r="AH4" i="30"/>
  <c r="AG4" i="30"/>
  <c r="AD4" i="30"/>
  <c r="AC4" i="30"/>
  <c r="Z4" i="30"/>
  <c r="Y4" i="30"/>
  <c r="V4" i="30"/>
  <c r="U4" i="30"/>
  <c r="R4" i="30"/>
  <c r="Q4" i="30"/>
  <c r="N4" i="30"/>
  <c r="M4" i="30"/>
  <c r="J4" i="30"/>
  <c r="I4" i="30"/>
  <c r="F4" i="30"/>
  <c r="E4" i="30"/>
  <c r="CC30" i="29"/>
  <c r="CB30" i="29"/>
  <c r="CA30" i="29"/>
  <c r="BZ30" i="29"/>
  <c r="BY30" i="29"/>
  <c r="BX30" i="29"/>
  <c r="BW30" i="29"/>
  <c r="BV30" i="29"/>
  <c r="BU30" i="29"/>
  <c r="BT30" i="29"/>
  <c r="BS30" i="29"/>
  <c r="BR30" i="29"/>
  <c r="BQ30" i="29"/>
  <c r="BP30" i="29"/>
  <c r="BO30" i="29"/>
  <c r="BN30" i="29"/>
  <c r="BM30" i="29"/>
  <c r="BL30" i="29"/>
  <c r="BK30" i="29"/>
  <c r="BJ30" i="29"/>
  <c r="BI30" i="29"/>
  <c r="BH30" i="29"/>
  <c r="BG30" i="29"/>
  <c r="BF30" i="29"/>
  <c r="BE30" i="29"/>
  <c r="BD30" i="29"/>
  <c r="BC30" i="29"/>
  <c r="BB30" i="29"/>
  <c r="BA30"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CC18" i="29"/>
  <c r="CB18" i="29"/>
  <c r="CA18" i="29"/>
  <c r="CA17" i="29" s="1"/>
  <c r="BZ18" i="29"/>
  <c r="BZ17" i="29" s="1"/>
  <c r="BY18" i="29"/>
  <c r="BX18" i="29"/>
  <c r="BW18" i="29"/>
  <c r="BW17" i="29" s="1"/>
  <c r="BV18" i="29"/>
  <c r="BV17" i="29" s="1"/>
  <c r="BU18" i="29"/>
  <c r="BT18" i="29"/>
  <c r="BS18" i="29"/>
  <c r="BS17" i="29" s="1"/>
  <c r="BR18" i="29"/>
  <c r="BR17" i="29" s="1"/>
  <c r="BQ18" i="29"/>
  <c r="BP18" i="29"/>
  <c r="BO18" i="29"/>
  <c r="BO17" i="29" s="1"/>
  <c r="BN18" i="29"/>
  <c r="BN17" i="29" s="1"/>
  <c r="BM18" i="29"/>
  <c r="BL18" i="29"/>
  <c r="BK18" i="29"/>
  <c r="BK17" i="29" s="1"/>
  <c r="BJ18" i="29"/>
  <c r="BJ17" i="29" s="1"/>
  <c r="BI18" i="29"/>
  <c r="BH18" i="29"/>
  <c r="BG18" i="29"/>
  <c r="BG17" i="29" s="1"/>
  <c r="BF18" i="29"/>
  <c r="BF17" i="29" s="1"/>
  <c r="BE18" i="29"/>
  <c r="BD18" i="29"/>
  <c r="BC18" i="29"/>
  <c r="BC17" i="29" s="1"/>
  <c r="BB18" i="29"/>
  <c r="BB17" i="29" s="1"/>
  <c r="BA18" i="29"/>
  <c r="AZ18" i="29"/>
  <c r="AY18" i="29"/>
  <c r="AY17" i="29" s="1"/>
  <c r="AX18" i="29"/>
  <c r="AX17" i="29" s="1"/>
  <c r="AW18" i="29"/>
  <c r="AV18" i="29"/>
  <c r="AU18" i="29"/>
  <c r="AU17" i="29" s="1"/>
  <c r="AT18" i="29"/>
  <c r="AT17" i="29" s="1"/>
  <c r="AS18" i="29"/>
  <c r="AR18" i="29"/>
  <c r="AQ18" i="29"/>
  <c r="AQ17" i="29" s="1"/>
  <c r="AP18" i="29"/>
  <c r="AP17" i="29" s="1"/>
  <c r="AO18" i="29"/>
  <c r="AN18" i="29"/>
  <c r="AM18" i="29"/>
  <c r="AM17" i="29" s="1"/>
  <c r="AL18" i="29"/>
  <c r="AL17" i="29" s="1"/>
  <c r="AK18" i="29"/>
  <c r="AJ18" i="29"/>
  <c r="AI18" i="29"/>
  <c r="AI17" i="29" s="1"/>
  <c r="AH18" i="29"/>
  <c r="AH17" i="29" s="1"/>
  <c r="AG18" i="29"/>
  <c r="AF18" i="29"/>
  <c r="AE18" i="29"/>
  <c r="AE17" i="29" s="1"/>
  <c r="AD18" i="29"/>
  <c r="AD17" i="29" s="1"/>
  <c r="AC18" i="29"/>
  <c r="AB18" i="29"/>
  <c r="AA18" i="29"/>
  <c r="AA17" i="29" s="1"/>
  <c r="Z18" i="29"/>
  <c r="Z17" i="29" s="1"/>
  <c r="Y18" i="29"/>
  <c r="X18" i="29"/>
  <c r="W18" i="29"/>
  <c r="W17" i="29" s="1"/>
  <c r="V18" i="29"/>
  <c r="V17" i="29" s="1"/>
  <c r="U18" i="29"/>
  <c r="T18" i="29"/>
  <c r="S18" i="29"/>
  <c r="S17" i="29" s="1"/>
  <c r="R18" i="29"/>
  <c r="R17" i="29" s="1"/>
  <c r="Q18" i="29"/>
  <c r="P18" i="29"/>
  <c r="O18" i="29"/>
  <c r="O17" i="29" s="1"/>
  <c r="N18" i="29"/>
  <c r="N17" i="29" s="1"/>
  <c r="M18" i="29"/>
  <c r="L18" i="29"/>
  <c r="K18" i="29"/>
  <c r="K17" i="29" s="1"/>
  <c r="J18" i="29"/>
  <c r="J17" i="29" s="1"/>
  <c r="I18" i="29"/>
  <c r="H18" i="29"/>
  <c r="G18" i="29"/>
  <c r="G17" i="29" s="1"/>
  <c r="F18" i="29"/>
  <c r="F17" i="29" s="1"/>
  <c r="E18" i="29"/>
  <c r="D18" i="29"/>
  <c r="CC17" i="29"/>
  <c r="CB17" i="29"/>
  <c r="BY17" i="29"/>
  <c r="BX17" i="29"/>
  <c r="BU17" i="29"/>
  <c r="BT17" i="29"/>
  <c r="BQ17" i="29"/>
  <c r="BP17" i="29"/>
  <c r="BM17" i="29"/>
  <c r="BL17" i="29"/>
  <c r="BI17" i="29"/>
  <c r="BH17" i="29"/>
  <c r="BE17" i="29"/>
  <c r="BD17" i="29"/>
  <c r="BA17" i="29"/>
  <c r="AZ17" i="29"/>
  <c r="AW17" i="29"/>
  <c r="AV17" i="29"/>
  <c r="AS17" i="29"/>
  <c r="AR17" i="29"/>
  <c r="AO17" i="29"/>
  <c r="AN17" i="29"/>
  <c r="AK17" i="29"/>
  <c r="AJ17" i="29"/>
  <c r="AG17" i="29"/>
  <c r="AF17" i="29"/>
  <c r="AC17" i="29"/>
  <c r="AB17" i="29"/>
  <c r="Y17" i="29"/>
  <c r="X17" i="29"/>
  <c r="U17" i="29"/>
  <c r="T17" i="29"/>
  <c r="Q17" i="29"/>
  <c r="P17" i="29"/>
  <c r="M17" i="29"/>
  <c r="L17" i="29"/>
  <c r="I17" i="29"/>
  <c r="H17" i="29"/>
  <c r="E17" i="29"/>
  <c r="D17" i="29"/>
  <c r="CC5" i="29"/>
  <c r="CB5" i="29"/>
  <c r="CA5" i="29"/>
  <c r="CA4" i="29" s="1"/>
  <c r="BZ5" i="29"/>
  <c r="BZ4" i="29" s="1"/>
  <c r="BY5" i="29"/>
  <c r="BX5" i="29"/>
  <c r="BW5" i="29"/>
  <c r="BW4" i="29" s="1"/>
  <c r="BV5" i="29"/>
  <c r="BV4" i="29" s="1"/>
  <c r="BU5" i="29"/>
  <c r="BT5" i="29"/>
  <c r="BS5" i="29"/>
  <c r="BS4" i="29" s="1"/>
  <c r="BR5" i="29"/>
  <c r="BR4" i="29" s="1"/>
  <c r="BQ5" i="29"/>
  <c r="BP5" i="29"/>
  <c r="BO5" i="29"/>
  <c r="BO4" i="29" s="1"/>
  <c r="BN5" i="29"/>
  <c r="BN4" i="29" s="1"/>
  <c r="BM5" i="29"/>
  <c r="BL5" i="29"/>
  <c r="BK5" i="29"/>
  <c r="BK4" i="29" s="1"/>
  <c r="BJ5" i="29"/>
  <c r="BJ4" i="29" s="1"/>
  <c r="BI5" i="29"/>
  <c r="BH5" i="29"/>
  <c r="BG5" i="29"/>
  <c r="BG4" i="29" s="1"/>
  <c r="BF5" i="29"/>
  <c r="BF4" i="29" s="1"/>
  <c r="BE5" i="29"/>
  <c r="BD5" i="29"/>
  <c r="BC5" i="29"/>
  <c r="BC4" i="29" s="1"/>
  <c r="BB5" i="29"/>
  <c r="BB4" i="29" s="1"/>
  <c r="BA5" i="29"/>
  <c r="AZ5" i="29"/>
  <c r="AY5" i="29"/>
  <c r="AY4" i="29" s="1"/>
  <c r="AX5" i="29"/>
  <c r="AX4" i="29" s="1"/>
  <c r="AW5" i="29"/>
  <c r="AV5" i="29"/>
  <c r="AU5" i="29"/>
  <c r="AU4" i="29" s="1"/>
  <c r="AT5" i="29"/>
  <c r="AT4" i="29" s="1"/>
  <c r="AS5" i="29"/>
  <c r="AR5" i="29"/>
  <c r="AQ5" i="29"/>
  <c r="AQ4" i="29" s="1"/>
  <c r="AP5" i="29"/>
  <c r="AP4" i="29" s="1"/>
  <c r="AO5" i="29"/>
  <c r="AN5" i="29"/>
  <c r="AM5" i="29"/>
  <c r="AM4" i="29" s="1"/>
  <c r="AL5" i="29"/>
  <c r="AL4" i="29" s="1"/>
  <c r="AK5" i="29"/>
  <c r="AJ5" i="29"/>
  <c r="AI5" i="29"/>
  <c r="AI4" i="29" s="1"/>
  <c r="AH5" i="29"/>
  <c r="AH4" i="29" s="1"/>
  <c r="AG5" i="29"/>
  <c r="AF5" i="29"/>
  <c r="AE5" i="29"/>
  <c r="AE4" i="29" s="1"/>
  <c r="AD5" i="29"/>
  <c r="AD4" i="29" s="1"/>
  <c r="AC5" i="29"/>
  <c r="AB5" i="29"/>
  <c r="AA5" i="29"/>
  <c r="AA4" i="29" s="1"/>
  <c r="Z5" i="29"/>
  <c r="Z4" i="29" s="1"/>
  <c r="Y5" i="29"/>
  <c r="X5" i="29"/>
  <c r="W5" i="29"/>
  <c r="W4" i="29" s="1"/>
  <c r="V5" i="29"/>
  <c r="V4" i="29" s="1"/>
  <c r="U5" i="29"/>
  <c r="T5" i="29"/>
  <c r="S5" i="29"/>
  <c r="S4" i="29" s="1"/>
  <c r="R5" i="29"/>
  <c r="R4" i="29" s="1"/>
  <c r="Q5" i="29"/>
  <c r="P5" i="29"/>
  <c r="O5" i="29"/>
  <c r="O4" i="29" s="1"/>
  <c r="N5" i="29"/>
  <c r="N4" i="29" s="1"/>
  <c r="M5" i="29"/>
  <c r="L5" i="29"/>
  <c r="K5" i="29"/>
  <c r="K4" i="29" s="1"/>
  <c r="J5" i="29"/>
  <c r="J4" i="29" s="1"/>
  <c r="I5" i="29"/>
  <c r="H5" i="29"/>
  <c r="G5" i="29"/>
  <c r="G4" i="29" s="1"/>
  <c r="F5" i="29"/>
  <c r="F4" i="29" s="1"/>
  <c r="E5" i="29"/>
  <c r="D5" i="29"/>
  <c r="CC4" i="29"/>
  <c r="CB4" i="29"/>
  <c r="BY4" i="29"/>
  <c r="BX4" i="29"/>
  <c r="BU4" i="29"/>
  <c r="BT4" i="29"/>
  <c r="BQ4" i="29"/>
  <c r="BP4" i="29"/>
  <c r="BM4" i="29"/>
  <c r="BL4" i="29"/>
  <c r="BI4" i="29"/>
  <c r="BH4" i="29"/>
  <c r="BE4" i="29"/>
  <c r="BD4" i="29"/>
  <c r="BA4" i="29"/>
  <c r="AZ4" i="29"/>
  <c r="AW4" i="29"/>
  <c r="AV4" i="29"/>
  <c r="AS4" i="29"/>
  <c r="AR4" i="29"/>
  <c r="AO4" i="29"/>
  <c r="AN4" i="29"/>
  <c r="AK4" i="29"/>
  <c r="AJ4" i="29"/>
  <c r="AG4" i="29"/>
  <c r="AF4" i="29"/>
  <c r="AC4" i="29"/>
  <c r="AB4" i="29"/>
  <c r="Y4" i="29"/>
  <c r="X4" i="29"/>
  <c r="U4" i="29"/>
  <c r="T4" i="29"/>
  <c r="Q4" i="29"/>
  <c r="P4" i="29"/>
  <c r="M4" i="29"/>
  <c r="L4" i="29"/>
  <c r="I4" i="29"/>
  <c r="H4" i="29"/>
  <c r="E4" i="29"/>
  <c r="D4" i="29"/>
  <c r="CC45" i="28"/>
  <c r="CB45" i="28"/>
  <c r="CA45" i="28"/>
  <c r="BZ45" i="28"/>
  <c r="BY45" i="28"/>
  <c r="BX45" i="28"/>
  <c r="BW45" i="28"/>
  <c r="BV45" i="28"/>
  <c r="BU45" i="28"/>
  <c r="BT45" i="28"/>
  <c r="BS45" i="28"/>
  <c r="BR45" i="28"/>
  <c r="BQ45" i="28"/>
  <c r="BP45" i="28"/>
  <c r="BO45" i="28"/>
  <c r="BN45" i="28"/>
  <c r="BM45" i="28"/>
  <c r="BL45" i="28"/>
  <c r="BK45" i="28"/>
  <c r="BJ45" i="28"/>
  <c r="CC38" i="28"/>
  <c r="CB38" i="28"/>
  <c r="CA38" i="28"/>
  <c r="BZ38" i="28"/>
  <c r="BY38" i="28"/>
  <c r="BX38" i="28"/>
  <c r="BW38" i="28"/>
  <c r="BV38" i="28"/>
  <c r="BU38" i="28"/>
  <c r="BT38" i="28"/>
  <c r="BS38" i="28"/>
  <c r="BR38" i="28"/>
  <c r="BQ38" i="28"/>
  <c r="BP38" i="28"/>
  <c r="BO38" i="28"/>
  <c r="BN38" i="28"/>
  <c r="BM38" i="28"/>
  <c r="BL38" i="28"/>
  <c r="BK38" i="28"/>
  <c r="BJ38" i="28"/>
  <c r="CC34" i="28"/>
  <c r="CB34" i="28"/>
  <c r="CA34" i="28"/>
  <c r="BZ34" i="28"/>
  <c r="BY34" i="28"/>
  <c r="BX34" i="28"/>
  <c r="BW34" i="28"/>
  <c r="BV34" i="28"/>
  <c r="BU34" i="28"/>
  <c r="BT34" i="28"/>
  <c r="BS34" i="28"/>
  <c r="BR34" i="28"/>
  <c r="BQ34" i="28"/>
  <c r="BP34" i="28"/>
  <c r="BO34" i="28"/>
  <c r="BN34" i="28"/>
  <c r="BM34" i="28"/>
  <c r="BL34" i="28"/>
  <c r="BK34" i="28"/>
  <c r="BJ34" i="28"/>
  <c r="BI34" i="28"/>
  <c r="BH34" i="28"/>
  <c r="BG34" i="28"/>
  <c r="BF34" i="28"/>
  <c r="BE34" i="28"/>
  <c r="BD34" i="28"/>
  <c r="BC34" i="28"/>
  <c r="BB34" i="28"/>
  <c r="BA34" i="28"/>
  <c r="AZ34" i="28"/>
  <c r="AY34" i="28"/>
  <c r="AX34" i="28"/>
  <c r="AW34" i="28"/>
  <c r="AV34" i="28"/>
  <c r="AU34" i="28"/>
  <c r="AT34" i="28"/>
  <c r="AS34" i="28"/>
  <c r="AR34" i="28"/>
  <c r="CC30" i="28"/>
  <c r="CC29" i="28" s="1"/>
  <c r="CB30" i="28"/>
  <c r="CB29" i="28" s="1"/>
  <c r="CA30" i="28"/>
  <c r="BZ30" i="28"/>
  <c r="BY30" i="28"/>
  <c r="BY29" i="28" s="1"/>
  <c r="BX30" i="28"/>
  <c r="BX29" i="28" s="1"/>
  <c r="BW30" i="28"/>
  <c r="BV30" i="28"/>
  <c r="BU30" i="28"/>
  <c r="BU29" i="28" s="1"/>
  <c r="BT30" i="28"/>
  <c r="BT29" i="28" s="1"/>
  <c r="BS30" i="28"/>
  <c r="BR30" i="28"/>
  <c r="BQ30" i="28"/>
  <c r="BQ29" i="28" s="1"/>
  <c r="BP30" i="28"/>
  <c r="BP29" i="28" s="1"/>
  <c r="BO30" i="28"/>
  <c r="BN30" i="28"/>
  <c r="BM30" i="28"/>
  <c r="BM29" i="28" s="1"/>
  <c r="BL30" i="28"/>
  <c r="BL29" i="28" s="1"/>
  <c r="BK30" i="28"/>
  <c r="BJ30" i="28"/>
  <c r="BI30" i="28"/>
  <c r="BI29" i="28" s="1"/>
  <c r="BH30" i="28"/>
  <c r="BH29" i="28" s="1"/>
  <c r="BG30" i="28"/>
  <c r="BF30" i="28"/>
  <c r="BE30" i="28"/>
  <c r="BE29" i="28" s="1"/>
  <c r="BD30" i="28"/>
  <c r="BD29" i="28" s="1"/>
  <c r="BC30" i="28"/>
  <c r="BB30" i="28"/>
  <c r="BA30" i="28"/>
  <c r="BA29" i="28" s="1"/>
  <c r="AZ30" i="28"/>
  <c r="AZ29" i="28" s="1"/>
  <c r="AY30" i="28"/>
  <c r="AX30" i="28"/>
  <c r="AW30" i="28"/>
  <c r="AW29" i="28" s="1"/>
  <c r="AV30" i="28"/>
  <c r="AV29" i="28" s="1"/>
  <c r="AU30" i="28"/>
  <c r="AT30" i="28"/>
  <c r="AS30" i="28"/>
  <c r="AS29" i="28" s="1"/>
  <c r="AR30" i="28"/>
  <c r="AR29" i="28" s="1"/>
  <c r="CA29" i="28"/>
  <c r="BZ29" i="28"/>
  <c r="BW29" i="28"/>
  <c r="BV29" i="28"/>
  <c r="BS29" i="28"/>
  <c r="BR29" i="28"/>
  <c r="BO29" i="28"/>
  <c r="BN29" i="28"/>
  <c r="BK29" i="28"/>
  <c r="BJ29" i="28"/>
  <c r="BG29" i="28"/>
  <c r="BF29" i="28"/>
  <c r="BC29" i="28"/>
  <c r="BB29" i="28"/>
  <c r="AY29" i="28"/>
  <c r="AX29" i="28"/>
  <c r="AU29" i="28"/>
  <c r="AT29" i="28"/>
  <c r="CC20" i="28"/>
  <c r="CB20" i="28"/>
  <c r="CA20" i="28"/>
  <c r="BZ20" i="28"/>
  <c r="BY20" i="28"/>
  <c r="BX20" i="28"/>
  <c r="BW20" i="28"/>
  <c r="BV20" i="28"/>
  <c r="BU20" i="28"/>
  <c r="BT20" i="28"/>
  <c r="BS20" i="28"/>
  <c r="BR20" i="28"/>
  <c r="BQ20" i="28"/>
  <c r="BP20" i="28"/>
  <c r="BO20" i="28"/>
  <c r="BN20" i="28"/>
  <c r="BM20" i="28"/>
  <c r="BL20" i="28"/>
  <c r="BK20" i="28"/>
  <c r="BJ20" i="28"/>
  <c r="CC13" i="28"/>
  <c r="CB13" i="28"/>
  <c r="CA13" i="28"/>
  <c r="BZ13" i="28"/>
  <c r="BY13" i="28"/>
  <c r="BX13" i="28"/>
  <c r="BW13" i="28"/>
  <c r="BV13" i="28"/>
  <c r="BU13" i="28"/>
  <c r="BT13" i="28"/>
  <c r="BS13" i="28"/>
  <c r="BR13" i="28"/>
  <c r="BQ13" i="28"/>
  <c r="BP13" i="28"/>
  <c r="BO13" i="28"/>
  <c r="BN13" i="28"/>
  <c r="BM13" i="28"/>
  <c r="BL13" i="28"/>
  <c r="BK13" i="28"/>
  <c r="BJ13"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Q4" i="28" s="1"/>
  <c r="CC5" i="28"/>
  <c r="CB5" i="28"/>
  <c r="CB4" i="28" s="1"/>
  <c r="CA5" i="28"/>
  <c r="CA4" i="28" s="1"/>
  <c r="BZ5" i="28"/>
  <c r="BY5" i="28"/>
  <c r="BX5" i="28"/>
  <c r="BX4" i="28" s="1"/>
  <c r="BW5" i="28"/>
  <c r="BW4" i="28" s="1"/>
  <c r="BV5" i="28"/>
  <c r="BU5" i="28"/>
  <c r="BT5" i="28"/>
  <c r="BT4" i="28" s="1"/>
  <c r="BS5" i="28"/>
  <c r="BS4" i="28" s="1"/>
  <c r="BR5" i="28"/>
  <c r="BQ5" i="28"/>
  <c r="BP5" i="28"/>
  <c r="BP4" i="28" s="1"/>
  <c r="BO5" i="28"/>
  <c r="BO4" i="28" s="1"/>
  <c r="BN5" i="28"/>
  <c r="BM5" i="28"/>
  <c r="BL5" i="28"/>
  <c r="BL4" i="28" s="1"/>
  <c r="BK5" i="28"/>
  <c r="BK4" i="28" s="1"/>
  <c r="BJ5" i="28"/>
  <c r="BI5" i="28"/>
  <c r="BH5" i="28"/>
  <c r="BH4" i="28" s="1"/>
  <c r="BG5" i="28"/>
  <c r="BG4" i="28" s="1"/>
  <c r="BF5" i="28"/>
  <c r="BE5" i="28"/>
  <c r="BD5" i="28"/>
  <c r="BD4" i="28" s="1"/>
  <c r="BC5" i="28"/>
  <c r="BC4" i="28" s="1"/>
  <c r="BB5" i="28"/>
  <c r="BA5" i="28"/>
  <c r="AZ5" i="28"/>
  <c r="AZ4" i="28" s="1"/>
  <c r="AY5" i="28"/>
  <c r="AY4" i="28" s="1"/>
  <c r="AX5" i="28"/>
  <c r="AW5" i="28"/>
  <c r="AV5" i="28"/>
  <c r="AV4" i="28" s="1"/>
  <c r="AU5" i="28"/>
  <c r="AU4" i="28" s="1"/>
  <c r="AT5" i="28"/>
  <c r="AS5" i="28"/>
  <c r="AR5" i="28"/>
  <c r="AR4" i="28" s="1"/>
  <c r="CC4" i="28"/>
  <c r="BZ4" i="28"/>
  <c r="BY4" i="28"/>
  <c r="BV4" i="28"/>
  <c r="BU4" i="28"/>
  <c r="BR4" i="28"/>
  <c r="BQ4" i="28"/>
  <c r="BN4" i="28"/>
  <c r="BM4" i="28"/>
  <c r="BJ4" i="28"/>
  <c r="BI4" i="28"/>
  <c r="BF4" i="28"/>
  <c r="BE4" i="28"/>
  <c r="BB4" i="28"/>
  <c r="BA4" i="28"/>
  <c r="AX4" i="28"/>
  <c r="AW4" i="28"/>
  <c r="AT4" i="28"/>
  <c r="AS4" i="28"/>
  <c r="CC13" i="27"/>
  <c r="CC12" i="27" s="1"/>
  <c r="CB13" i="27"/>
  <c r="CA13" i="27"/>
  <c r="BZ13" i="27"/>
  <c r="BY13" i="27"/>
  <c r="BY12" i="27" s="1"/>
  <c r="BX13" i="27"/>
  <c r="BW13" i="27"/>
  <c r="BV13" i="27"/>
  <c r="BU13" i="27"/>
  <c r="BU12" i="27" s="1"/>
  <c r="BT13" i="27"/>
  <c r="BS13" i="27"/>
  <c r="BR13" i="27"/>
  <c r="BQ13" i="27"/>
  <c r="BQ12" i="27" s="1"/>
  <c r="BP13" i="27"/>
  <c r="BO13" i="27"/>
  <c r="BN13" i="27"/>
  <c r="BM13" i="27"/>
  <c r="BM12" i="27" s="1"/>
  <c r="BL13" i="27"/>
  <c r="BK13" i="27"/>
  <c r="BJ13" i="27"/>
  <c r="BI13" i="27"/>
  <c r="BI12" i="27" s="1"/>
  <c r="BH13" i="27"/>
  <c r="BG13" i="27"/>
  <c r="CB12" i="27"/>
  <c r="CA12" i="27"/>
  <c r="BZ12" i="27"/>
  <c r="BX12" i="27"/>
  <c r="BW12" i="27"/>
  <c r="BV12" i="27"/>
  <c r="BT12" i="27"/>
  <c r="BS12" i="27"/>
  <c r="BR12" i="27"/>
  <c r="BP12" i="27"/>
  <c r="BO12" i="27"/>
  <c r="BN12" i="27"/>
  <c r="BL12" i="27"/>
  <c r="BK12" i="27"/>
  <c r="BJ12" i="27"/>
  <c r="BH12" i="27"/>
  <c r="BG12" i="27"/>
  <c r="BF12" i="27"/>
  <c r="BE12" i="27"/>
  <c r="BD12" i="27"/>
  <c r="BC12" i="27"/>
  <c r="BB12" i="27"/>
  <c r="BA12" i="27"/>
  <c r="AZ12" i="27"/>
  <c r="AY12" i="27"/>
  <c r="AX12" i="27"/>
  <c r="AW12" i="27"/>
  <c r="AV12" i="27"/>
  <c r="AU12" i="27"/>
  <c r="AT12" i="27"/>
  <c r="AS12" i="27"/>
  <c r="AR12" i="27"/>
  <c r="AQ12" i="27"/>
  <c r="AP12" i="27"/>
  <c r="AO12" i="27"/>
  <c r="AN12" i="27"/>
  <c r="AM12" i="27"/>
  <c r="AL12" i="27"/>
  <c r="AK12" i="27"/>
  <c r="AJ12" i="27"/>
  <c r="AI12" i="27"/>
  <c r="AH12" i="27"/>
  <c r="CC5" i="27"/>
  <c r="CC6" i="12" s="1"/>
  <c r="CB5" i="27"/>
  <c r="CA5" i="27"/>
  <c r="BZ5" i="27"/>
  <c r="BZ6" i="12" s="1"/>
  <c r="BY5" i="27"/>
  <c r="BY6" i="12" s="1"/>
  <c r="BX5" i="27"/>
  <c r="BW5" i="27"/>
  <c r="BV5" i="27"/>
  <c r="BU5" i="27"/>
  <c r="BT5" i="27"/>
  <c r="BS5" i="27"/>
  <c r="BR5" i="27"/>
  <c r="BR6" i="12" s="1"/>
  <c r="BQ5" i="27"/>
  <c r="BQ6" i="12" s="1"/>
  <c r="BP5" i="27"/>
  <c r="BO5" i="27"/>
  <c r="BN5" i="27"/>
  <c r="BN6" i="12" s="1"/>
  <c r="BM5" i="27"/>
  <c r="BM6" i="12" s="1"/>
  <c r="BL5" i="27"/>
  <c r="BK5" i="27"/>
  <c r="BJ5" i="27"/>
  <c r="BJ6" i="12" s="1"/>
  <c r="BI5" i="27"/>
  <c r="BI6" i="12" s="1"/>
  <c r="BH5" i="27"/>
  <c r="BG5" i="27"/>
  <c r="BG4" i="27" s="1"/>
  <c r="BG6" i="12" s="1"/>
  <c r="BF5" i="27"/>
  <c r="BE5" i="27"/>
  <c r="BD5" i="27"/>
  <c r="BD4" i="27" s="1"/>
  <c r="BD6" i="12" s="1"/>
  <c r="BC5" i="27"/>
  <c r="BC4" i="27" s="1"/>
  <c r="BC6" i="12" s="1"/>
  <c r="BB5" i="27"/>
  <c r="BA5" i="27"/>
  <c r="AZ5" i="27"/>
  <c r="AZ4" i="27" s="1"/>
  <c r="AZ6" i="12" s="1"/>
  <c r="AY5" i="27"/>
  <c r="AY4" i="27" s="1"/>
  <c r="AY6" i="12" s="1"/>
  <c r="AX5" i="27"/>
  <c r="AW5" i="27"/>
  <c r="AV5" i="27"/>
  <c r="AV4" i="27" s="1"/>
  <c r="AV6" i="12" s="1"/>
  <c r="AU5" i="27"/>
  <c r="AU4" i="27" s="1"/>
  <c r="AU6" i="12" s="1"/>
  <c r="AT5" i="27"/>
  <c r="AS5" i="27"/>
  <c r="AR5" i="27"/>
  <c r="AR4" i="27" s="1"/>
  <c r="AR6" i="12" s="1"/>
  <c r="AQ5" i="27"/>
  <c r="AQ4" i="27" s="1"/>
  <c r="AQ6" i="12" s="1"/>
  <c r="AP5" i="27"/>
  <c r="AO5" i="27"/>
  <c r="AN5" i="27"/>
  <c r="AN4" i="27" s="1"/>
  <c r="AN6" i="12" s="1"/>
  <c r="AM5" i="27"/>
  <c r="AM4" i="27" s="1"/>
  <c r="AM6" i="12" s="1"/>
  <c r="AL5" i="27"/>
  <c r="AK5" i="27"/>
  <c r="AJ5" i="27"/>
  <c r="AJ4" i="27" s="1"/>
  <c r="AJ6" i="12" s="1"/>
  <c r="AI5" i="27"/>
  <c r="AI4" i="27" s="1"/>
  <c r="AI6" i="12" s="1"/>
  <c r="AH5" i="27"/>
  <c r="AG5" i="27"/>
  <c r="AF5" i="27"/>
  <c r="AF4" i="27" s="1"/>
  <c r="AE5" i="27"/>
  <c r="AE4" i="27" s="1"/>
  <c r="AD5" i="27"/>
  <c r="AC5" i="27"/>
  <c r="AB5" i="27"/>
  <c r="AB4" i="27" s="1"/>
  <c r="AA5" i="27"/>
  <c r="AA4" i="27" s="1"/>
  <c r="Z5" i="27"/>
  <c r="Y5" i="27"/>
  <c r="X5" i="27"/>
  <c r="X4" i="27" s="1"/>
  <c r="W5" i="27"/>
  <c r="W4" i="27" s="1"/>
  <c r="V5" i="27"/>
  <c r="U5" i="27"/>
  <c r="T5" i="27"/>
  <c r="T4" i="27" s="1"/>
  <c r="S5" i="27"/>
  <c r="S4" i="27" s="1"/>
  <c r="R5" i="27"/>
  <c r="Q5" i="27"/>
  <c r="P5" i="27"/>
  <c r="P4" i="27" s="1"/>
  <c r="O5" i="27"/>
  <c r="O4" i="27" s="1"/>
  <c r="N5" i="27"/>
  <c r="M5" i="27"/>
  <c r="L5" i="27"/>
  <c r="L4" i="27" s="1"/>
  <c r="K5" i="27"/>
  <c r="K4" i="27" s="1"/>
  <c r="J5" i="27"/>
  <c r="I5" i="27"/>
  <c r="H5" i="27"/>
  <c r="H4" i="27" s="1"/>
  <c r="G5" i="27"/>
  <c r="G4" i="27" s="1"/>
  <c r="F5" i="27"/>
  <c r="E5" i="27"/>
  <c r="D5" i="27"/>
  <c r="D4" i="27" s="1"/>
  <c r="CC4" i="27"/>
  <c r="BZ4" i="27"/>
  <c r="BY4" i="27"/>
  <c r="BV4" i="27"/>
  <c r="BU4" i="27"/>
  <c r="BR4" i="27"/>
  <c r="BQ4" i="27"/>
  <c r="BN4" i="27"/>
  <c r="BM4" i="27"/>
  <c r="BJ4" i="27"/>
  <c r="BI4" i="27"/>
  <c r="BF4" i="27"/>
  <c r="BE4" i="27"/>
  <c r="BE6" i="12" s="1"/>
  <c r="BB4" i="27"/>
  <c r="BB6" i="12" s="1"/>
  <c r="BA4" i="27"/>
  <c r="BA6" i="12" s="1"/>
  <c r="AX4" i="27"/>
  <c r="AX6" i="12" s="1"/>
  <c r="AW4" i="27"/>
  <c r="AW6" i="12" s="1"/>
  <c r="AT4" i="27"/>
  <c r="AT6" i="12" s="1"/>
  <c r="AS4" i="27"/>
  <c r="AS6" i="12" s="1"/>
  <c r="AP4" i="27"/>
  <c r="AP6" i="12" s="1"/>
  <c r="AO4" i="27"/>
  <c r="AL4" i="27"/>
  <c r="AL6" i="12" s="1"/>
  <c r="AK4" i="27"/>
  <c r="AK6" i="12" s="1"/>
  <c r="AH4" i="27"/>
  <c r="AH6" i="12" s="1"/>
  <c r="AG4" i="27"/>
  <c r="AD4" i="27"/>
  <c r="AC4" i="27"/>
  <c r="Z4" i="27"/>
  <c r="Y4" i="27"/>
  <c r="V4" i="27"/>
  <c r="U4" i="27"/>
  <c r="R4" i="27"/>
  <c r="Q4" i="27"/>
  <c r="N4" i="27"/>
  <c r="M4" i="27"/>
  <c r="J4" i="27"/>
  <c r="I4" i="27"/>
  <c r="F4" i="27"/>
  <c r="E4" i="27"/>
  <c r="BM4" i="26"/>
  <c r="BL4" i="26"/>
  <c r="BK4" i="26"/>
  <c r="BJ4" i="26"/>
  <c r="BI4" i="26"/>
  <c r="BH4" i="26"/>
  <c r="BG4" i="26"/>
  <c r="BF4" i="26"/>
  <c r="BE4" i="26"/>
  <c r="BD4" i="26"/>
  <c r="BC4"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CC4" i="25"/>
  <c r="CB4" i="25"/>
  <c r="CA4" i="25"/>
  <c r="BZ4" i="25"/>
  <c r="BY4" i="25"/>
  <c r="BX4" i="25"/>
  <c r="BW4" i="25"/>
  <c r="BV4" i="25"/>
  <c r="BU4" i="25"/>
  <c r="BT4" i="25"/>
  <c r="BS4" i="25"/>
  <c r="BR4" i="25"/>
  <c r="BQ4" i="25"/>
  <c r="BP4" i="25"/>
  <c r="BO4" i="25"/>
  <c r="BN4"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CC27" i="24"/>
  <c r="CB27" i="24"/>
  <c r="CA27" i="24"/>
  <c r="BZ27" i="24"/>
  <c r="BY27" i="24"/>
  <c r="BX27" i="24"/>
  <c r="BW27" i="24"/>
  <c r="BV27" i="24"/>
  <c r="BU27" i="24"/>
  <c r="BT27" i="24"/>
  <c r="BS27" i="24"/>
  <c r="BR27" i="24"/>
  <c r="BQ27"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CC23" i="24"/>
  <c r="CB23" i="24"/>
  <c r="CA23" i="24"/>
  <c r="BZ23" i="24"/>
  <c r="BY23" i="24"/>
  <c r="BX23" i="24"/>
  <c r="BW23" i="24"/>
  <c r="BV23" i="24"/>
  <c r="BU23" i="24"/>
  <c r="BT23" i="24"/>
  <c r="BS23" i="24"/>
  <c r="BR23" i="24"/>
  <c r="BQ23" i="24"/>
  <c r="BP23" i="24"/>
  <c r="BO23" i="24"/>
  <c r="BN23" i="24"/>
  <c r="BM23" i="24"/>
  <c r="BL23" i="24"/>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AN23" i="24"/>
  <c r="AM23" i="24"/>
  <c r="AL23" i="24"/>
  <c r="AK23" i="24"/>
  <c r="AJ23" i="24"/>
  <c r="AI23" i="24"/>
  <c r="AH23" i="24"/>
  <c r="CC22" i="24"/>
  <c r="CB22" i="24"/>
  <c r="CA22" i="24"/>
  <c r="BZ22" i="24"/>
  <c r="BY22" i="24"/>
  <c r="BX22" i="24"/>
  <c r="BW22" i="24"/>
  <c r="BV22" i="24"/>
  <c r="BU22" i="24"/>
  <c r="BT22" i="24"/>
  <c r="BS22" i="24"/>
  <c r="BR22" i="24"/>
  <c r="BQ22" i="24"/>
  <c r="BP22" i="24"/>
  <c r="BO22" i="24"/>
  <c r="BN22" i="24"/>
  <c r="BM22" i="24"/>
  <c r="BL22" i="24"/>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CC21" i="24"/>
  <c r="CB21" i="24"/>
  <c r="CA21" i="24"/>
  <c r="BZ21" i="24"/>
  <c r="BY21" i="24"/>
  <c r="BX21" i="24"/>
  <c r="BW21" i="24"/>
  <c r="BV21" i="24"/>
  <c r="BU21" i="24"/>
  <c r="BT21" i="24"/>
  <c r="BS21" i="24"/>
  <c r="BR21" i="24"/>
  <c r="BQ21" i="24"/>
  <c r="BP21"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CC15" i="24"/>
  <c r="CB15" i="24"/>
  <c r="CA15" i="24"/>
  <c r="CA99" i="9" s="1"/>
  <c r="BZ15" i="24"/>
  <c r="BY15" i="24"/>
  <c r="BX15" i="24"/>
  <c r="BW15" i="24"/>
  <c r="CC14" i="24"/>
  <c r="CB14" i="24"/>
  <c r="CA14" i="24"/>
  <c r="BY14" i="24"/>
  <c r="BX14" i="24"/>
  <c r="BW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CC10" i="24"/>
  <c r="CC19" i="15" s="1"/>
  <c r="CB10" i="24"/>
  <c r="CB19" i="15" s="1"/>
  <c r="CA10" i="24"/>
  <c r="BZ10" i="24"/>
  <c r="BZ19" i="15" s="1"/>
  <c r="BY10" i="24"/>
  <c r="BY19" i="15" s="1"/>
  <c r="BX10" i="24"/>
  <c r="BX19" i="15" s="1"/>
  <c r="BW10" i="24"/>
  <c r="BW19" i="15" s="1"/>
  <c r="BV10" i="24"/>
  <c r="BV19" i="15" s="1"/>
  <c r="BU10" i="24"/>
  <c r="BU19" i="15" s="1"/>
  <c r="BT10" i="24"/>
  <c r="BT19" i="15" s="1"/>
  <c r="BS10" i="24"/>
  <c r="BS19" i="15" s="1"/>
  <c r="BR10" i="24"/>
  <c r="BR19" i="15" s="1"/>
  <c r="BQ10" i="24"/>
  <c r="BQ19" i="15" s="1"/>
  <c r="BP10" i="24"/>
  <c r="BP19" i="15" s="1"/>
  <c r="BO10" i="24"/>
  <c r="BO19" i="15" s="1"/>
  <c r="BN10" i="24"/>
  <c r="BN19" i="15" s="1"/>
  <c r="BM10" i="24"/>
  <c r="BM19" i="15" s="1"/>
  <c r="BL10" i="24"/>
  <c r="BL19" i="15" s="1"/>
  <c r="BK10" i="24"/>
  <c r="BK19" i="15" s="1"/>
  <c r="BJ10" i="24"/>
  <c r="BJ19" i="15" s="1"/>
  <c r="BI10" i="24"/>
  <c r="BI19" i="15" s="1"/>
  <c r="BH10" i="24"/>
  <c r="BH19" i="15" s="1"/>
  <c r="BG10" i="24"/>
  <c r="BG19" i="15" s="1"/>
  <c r="BF10" i="24"/>
  <c r="BF19" i="15" s="1"/>
  <c r="BE10" i="24"/>
  <c r="BE19" i="15" s="1"/>
  <c r="BD10" i="24"/>
  <c r="BD19" i="15" s="1"/>
  <c r="BC10" i="24"/>
  <c r="BC19" i="15" s="1"/>
  <c r="BC18" i="15" s="1"/>
  <c r="BB10" i="24"/>
  <c r="BB19" i="15" s="1"/>
  <c r="BA10" i="24"/>
  <c r="BA19" i="15" s="1"/>
  <c r="AZ10" i="24"/>
  <c r="AZ19" i="15" s="1"/>
  <c r="AY10" i="24"/>
  <c r="AY19" i="15" s="1"/>
  <c r="AX10" i="24"/>
  <c r="AX19" i="15" s="1"/>
  <c r="AW10" i="24"/>
  <c r="AW19" i="15" s="1"/>
  <c r="AV10" i="24"/>
  <c r="AV19" i="15" s="1"/>
  <c r="AU10" i="24"/>
  <c r="AU19" i="15" s="1"/>
  <c r="AT10" i="24"/>
  <c r="AT19" i="15" s="1"/>
  <c r="AS10" i="24"/>
  <c r="AR10" i="24"/>
  <c r="AQ10" i="24"/>
  <c r="AQ19" i="15" s="1"/>
  <c r="AP10" i="24"/>
  <c r="AP19" i="15" s="1"/>
  <c r="AO10" i="24"/>
  <c r="AN10" i="24"/>
  <c r="AM10" i="24"/>
  <c r="AM19" i="15" s="1"/>
  <c r="AL10" i="24"/>
  <c r="AL19" i="15" s="1"/>
  <c r="AK10" i="24"/>
  <c r="AJ10" i="24"/>
  <c r="AJ19" i="15" s="1"/>
  <c r="AJ18" i="15" s="1"/>
  <c r="AI10" i="24"/>
  <c r="AI19" i="15" s="1"/>
  <c r="AH10" i="24"/>
  <c r="AH19" i="15" s="1"/>
  <c r="CC6" i="24"/>
  <c r="CB6" i="24"/>
  <c r="CA6" i="24"/>
  <c r="CA20" i="15" s="1"/>
  <c r="BZ6" i="24"/>
  <c r="BZ20" i="15" s="1"/>
  <c r="BY6" i="24"/>
  <c r="BX6" i="24"/>
  <c r="BW6" i="24"/>
  <c r="BW20" i="15" s="1"/>
  <c r="BV6" i="24"/>
  <c r="BV20" i="15" s="1"/>
  <c r="BU6" i="24"/>
  <c r="BT6" i="24"/>
  <c r="BS6" i="24"/>
  <c r="BR6" i="24"/>
  <c r="BR20" i="15" s="1"/>
  <c r="BQ6" i="24"/>
  <c r="BP6" i="24"/>
  <c r="BO6" i="24"/>
  <c r="BO20" i="15" s="1"/>
  <c r="BN6" i="24"/>
  <c r="BN20" i="15" s="1"/>
  <c r="BM6" i="24"/>
  <c r="BL6" i="24"/>
  <c r="BK6" i="24"/>
  <c r="BK20" i="15" s="1"/>
  <c r="BJ6" i="24"/>
  <c r="BJ20" i="15" s="1"/>
  <c r="BI6" i="24"/>
  <c r="BH6" i="24"/>
  <c r="BG6" i="24"/>
  <c r="BG20" i="15" s="1"/>
  <c r="BF6" i="24"/>
  <c r="BF20" i="15" s="1"/>
  <c r="BE6" i="24"/>
  <c r="BD6" i="24"/>
  <c r="BC6" i="24"/>
  <c r="BC20" i="15" s="1"/>
  <c r="BB6" i="24"/>
  <c r="BB20" i="15" s="1"/>
  <c r="BA6" i="24"/>
  <c r="AZ6" i="24"/>
  <c r="AY6" i="24"/>
  <c r="AY20" i="15" s="1"/>
  <c r="AX6" i="24"/>
  <c r="AX20" i="15" s="1"/>
  <c r="AW6" i="24"/>
  <c r="AV6" i="24"/>
  <c r="BZ5" i="24"/>
  <c r="BY5" i="24"/>
  <c r="BW5" i="24"/>
  <c r="BV5" i="24"/>
  <c r="BU5" i="24"/>
  <c r="BS5" i="24"/>
  <c r="BR5" i="24"/>
  <c r="BO5" i="24"/>
  <c r="BN5" i="24"/>
  <c r="BJ5" i="24"/>
  <c r="BI5" i="24"/>
  <c r="BG5" i="24"/>
  <c r="BF5" i="24"/>
  <c r="BE5" i="24"/>
  <c r="BC5" i="24"/>
  <c r="BB5" i="24"/>
  <c r="AY5" i="24"/>
  <c r="AX5" i="24"/>
  <c r="AT5" i="24"/>
  <c r="AS5" i="24"/>
  <c r="AQ5" i="24"/>
  <c r="AP5" i="24"/>
  <c r="AO5" i="24"/>
  <c r="AM5" i="24"/>
  <c r="AL5" i="24"/>
  <c r="AJ5" i="24"/>
  <c r="AI5" i="24"/>
  <c r="AH5" i="24"/>
  <c r="AG5" i="24"/>
  <c r="AF5" i="24"/>
  <c r="AE5" i="24"/>
  <c r="AD5" i="24"/>
  <c r="AC5" i="24"/>
  <c r="AB5" i="24"/>
  <c r="AA5" i="24"/>
  <c r="Z5" i="24"/>
  <c r="CB4" i="24"/>
  <c r="CA4" i="24"/>
  <c r="BW4" i="24"/>
  <c r="BV4" i="24"/>
  <c r="BT4" i="24"/>
  <c r="BS4" i="24"/>
  <c r="BR4" i="24"/>
  <c r="BP4" i="24"/>
  <c r="BO4" i="24"/>
  <c r="BN4" i="24"/>
  <c r="BL4" i="24"/>
  <c r="BK4" i="24"/>
  <c r="BJ4" i="24"/>
  <c r="BG4" i="24"/>
  <c r="BF4" i="24"/>
  <c r="BD4" i="24"/>
  <c r="BC4" i="24"/>
  <c r="BB4" i="24"/>
  <c r="AZ4" i="24"/>
  <c r="AY4" i="24"/>
  <c r="AX4" i="24"/>
  <c r="AV4" i="24"/>
  <c r="AU4" i="24"/>
  <c r="AT4" i="24"/>
  <c r="AQ4" i="24"/>
  <c r="AP4" i="24"/>
  <c r="AN4" i="24"/>
  <c r="AM4" i="24"/>
  <c r="AL4" i="24"/>
  <c r="AJ4" i="24"/>
  <c r="AI4" i="24"/>
  <c r="AH4" i="24"/>
  <c r="AG4" i="24"/>
  <c r="AF4" i="24"/>
  <c r="AE4" i="24"/>
  <c r="AD4" i="24"/>
  <c r="AC4" i="24"/>
  <c r="AB4" i="24"/>
  <c r="AA4" i="24"/>
  <c r="Z4" i="24"/>
  <c r="Y4" i="24"/>
  <c r="X4" i="24"/>
  <c r="W4" i="24"/>
  <c r="V4" i="24"/>
  <c r="U4" i="24"/>
  <c r="T4" i="24"/>
  <c r="S4" i="24"/>
  <c r="R4" i="24"/>
  <c r="Q4" i="24"/>
  <c r="P4" i="24"/>
  <c r="O4" i="24"/>
  <c r="N4" i="24"/>
  <c r="M4" i="24"/>
  <c r="L4" i="24"/>
  <c r="K4" i="24"/>
  <c r="J4" i="24"/>
  <c r="I4" i="24"/>
  <c r="H4" i="24"/>
  <c r="G4" i="24"/>
  <c r="F4" i="24"/>
  <c r="E4" i="24"/>
  <c r="D4" i="24"/>
  <c r="CC48" i="23"/>
  <c r="CB48"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CC45" i="23"/>
  <c r="CB45" i="23"/>
  <c r="CA45" i="23"/>
  <c r="BZ45" i="23"/>
  <c r="BY45" i="23"/>
  <c r="BX45" i="23"/>
  <c r="BW45" i="23"/>
  <c r="BV45" i="23"/>
  <c r="BU45" i="23"/>
  <c r="BT45" i="23"/>
  <c r="BS45" i="23"/>
  <c r="BR45" i="23"/>
  <c r="BQ45" i="23"/>
  <c r="BP45" i="23"/>
  <c r="BO45" i="23"/>
  <c r="BN45" i="23"/>
  <c r="BM45" i="23"/>
  <c r="BL45" i="23"/>
  <c r="BK45" i="23"/>
  <c r="BJ45" i="23"/>
  <c r="BI45" i="23"/>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F45" i="23"/>
  <c r="E45" i="23"/>
  <c r="D45" i="23"/>
  <c r="CC44" i="23"/>
  <c r="CB44" i="23"/>
  <c r="CA44" i="23"/>
  <c r="BZ44" i="23"/>
  <c r="BY44" i="23"/>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D44" i="23"/>
  <c r="CC43" i="23"/>
  <c r="CB43" i="23"/>
  <c r="CA43" i="23"/>
  <c r="BZ43" i="23"/>
  <c r="BZ39" i="23" s="1"/>
  <c r="BY43" i="23"/>
  <c r="BY39" i="23" s="1"/>
  <c r="BX43" i="23"/>
  <c r="BW43" i="23"/>
  <c r="BV43" i="23"/>
  <c r="BU43" i="23"/>
  <c r="BT43" i="23"/>
  <c r="BS43" i="23"/>
  <c r="BR43" i="23"/>
  <c r="BR39" i="23" s="1"/>
  <c r="BQ43" i="23"/>
  <c r="BQ39" i="23" s="1"/>
  <c r="BP43" i="23"/>
  <c r="BO43" i="23"/>
  <c r="BN43" i="23"/>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F43" i="23"/>
  <c r="E43" i="23"/>
  <c r="D43" i="23"/>
  <c r="CC42" i="23"/>
  <c r="CB42" i="23"/>
  <c r="CB39" i="23" s="1"/>
  <c r="CA42" i="23"/>
  <c r="CA39" i="23" s="1"/>
  <c r="BZ42" i="23"/>
  <c r="BY42" i="23"/>
  <c r="BX42" i="23"/>
  <c r="BX39" i="23" s="1"/>
  <c r="BW42" i="23"/>
  <c r="BW39" i="23" s="1"/>
  <c r="BV42" i="23"/>
  <c r="BU42" i="23"/>
  <c r="BT42" i="23"/>
  <c r="BT39" i="23" s="1"/>
  <c r="BS42" i="23"/>
  <c r="BS39" i="23" s="1"/>
  <c r="BR42" i="23"/>
  <c r="BQ42" i="23"/>
  <c r="BP42" i="23"/>
  <c r="BP39" i="23" s="1"/>
  <c r="BO42" i="23"/>
  <c r="BO39" i="23" s="1"/>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D42" i="23"/>
  <c r="BM41" i="23"/>
  <c r="BL41" i="23"/>
  <c r="BK41" i="23"/>
  <c r="BJ41" i="23"/>
  <c r="BJ39" i="23" s="1"/>
  <c r="BI41" i="23"/>
  <c r="BI39" i="23" s="1"/>
  <c r="BH41" i="23"/>
  <c r="BG41" i="23"/>
  <c r="BF41" i="23"/>
  <c r="BE41" i="23"/>
  <c r="BD41" i="23"/>
  <c r="BC41" i="23"/>
  <c r="BB41" i="23"/>
  <c r="BB39" i="23" s="1"/>
  <c r="BA41" i="23"/>
  <c r="BA39" i="23" s="1"/>
  <c r="AZ41" i="23"/>
  <c r="AY41" i="23"/>
  <c r="AX41" i="23"/>
  <c r="AW41" i="23"/>
  <c r="AV41" i="23"/>
  <c r="AU41" i="23"/>
  <c r="AT41" i="23"/>
  <c r="AT39" i="23" s="1"/>
  <c r="AS41" i="23"/>
  <c r="AS39" i="23" s="1"/>
  <c r="AR41" i="23"/>
  <c r="AQ41" i="23"/>
  <c r="AP41" i="23"/>
  <c r="AO41" i="23"/>
  <c r="AN41" i="23"/>
  <c r="AM41" i="23"/>
  <c r="AL41" i="23"/>
  <c r="AL39" i="23" s="1"/>
  <c r="AK41" i="23"/>
  <c r="AK39" i="23" s="1"/>
  <c r="AJ41" i="23"/>
  <c r="AI41" i="23"/>
  <c r="AH41" i="23"/>
  <c r="AG41" i="23"/>
  <c r="AF41" i="23"/>
  <c r="AE41" i="23"/>
  <c r="AD41" i="23"/>
  <c r="AD39" i="23" s="1"/>
  <c r="AC41" i="23"/>
  <c r="AC39" i="23" s="1"/>
  <c r="AB41" i="23"/>
  <c r="AA41" i="23"/>
  <c r="Z41" i="23"/>
  <c r="Y41" i="23"/>
  <c r="X41" i="23"/>
  <c r="W41" i="23"/>
  <c r="V41" i="23"/>
  <c r="V39" i="23" s="1"/>
  <c r="U41" i="23"/>
  <c r="U39" i="23" s="1"/>
  <c r="T41" i="23"/>
  <c r="S41" i="23"/>
  <c r="R41" i="23"/>
  <c r="Q41" i="23"/>
  <c r="P41" i="23"/>
  <c r="O41" i="23"/>
  <c r="N41" i="23"/>
  <c r="N39" i="23" s="1"/>
  <c r="M41" i="23"/>
  <c r="M39" i="23" s="1"/>
  <c r="L41" i="23"/>
  <c r="K41" i="23"/>
  <c r="J41" i="23"/>
  <c r="I41" i="23"/>
  <c r="H41" i="23"/>
  <c r="G41" i="23"/>
  <c r="F41" i="23"/>
  <c r="F39" i="23" s="1"/>
  <c r="E41" i="23"/>
  <c r="E39" i="23" s="1"/>
  <c r="D41" i="23"/>
  <c r="BM40" i="23"/>
  <c r="BL40" i="23"/>
  <c r="BL39" i="23" s="1"/>
  <c r="BK40" i="23"/>
  <c r="BK39" i="23" s="1"/>
  <c r="BJ40" i="23"/>
  <c r="BI40" i="23"/>
  <c r="BH40" i="23"/>
  <c r="BH39" i="23" s="1"/>
  <c r="BG40" i="23"/>
  <c r="BG39" i="23" s="1"/>
  <c r="BF40" i="23"/>
  <c r="BE40" i="23"/>
  <c r="BD40" i="23"/>
  <c r="BD39" i="23" s="1"/>
  <c r="BC40" i="23"/>
  <c r="BC39" i="23" s="1"/>
  <c r="BB40" i="23"/>
  <c r="BA40" i="23"/>
  <c r="AZ40" i="23"/>
  <c r="AZ39" i="23" s="1"/>
  <c r="AY40" i="23"/>
  <c r="AY39" i="23" s="1"/>
  <c r="AX40" i="23"/>
  <c r="AW40" i="23"/>
  <c r="AV40" i="23"/>
  <c r="AV39" i="23" s="1"/>
  <c r="AU40" i="23"/>
  <c r="AU39" i="23" s="1"/>
  <c r="AT40" i="23"/>
  <c r="AS40" i="23"/>
  <c r="AR40" i="23"/>
  <c r="AR39" i="23" s="1"/>
  <c r="AQ40" i="23"/>
  <c r="AQ39" i="23" s="1"/>
  <c r="AP40" i="23"/>
  <c r="AO40" i="23"/>
  <c r="AN40" i="23"/>
  <c r="AN39" i="23" s="1"/>
  <c r="AM40" i="23"/>
  <c r="AM39" i="23" s="1"/>
  <c r="AL40" i="23"/>
  <c r="AK40" i="23"/>
  <c r="AJ40" i="23"/>
  <c r="AJ39" i="23" s="1"/>
  <c r="AI40" i="23"/>
  <c r="AI39" i="23" s="1"/>
  <c r="AH40" i="23"/>
  <c r="AG40" i="23"/>
  <c r="AF40" i="23"/>
  <c r="AF39" i="23" s="1"/>
  <c r="AE40" i="23"/>
  <c r="AE39" i="23" s="1"/>
  <c r="AD40" i="23"/>
  <c r="AC40" i="23"/>
  <c r="AB40" i="23"/>
  <c r="AB39" i="23" s="1"/>
  <c r="AA40" i="23"/>
  <c r="AA39" i="23" s="1"/>
  <c r="Z40" i="23"/>
  <c r="Y40" i="23"/>
  <c r="X40" i="23"/>
  <c r="X39" i="23" s="1"/>
  <c r="W40" i="23"/>
  <c r="W39" i="23" s="1"/>
  <c r="V40" i="23"/>
  <c r="U40" i="23"/>
  <c r="T40" i="23"/>
  <c r="T39" i="23" s="1"/>
  <c r="S40" i="23"/>
  <c r="S39" i="23" s="1"/>
  <c r="R40" i="23"/>
  <c r="Q40" i="23"/>
  <c r="P40" i="23"/>
  <c r="P39" i="23" s="1"/>
  <c r="O40" i="23"/>
  <c r="O39" i="23" s="1"/>
  <c r="N40" i="23"/>
  <c r="M40" i="23"/>
  <c r="L40" i="23"/>
  <c r="L39" i="23" s="1"/>
  <c r="K40" i="23"/>
  <c r="K39" i="23" s="1"/>
  <c r="J40" i="23"/>
  <c r="I40" i="23"/>
  <c r="H40" i="23"/>
  <c r="H39" i="23" s="1"/>
  <c r="G40" i="23"/>
  <c r="G39" i="23" s="1"/>
  <c r="F40" i="23"/>
  <c r="E40" i="23"/>
  <c r="D40" i="23"/>
  <c r="D39" i="23" s="1"/>
  <c r="CC39" i="23"/>
  <c r="BV39" i="23"/>
  <c r="BU39" i="23"/>
  <c r="BN39" i="23"/>
  <c r="BM39" i="23"/>
  <c r="BF39" i="23"/>
  <c r="BE39" i="23"/>
  <c r="AX39" i="23"/>
  <c r="AW39" i="23"/>
  <c r="AP39" i="23"/>
  <c r="AO39" i="23"/>
  <c r="AH39" i="23"/>
  <c r="AG39" i="23"/>
  <c r="Z39" i="23"/>
  <c r="Y39" i="23"/>
  <c r="R39" i="23"/>
  <c r="Q39" i="23"/>
  <c r="J39" i="23"/>
  <c r="I3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CC19" i="23"/>
  <c r="CB19" i="23"/>
  <c r="CA19" i="23"/>
  <c r="BZ19" i="23"/>
  <c r="BY19" i="23"/>
  <c r="BX19" i="23"/>
  <c r="BW19" i="23"/>
  <c r="BV19" i="23"/>
  <c r="BU19" i="23"/>
  <c r="BT19" i="23"/>
  <c r="BS19" i="23"/>
  <c r="BR19" i="23"/>
  <c r="BQ19" i="23"/>
  <c r="BP19" i="23"/>
  <c r="BO19" i="23"/>
  <c r="BN19" i="23"/>
  <c r="BM19" i="23"/>
  <c r="BL19" i="23"/>
  <c r="BK19" i="23"/>
  <c r="BJ19" i="23"/>
  <c r="BI19" i="23"/>
  <c r="BH19" i="23"/>
  <c r="CC18" i="23"/>
  <c r="CB18" i="23"/>
  <c r="CA18" i="23"/>
  <c r="BZ18" i="23"/>
  <c r="BY18" i="23"/>
  <c r="BX18" i="23"/>
  <c r="BW18" i="23"/>
  <c r="BV18" i="23"/>
  <c r="BU18" i="23"/>
  <c r="BT18" i="23"/>
  <c r="BS18" i="23"/>
  <c r="BR18" i="23"/>
  <c r="BQ18" i="23"/>
  <c r="BP18" i="23"/>
  <c r="BO18" i="23"/>
  <c r="BN18" i="23"/>
  <c r="BM18" i="23"/>
  <c r="BL18" i="23"/>
  <c r="BK18" i="23"/>
  <c r="BJ18" i="23"/>
  <c r="BI18" i="23"/>
  <c r="BH18" i="23"/>
  <c r="CC17" i="23"/>
  <c r="CB17" i="23"/>
  <c r="CA17" i="23"/>
  <c r="BZ17" i="23"/>
  <c r="BZ15" i="23" s="1"/>
  <c r="BY17" i="23"/>
  <c r="BX17" i="23"/>
  <c r="BW17" i="23"/>
  <c r="BV17" i="23"/>
  <c r="BU17" i="23"/>
  <c r="BT17" i="23"/>
  <c r="BS17" i="23"/>
  <c r="BR17" i="23"/>
  <c r="BR15" i="23" s="1"/>
  <c r="BQ17" i="23"/>
  <c r="BP17" i="23"/>
  <c r="BO17" i="23"/>
  <c r="BN17" i="23"/>
  <c r="BM17" i="23"/>
  <c r="BL17" i="23"/>
  <c r="BK17" i="23"/>
  <c r="BJ17" i="23"/>
  <c r="BJ15" i="23" s="1"/>
  <c r="BI17" i="23"/>
  <c r="BH17" i="23"/>
  <c r="CC16" i="23"/>
  <c r="CB16" i="23"/>
  <c r="CB15" i="23" s="1"/>
  <c r="CA16" i="23"/>
  <c r="CA15" i="23" s="1"/>
  <c r="BZ16" i="23"/>
  <c r="BY16" i="23"/>
  <c r="BX16" i="23"/>
  <c r="BX15" i="23" s="1"/>
  <c r="BW16" i="23"/>
  <c r="BW15" i="23" s="1"/>
  <c r="BV16" i="23"/>
  <c r="BU16" i="23"/>
  <c r="BT16" i="23"/>
  <c r="BT15" i="23" s="1"/>
  <c r="BS16" i="23"/>
  <c r="BS15" i="23" s="1"/>
  <c r="BR16" i="23"/>
  <c r="BQ16" i="23"/>
  <c r="BP16" i="23"/>
  <c r="BP15" i="23" s="1"/>
  <c r="BO16" i="23"/>
  <c r="BO15" i="23" s="1"/>
  <c r="BN16" i="23"/>
  <c r="BM16" i="23"/>
  <c r="BL16" i="23"/>
  <c r="BL15" i="23" s="1"/>
  <c r="BK16" i="23"/>
  <c r="BK15" i="23" s="1"/>
  <c r="BJ16" i="23"/>
  <c r="BI16" i="23"/>
  <c r="BH16" i="23"/>
  <c r="BH15" i="23" s="1"/>
  <c r="CC15" i="23"/>
  <c r="BY15" i="23"/>
  <c r="BV15" i="23"/>
  <c r="BU15" i="23"/>
  <c r="BQ15" i="23"/>
  <c r="BN15" i="23"/>
  <c r="BM15" i="23"/>
  <c r="BI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CC4" i="23"/>
  <c r="CB4" i="23"/>
  <c r="CA4" i="23"/>
  <c r="BZ4"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CC148" i="22"/>
  <c r="CB148" i="22"/>
  <c r="CA148" i="22"/>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CC90" i="22"/>
  <c r="CB90" i="22"/>
  <c r="CA90" i="22"/>
  <c r="BZ90" i="22"/>
  <c r="BY90" i="22"/>
  <c r="BX90" i="22"/>
  <c r="BW90" i="22"/>
  <c r="BV90" i="22"/>
  <c r="BU90" i="22"/>
  <c r="BT90" i="22"/>
  <c r="BS90" i="22"/>
  <c r="BR90" i="22"/>
  <c r="BQ90" i="22"/>
  <c r="BP90" i="22"/>
  <c r="BO90" i="22"/>
  <c r="BN90" i="22"/>
  <c r="BM90"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CC71" i="22"/>
  <c r="CB71" i="22"/>
  <c r="CA71" i="22"/>
  <c r="CA67" i="22" s="1"/>
  <c r="BZ71" i="22"/>
  <c r="BY71" i="22"/>
  <c r="BX71" i="22"/>
  <c r="BW71" i="22"/>
  <c r="BW67" i="22" s="1"/>
  <c r="BV71" i="22"/>
  <c r="BU71" i="22"/>
  <c r="BT71" i="22"/>
  <c r="BS71" i="22"/>
  <c r="BS67" i="22" s="1"/>
  <c r="BR71" i="22"/>
  <c r="BQ71" i="22"/>
  <c r="BP71" i="22"/>
  <c r="BO71" i="22"/>
  <c r="BO67" i="22" s="1"/>
  <c r="BN71" i="22"/>
  <c r="BN67" i="22" s="1"/>
  <c r="BM71" i="22"/>
  <c r="BL71" i="22"/>
  <c r="BK71" i="22"/>
  <c r="BK67" i="22" s="1"/>
  <c r="BJ71" i="22"/>
  <c r="BI71" i="22"/>
  <c r="BH71" i="22"/>
  <c r="BG71" i="22"/>
  <c r="BG67" i="22" s="1"/>
  <c r="BF71" i="22"/>
  <c r="BE71" i="22"/>
  <c r="BD71" i="22"/>
  <c r="BC71" i="22"/>
  <c r="BC67" i="22" s="1"/>
  <c r="BB71" i="22"/>
  <c r="BA71" i="22"/>
  <c r="AZ71" i="22"/>
  <c r="AY71" i="22"/>
  <c r="AY67" i="22" s="1"/>
  <c r="CC67" i="22"/>
  <c r="CB67" i="22"/>
  <c r="BZ67" i="22"/>
  <c r="BY67" i="22"/>
  <c r="BX67" i="22"/>
  <c r="BV67" i="22"/>
  <c r="BU67" i="22"/>
  <c r="BT67" i="22"/>
  <c r="BR67" i="22"/>
  <c r="BQ67" i="22"/>
  <c r="BP67" i="22"/>
  <c r="BM67" i="22"/>
  <c r="BL67" i="22"/>
  <c r="BJ67" i="22"/>
  <c r="BI67" i="22"/>
  <c r="BH67" i="22"/>
  <c r="BF67" i="22"/>
  <c r="BE67" i="22"/>
  <c r="BD67" i="22"/>
  <c r="BB67" i="22"/>
  <c r="BA67" i="22"/>
  <c r="AZ67" i="22"/>
  <c r="AX67" i="22"/>
  <c r="AW67" i="22"/>
  <c r="AV67" i="22"/>
  <c r="AU67" i="22"/>
  <c r="AT67" i="22"/>
  <c r="AS67" i="22"/>
  <c r="AR67" i="22"/>
  <c r="AQ67" i="22"/>
  <c r="AP67" i="22"/>
  <c r="AO67" i="22"/>
  <c r="AN67" i="22"/>
  <c r="AM67" i="22"/>
  <c r="AL67" i="22"/>
  <c r="AK67" i="22"/>
  <c r="AJ67" i="22"/>
  <c r="AI67" i="22"/>
  <c r="AH67" i="22"/>
  <c r="CC63" i="22"/>
  <c r="CB63" i="22"/>
  <c r="CA63" i="22"/>
  <c r="BZ63" i="22"/>
  <c r="BY63" i="22"/>
  <c r="BX63" i="22"/>
  <c r="BW63" i="22"/>
  <c r="BV63" i="22"/>
  <c r="BU63" i="22"/>
  <c r="BT63" i="22"/>
  <c r="BS63" i="22"/>
  <c r="BR63" i="22"/>
  <c r="BQ63" i="22"/>
  <c r="BP63" i="22"/>
  <c r="BO63" i="22"/>
  <c r="BN63" i="22"/>
  <c r="BM63" i="22"/>
  <c r="BL63" i="22"/>
  <c r="CC59" i="22"/>
  <c r="CB59" i="22"/>
  <c r="CB58" i="22" s="1"/>
  <c r="CA59" i="22"/>
  <c r="CA58" i="22" s="1"/>
  <c r="BZ59" i="22"/>
  <c r="BY59" i="22"/>
  <c r="BX59" i="22"/>
  <c r="BX58" i="22" s="1"/>
  <c r="BW59" i="22"/>
  <c r="BW58" i="22" s="1"/>
  <c r="BV59" i="22"/>
  <c r="BU59" i="22"/>
  <c r="BT59" i="22"/>
  <c r="BT58" i="22" s="1"/>
  <c r="BS59" i="22"/>
  <c r="BS58" i="22" s="1"/>
  <c r="BR59" i="22"/>
  <c r="BQ59" i="22"/>
  <c r="BP59" i="22"/>
  <c r="BP58" i="22" s="1"/>
  <c r="BO59" i="22"/>
  <c r="BO58" i="22" s="1"/>
  <c r="BN59" i="22"/>
  <c r="BM59" i="22"/>
  <c r="BL59" i="22"/>
  <c r="BL58" i="22" s="1"/>
  <c r="CC58" i="22"/>
  <c r="BZ58" i="22"/>
  <c r="BY58" i="22"/>
  <c r="BV58" i="22"/>
  <c r="BU58" i="22"/>
  <c r="BR58" i="22"/>
  <c r="BQ58" i="22"/>
  <c r="BN58" i="22"/>
  <c r="BM58"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G7" i="12" s="1"/>
  <c r="BF41" i="22"/>
  <c r="BF7" i="12" s="1"/>
  <c r="BE41" i="22"/>
  <c r="BD41" i="22"/>
  <c r="BD7" i="12" s="1"/>
  <c r="BC41" i="22"/>
  <c r="BC7" i="12" s="1"/>
  <c r="BB41" i="22"/>
  <c r="BB7" i="12" s="1"/>
  <c r="BA41" i="22"/>
  <c r="BA7" i="12" s="1"/>
  <c r="AZ41" i="22"/>
  <c r="AZ7" i="12" s="1"/>
  <c r="AY41" i="22"/>
  <c r="AY7" i="12" s="1"/>
  <c r="AX41" i="22"/>
  <c r="AX7" i="12" s="1"/>
  <c r="AW41" i="22"/>
  <c r="AW7" i="12" s="1"/>
  <c r="AV41" i="22"/>
  <c r="AV7" i="12" s="1"/>
  <c r="AU41" i="22"/>
  <c r="AU7" i="12" s="1"/>
  <c r="AT41" i="22"/>
  <c r="AT7" i="12" s="1"/>
  <c r="AS41" i="22"/>
  <c r="AS7" i="12" s="1"/>
  <c r="AR41" i="22"/>
  <c r="AR7" i="12" s="1"/>
  <c r="AQ41" i="22"/>
  <c r="AQ7" i="12" s="1"/>
  <c r="AP41" i="22"/>
  <c r="AP7" i="12" s="1"/>
  <c r="AO41" i="22"/>
  <c r="AO7" i="12" s="1"/>
  <c r="AN41" i="22"/>
  <c r="AN7" i="12" s="1"/>
  <c r="AM41" i="22"/>
  <c r="AM7" i="12" s="1"/>
  <c r="AL41" i="22"/>
  <c r="AL7" i="12" s="1"/>
  <c r="AK41" i="22"/>
  <c r="AK7" i="12" s="1"/>
  <c r="AJ41" i="22"/>
  <c r="AJ7" i="12" s="1"/>
  <c r="AI41" i="22"/>
  <c r="AI7" i="12" s="1"/>
  <c r="AH41" i="22"/>
  <c r="AH7" i="12" s="1"/>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C40" i="22"/>
  <c r="CC14" i="15" s="1"/>
  <c r="CB40" i="22"/>
  <c r="CB14" i="15" s="1"/>
  <c r="CA40" i="22"/>
  <c r="CA14" i="15" s="1"/>
  <c r="BZ40" i="22"/>
  <c r="BZ14" i="15" s="1"/>
  <c r="BY40" i="22"/>
  <c r="BY14" i="15" s="1"/>
  <c r="BX40" i="22"/>
  <c r="BX14" i="15" s="1"/>
  <c r="BW40" i="22"/>
  <c r="BW14" i="15" s="1"/>
  <c r="BV40" i="22"/>
  <c r="BV14" i="15" s="1"/>
  <c r="BU40" i="22"/>
  <c r="BU14" i="15" s="1"/>
  <c r="BT40" i="22"/>
  <c r="BT14" i="15" s="1"/>
  <c r="BS40" i="22"/>
  <c r="BS14" i="15" s="1"/>
  <c r="BR40" i="22"/>
  <c r="BR14" i="15" s="1"/>
  <c r="BQ40" i="22"/>
  <c r="BQ14" i="15" s="1"/>
  <c r="BP40" i="22"/>
  <c r="BP14" i="15" s="1"/>
  <c r="BO40" i="22"/>
  <c r="BO14" i="15" s="1"/>
  <c r="BN40" i="22"/>
  <c r="BN14" i="15" s="1"/>
  <c r="BM40" i="22"/>
  <c r="BM14" i="15" s="1"/>
  <c r="BL40" i="22"/>
  <c r="BL14" i="15" s="1"/>
  <c r="BK40" i="22"/>
  <c r="BK14" i="15" s="1"/>
  <c r="BJ40" i="22"/>
  <c r="BJ14" i="15" s="1"/>
  <c r="BI40" i="22"/>
  <c r="BI14" i="15" s="1"/>
  <c r="BH40" i="22"/>
  <c r="BH14" i="15" s="1"/>
  <c r="BG40" i="22"/>
  <c r="BG14" i="15" s="1"/>
  <c r="BF40" i="22"/>
  <c r="BF14" i="15" s="1"/>
  <c r="BE40" i="22"/>
  <c r="BE14" i="15" s="1"/>
  <c r="BD40" i="22"/>
  <c r="BD14" i="15" s="1"/>
  <c r="BC40" i="22"/>
  <c r="BC14" i="15" s="1"/>
  <c r="BB40" i="22"/>
  <c r="BB14" i="15" s="1"/>
  <c r="BA40" i="22"/>
  <c r="BA14" i="15" s="1"/>
  <c r="AZ40" i="22"/>
  <c r="AZ14" i="15" s="1"/>
  <c r="AY40" i="22"/>
  <c r="AY14" i="15" s="1"/>
  <c r="AX40" i="22"/>
  <c r="AX14" i="15" s="1"/>
  <c r="AW40" i="22"/>
  <c r="AW14" i="15" s="1"/>
  <c r="AV40" i="22"/>
  <c r="AV14" i="15" s="1"/>
  <c r="AU40" i="22"/>
  <c r="AU14" i="15" s="1"/>
  <c r="AT40" i="22"/>
  <c r="AT14" i="15" s="1"/>
  <c r="AS40" i="22"/>
  <c r="AS14" i="15" s="1"/>
  <c r="AR40" i="22"/>
  <c r="AR14" i="15" s="1"/>
  <c r="AQ40" i="22"/>
  <c r="AQ14" i="15" s="1"/>
  <c r="AP40" i="22"/>
  <c r="AP14" i="15" s="1"/>
  <c r="AO40" i="22"/>
  <c r="AO14" i="15" s="1"/>
  <c r="AN40" i="22"/>
  <c r="AN14" i="15" s="1"/>
  <c r="AM40" i="22"/>
  <c r="AM14" i="15" s="1"/>
  <c r="AL40" i="22"/>
  <c r="AL14" i="15" s="1"/>
  <c r="AK40" i="22"/>
  <c r="AK14" i="15" s="1"/>
  <c r="AJ40" i="22"/>
  <c r="AJ14" i="15" s="1"/>
  <c r="AI40" i="22"/>
  <c r="AI14" i="15" s="1"/>
  <c r="AH40" i="22"/>
  <c r="AH14" i="15" s="1"/>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C37" i="22"/>
  <c r="CC16" i="15" s="1"/>
  <c r="CB37" i="22"/>
  <c r="CB16" i="15" s="1"/>
  <c r="CA37" i="22"/>
  <c r="CA16" i="15" s="1"/>
  <c r="BZ37" i="22"/>
  <c r="BZ16" i="15" s="1"/>
  <c r="BY37" i="22"/>
  <c r="BY16" i="15" s="1"/>
  <c r="BX37" i="22"/>
  <c r="BX16" i="15" s="1"/>
  <c r="BW37" i="22"/>
  <c r="BW16" i="15" s="1"/>
  <c r="BV37" i="22"/>
  <c r="BV16" i="15" s="1"/>
  <c r="BU37" i="22"/>
  <c r="BU16" i="15" s="1"/>
  <c r="BT37" i="22"/>
  <c r="BT16" i="15" s="1"/>
  <c r="BS37" i="22"/>
  <c r="BS16" i="15" s="1"/>
  <c r="BR37" i="22"/>
  <c r="BR16" i="15" s="1"/>
  <c r="BQ37" i="22"/>
  <c r="BQ16" i="15" s="1"/>
  <c r="BP37" i="22"/>
  <c r="BP16" i="15" s="1"/>
  <c r="BO37" i="22"/>
  <c r="BO16" i="15" s="1"/>
  <c r="BN37" i="22"/>
  <c r="BN16" i="15" s="1"/>
  <c r="BM37" i="22"/>
  <c r="BM16" i="15" s="1"/>
  <c r="BL37" i="22"/>
  <c r="BL16" i="15" s="1"/>
  <c r="BK37" i="22"/>
  <c r="BK16" i="15" s="1"/>
  <c r="BJ37" i="22"/>
  <c r="BJ16" i="15" s="1"/>
  <c r="BI37" i="22"/>
  <c r="BI16" i="15" s="1"/>
  <c r="BH37" i="22"/>
  <c r="BH16" i="15" s="1"/>
  <c r="BG37" i="22"/>
  <c r="BG16" i="15" s="1"/>
  <c r="BF37" i="22"/>
  <c r="BF16" i="15" s="1"/>
  <c r="BE37" i="22"/>
  <c r="BE16" i="15" s="1"/>
  <c r="BD37" i="22"/>
  <c r="BD16" i="15" s="1"/>
  <c r="BC37" i="22"/>
  <c r="BC16" i="15" s="1"/>
  <c r="BB37" i="22"/>
  <c r="BB16" i="15" s="1"/>
  <c r="BA37" i="22"/>
  <c r="BA16" i="15" s="1"/>
  <c r="AZ37" i="22"/>
  <c r="AZ16" i="15" s="1"/>
  <c r="AY37" i="22"/>
  <c r="AY16" i="15" s="1"/>
  <c r="AX37" i="22"/>
  <c r="AX16" i="15" s="1"/>
  <c r="AW37" i="22"/>
  <c r="AW16" i="15" s="1"/>
  <c r="AV37" i="22"/>
  <c r="AV16" i="15" s="1"/>
  <c r="AU37" i="22"/>
  <c r="AU16" i="15" s="1"/>
  <c r="AT37" i="22"/>
  <c r="AT16" i="15" s="1"/>
  <c r="AS37" i="22"/>
  <c r="AS16" i="15" s="1"/>
  <c r="AR37" i="22"/>
  <c r="AR16" i="15" s="1"/>
  <c r="AQ37" i="22"/>
  <c r="AQ16" i="15" s="1"/>
  <c r="AP37" i="22"/>
  <c r="AP16" i="15" s="1"/>
  <c r="AO37" i="22"/>
  <c r="AO16" i="15" s="1"/>
  <c r="AN37" i="22"/>
  <c r="AN16" i="15" s="1"/>
  <c r="AM37" i="22"/>
  <c r="AM16" i="15" s="1"/>
  <c r="AL37" i="22"/>
  <c r="AL16" i="15" s="1"/>
  <c r="AK37" i="22"/>
  <c r="AK16" i="15" s="1"/>
  <c r="AJ37" i="22"/>
  <c r="AJ16" i="15" s="1"/>
  <c r="AI37" i="22"/>
  <c r="AI16" i="15" s="1"/>
  <c r="AH37" i="22"/>
  <c r="AH16" i="15" s="1"/>
  <c r="CC34" i="22"/>
  <c r="CC17" i="15" s="1"/>
  <c r="CB34" i="22"/>
  <c r="CB17" i="15" s="1"/>
  <c r="CA34" i="22"/>
  <c r="CA17" i="15" s="1"/>
  <c r="BZ34" i="22"/>
  <c r="BZ17" i="15" s="1"/>
  <c r="BY34" i="22"/>
  <c r="BY17" i="15" s="1"/>
  <c r="BX34" i="22"/>
  <c r="BX17" i="15" s="1"/>
  <c r="BW34" i="22"/>
  <c r="BW17" i="15" s="1"/>
  <c r="BV34" i="22"/>
  <c r="BV17" i="15" s="1"/>
  <c r="BU34" i="22"/>
  <c r="BU17" i="15" s="1"/>
  <c r="BT34" i="22"/>
  <c r="BT17" i="15" s="1"/>
  <c r="BS34" i="22"/>
  <c r="BS17" i="15" s="1"/>
  <c r="BR34" i="22"/>
  <c r="BR17" i="15" s="1"/>
  <c r="BQ34" i="22"/>
  <c r="BQ17" i="15" s="1"/>
  <c r="BP34" i="22"/>
  <c r="BP17" i="15" s="1"/>
  <c r="BO34" i="22"/>
  <c r="BO17" i="15" s="1"/>
  <c r="BN34" i="22"/>
  <c r="BN17" i="15" s="1"/>
  <c r="BM34" i="22"/>
  <c r="BM17" i="15" s="1"/>
  <c r="BL34" i="22"/>
  <c r="BL17" i="15" s="1"/>
  <c r="BK34" i="22"/>
  <c r="BK17" i="15" s="1"/>
  <c r="BJ34" i="22"/>
  <c r="BJ17" i="15" s="1"/>
  <c r="BI34" i="22"/>
  <c r="BI17" i="15" s="1"/>
  <c r="BH34" i="22"/>
  <c r="BG34" i="22"/>
  <c r="BG17" i="15" s="1"/>
  <c r="BF34" i="22"/>
  <c r="BF17" i="15" s="1"/>
  <c r="BE34" i="22"/>
  <c r="BE17" i="15" s="1"/>
  <c r="BD34" i="22"/>
  <c r="BD17" i="15" s="1"/>
  <c r="BC34" i="22"/>
  <c r="BC17" i="15" s="1"/>
  <c r="BB34" i="22"/>
  <c r="BB17" i="15" s="1"/>
  <c r="BA34" i="22"/>
  <c r="BA17" i="15" s="1"/>
  <c r="AZ34" i="22"/>
  <c r="AZ17" i="15" s="1"/>
  <c r="AY34" i="22"/>
  <c r="AY17" i="15" s="1"/>
  <c r="AX34" i="22"/>
  <c r="AX17" i="15" s="1"/>
  <c r="AW34" i="22"/>
  <c r="AW17" i="15" s="1"/>
  <c r="AV34" i="22"/>
  <c r="AV17" i="15" s="1"/>
  <c r="AU34" i="22"/>
  <c r="AU17" i="15" s="1"/>
  <c r="AT34" i="22"/>
  <c r="AT17" i="15" s="1"/>
  <c r="AS34" i="22"/>
  <c r="AS17" i="15" s="1"/>
  <c r="AR34" i="22"/>
  <c r="AR17" i="15" s="1"/>
  <c r="AQ34" i="22"/>
  <c r="AQ17" i="15" s="1"/>
  <c r="AP34" i="22"/>
  <c r="AP17" i="15" s="1"/>
  <c r="AO34" i="22"/>
  <c r="AO17" i="15" s="1"/>
  <c r="AN34" i="22"/>
  <c r="AM34" i="22"/>
  <c r="AM17" i="15" s="1"/>
  <c r="AL34" i="22"/>
  <c r="AL17" i="15" s="1"/>
  <c r="AK34" i="22"/>
  <c r="AK17" i="15" s="1"/>
  <c r="AJ34" i="22"/>
  <c r="AJ17" i="15" s="1"/>
  <c r="AI34" i="22"/>
  <c r="AI17" i="15" s="1"/>
  <c r="AH34" i="22"/>
  <c r="AH17" i="15" s="1"/>
  <c r="AY31" i="22"/>
  <c r="AY27" i="22" s="1"/>
  <c r="AY15" i="15" s="1"/>
  <c r="AX31" i="22"/>
  <c r="AW31" i="22"/>
  <c r="AV31" i="22"/>
  <c r="AV27" i="22" s="1"/>
  <c r="AV15" i="15" s="1"/>
  <c r="AU31" i="22"/>
  <c r="AU27" i="22" s="1"/>
  <c r="AU15" i="15" s="1"/>
  <c r="AT31" i="22"/>
  <c r="AS31" i="22"/>
  <c r="AR31" i="22"/>
  <c r="AR27" i="22" s="1"/>
  <c r="AR15" i="15" s="1"/>
  <c r="AQ31" i="22"/>
  <c r="AQ27" i="22" s="1"/>
  <c r="AQ15" i="15" s="1"/>
  <c r="AP31" i="22"/>
  <c r="AO31" i="22"/>
  <c r="AN31" i="22"/>
  <c r="AN27" i="22" s="1"/>
  <c r="AN15" i="15" s="1"/>
  <c r="AM31" i="22"/>
  <c r="AM27" i="22" s="1"/>
  <c r="AM15" i="15" s="1"/>
  <c r="AL31" i="22"/>
  <c r="AK31" i="22"/>
  <c r="AJ31" i="22"/>
  <c r="AJ27" i="22" s="1"/>
  <c r="AJ15" i="15" s="1"/>
  <c r="AI31" i="22"/>
  <c r="AI27" i="22" s="1"/>
  <c r="AI15" i="15" s="1"/>
  <c r="AH31" i="22"/>
  <c r="AY28" i="22"/>
  <c r="AX28" i="22"/>
  <c r="AX27" i="22" s="1"/>
  <c r="AX15" i="15" s="1"/>
  <c r="AW28" i="22"/>
  <c r="AV28" i="22"/>
  <c r="AU28" i="22"/>
  <c r="AT28" i="22"/>
  <c r="AT27" i="22" s="1"/>
  <c r="AT15" i="15" s="1"/>
  <c r="AT11" i="15" s="1"/>
  <c r="AS28" i="22"/>
  <c r="AR28" i="22"/>
  <c r="AQ28" i="22"/>
  <c r="AP28" i="22"/>
  <c r="AP27" i="22" s="1"/>
  <c r="AP15" i="15" s="1"/>
  <c r="AP11" i="15" s="1"/>
  <c r="AO28" i="22"/>
  <c r="AN28" i="22"/>
  <c r="AM28" i="22"/>
  <c r="AL28" i="22"/>
  <c r="AL27" i="22" s="1"/>
  <c r="AL15" i="15" s="1"/>
  <c r="AK28" i="22"/>
  <c r="AJ28" i="22"/>
  <c r="AI28" i="22"/>
  <c r="AH28" i="22"/>
  <c r="AH27" i="22" s="1"/>
  <c r="AH15" i="15" s="1"/>
  <c r="AH11" i="15" s="1"/>
  <c r="CC27" i="22"/>
  <c r="CC15" i="15" s="1"/>
  <c r="CB27" i="22"/>
  <c r="CB15" i="15" s="1"/>
  <c r="CA27" i="22"/>
  <c r="CA15" i="15" s="1"/>
  <c r="BZ27" i="22"/>
  <c r="BZ15" i="15" s="1"/>
  <c r="BY27" i="22"/>
  <c r="BY15" i="15" s="1"/>
  <c r="BX27" i="22"/>
  <c r="BX15" i="15" s="1"/>
  <c r="BW27" i="22"/>
  <c r="BW15" i="15" s="1"/>
  <c r="BV27" i="22"/>
  <c r="BV15" i="15" s="1"/>
  <c r="BU27" i="22"/>
  <c r="BU15" i="15" s="1"/>
  <c r="BT27" i="22"/>
  <c r="BT15" i="15" s="1"/>
  <c r="BS27" i="22"/>
  <c r="BR27" i="22"/>
  <c r="BR15" i="15" s="1"/>
  <c r="BQ27" i="22"/>
  <c r="BQ15" i="15" s="1"/>
  <c r="BP27" i="22"/>
  <c r="BP15" i="15" s="1"/>
  <c r="BO27" i="22"/>
  <c r="BO15" i="15" s="1"/>
  <c r="BN27" i="22"/>
  <c r="BN15" i="15" s="1"/>
  <c r="BM27" i="22"/>
  <c r="BM15" i="15" s="1"/>
  <c r="BL27" i="22"/>
  <c r="BL15" i="15" s="1"/>
  <c r="BK27" i="22"/>
  <c r="BK15" i="15" s="1"/>
  <c r="BJ27" i="22"/>
  <c r="BJ15" i="15" s="1"/>
  <c r="BI27" i="22"/>
  <c r="BI15" i="15" s="1"/>
  <c r="BH27" i="22"/>
  <c r="BH15" i="15" s="1"/>
  <c r="BG27" i="22"/>
  <c r="BG15" i="15" s="1"/>
  <c r="BF27" i="22"/>
  <c r="BF15" i="15" s="1"/>
  <c r="BE27" i="22"/>
  <c r="BE15" i="15" s="1"/>
  <c r="BD27" i="22"/>
  <c r="BD15" i="15" s="1"/>
  <c r="BC27" i="22"/>
  <c r="BC15" i="15" s="1"/>
  <c r="BB27" i="22"/>
  <c r="BB15" i="15" s="1"/>
  <c r="BA27" i="22"/>
  <c r="BA15" i="15" s="1"/>
  <c r="AZ27" i="22"/>
  <c r="AW27" i="22"/>
  <c r="AW15" i="15" s="1"/>
  <c r="AS27" i="22"/>
  <c r="AS15" i="15" s="1"/>
  <c r="AO27" i="22"/>
  <c r="AO15" i="15" s="1"/>
  <c r="AK27" i="22"/>
  <c r="AK15" i="15" s="1"/>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C24" i="22"/>
  <c r="CB24" i="22"/>
  <c r="CB17" i="22" s="1"/>
  <c r="CB13" i="15" s="1"/>
  <c r="CA24" i="22"/>
  <c r="BZ24" i="22"/>
  <c r="BY24" i="22"/>
  <c r="BX24" i="22"/>
  <c r="BX17" i="22" s="1"/>
  <c r="BX13" i="15" s="1"/>
  <c r="BW24" i="22"/>
  <c r="BV24" i="22"/>
  <c r="BU24" i="22"/>
  <c r="BT24" i="22"/>
  <c r="BT17" i="22" s="1"/>
  <c r="BT13" i="15" s="1"/>
  <c r="BS24" i="22"/>
  <c r="BR24" i="22"/>
  <c r="BQ24" i="22"/>
  <c r="BP24" i="22"/>
  <c r="BP17" i="22" s="1"/>
  <c r="BP13" i="15" s="1"/>
  <c r="BO24" i="22"/>
  <c r="BN24" i="22"/>
  <c r="BM24" i="22"/>
  <c r="BL24" i="22"/>
  <c r="BL17" i="22" s="1"/>
  <c r="BL13" i="15" s="1"/>
  <c r="BK24" i="22"/>
  <c r="BJ24" i="22"/>
  <c r="BI24" i="22"/>
  <c r="BH24" i="22"/>
  <c r="BH17" i="22" s="1"/>
  <c r="BH13" i="15" s="1"/>
  <c r="BG24" i="22"/>
  <c r="BF24" i="22"/>
  <c r="BE24" i="22"/>
  <c r="BD24" i="22"/>
  <c r="BD17" i="22" s="1"/>
  <c r="BD13" i="15" s="1"/>
  <c r="BC24" i="22"/>
  <c r="BB24" i="22"/>
  <c r="BA24" i="22"/>
  <c r="AZ24" i="22"/>
  <c r="AZ17" i="22" s="1"/>
  <c r="AZ13" i="15" s="1"/>
  <c r="AY24" i="22"/>
  <c r="CC21" i="22"/>
  <c r="CB21" i="22"/>
  <c r="CA21" i="22"/>
  <c r="BZ21" i="22"/>
  <c r="BZ17" i="22" s="1"/>
  <c r="BZ13" i="15" s="1"/>
  <c r="BZ11" i="15" s="1"/>
  <c r="BY21" i="22"/>
  <c r="BX21" i="22"/>
  <c r="BW21" i="22"/>
  <c r="BV21" i="22"/>
  <c r="BV17" i="22" s="1"/>
  <c r="BV13" i="15" s="1"/>
  <c r="BV11" i="15" s="1"/>
  <c r="BU21" i="22"/>
  <c r="BT21" i="22"/>
  <c r="BS21" i="22"/>
  <c r="BR21" i="22"/>
  <c r="BR17" i="22" s="1"/>
  <c r="BR13" i="15" s="1"/>
  <c r="BQ21" i="22"/>
  <c r="BP21" i="22"/>
  <c r="BO21" i="22"/>
  <c r="BN21" i="22"/>
  <c r="BN17" i="22" s="1"/>
  <c r="BN13" i="15" s="1"/>
  <c r="BN11" i="15" s="1"/>
  <c r="BM21" i="22"/>
  <c r="BL21" i="22"/>
  <c r="BK21" i="22"/>
  <c r="BJ21" i="22"/>
  <c r="BJ17" i="22" s="1"/>
  <c r="BJ13" i="15" s="1"/>
  <c r="BI21" i="22"/>
  <c r="BH21" i="22"/>
  <c r="BG21" i="22"/>
  <c r="BF21" i="22"/>
  <c r="BF17" i="22" s="1"/>
  <c r="BF13" i="15" s="1"/>
  <c r="BE21" i="22"/>
  <c r="BD21" i="22"/>
  <c r="BC21" i="22"/>
  <c r="BB21" i="22"/>
  <c r="BB17" i="22" s="1"/>
  <c r="BB13" i="15" s="1"/>
  <c r="BB11" i="15" s="1"/>
  <c r="BA21" i="22"/>
  <c r="AZ21" i="22"/>
  <c r="AY21" i="22"/>
  <c r="CC17" i="22"/>
  <c r="CC13" i="15" s="1"/>
  <c r="BY17" i="22"/>
  <c r="BY13" i="15" s="1"/>
  <c r="BY11" i="15" s="1"/>
  <c r="BU17" i="22"/>
  <c r="BU13" i="15" s="1"/>
  <c r="BQ17" i="22"/>
  <c r="BQ13" i="15" s="1"/>
  <c r="BQ11" i="15" s="1"/>
  <c r="BM17" i="22"/>
  <c r="BM13" i="15" s="1"/>
  <c r="BM11" i="15" s="1"/>
  <c r="BI17" i="22"/>
  <c r="BI13" i="15" s="1"/>
  <c r="BI11" i="15" s="1"/>
  <c r="BE17" i="22"/>
  <c r="BE13" i="15" s="1"/>
  <c r="BA17" i="22"/>
  <c r="BA13" i="15" s="1"/>
  <c r="BA11" i="15" s="1"/>
  <c r="AX17" i="22"/>
  <c r="AX13" i="15" s="1"/>
  <c r="AW17" i="22"/>
  <c r="AW13" i="15" s="1"/>
  <c r="AV17" i="22"/>
  <c r="AV13" i="15" s="1"/>
  <c r="AU17" i="22"/>
  <c r="AU13" i="15" s="1"/>
  <c r="AT17" i="22"/>
  <c r="AT13" i="15" s="1"/>
  <c r="AS17" i="22"/>
  <c r="AS13" i="15" s="1"/>
  <c r="AS11" i="15" s="1"/>
  <c r="AR17" i="22"/>
  <c r="AR13" i="15" s="1"/>
  <c r="AQ17" i="22"/>
  <c r="AQ13" i="15" s="1"/>
  <c r="AP17" i="22"/>
  <c r="AP13" i="15" s="1"/>
  <c r="AO17" i="22"/>
  <c r="AO13" i="15" s="1"/>
  <c r="AN17" i="22"/>
  <c r="AN13" i="15" s="1"/>
  <c r="AM17" i="22"/>
  <c r="AL17" i="22"/>
  <c r="AL13" i="15" s="1"/>
  <c r="AK17" i="22"/>
  <c r="AK13" i="15" s="1"/>
  <c r="AK11" i="15" s="1"/>
  <c r="AJ17" i="22"/>
  <c r="AJ13" i="15" s="1"/>
  <c r="AI17" i="22"/>
  <c r="AI13" i="15" s="1"/>
  <c r="AH17" i="22"/>
  <c r="AH13" i="15" s="1"/>
  <c r="AG17" i="22"/>
  <c r="AG4" i="22" s="1"/>
  <c r="AF17" i="22"/>
  <c r="AE17" i="22"/>
  <c r="AD17" i="22"/>
  <c r="AC17" i="22"/>
  <c r="AC4" i="22" s="1"/>
  <c r="AB17" i="22"/>
  <c r="AA17" i="22"/>
  <c r="Z17" i="22"/>
  <c r="Z4" i="22" s="1"/>
  <c r="Y17" i="22"/>
  <c r="Y4" i="22" s="1"/>
  <c r="X17" i="22"/>
  <c r="W17" i="22"/>
  <c r="V17" i="22"/>
  <c r="U17" i="22"/>
  <c r="U4" i="22" s="1"/>
  <c r="T17" i="22"/>
  <c r="S17" i="22"/>
  <c r="R17" i="22"/>
  <c r="R4" i="22" s="1"/>
  <c r="Q17" i="22"/>
  <c r="Q4" i="22" s="1"/>
  <c r="P17" i="22"/>
  <c r="O17" i="22"/>
  <c r="N17" i="22"/>
  <c r="M17" i="22"/>
  <c r="M4" i="22" s="1"/>
  <c r="L17" i="22"/>
  <c r="K17" i="22"/>
  <c r="J17" i="22"/>
  <c r="J4" i="22" s="1"/>
  <c r="I17" i="22"/>
  <c r="I4" i="22" s="1"/>
  <c r="H17" i="22"/>
  <c r="G17" i="22"/>
  <c r="F17" i="22"/>
  <c r="E17" i="22"/>
  <c r="E4" i="22" s="1"/>
  <c r="D17" i="22"/>
  <c r="CC13" i="22"/>
  <c r="CB13" i="22"/>
  <c r="CB8" i="22" s="1"/>
  <c r="CA13" i="22"/>
  <c r="CA8" i="22" s="1"/>
  <c r="CA5" i="22" s="1"/>
  <c r="CA4" i="22" s="1"/>
  <c r="BZ13" i="22"/>
  <c r="BY13" i="22"/>
  <c r="BX13" i="22"/>
  <c r="BW13" i="22"/>
  <c r="BW8" i="22" s="1"/>
  <c r="BW5" i="22" s="1"/>
  <c r="BW4" i="22" s="1"/>
  <c r="BV13" i="22"/>
  <c r="BU13" i="22"/>
  <c r="BT13" i="22"/>
  <c r="BT8" i="22" s="1"/>
  <c r="BS13" i="22"/>
  <c r="BS8" i="22" s="1"/>
  <c r="BS5" i="22" s="1"/>
  <c r="BS4" i="22" s="1"/>
  <c r="BR13" i="22"/>
  <c r="BQ13" i="22"/>
  <c r="BP13" i="22"/>
  <c r="BO13" i="22"/>
  <c r="BO8" i="22" s="1"/>
  <c r="BO5" i="22" s="1"/>
  <c r="BO4" i="22" s="1"/>
  <c r="BN13" i="22"/>
  <c r="BM13" i="22"/>
  <c r="BL13" i="22"/>
  <c r="BL8" i="22" s="1"/>
  <c r="CC9" i="22"/>
  <c r="CC8" i="22" s="1"/>
  <c r="CC5" i="22" s="1"/>
  <c r="CC4" i="22" s="1"/>
  <c r="CB9" i="22"/>
  <c r="CA9" i="22"/>
  <c r="BZ9" i="22"/>
  <c r="BZ8" i="22" s="1"/>
  <c r="BZ5" i="22" s="1"/>
  <c r="BY9" i="22"/>
  <c r="BY8" i="22" s="1"/>
  <c r="BY5" i="22" s="1"/>
  <c r="BY4" i="22" s="1"/>
  <c r="BX9" i="22"/>
  <c r="BW9" i="22"/>
  <c r="BV9" i="22"/>
  <c r="BV8" i="22" s="1"/>
  <c r="BV5" i="22" s="1"/>
  <c r="BV4" i="22" s="1"/>
  <c r="BU9" i="22"/>
  <c r="BU8" i="22" s="1"/>
  <c r="BU5" i="22" s="1"/>
  <c r="BU4" i="22" s="1"/>
  <c r="BT9" i="22"/>
  <c r="BS9" i="22"/>
  <c r="BR9" i="22"/>
  <c r="BR8" i="22" s="1"/>
  <c r="BR5" i="22" s="1"/>
  <c r="BQ9" i="22"/>
  <c r="BQ8" i="22" s="1"/>
  <c r="BQ5" i="22" s="1"/>
  <c r="BQ4" i="22" s="1"/>
  <c r="BP9" i="22"/>
  <c r="BO9" i="22"/>
  <c r="BN9" i="22"/>
  <c r="BN8" i="22" s="1"/>
  <c r="BN5" i="22" s="1"/>
  <c r="BN4" i="22" s="1"/>
  <c r="BM9" i="22"/>
  <c r="BM8" i="22" s="1"/>
  <c r="BM5" i="22" s="1"/>
  <c r="BM4" i="22" s="1"/>
  <c r="BL9" i="22"/>
  <c r="BX8" i="22"/>
  <c r="BP8" i="22"/>
  <c r="BK8" i="22"/>
  <c r="BK5" i="22" s="1"/>
  <c r="BK4" i="22" s="1"/>
  <c r="BJ8" i="22"/>
  <c r="BI8" i="22"/>
  <c r="BH8" i="22"/>
  <c r="BG8" i="22"/>
  <c r="BG5" i="22" s="1"/>
  <c r="BG4" i="22" s="1"/>
  <c r="BF8" i="22"/>
  <c r="BE8" i="22"/>
  <c r="BD8" i="22"/>
  <c r="BC8" i="22"/>
  <c r="BC5" i="22" s="1"/>
  <c r="BC4" i="22" s="1"/>
  <c r="BB8" i="22"/>
  <c r="BA8" i="22"/>
  <c r="AZ8" i="22"/>
  <c r="AY8" i="22"/>
  <c r="AY5" i="22" s="1"/>
  <c r="AY4" i="22" s="1"/>
  <c r="AX8" i="22"/>
  <c r="AW8" i="22"/>
  <c r="AV8" i="22"/>
  <c r="AU8" i="22"/>
  <c r="AU5" i="22" s="1"/>
  <c r="AU4" i="22" s="1"/>
  <c r="AT8" i="22"/>
  <c r="AS8" i="22"/>
  <c r="AR8" i="22"/>
  <c r="AQ8" i="22"/>
  <c r="AQ5" i="22" s="1"/>
  <c r="AQ4" i="22" s="1"/>
  <c r="AP8" i="22"/>
  <c r="AO8" i="22"/>
  <c r="AN8" i="22"/>
  <c r="AM8" i="22"/>
  <c r="AM5" i="22" s="1"/>
  <c r="AM4" i="22" s="1"/>
  <c r="AL8" i="22"/>
  <c r="AK8" i="22"/>
  <c r="AJ8" i="22"/>
  <c r="AI8" i="22"/>
  <c r="AI5" i="22" s="1"/>
  <c r="AI4" i="22" s="1"/>
  <c r="AH8" i="22"/>
  <c r="AG8" i="22"/>
  <c r="AF8" i="22"/>
  <c r="AE8" i="22"/>
  <c r="AE4" i="22" s="1"/>
  <c r="AD8" i="22"/>
  <c r="AC8" i="22"/>
  <c r="AB8" i="22"/>
  <c r="AA8" i="22"/>
  <c r="AA4" i="22" s="1"/>
  <c r="Z8" i="22"/>
  <c r="Y8" i="22"/>
  <c r="X8" i="22"/>
  <c r="W8" i="22"/>
  <c r="W4" i="22" s="1"/>
  <c r="V8" i="22"/>
  <c r="U8" i="22"/>
  <c r="T8" i="22"/>
  <c r="S8" i="22"/>
  <c r="S4" i="22" s="1"/>
  <c r="R8" i="22"/>
  <c r="Q8" i="22"/>
  <c r="P8" i="22"/>
  <c r="O8" i="22"/>
  <c r="O4" i="22" s="1"/>
  <c r="N8" i="22"/>
  <c r="M8" i="22"/>
  <c r="L8" i="22"/>
  <c r="K8" i="22"/>
  <c r="K4" i="22" s="1"/>
  <c r="J8" i="22"/>
  <c r="I8" i="22"/>
  <c r="H8" i="22"/>
  <c r="G8" i="22"/>
  <c r="G4" i="22" s="1"/>
  <c r="F8" i="22"/>
  <c r="E8" i="22"/>
  <c r="D8" i="22"/>
  <c r="CC6" i="22"/>
  <c r="CB6" i="22"/>
  <c r="CA6" i="22"/>
  <c r="BZ6" i="22"/>
  <c r="BY6" i="22"/>
  <c r="BX6" i="22"/>
  <c r="BW6" i="22"/>
  <c r="BV6" i="22"/>
  <c r="BU6" i="22"/>
  <c r="BT6" i="22"/>
  <c r="BS6" i="22"/>
  <c r="BR6" i="22"/>
  <c r="BQ6" i="22"/>
  <c r="BP6" i="22"/>
  <c r="BO6" i="22"/>
  <c r="BN6" i="22"/>
  <c r="BM6" i="22"/>
  <c r="BL6" i="22"/>
  <c r="BK6" i="22"/>
  <c r="BJ6" i="22"/>
  <c r="BI6" i="22"/>
  <c r="BH6" i="22"/>
  <c r="BG6" i="22"/>
  <c r="BF6" i="22"/>
  <c r="BF4" i="22" s="1"/>
  <c r="BE6" i="22"/>
  <c r="BE4" i="22" s="1"/>
  <c r="BD6" i="22"/>
  <c r="BC6" i="22"/>
  <c r="BB6" i="22"/>
  <c r="BA6" i="22"/>
  <c r="AZ6" i="22"/>
  <c r="AY6" i="22"/>
  <c r="AX6" i="22"/>
  <c r="AX4" i="22" s="1"/>
  <c r="AW6" i="22"/>
  <c r="AW4" i="22" s="1"/>
  <c r="AV6" i="22"/>
  <c r="AU6" i="22"/>
  <c r="AT6" i="22"/>
  <c r="AS6" i="22"/>
  <c r="AR6" i="22"/>
  <c r="AQ6" i="22"/>
  <c r="AP6" i="22"/>
  <c r="AP4" i="22" s="1"/>
  <c r="AO6" i="22"/>
  <c r="AO4" i="22" s="1"/>
  <c r="AN6" i="22"/>
  <c r="AM6" i="22"/>
  <c r="AL6" i="22"/>
  <c r="AK6" i="22"/>
  <c r="AJ6" i="22"/>
  <c r="AI6" i="22"/>
  <c r="AH6" i="22"/>
  <c r="AH4" i="22" s="1"/>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BJ5" i="22"/>
  <c r="BI5" i="22"/>
  <c r="BF5" i="22"/>
  <c r="BE5" i="22"/>
  <c r="BB5" i="22"/>
  <c r="BA5" i="22"/>
  <c r="AX5" i="22"/>
  <c r="AW5" i="22"/>
  <c r="AT5" i="22"/>
  <c r="AS5" i="22"/>
  <c r="AP5" i="22"/>
  <c r="AO5" i="22"/>
  <c r="AL5" i="22"/>
  <c r="AK5" i="22"/>
  <c r="AH5" i="22"/>
  <c r="AG5" i="22"/>
  <c r="AD5" i="22"/>
  <c r="AC5" i="22"/>
  <c r="Z5" i="22"/>
  <c r="Y5" i="22"/>
  <c r="V5" i="22"/>
  <c r="U5" i="22"/>
  <c r="R5" i="22"/>
  <c r="Q5" i="22"/>
  <c r="N5" i="22"/>
  <c r="M5" i="22"/>
  <c r="J5" i="22"/>
  <c r="I5" i="22"/>
  <c r="F5" i="22"/>
  <c r="E5" i="22"/>
  <c r="BZ4" i="22"/>
  <c r="BR4" i="22"/>
  <c r="BJ4" i="22"/>
  <c r="BI4" i="22"/>
  <c r="BB4" i="22"/>
  <c r="BA4" i="22"/>
  <c r="AT4" i="22"/>
  <c r="AS4" i="22"/>
  <c r="AL4" i="22"/>
  <c r="AK4" i="22"/>
  <c r="AD4" i="22"/>
  <c r="V4" i="22"/>
  <c r="N4" i="22"/>
  <c r="F4" i="22"/>
  <c r="BU136" i="21"/>
  <c r="BT136" i="21"/>
  <c r="BS136" i="21"/>
  <c r="BR136" i="21"/>
  <c r="BQ136" i="21"/>
  <c r="BP136" i="21"/>
  <c r="BO136" i="21"/>
  <c r="BN136" i="21"/>
  <c r="BM136" i="21"/>
  <c r="BL136" i="21"/>
  <c r="BK136" i="21"/>
  <c r="BJ136" i="21"/>
  <c r="BI136" i="21"/>
  <c r="BH136" i="21"/>
  <c r="BG136" i="21"/>
  <c r="BF136" i="21"/>
  <c r="BE136" i="21"/>
  <c r="BD136" i="21"/>
  <c r="BC136" i="21"/>
  <c r="BB136" i="21"/>
  <c r="BA136" i="21"/>
  <c r="AZ136" i="21"/>
  <c r="AY136" i="21"/>
  <c r="AX136" i="21"/>
  <c r="AW136" i="21"/>
  <c r="AV136" i="21"/>
  <c r="AU136" i="21"/>
  <c r="AT136" i="21"/>
  <c r="AS136" i="21"/>
  <c r="AR136" i="21"/>
  <c r="BK128" i="21"/>
  <c r="BJ128" i="21"/>
  <c r="BI128" i="21"/>
  <c r="BH128" i="21"/>
  <c r="BG128" i="21"/>
  <c r="BF128" i="21"/>
  <c r="BE128" i="21"/>
  <c r="BD128" i="21"/>
  <c r="BC128" i="21"/>
  <c r="BB128" i="21"/>
  <c r="BA128" i="21"/>
  <c r="AZ128" i="21"/>
  <c r="AY128" i="21"/>
  <c r="AX128" i="21"/>
  <c r="AW128" i="21"/>
  <c r="AV128" i="21"/>
  <c r="AU128" i="21"/>
  <c r="AT128" i="21"/>
  <c r="AS128" i="21"/>
  <c r="AR128" i="21"/>
  <c r="AU116" i="21"/>
  <c r="AT116" i="21"/>
  <c r="AS116" i="21"/>
  <c r="AR116" i="21"/>
  <c r="AQ116" i="21"/>
  <c r="AP116" i="21"/>
  <c r="AO116" i="21"/>
  <c r="AN116" i="21"/>
  <c r="AM116" i="21"/>
  <c r="AL116" i="21"/>
  <c r="AK116" i="21"/>
  <c r="AJ116" i="21"/>
  <c r="AI116" i="21"/>
  <c r="AH116" i="21"/>
  <c r="CC56" i="21"/>
  <c r="CB56" i="21"/>
  <c r="CA56" i="21"/>
  <c r="BZ56" i="21"/>
  <c r="BY56" i="21"/>
  <c r="BX56" i="21"/>
  <c r="BW56" i="21"/>
  <c r="BV56" i="21"/>
  <c r="BU56" i="21"/>
  <c r="BT56" i="21"/>
  <c r="BS56" i="21"/>
  <c r="BR56" i="21"/>
  <c r="BQ56" i="21"/>
  <c r="BP56" i="21"/>
  <c r="BO56" i="21"/>
  <c r="BN56" i="21"/>
  <c r="BM56" i="21"/>
  <c r="BL56" i="21"/>
  <c r="CC50" i="21"/>
  <c r="CB50"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C46" i="21"/>
  <c r="CB46"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C41" i="21"/>
  <c r="CB41"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BQ28" i="21"/>
  <c r="BQ71" i="12" s="1"/>
  <c r="BP28" i="21"/>
  <c r="BP71" i="12" s="1"/>
  <c r="BO28" i="21"/>
  <c r="BO71" i="12" s="1"/>
  <c r="BN28" i="21"/>
  <c r="BN71" i="12" s="1"/>
  <c r="BM28" i="21"/>
  <c r="BM71" i="12" s="1"/>
  <c r="BL28" i="21"/>
  <c r="BL71" i="12" s="1"/>
  <c r="BK28" i="21"/>
  <c r="BK71" i="12" s="1"/>
  <c r="BJ28" i="21"/>
  <c r="BJ71" i="12" s="1"/>
  <c r="BI28" i="21"/>
  <c r="BI71" i="12" s="1"/>
  <c r="BH28" i="21"/>
  <c r="BH71" i="12" s="1"/>
  <c r="BG28" i="21"/>
  <c r="BG71" i="12" s="1"/>
  <c r="BF28" i="21"/>
  <c r="BF71" i="12" s="1"/>
  <c r="BE28" i="21"/>
  <c r="BE71" i="12" s="1"/>
  <c r="BD28" i="21"/>
  <c r="BD71" i="12" s="1"/>
  <c r="BC28" i="21"/>
  <c r="BC71" i="12" s="1"/>
  <c r="BB28" i="21"/>
  <c r="BB71" i="12" s="1"/>
  <c r="BA28" i="21"/>
  <c r="BA71" i="12" s="1"/>
  <c r="AZ28" i="21"/>
  <c r="AZ71" i="12" s="1"/>
  <c r="AY28" i="21"/>
  <c r="AY71" i="12" s="1"/>
  <c r="AX28" i="21"/>
  <c r="AX71" i="12" s="1"/>
  <c r="AW28" i="21"/>
  <c r="AW71" i="12" s="1"/>
  <c r="AV28" i="21"/>
  <c r="AV71" i="12" s="1"/>
  <c r="AU28" i="21"/>
  <c r="AU71" i="12" s="1"/>
  <c r="AT28" i="21"/>
  <c r="AT71" i="12" s="1"/>
  <c r="AS28" i="21"/>
  <c r="AS71" i="12" s="1"/>
  <c r="AR28" i="21"/>
  <c r="AR71" i="12" s="1"/>
  <c r="AQ28" i="21"/>
  <c r="AQ71" i="12" s="1"/>
  <c r="AP28" i="21"/>
  <c r="AP71" i="12" s="1"/>
  <c r="AO28" i="21"/>
  <c r="AO71" i="12" s="1"/>
  <c r="AN28" i="21"/>
  <c r="AN71" i="12" s="1"/>
  <c r="AM28" i="21"/>
  <c r="AM71" i="12" s="1"/>
  <c r="AL28" i="21"/>
  <c r="AK28" i="21"/>
  <c r="AK71" i="12" s="1"/>
  <c r="AJ28" i="21"/>
  <c r="AJ71" i="12" s="1"/>
  <c r="AI28" i="21"/>
  <c r="AI71" i="12" s="1"/>
  <c r="AH28" i="21"/>
  <c r="AH71" i="12" s="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BQ27" i="21"/>
  <c r="BQ70" i="12" s="1"/>
  <c r="BP27" i="21"/>
  <c r="BP70" i="12" s="1"/>
  <c r="BO27" i="21"/>
  <c r="BO70" i="12" s="1"/>
  <c r="BN27" i="21"/>
  <c r="BN70" i="12" s="1"/>
  <c r="BN72" i="12" s="1"/>
  <c r="BM27" i="21"/>
  <c r="BL27" i="21"/>
  <c r="BL70" i="12" s="1"/>
  <c r="BK27" i="21"/>
  <c r="BK70" i="12" s="1"/>
  <c r="BJ27" i="21"/>
  <c r="BJ70" i="12" s="1"/>
  <c r="BJ72" i="12" s="1"/>
  <c r="BI27" i="21"/>
  <c r="BI70" i="12" s="1"/>
  <c r="BH27" i="21"/>
  <c r="BH70" i="12" s="1"/>
  <c r="BG27" i="21"/>
  <c r="BG70" i="12" s="1"/>
  <c r="BF27" i="21"/>
  <c r="BF70" i="12" s="1"/>
  <c r="BF72" i="12" s="1"/>
  <c r="BE27" i="21"/>
  <c r="BE70" i="12" s="1"/>
  <c r="BD27" i="21"/>
  <c r="BD70" i="12" s="1"/>
  <c r="BC27" i="21"/>
  <c r="BC70" i="12" s="1"/>
  <c r="BB27" i="21"/>
  <c r="BB70" i="12" s="1"/>
  <c r="BB72" i="12" s="1"/>
  <c r="BA27" i="21"/>
  <c r="BA70" i="12" s="1"/>
  <c r="AZ27" i="21"/>
  <c r="AZ70" i="12" s="1"/>
  <c r="AY27" i="21"/>
  <c r="AY70" i="12" s="1"/>
  <c r="AX27" i="21"/>
  <c r="AX70" i="12" s="1"/>
  <c r="AX72" i="12" s="1"/>
  <c r="AW27" i="21"/>
  <c r="AW70" i="12" s="1"/>
  <c r="AV27" i="21"/>
  <c r="AV70" i="12" s="1"/>
  <c r="AU27" i="21"/>
  <c r="AU70" i="12" s="1"/>
  <c r="AT27" i="21"/>
  <c r="AT70" i="12" s="1"/>
  <c r="AT72" i="12" s="1"/>
  <c r="AS27" i="21"/>
  <c r="AS70" i="12" s="1"/>
  <c r="AR27" i="21"/>
  <c r="AR70" i="12" s="1"/>
  <c r="AQ27" i="21"/>
  <c r="AQ70" i="12" s="1"/>
  <c r="AP27" i="21"/>
  <c r="AP70" i="12" s="1"/>
  <c r="AP72" i="12" s="1"/>
  <c r="AO27" i="21"/>
  <c r="AO70" i="12" s="1"/>
  <c r="AN27" i="21"/>
  <c r="AN70" i="12" s="1"/>
  <c r="AM27" i="21"/>
  <c r="AM70" i="12" s="1"/>
  <c r="AL27" i="21"/>
  <c r="AL70" i="12" s="1"/>
  <c r="AL72" i="12" s="1"/>
  <c r="AK27" i="21"/>
  <c r="AK70" i="12" s="1"/>
  <c r="AJ27" i="21"/>
  <c r="AJ70" i="12" s="1"/>
  <c r="AI27" i="21"/>
  <c r="AI70" i="12" s="1"/>
  <c r="AH27" i="21"/>
  <c r="AH70" i="12" s="1"/>
  <c r="AH72" i="12" s="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C14" i="21"/>
  <c r="CB14"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CC4" i="21"/>
  <c r="CB4" i="21"/>
  <c r="CA4" i="21"/>
  <c r="BZ4" i="21"/>
  <c r="BY4" i="21"/>
  <c r="BX4" i="21"/>
  <c r="BW4" i="21"/>
  <c r="BV4" i="21"/>
  <c r="BU4" i="21"/>
  <c r="BT4" i="21"/>
  <c r="BS4" i="21"/>
  <c r="BR4" i="21"/>
  <c r="BQ4" i="21"/>
  <c r="BP4" i="21"/>
  <c r="BO4" i="21"/>
  <c r="BN4" i="21"/>
  <c r="BM4" i="21"/>
  <c r="BL4" i="21"/>
  <c r="CC42" i="20"/>
  <c r="CB42" i="20"/>
  <c r="CA42" i="20"/>
  <c r="BZ42" i="20"/>
  <c r="BZ26" i="20" s="1"/>
  <c r="BY42" i="20"/>
  <c r="BX42" i="20"/>
  <c r="BW42" i="20"/>
  <c r="BV42" i="20"/>
  <c r="BV26" i="20" s="1"/>
  <c r="BU42" i="20"/>
  <c r="BT42" i="20"/>
  <c r="BS42" i="20"/>
  <c r="BR42" i="20"/>
  <c r="BR26" i="20" s="1"/>
  <c r="BQ42" i="20"/>
  <c r="BP42" i="20"/>
  <c r="BO42" i="20"/>
  <c r="BN42" i="20"/>
  <c r="BN26" i="20" s="1"/>
  <c r="BM42" i="20"/>
  <c r="BL42" i="20"/>
  <c r="BK42" i="20"/>
  <c r="BJ42" i="20"/>
  <c r="BJ26" i="20" s="1"/>
  <c r="BI42" i="20"/>
  <c r="BH42" i="20"/>
  <c r="BG42" i="20"/>
  <c r="BF42" i="20"/>
  <c r="BF26" i="20" s="1"/>
  <c r="BE42" i="20"/>
  <c r="BD42" i="20"/>
  <c r="BC42" i="20"/>
  <c r="BB42" i="20"/>
  <c r="BB26" i="20" s="1"/>
  <c r="BA42" i="20"/>
  <c r="AZ42" i="20"/>
  <c r="AY42" i="20"/>
  <c r="AX42" i="20"/>
  <c r="AX26" i="20" s="1"/>
  <c r="AW42" i="20"/>
  <c r="AV42" i="20"/>
  <c r="AU42" i="20"/>
  <c r="AT42" i="20"/>
  <c r="AS42" i="20"/>
  <c r="AR42" i="20"/>
  <c r="AQ42" i="20"/>
  <c r="AP42" i="20"/>
  <c r="AP26" i="20" s="1"/>
  <c r="AO42" i="20"/>
  <c r="AN42" i="20"/>
  <c r="AM42" i="20"/>
  <c r="AL42" i="20"/>
  <c r="AK42" i="20"/>
  <c r="AJ42" i="20"/>
  <c r="AI42" i="20"/>
  <c r="AH42" i="20"/>
  <c r="AH26" i="20" s="1"/>
  <c r="AG42" i="20"/>
  <c r="AF42"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CC27" i="20"/>
  <c r="CB27" i="20"/>
  <c r="CB26" i="20" s="1"/>
  <c r="CA27" i="20"/>
  <c r="BZ27" i="20"/>
  <c r="BY27" i="20"/>
  <c r="BX27" i="20"/>
  <c r="BX26" i="20" s="1"/>
  <c r="BW27" i="20"/>
  <c r="BV27" i="20"/>
  <c r="BU27" i="20"/>
  <c r="BT27" i="20"/>
  <c r="BT26" i="20" s="1"/>
  <c r="BS27" i="20"/>
  <c r="BR27" i="20"/>
  <c r="BQ27" i="20"/>
  <c r="BP27" i="20"/>
  <c r="BP26" i="20" s="1"/>
  <c r="BO27" i="20"/>
  <c r="BN27" i="20"/>
  <c r="BM27" i="20"/>
  <c r="BL27" i="20"/>
  <c r="BL26" i="20" s="1"/>
  <c r="BK27" i="20"/>
  <c r="BJ27" i="20"/>
  <c r="BI27" i="20"/>
  <c r="BH27" i="20"/>
  <c r="BH26" i="20" s="1"/>
  <c r="BG27" i="20"/>
  <c r="BF27" i="20"/>
  <c r="BE27" i="20"/>
  <c r="BD27" i="20"/>
  <c r="BD26" i="20" s="1"/>
  <c r="BC27" i="20"/>
  <c r="BB27" i="20"/>
  <c r="BA27" i="20"/>
  <c r="AZ27" i="20"/>
  <c r="AZ26" i="20" s="1"/>
  <c r="AY27" i="20"/>
  <c r="AX27" i="20"/>
  <c r="AW27" i="20"/>
  <c r="AV27" i="20"/>
  <c r="AV26" i="20" s="1"/>
  <c r="AU27" i="20"/>
  <c r="AT27" i="20"/>
  <c r="AS27" i="20"/>
  <c r="AR27" i="20"/>
  <c r="AR26" i="20" s="1"/>
  <c r="AQ27" i="20"/>
  <c r="AP27" i="20"/>
  <c r="AO27" i="20"/>
  <c r="AN27" i="20"/>
  <c r="AN26" i="20" s="1"/>
  <c r="AM27" i="20"/>
  <c r="AL27" i="20"/>
  <c r="AK27" i="20"/>
  <c r="AJ27" i="20"/>
  <c r="AJ26" i="20" s="1"/>
  <c r="AI27" i="20"/>
  <c r="AH27" i="20"/>
  <c r="AG27" i="20"/>
  <c r="AF27" i="20"/>
  <c r="AF26" i="20" s="1"/>
  <c r="AE27" i="20"/>
  <c r="AD27" i="20"/>
  <c r="AC27" i="20"/>
  <c r="AB27" i="20"/>
  <c r="AB26" i="20" s="1"/>
  <c r="AA27" i="20"/>
  <c r="CA26" i="20"/>
  <c r="BW26" i="20"/>
  <c r="BS26" i="20"/>
  <c r="BO26" i="20"/>
  <c r="BK26" i="20"/>
  <c r="BG26" i="20"/>
  <c r="BC26" i="20"/>
  <c r="AY26" i="20"/>
  <c r="AU26" i="20"/>
  <c r="AT26" i="20"/>
  <c r="AQ26" i="20"/>
  <c r="AM26" i="20"/>
  <c r="AL26" i="20"/>
  <c r="AI26" i="20"/>
  <c r="AE26" i="20"/>
  <c r="AD26" i="20"/>
  <c r="AA26" i="20"/>
  <c r="CC20" i="20"/>
  <c r="CC9" i="15" s="1"/>
  <c r="CB20" i="20"/>
  <c r="CB9" i="15" s="1"/>
  <c r="CA20" i="20"/>
  <c r="CA9" i="15" s="1"/>
  <c r="BZ20" i="20"/>
  <c r="BZ9" i="15" s="1"/>
  <c r="BY20" i="20"/>
  <c r="BY9" i="15" s="1"/>
  <c r="BX20" i="20"/>
  <c r="BX9" i="15" s="1"/>
  <c r="BW20" i="20"/>
  <c r="BW9" i="15" s="1"/>
  <c r="BV20" i="20"/>
  <c r="BV9" i="15" s="1"/>
  <c r="BU20" i="20"/>
  <c r="BU9" i="15" s="1"/>
  <c r="BT20" i="20"/>
  <c r="BT9" i="15" s="1"/>
  <c r="BS20" i="20"/>
  <c r="BS9" i="15" s="1"/>
  <c r="BR20" i="20"/>
  <c r="BR9" i="15" s="1"/>
  <c r="BQ20" i="20"/>
  <c r="BQ9" i="15" s="1"/>
  <c r="BP20" i="20"/>
  <c r="BP9" i="15" s="1"/>
  <c r="BO20" i="20"/>
  <c r="BO9" i="15" s="1"/>
  <c r="BN20" i="20"/>
  <c r="BN9" i="15" s="1"/>
  <c r="BM20" i="20"/>
  <c r="BM9" i="15" s="1"/>
  <c r="BL20" i="20"/>
  <c r="BL9" i="15" s="1"/>
  <c r="BK20" i="20"/>
  <c r="BK9" i="15" s="1"/>
  <c r="BJ20" i="20"/>
  <c r="BJ9" i="15" s="1"/>
  <c r="BI20" i="20"/>
  <c r="BI9" i="15" s="1"/>
  <c r="BH20" i="20"/>
  <c r="BH9" i="15" s="1"/>
  <c r="BG20" i="20"/>
  <c r="BG9" i="15" s="1"/>
  <c r="BF20" i="20"/>
  <c r="BF9" i="15" s="1"/>
  <c r="BE20" i="20"/>
  <c r="BE9" i="15" s="1"/>
  <c r="BD20" i="20"/>
  <c r="BD9" i="15" s="1"/>
  <c r="BC20" i="20"/>
  <c r="BC9" i="15" s="1"/>
  <c r="BB20" i="20"/>
  <c r="BB9" i="15" s="1"/>
  <c r="BA20" i="20"/>
  <c r="BA9" i="15" s="1"/>
  <c r="AZ20" i="20"/>
  <c r="AZ9" i="15" s="1"/>
  <c r="AY20" i="20"/>
  <c r="AY9" i="15" s="1"/>
  <c r="AX20" i="20"/>
  <c r="AX9" i="15" s="1"/>
  <c r="AW20" i="20"/>
  <c r="AW9" i="15" s="1"/>
  <c r="AV20" i="20"/>
  <c r="AV9" i="15" s="1"/>
  <c r="AU20" i="20"/>
  <c r="AU9" i="15" s="1"/>
  <c r="AT20" i="20"/>
  <c r="AT9" i="15" s="1"/>
  <c r="AS20" i="20"/>
  <c r="AS9" i="15" s="1"/>
  <c r="AR20" i="20"/>
  <c r="AR9" i="15" s="1"/>
  <c r="AQ20" i="20"/>
  <c r="AQ9" i="15" s="1"/>
  <c r="AP20" i="20"/>
  <c r="AP9" i="15" s="1"/>
  <c r="AO20" i="20"/>
  <c r="AO9" i="15" s="1"/>
  <c r="AN20" i="20"/>
  <c r="AM20" i="20"/>
  <c r="AM9" i="15" s="1"/>
  <c r="AL20" i="20"/>
  <c r="AL9" i="15" s="1"/>
  <c r="AK20" i="20"/>
  <c r="AK9" i="15" s="1"/>
  <c r="AJ20" i="20"/>
  <c r="AJ9" i="15" s="1"/>
  <c r="AI20" i="20"/>
  <c r="AI9" i="15" s="1"/>
  <c r="AH20" i="20"/>
  <c r="AH9" i="15" s="1"/>
  <c r="AG20" i="20"/>
  <c r="AF20" i="20"/>
  <c r="CC15" i="20"/>
  <c r="CC7" i="15" s="1"/>
  <c r="CB15" i="20"/>
  <c r="CA15" i="20"/>
  <c r="CA7" i="15" s="1"/>
  <c r="BZ15" i="20"/>
  <c r="BZ7" i="15" s="1"/>
  <c r="BY15" i="20"/>
  <c r="BY7" i="15" s="1"/>
  <c r="BX15" i="20"/>
  <c r="BX7" i="15" s="1"/>
  <c r="BX5" i="15" s="1"/>
  <c r="BW15" i="20"/>
  <c r="BW7" i="15" s="1"/>
  <c r="BV15" i="20"/>
  <c r="BV7" i="15" s="1"/>
  <c r="BU15" i="20"/>
  <c r="BU7" i="15" s="1"/>
  <c r="BT15" i="20"/>
  <c r="BS15" i="20"/>
  <c r="BS7" i="15" s="1"/>
  <c r="BR15" i="20"/>
  <c r="BQ15" i="20"/>
  <c r="BQ7" i="15" s="1"/>
  <c r="BP15" i="20"/>
  <c r="BP7" i="15" s="1"/>
  <c r="BP5" i="15" s="1"/>
  <c r="BO15" i="20"/>
  <c r="BO7" i="15" s="1"/>
  <c r="BN15" i="20"/>
  <c r="BN7" i="15" s="1"/>
  <c r="BM15" i="20"/>
  <c r="BM7" i="15" s="1"/>
  <c r="BL15" i="20"/>
  <c r="BK15" i="20"/>
  <c r="BK7" i="15" s="1"/>
  <c r="BJ15" i="20"/>
  <c r="BJ7" i="15" s="1"/>
  <c r="BI15" i="20"/>
  <c r="BI7" i="15" s="1"/>
  <c r="BH15" i="20"/>
  <c r="BH7" i="15" s="1"/>
  <c r="BH5" i="15" s="1"/>
  <c r="BG15" i="20"/>
  <c r="BG7" i="15" s="1"/>
  <c r="BF15" i="20"/>
  <c r="BF7" i="15" s="1"/>
  <c r="BE15" i="20"/>
  <c r="BE7" i="15" s="1"/>
  <c r="BD15" i="20"/>
  <c r="BC15" i="20"/>
  <c r="BC7" i="15" s="1"/>
  <c r="BB15" i="20"/>
  <c r="BB7" i="15" s="1"/>
  <c r="BA15" i="20"/>
  <c r="BA7" i="15" s="1"/>
  <c r="AZ15" i="20"/>
  <c r="AZ7" i="15" s="1"/>
  <c r="AZ5" i="15" s="1"/>
  <c r="AY15" i="20"/>
  <c r="AY7" i="15" s="1"/>
  <c r="AX15" i="20"/>
  <c r="AX7" i="15" s="1"/>
  <c r="AW15" i="20"/>
  <c r="AW7" i="15" s="1"/>
  <c r="AV15" i="20"/>
  <c r="AU15" i="20"/>
  <c r="AU7" i="15" s="1"/>
  <c r="AT15" i="20"/>
  <c r="AT7" i="15" s="1"/>
  <c r="AS15" i="20"/>
  <c r="AS7" i="15" s="1"/>
  <c r="AR15" i="20"/>
  <c r="AR7" i="15" s="1"/>
  <c r="AR5" i="15" s="1"/>
  <c r="AQ15" i="20"/>
  <c r="AQ7" i="15" s="1"/>
  <c r="AP15" i="20"/>
  <c r="AP7" i="15" s="1"/>
  <c r="AO15" i="20"/>
  <c r="AO7" i="15" s="1"/>
  <c r="AN15" i="20"/>
  <c r="AM15" i="20"/>
  <c r="AM7" i="15" s="1"/>
  <c r="AL15" i="20"/>
  <c r="AK15" i="20"/>
  <c r="AK7" i="15" s="1"/>
  <c r="AJ15" i="20"/>
  <c r="AJ7" i="15" s="1"/>
  <c r="AJ5" i="15" s="1"/>
  <c r="AI15" i="20"/>
  <c r="AI7" i="15" s="1"/>
  <c r="AH15" i="20"/>
  <c r="AH7" i="15" s="1"/>
  <c r="AG15" i="20"/>
  <c r="AF15" i="20"/>
  <c r="AF4" i="20" s="1"/>
  <c r="AE15" i="20"/>
  <c r="AD15" i="20"/>
  <c r="AC15" i="20"/>
  <c r="CC10" i="20"/>
  <c r="CC10" i="15" s="1"/>
  <c r="CC5" i="15" s="1"/>
  <c r="CB10" i="20"/>
  <c r="CB10" i="15" s="1"/>
  <c r="CA10" i="20"/>
  <c r="CA10" i="15" s="1"/>
  <c r="BZ10" i="20"/>
  <c r="BZ10" i="15" s="1"/>
  <c r="BY10" i="20"/>
  <c r="BX10" i="20"/>
  <c r="BX10" i="15" s="1"/>
  <c r="BW10" i="20"/>
  <c r="BW10" i="15" s="1"/>
  <c r="BV10" i="20"/>
  <c r="BV10" i="15" s="1"/>
  <c r="BU10" i="20"/>
  <c r="BU10" i="15" s="1"/>
  <c r="BU5" i="15" s="1"/>
  <c r="BT10" i="20"/>
  <c r="BT10" i="15" s="1"/>
  <c r="BS10" i="20"/>
  <c r="BS10" i="15" s="1"/>
  <c r="BR10" i="20"/>
  <c r="BR10" i="15" s="1"/>
  <c r="BQ10" i="20"/>
  <c r="BP10" i="20"/>
  <c r="BP10" i="15" s="1"/>
  <c r="BO10" i="20"/>
  <c r="BO10" i="15" s="1"/>
  <c r="BN10" i="20"/>
  <c r="BN10" i="15" s="1"/>
  <c r="BM10" i="20"/>
  <c r="BM10" i="15" s="1"/>
  <c r="BL10" i="20"/>
  <c r="BL10" i="15" s="1"/>
  <c r="BK10" i="20"/>
  <c r="BK10" i="15" s="1"/>
  <c r="BJ10" i="20"/>
  <c r="BJ10" i="15" s="1"/>
  <c r="BI10" i="20"/>
  <c r="BH10" i="20"/>
  <c r="BH10" i="15" s="1"/>
  <c r="BG10" i="20"/>
  <c r="BG10" i="15" s="1"/>
  <c r="BF10" i="20"/>
  <c r="BF10" i="15" s="1"/>
  <c r="BE10" i="20"/>
  <c r="BE10" i="15" s="1"/>
  <c r="BD10" i="20"/>
  <c r="BD10" i="15" s="1"/>
  <c r="BC10" i="20"/>
  <c r="BC10" i="15" s="1"/>
  <c r="BB10" i="20"/>
  <c r="BB10" i="15" s="1"/>
  <c r="BA10" i="20"/>
  <c r="AZ10" i="20"/>
  <c r="AZ10" i="15" s="1"/>
  <c r="AY10" i="20"/>
  <c r="AY10" i="15" s="1"/>
  <c r="AX10" i="20"/>
  <c r="AX10" i="15" s="1"/>
  <c r="AW10" i="20"/>
  <c r="AW10" i="15" s="1"/>
  <c r="AW5" i="15" s="1"/>
  <c r="AV10" i="20"/>
  <c r="AV10" i="15" s="1"/>
  <c r="AU10" i="20"/>
  <c r="AU10" i="15" s="1"/>
  <c r="AT10" i="20"/>
  <c r="AT10" i="15" s="1"/>
  <c r="AS10" i="20"/>
  <c r="AR10" i="20"/>
  <c r="AR10" i="15" s="1"/>
  <c r="AQ10" i="20"/>
  <c r="AQ10" i="15" s="1"/>
  <c r="AP10" i="20"/>
  <c r="AP10" i="15" s="1"/>
  <c r="AO10" i="20"/>
  <c r="AO10" i="15" s="1"/>
  <c r="AO5" i="15" s="1"/>
  <c r="AN10" i="20"/>
  <c r="AN10" i="15" s="1"/>
  <c r="AM10" i="20"/>
  <c r="AM10" i="15" s="1"/>
  <c r="AL10" i="20"/>
  <c r="AL10" i="15" s="1"/>
  <c r="AK10" i="20"/>
  <c r="AJ10" i="20"/>
  <c r="AJ10" i="15" s="1"/>
  <c r="AI10" i="20"/>
  <c r="AH10" i="20"/>
  <c r="AH10" i="15" s="1"/>
  <c r="AG10" i="20"/>
  <c r="AF10" i="20"/>
  <c r="AE10" i="20"/>
  <c r="AD10" i="20"/>
  <c r="AC10" i="20"/>
  <c r="AC4" i="20" s="1"/>
  <c r="AB10" i="20"/>
  <c r="AA10" i="20"/>
  <c r="Z10" i="20"/>
  <c r="Y10" i="20"/>
  <c r="Y4" i="20" s="1"/>
  <c r="X10" i="20"/>
  <c r="W10" i="20"/>
  <c r="V10" i="20"/>
  <c r="U10" i="20"/>
  <c r="U4" i="20" s="1"/>
  <c r="T10" i="20"/>
  <c r="S10" i="20"/>
  <c r="R10" i="20"/>
  <c r="Q10" i="20"/>
  <c r="P10" i="20"/>
  <c r="O10" i="20"/>
  <c r="N10" i="20"/>
  <c r="M10" i="20"/>
  <c r="M4" i="20" s="1"/>
  <c r="L10" i="20"/>
  <c r="K10" i="20"/>
  <c r="J10" i="20"/>
  <c r="I10" i="20"/>
  <c r="H10" i="20"/>
  <c r="G10" i="20"/>
  <c r="F10" i="20"/>
  <c r="E10" i="20"/>
  <c r="E4" i="20" s="1"/>
  <c r="D10" i="20"/>
  <c r="CC5" i="20"/>
  <c r="CC8" i="15" s="1"/>
  <c r="CB5" i="20"/>
  <c r="CB8" i="15" s="1"/>
  <c r="CA5" i="20"/>
  <c r="BZ5" i="20"/>
  <c r="BY5" i="20"/>
  <c r="BY8" i="15" s="1"/>
  <c r="BX5" i="20"/>
  <c r="BX8" i="15" s="1"/>
  <c r="BW5" i="20"/>
  <c r="BV5" i="20"/>
  <c r="BU5" i="20"/>
  <c r="BU8" i="15" s="1"/>
  <c r="BT5" i="20"/>
  <c r="BT8" i="15" s="1"/>
  <c r="BS5" i="20"/>
  <c r="BR5" i="20"/>
  <c r="BQ5" i="20"/>
  <c r="BQ8" i="15" s="1"/>
  <c r="BP5" i="20"/>
  <c r="BP8" i="15" s="1"/>
  <c r="BO5" i="20"/>
  <c r="BN5" i="20"/>
  <c r="BM5" i="20"/>
  <c r="BM8" i="15" s="1"/>
  <c r="BL5" i="20"/>
  <c r="BL8" i="15" s="1"/>
  <c r="BK5" i="20"/>
  <c r="BJ5" i="20"/>
  <c r="BI5" i="20"/>
  <c r="BI8" i="15" s="1"/>
  <c r="BH5" i="20"/>
  <c r="BH8" i="15" s="1"/>
  <c r="BG5" i="20"/>
  <c r="BF5" i="20"/>
  <c r="BE5" i="20"/>
  <c r="BE8" i="15" s="1"/>
  <c r="BD5" i="20"/>
  <c r="BD8" i="15" s="1"/>
  <c r="BC5" i="20"/>
  <c r="BB5" i="20"/>
  <c r="BA5" i="20"/>
  <c r="BA8" i="15" s="1"/>
  <c r="AZ5" i="20"/>
  <c r="AZ8" i="15" s="1"/>
  <c r="AY5" i="20"/>
  <c r="AX5" i="20"/>
  <c r="AW5" i="20"/>
  <c r="AW8" i="15" s="1"/>
  <c r="AV5" i="20"/>
  <c r="AV8" i="15" s="1"/>
  <c r="AU5" i="20"/>
  <c r="AT5" i="20"/>
  <c r="AS5" i="20"/>
  <c r="AS8" i="15" s="1"/>
  <c r="AR5" i="20"/>
  <c r="AR8" i="15" s="1"/>
  <c r="AQ5" i="20"/>
  <c r="AP5" i="20"/>
  <c r="AO5" i="20"/>
  <c r="AO8" i="15" s="1"/>
  <c r="AN5" i="20"/>
  <c r="AN8" i="15" s="1"/>
  <c r="AM5" i="20"/>
  <c r="AL5" i="20"/>
  <c r="AK5" i="20"/>
  <c r="AK8" i="15" s="1"/>
  <c r="AJ5" i="20"/>
  <c r="AJ8" i="15" s="1"/>
  <c r="AI5" i="20"/>
  <c r="AH5" i="20"/>
  <c r="AG5" i="20"/>
  <c r="AF5" i="20"/>
  <c r="AE5" i="20"/>
  <c r="AE4" i="20" s="1"/>
  <c r="AD5" i="20"/>
  <c r="AD4" i="20" s="1"/>
  <c r="AC5" i="20"/>
  <c r="AB5" i="20"/>
  <c r="AA5" i="20"/>
  <c r="AA4" i="20" s="1"/>
  <c r="Z5" i="20"/>
  <c r="Z4" i="20" s="1"/>
  <c r="Y5" i="20"/>
  <c r="X5" i="20"/>
  <c r="W5" i="20"/>
  <c r="W4" i="20" s="1"/>
  <c r="V5" i="20"/>
  <c r="V4" i="20" s="1"/>
  <c r="U5" i="20"/>
  <c r="T5" i="20"/>
  <c r="S5" i="20"/>
  <c r="S4" i="20" s="1"/>
  <c r="R5" i="20"/>
  <c r="R4" i="20" s="1"/>
  <c r="Q5" i="20"/>
  <c r="P5" i="20"/>
  <c r="O5" i="20"/>
  <c r="O4" i="20" s="1"/>
  <c r="N5" i="20"/>
  <c r="N4" i="20" s="1"/>
  <c r="M5" i="20"/>
  <c r="L5" i="20"/>
  <c r="K5" i="20"/>
  <c r="K4" i="20" s="1"/>
  <c r="J5" i="20"/>
  <c r="J4" i="20" s="1"/>
  <c r="I5" i="20"/>
  <c r="H5" i="20"/>
  <c r="G5" i="20"/>
  <c r="G4" i="20" s="1"/>
  <c r="F5" i="20"/>
  <c r="F4" i="20" s="1"/>
  <c r="E5" i="20"/>
  <c r="D5" i="20"/>
  <c r="CC4" i="20"/>
  <c r="BX4" i="20"/>
  <c r="BM4" i="20"/>
  <c r="BH4" i="20"/>
  <c r="AW4" i="20"/>
  <c r="AR4" i="20"/>
  <c r="AG4" i="20"/>
  <c r="AB4" i="20"/>
  <c r="X4" i="20"/>
  <c r="T4" i="20"/>
  <c r="Q4" i="20"/>
  <c r="P4" i="20"/>
  <c r="L4" i="20"/>
  <c r="I4" i="20"/>
  <c r="H4" i="20"/>
  <c r="D4" i="20"/>
  <c r="CC43" i="19"/>
  <c r="CB43" i="19"/>
  <c r="CA43" i="19"/>
  <c r="BZ43" i="19"/>
  <c r="BY43" i="19"/>
  <c r="BX43" i="19"/>
  <c r="BW43" i="19"/>
  <c r="BV43" i="19"/>
  <c r="BU43" i="19"/>
  <c r="BT43" i="19"/>
  <c r="BS43" i="19"/>
  <c r="BR43" i="19"/>
  <c r="BQ43" i="19"/>
  <c r="BP43" i="19"/>
  <c r="BO43" i="19"/>
  <c r="BN43" i="19"/>
  <c r="BM43" i="19"/>
  <c r="BL43"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CC17" i="19"/>
  <c r="CC62" i="12" s="1"/>
  <c r="CC63" i="12" s="1"/>
  <c r="CB17" i="19"/>
  <c r="CB62" i="12" s="1"/>
  <c r="BY17" i="19"/>
  <c r="BY62" i="12" s="1"/>
  <c r="BX17" i="19"/>
  <c r="BX62" i="12" s="1"/>
  <c r="BU17" i="19"/>
  <c r="BU62" i="12" s="1"/>
  <c r="BT17" i="19"/>
  <c r="BT62" i="12" s="1"/>
  <c r="BQ17" i="19"/>
  <c r="BQ62" i="12" s="1"/>
  <c r="BP17" i="19"/>
  <c r="BP62" i="12" s="1"/>
  <c r="BM17" i="19"/>
  <c r="BM62" i="12" s="1"/>
  <c r="BL17" i="19"/>
  <c r="BL62" i="12" s="1"/>
  <c r="BK17" i="19"/>
  <c r="BK62" i="12" s="1"/>
  <c r="BJ17" i="19"/>
  <c r="BJ62" i="12" s="1"/>
  <c r="BI17" i="19"/>
  <c r="BI62" i="12" s="1"/>
  <c r="BH17" i="19"/>
  <c r="BH62" i="12" s="1"/>
  <c r="BG17" i="19"/>
  <c r="BG62" i="12" s="1"/>
  <c r="BF17" i="19"/>
  <c r="BE17" i="19"/>
  <c r="BE62" i="12" s="1"/>
  <c r="BD17" i="19"/>
  <c r="BD62" i="12" s="1"/>
  <c r="BC17" i="19"/>
  <c r="BC62" i="12" s="1"/>
  <c r="BB17" i="19"/>
  <c r="BB62" i="12" s="1"/>
  <c r="BA17" i="19"/>
  <c r="BA62" i="12" s="1"/>
  <c r="AZ17" i="19"/>
  <c r="AZ62" i="12" s="1"/>
  <c r="AY17" i="19"/>
  <c r="AY62" i="12" s="1"/>
  <c r="AX17" i="19"/>
  <c r="AX62" i="12" s="1"/>
  <c r="AW17" i="19"/>
  <c r="AW62" i="12" s="1"/>
  <c r="AW63" i="12" s="1"/>
  <c r="AV17" i="19"/>
  <c r="AV62" i="12" s="1"/>
  <c r="AU17" i="19"/>
  <c r="AU62" i="12" s="1"/>
  <c r="AT17" i="19"/>
  <c r="AT62" i="12" s="1"/>
  <c r="AS17" i="19"/>
  <c r="AS62" i="12" s="1"/>
  <c r="AR17" i="19"/>
  <c r="AR62" i="12" s="1"/>
  <c r="AQ17" i="19"/>
  <c r="AQ62" i="12" s="1"/>
  <c r="AP17" i="19"/>
  <c r="AP62" i="12" s="1"/>
  <c r="AO17" i="19"/>
  <c r="AO62" i="12" s="1"/>
  <c r="AN17" i="19"/>
  <c r="AN62" i="12" s="1"/>
  <c r="AM17" i="19"/>
  <c r="AM62" i="12" s="1"/>
  <c r="AL17" i="19"/>
  <c r="AL62" i="12" s="1"/>
  <c r="AK17" i="19"/>
  <c r="AK62" i="12" s="1"/>
  <c r="AJ17" i="19"/>
  <c r="AJ62" i="12" s="1"/>
  <c r="AI17" i="19"/>
  <c r="AI62" i="12" s="1"/>
  <c r="AH17" i="19"/>
  <c r="AH62" i="12" s="1"/>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K61" i="12" s="1"/>
  <c r="BJ16" i="19"/>
  <c r="BJ61" i="12" s="1"/>
  <c r="BI16" i="19"/>
  <c r="BI61" i="12" s="1"/>
  <c r="BH16" i="19"/>
  <c r="BH61" i="12" s="1"/>
  <c r="BG16" i="19"/>
  <c r="BG61" i="12" s="1"/>
  <c r="BF16" i="19"/>
  <c r="BF61" i="12" s="1"/>
  <c r="BE16" i="19"/>
  <c r="BE61" i="12" s="1"/>
  <c r="BD16" i="19"/>
  <c r="BD61" i="12" s="1"/>
  <c r="BD98" i="12" s="1"/>
  <c r="BC16" i="19"/>
  <c r="BC61" i="12" s="1"/>
  <c r="BB16" i="19"/>
  <c r="BB61" i="12" s="1"/>
  <c r="BA16" i="19"/>
  <c r="BA61" i="12" s="1"/>
  <c r="AZ16" i="19"/>
  <c r="AZ61" i="12" s="1"/>
  <c r="AZ98" i="12" s="1"/>
  <c r="AY16" i="19"/>
  <c r="AY61" i="12" s="1"/>
  <c r="AX16" i="19"/>
  <c r="AX61" i="12" s="1"/>
  <c r="AW16" i="19"/>
  <c r="AW61" i="12" s="1"/>
  <c r="AV16" i="19"/>
  <c r="AV61" i="12" s="1"/>
  <c r="AV98" i="12" s="1"/>
  <c r="AU16" i="19"/>
  <c r="AU61" i="12" s="1"/>
  <c r="AT16" i="19"/>
  <c r="AT61" i="12" s="1"/>
  <c r="AS16" i="19"/>
  <c r="AS61" i="12" s="1"/>
  <c r="AR16" i="19"/>
  <c r="AR61" i="12" s="1"/>
  <c r="AR98" i="12" s="1"/>
  <c r="AQ16" i="19"/>
  <c r="AQ61" i="12" s="1"/>
  <c r="AP16" i="19"/>
  <c r="AP61" i="12" s="1"/>
  <c r="AO16" i="19"/>
  <c r="AO61" i="12" s="1"/>
  <c r="AN16" i="19"/>
  <c r="AN61" i="12" s="1"/>
  <c r="AN98" i="12" s="1"/>
  <c r="AM16" i="19"/>
  <c r="AM61" i="12" s="1"/>
  <c r="AL16" i="19"/>
  <c r="AL61" i="12" s="1"/>
  <c r="AK16" i="19"/>
  <c r="AK61" i="12" s="1"/>
  <c r="AJ16" i="19"/>
  <c r="AJ61" i="12" s="1"/>
  <c r="AJ98" i="12" s="1"/>
  <c r="AI16" i="19"/>
  <c r="AI61" i="12" s="1"/>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C4" i="19"/>
  <c r="CB4" i="19"/>
  <c r="CA4" i="19"/>
  <c r="CA17" i="19" s="1"/>
  <c r="CA62" i="12" s="1"/>
  <c r="BZ4" i="19"/>
  <c r="BZ17" i="19" s="1"/>
  <c r="BZ62" i="12" s="1"/>
  <c r="BZ63" i="12" s="1"/>
  <c r="BY4" i="19"/>
  <c r="BX4" i="19"/>
  <c r="BW4" i="19"/>
  <c r="BW17" i="19" s="1"/>
  <c r="BW62" i="12" s="1"/>
  <c r="BV4" i="19"/>
  <c r="BV17" i="19" s="1"/>
  <c r="BV62" i="12" s="1"/>
  <c r="BV63" i="12" s="1"/>
  <c r="BU4" i="19"/>
  <c r="BT4" i="19"/>
  <c r="BS4" i="19"/>
  <c r="BS17" i="19" s="1"/>
  <c r="BS62" i="12" s="1"/>
  <c r="BR4" i="19"/>
  <c r="BR17" i="19" s="1"/>
  <c r="BR62" i="12" s="1"/>
  <c r="BR63" i="12" s="1"/>
  <c r="BQ4" i="19"/>
  <c r="BP4" i="19"/>
  <c r="BP14" i="6" s="1"/>
  <c r="BO4" i="19"/>
  <c r="BN4" i="19"/>
  <c r="BM4" i="19"/>
  <c r="BM14" i="6" s="1"/>
  <c r="BL4" i="19"/>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CC4" i="18"/>
  <c r="CC24" i="15" s="1"/>
  <c r="CB4" i="18"/>
  <c r="CB24" i="15" s="1"/>
  <c r="CA4" i="18"/>
  <c r="CA24" i="15" s="1"/>
  <c r="BZ4" i="18"/>
  <c r="BZ24" i="15" s="1"/>
  <c r="BY4" i="18"/>
  <c r="BY24" i="15" s="1"/>
  <c r="BX4" i="18"/>
  <c r="BX24" i="15" s="1"/>
  <c r="BW4" i="18"/>
  <c r="BW24" i="15" s="1"/>
  <c r="BV4" i="18"/>
  <c r="BV24" i="15" s="1"/>
  <c r="BU4" i="18"/>
  <c r="BU24" i="15" s="1"/>
  <c r="BT4" i="18"/>
  <c r="BT24" i="15" s="1"/>
  <c r="BS4" i="18"/>
  <c r="BS24" i="15" s="1"/>
  <c r="BR4" i="18"/>
  <c r="BR24" i="15" s="1"/>
  <c r="BQ4" i="18"/>
  <c r="BQ24" i="15" s="1"/>
  <c r="BP4" i="18"/>
  <c r="BP24" i="15" s="1"/>
  <c r="BO4" i="18"/>
  <c r="BO24" i="15" s="1"/>
  <c r="BN4" i="18"/>
  <c r="BN24" i="15" s="1"/>
  <c r="BM4" i="18"/>
  <c r="BM24" i="15" s="1"/>
  <c r="BL4" i="18"/>
  <c r="BL24" i="15" s="1"/>
  <c r="BK4" i="18"/>
  <c r="BK24" i="15" s="1"/>
  <c r="BJ4" i="18"/>
  <c r="BJ24" i="15" s="1"/>
  <c r="BI4" i="18"/>
  <c r="BI24" i="15" s="1"/>
  <c r="BH4" i="18"/>
  <c r="BH24" i="15" s="1"/>
  <c r="BG4" i="18"/>
  <c r="BG24" i="15" s="1"/>
  <c r="BF4" i="18"/>
  <c r="BF24" i="15" s="1"/>
  <c r="BE4" i="18"/>
  <c r="BE24" i="15" s="1"/>
  <c r="BD4" i="18"/>
  <c r="BD24" i="15" s="1"/>
  <c r="BC4" i="18"/>
  <c r="BC24" i="15" s="1"/>
  <c r="BB4" i="18"/>
  <c r="BB24" i="15" s="1"/>
  <c r="BA4" i="18"/>
  <c r="BA24" i="15" s="1"/>
  <c r="AZ4" i="18"/>
  <c r="AZ24" i="15" s="1"/>
  <c r="AY4" i="18"/>
  <c r="AY24" i="15" s="1"/>
  <c r="AX4" i="18"/>
  <c r="AX24" i="15" s="1"/>
  <c r="AW4" i="18"/>
  <c r="AW24" i="15" s="1"/>
  <c r="AV4" i="18"/>
  <c r="AV24" i="15" s="1"/>
  <c r="AU4" i="18"/>
  <c r="AU24" i="15" s="1"/>
  <c r="AT4" i="18"/>
  <c r="AT24" i="15" s="1"/>
  <c r="AS4" i="18"/>
  <c r="AS24" i="15" s="1"/>
  <c r="AR4" i="18"/>
  <c r="AR24" i="15" s="1"/>
  <c r="AQ4" i="18"/>
  <c r="AQ24" i="15" s="1"/>
  <c r="AP4" i="18"/>
  <c r="AP24" i="15" s="1"/>
  <c r="AO4" i="18"/>
  <c r="AO24" i="15" s="1"/>
  <c r="AN4" i="18"/>
  <c r="AN24" i="15" s="1"/>
  <c r="AM4" i="18"/>
  <c r="AM24" i="15" s="1"/>
  <c r="AL4" i="18"/>
  <c r="AL24" i="15" s="1"/>
  <c r="AK4" i="18"/>
  <c r="AK24" i="15" s="1"/>
  <c r="AJ4" i="18"/>
  <c r="AJ24" i="15" s="1"/>
  <c r="AI4" i="18"/>
  <c r="AI24" i="15" s="1"/>
  <c r="AH4" i="18"/>
  <c r="AH24" i="15" s="1"/>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D48"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CC6" i="17"/>
  <c r="CB6" i="17"/>
  <c r="CA6" i="17"/>
  <c r="BZ6" i="17"/>
  <c r="BZ4" i="17" s="1"/>
  <c r="BZ7" i="6" s="1"/>
  <c r="BY6" i="17"/>
  <c r="BX6" i="17"/>
  <c r="BW6" i="17"/>
  <c r="BV6" i="17"/>
  <c r="BU6" i="17"/>
  <c r="BT6" i="17"/>
  <c r="BS6" i="17"/>
  <c r="BR6" i="17"/>
  <c r="BR4" i="17" s="1"/>
  <c r="BR7" i="6" s="1"/>
  <c r="BQ6" i="17"/>
  <c r="BP6" i="17"/>
  <c r="BO6" i="17"/>
  <c r="BN6" i="17"/>
  <c r="BM6" i="17"/>
  <c r="BL6" i="17"/>
  <c r="BK6" i="17"/>
  <c r="BJ6" i="17"/>
  <c r="BJ4" i="17" s="1"/>
  <c r="BJ7" i="6" s="1"/>
  <c r="BI6" i="17"/>
  <c r="BH6" i="17"/>
  <c r="BG6" i="17"/>
  <c r="BF6" i="17"/>
  <c r="BF4" i="17" s="1"/>
  <c r="BF7" i="6" s="1"/>
  <c r="BE6" i="17"/>
  <c r="BD6" i="17"/>
  <c r="BC6" i="17"/>
  <c r="BB6" i="17"/>
  <c r="BB4" i="17" s="1"/>
  <c r="BB7" i="6" s="1"/>
  <c r="BA6" i="17"/>
  <c r="AZ6" i="17"/>
  <c r="AY6" i="17"/>
  <c r="AX6" i="17"/>
  <c r="AW6" i="17"/>
  <c r="AV6" i="17"/>
  <c r="AU6" i="17"/>
  <c r="AT6" i="17"/>
  <c r="AT4" i="17" s="1"/>
  <c r="AT7" i="6" s="1"/>
  <c r="AS6" i="17"/>
  <c r="AR6" i="17"/>
  <c r="AQ6" i="17"/>
  <c r="AP6" i="17"/>
  <c r="AO6" i="17"/>
  <c r="AN6" i="17"/>
  <c r="AM6" i="17"/>
  <c r="AL6" i="17"/>
  <c r="AL4" i="17" s="1"/>
  <c r="AL7" i="6" s="1"/>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CC5" i="17"/>
  <c r="CC4" i="17" s="1"/>
  <c r="CC7" i="6" s="1"/>
  <c r="CB5" i="17"/>
  <c r="CB4" i="17" s="1"/>
  <c r="CB7" i="6" s="1"/>
  <c r="CA5" i="17"/>
  <c r="BZ5" i="17"/>
  <c r="BY5" i="17"/>
  <c r="BY4" i="17" s="1"/>
  <c r="BY7" i="6" s="1"/>
  <c r="BX5" i="17"/>
  <c r="BX4" i="17" s="1"/>
  <c r="BX7" i="6" s="1"/>
  <c r="BW5" i="17"/>
  <c r="BV5" i="17"/>
  <c r="BU5" i="17"/>
  <c r="BU4" i="17" s="1"/>
  <c r="BU7" i="6" s="1"/>
  <c r="BT5" i="17"/>
  <c r="BT4" i="17" s="1"/>
  <c r="BT7" i="6" s="1"/>
  <c r="BS5" i="17"/>
  <c r="BR5" i="17"/>
  <c r="BQ5" i="17"/>
  <c r="BQ4" i="17" s="1"/>
  <c r="BQ7" i="6" s="1"/>
  <c r="BP5" i="17"/>
  <c r="BP4" i="17" s="1"/>
  <c r="BP7" i="6" s="1"/>
  <c r="BO5" i="17"/>
  <c r="BN5" i="17"/>
  <c r="BM5" i="17"/>
  <c r="BM4" i="17" s="1"/>
  <c r="BM7" i="6" s="1"/>
  <c r="BL5" i="17"/>
  <c r="BL4" i="17" s="1"/>
  <c r="BL7" i="6" s="1"/>
  <c r="BK5" i="17"/>
  <c r="BJ5" i="17"/>
  <c r="BI5" i="17"/>
  <c r="BI4" i="17" s="1"/>
  <c r="BI7" i="6" s="1"/>
  <c r="BH5" i="17"/>
  <c r="BH4" i="17" s="1"/>
  <c r="BH7" i="6" s="1"/>
  <c r="BG5" i="17"/>
  <c r="BF5" i="17"/>
  <c r="BE5" i="17"/>
  <c r="BE4" i="17" s="1"/>
  <c r="BE7" i="6" s="1"/>
  <c r="BD5" i="17"/>
  <c r="BD4" i="17" s="1"/>
  <c r="BD7" i="6" s="1"/>
  <c r="BC5" i="17"/>
  <c r="BB5" i="17"/>
  <c r="BA5" i="17"/>
  <c r="BA4" i="17" s="1"/>
  <c r="BA7" i="6" s="1"/>
  <c r="AZ5" i="17"/>
  <c r="AZ4" i="17" s="1"/>
  <c r="AZ7" i="6" s="1"/>
  <c r="AY5" i="17"/>
  <c r="AX5" i="17"/>
  <c r="AW5" i="17"/>
  <c r="AW4" i="17" s="1"/>
  <c r="AW7" i="6" s="1"/>
  <c r="AV5" i="17"/>
  <c r="AV4" i="17" s="1"/>
  <c r="AV7" i="6" s="1"/>
  <c r="AU5" i="17"/>
  <c r="AT5" i="17"/>
  <c r="AS5" i="17"/>
  <c r="AS4" i="17" s="1"/>
  <c r="AS7" i="6" s="1"/>
  <c r="AR5" i="17"/>
  <c r="AR4" i="17" s="1"/>
  <c r="AR7" i="6" s="1"/>
  <c r="AQ5" i="17"/>
  <c r="AP5" i="17"/>
  <c r="AO5" i="17"/>
  <c r="AO4" i="17" s="1"/>
  <c r="AO7" i="6" s="1"/>
  <c r="AN5" i="17"/>
  <c r="AN4" i="17" s="1"/>
  <c r="AN7" i="6" s="1"/>
  <c r="AM5" i="17"/>
  <c r="AL5" i="17"/>
  <c r="AK5" i="17"/>
  <c r="AK4" i="17" s="1"/>
  <c r="AK7" i="6" s="1"/>
  <c r="AJ5" i="17"/>
  <c r="AJ4" i="17" s="1"/>
  <c r="AJ7" i="6" s="1"/>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CA4" i="17"/>
  <c r="CA7" i="6" s="1"/>
  <c r="BW4" i="17"/>
  <c r="BW7" i="6" s="1"/>
  <c r="BV4" i="17"/>
  <c r="BV7" i="6" s="1"/>
  <c r="BS4" i="17"/>
  <c r="BS7" i="6" s="1"/>
  <c r="BO4" i="17"/>
  <c r="BO7" i="6" s="1"/>
  <c r="BN4" i="17"/>
  <c r="BN7" i="6" s="1"/>
  <c r="BK4" i="17"/>
  <c r="BK7" i="6" s="1"/>
  <c r="BG4" i="17"/>
  <c r="BG7" i="6" s="1"/>
  <c r="BC4" i="17"/>
  <c r="BC7" i="6" s="1"/>
  <c r="AY4" i="17"/>
  <c r="AY7" i="6" s="1"/>
  <c r="AX4" i="17"/>
  <c r="AX7" i="6" s="1"/>
  <c r="AU4" i="17"/>
  <c r="AU7" i="6" s="1"/>
  <c r="AQ4" i="17"/>
  <c r="AQ7" i="6" s="1"/>
  <c r="AP4" i="17"/>
  <c r="AP7" i="6" s="1"/>
  <c r="AM4" i="17"/>
  <c r="AM7" i="6" s="1"/>
  <c r="AI4" i="17"/>
  <c r="AI7" i="6" s="1"/>
  <c r="AH4" i="17"/>
  <c r="AH7" i="6" s="1"/>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CC4" i="16"/>
  <c r="CB4" i="16"/>
  <c r="CA4" i="16"/>
  <c r="BZ4" i="16"/>
  <c r="BY4" i="16"/>
  <c r="BW4" i="16"/>
  <c r="BV4" i="16"/>
  <c r="BU4" i="16"/>
  <c r="BT4" i="16"/>
  <c r="BS4" i="16"/>
  <c r="BR4" i="16"/>
  <c r="BQ4" i="16"/>
  <c r="BP4" i="16"/>
  <c r="BO4" i="16"/>
  <c r="BN4" i="16"/>
  <c r="BM4" i="16"/>
  <c r="BL4" i="16"/>
  <c r="BK4" i="16"/>
  <c r="BJ4" i="16"/>
  <c r="BI4" i="16"/>
  <c r="BH4" i="16"/>
  <c r="BG4" i="16"/>
  <c r="BF4" i="16"/>
  <c r="BE4" i="16"/>
  <c r="BD4" i="16"/>
  <c r="BC4" i="16"/>
  <c r="BB4" i="16"/>
  <c r="BA4" i="16"/>
  <c r="AZ4" i="16"/>
  <c r="AY4" i="16"/>
  <c r="AX4" i="16"/>
  <c r="AW4" i="16"/>
  <c r="AV4" i="16"/>
  <c r="AU4" i="16"/>
  <c r="AT4" i="16"/>
  <c r="AS4" i="16"/>
  <c r="AR4" i="16"/>
  <c r="AQ4" i="16"/>
  <c r="AP4" i="16"/>
  <c r="AO4" i="16"/>
  <c r="AN4" i="16"/>
  <c r="AM4" i="16"/>
  <c r="AL4" i="16"/>
  <c r="AK4" i="16"/>
  <c r="AJ4" i="16"/>
  <c r="AI4" i="16"/>
  <c r="AH4" i="16"/>
  <c r="CC33" i="15"/>
  <c r="CB33" i="15"/>
  <c r="CA33" i="15"/>
  <c r="BZ33" i="15"/>
  <c r="BY33" i="15"/>
  <c r="BX33" i="15"/>
  <c r="BW33"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BV18" i="15"/>
  <c r="BR18" i="15"/>
  <c r="BO18" i="15"/>
  <c r="BN18" i="15"/>
  <c r="BK18" i="15"/>
  <c r="BJ18" i="15"/>
  <c r="BG18" i="15"/>
  <c r="BF18" i="15"/>
  <c r="BB18" i="15"/>
  <c r="AY18" i="15"/>
  <c r="AX18" i="15"/>
  <c r="AU18" i="15"/>
  <c r="AT18" i="15"/>
  <c r="AQ18" i="15"/>
  <c r="AP18" i="15"/>
  <c r="AM18" i="15"/>
  <c r="AL18" i="15"/>
  <c r="AI18" i="15"/>
  <c r="AH18" i="15"/>
  <c r="CC11" i="15"/>
  <c r="BU11" i="15"/>
  <c r="BR11" i="15"/>
  <c r="BJ11" i="15"/>
  <c r="BF11" i="15"/>
  <c r="BE11" i="15"/>
  <c r="AX11" i="15"/>
  <c r="AW11" i="15"/>
  <c r="AO11" i="15"/>
  <c r="AL11" i="15"/>
  <c r="BM5" i="15"/>
  <c r="BE5" i="15"/>
  <c r="CC44" i="14"/>
  <c r="CB44" i="14"/>
  <c r="CA44" i="14"/>
  <c r="BZ44" i="14"/>
  <c r="BY44" i="14"/>
  <c r="BX44" i="14"/>
  <c r="BW44" i="14"/>
  <c r="BV44" i="14"/>
  <c r="BU44" i="14"/>
  <c r="BT44" i="14"/>
  <c r="BS44" i="14"/>
  <c r="BR44" i="14"/>
  <c r="BQ44" i="14"/>
  <c r="BP44" i="14"/>
  <c r="BO44" i="14"/>
  <c r="BN44" i="14"/>
  <c r="BM44" i="14"/>
  <c r="BL44" i="14"/>
  <c r="BI44" i="14"/>
  <c r="BF44" i="14"/>
  <c r="AX44" i="14"/>
  <c r="AP44" i="14"/>
  <c r="AO44" i="14"/>
  <c r="BK43" i="14"/>
  <c r="BK44" i="14" s="1"/>
  <c r="BJ43" i="14"/>
  <c r="BI43" i="14"/>
  <c r="BH43" i="14"/>
  <c r="BH44" i="14" s="1"/>
  <c r="BG43" i="14"/>
  <c r="BG44" i="14" s="1"/>
  <c r="BF43" i="14"/>
  <c r="BE43" i="14"/>
  <c r="BD43" i="14"/>
  <c r="BD44" i="14" s="1"/>
  <c r="BC43" i="14"/>
  <c r="BC44" i="14" s="1"/>
  <c r="BB43" i="14"/>
  <c r="BA43" i="14"/>
  <c r="AZ43" i="14"/>
  <c r="AZ44" i="14" s="1"/>
  <c r="AY43" i="14"/>
  <c r="AY44" i="14" s="1"/>
  <c r="AX43" i="14"/>
  <c r="AW43" i="14"/>
  <c r="AV43" i="14"/>
  <c r="AV44" i="14" s="1"/>
  <c r="AU43" i="14"/>
  <c r="AU44" i="14" s="1"/>
  <c r="AT43" i="14"/>
  <c r="AS43" i="14"/>
  <c r="AR43" i="14"/>
  <c r="AR44" i="14" s="1"/>
  <c r="AQ43" i="14"/>
  <c r="AQ44" i="14" s="1"/>
  <c r="AP43" i="14"/>
  <c r="AO43" i="14"/>
  <c r="AN43" i="14"/>
  <c r="AN44" i="14" s="1"/>
  <c r="AM43" i="14"/>
  <c r="AM44" i="14" s="1"/>
  <c r="AL43" i="14"/>
  <c r="AK43" i="14"/>
  <c r="AJ43" i="14"/>
  <c r="AJ44" i="14" s="1"/>
  <c r="AI43" i="14"/>
  <c r="AI44" i="14" s="1"/>
  <c r="AH43" i="14"/>
  <c r="BK42" i="14"/>
  <c r="BJ42" i="14"/>
  <c r="BJ44" i="14" s="1"/>
  <c r="BI42" i="14"/>
  <c r="BH42" i="14"/>
  <c r="BG42" i="14"/>
  <c r="BF42" i="14"/>
  <c r="BE42" i="14"/>
  <c r="BE44" i="14" s="1"/>
  <c r="BD42" i="14"/>
  <c r="BC42" i="14"/>
  <c r="BB42" i="14"/>
  <c r="BB44" i="14" s="1"/>
  <c r="BA42" i="14"/>
  <c r="BA44" i="14" s="1"/>
  <c r="AZ42" i="14"/>
  <c r="AY42" i="14"/>
  <c r="AX42" i="14"/>
  <c r="AW42" i="14"/>
  <c r="AW44" i="14" s="1"/>
  <c r="AV42" i="14"/>
  <c r="AU42" i="14"/>
  <c r="AT42" i="14"/>
  <c r="AT44" i="14" s="1"/>
  <c r="AS42" i="14"/>
  <c r="AS44" i="14" s="1"/>
  <c r="AR42" i="14"/>
  <c r="AQ42" i="14"/>
  <c r="AP42" i="14"/>
  <c r="AO42" i="14"/>
  <c r="AN42" i="14"/>
  <c r="AM42" i="14"/>
  <c r="AL42" i="14"/>
  <c r="AL44" i="14" s="1"/>
  <c r="AK42" i="14"/>
  <c r="AK44" i="14" s="1"/>
  <c r="AJ42" i="14"/>
  <c r="AI42" i="14"/>
  <c r="AH42" i="14"/>
  <c r="AH44" i="14" s="1"/>
  <c r="BK35" i="14"/>
  <c r="BG35" i="14"/>
  <c r="BD35" i="14"/>
  <c r="AY35" i="14"/>
  <c r="AW35" i="14"/>
  <c r="AV35" i="14"/>
  <c r="AR35" i="14"/>
  <c r="AQ35" i="14"/>
  <c r="AN35" i="14"/>
  <c r="AK35" i="14"/>
  <c r="AI35" i="14"/>
  <c r="BK34" i="14"/>
  <c r="BJ34" i="14"/>
  <c r="BJ35" i="14" s="1"/>
  <c r="BI34" i="14"/>
  <c r="BH34" i="14"/>
  <c r="BG34" i="14"/>
  <c r="BF34" i="14"/>
  <c r="BF35" i="14" s="1"/>
  <c r="BE34" i="14"/>
  <c r="BD34" i="14"/>
  <c r="BC34" i="14"/>
  <c r="BC35" i="14" s="1"/>
  <c r="BB34" i="14"/>
  <c r="BB35" i="14" s="1"/>
  <c r="BA34" i="14"/>
  <c r="AZ34" i="14"/>
  <c r="AY34" i="14"/>
  <c r="AX34" i="14"/>
  <c r="AX35" i="14" s="1"/>
  <c r="AW34" i="14"/>
  <c r="AV34" i="14"/>
  <c r="AU34" i="14"/>
  <c r="AU35" i="14" s="1"/>
  <c r="AT34" i="14"/>
  <c r="AT35" i="14" s="1"/>
  <c r="AS34" i="14"/>
  <c r="AR34" i="14"/>
  <c r="AQ34" i="14"/>
  <c r="AP34" i="14"/>
  <c r="AP35" i="14" s="1"/>
  <c r="AO34" i="14"/>
  <c r="AO35" i="14" s="1"/>
  <c r="AN34" i="14"/>
  <c r="AM34" i="14"/>
  <c r="AM35" i="14" s="1"/>
  <c r="AL34" i="14"/>
  <c r="AL35" i="14" s="1"/>
  <c r="AK34" i="14"/>
  <c r="AJ34" i="14"/>
  <c r="AI34" i="14"/>
  <c r="AH34" i="14"/>
  <c r="AH35" i="14" s="1"/>
  <c r="BK33" i="14"/>
  <c r="BJ33" i="14"/>
  <c r="BI33" i="14"/>
  <c r="BH33" i="14"/>
  <c r="BH35" i="14" s="1"/>
  <c r="BG33" i="14"/>
  <c r="BF33" i="14"/>
  <c r="BE33" i="14"/>
  <c r="BD33" i="14"/>
  <c r="BC33" i="14"/>
  <c r="BB33" i="14"/>
  <c r="BA33" i="14"/>
  <c r="AZ33" i="14"/>
  <c r="AZ35" i="14" s="1"/>
  <c r="AY33" i="14"/>
  <c r="AX33" i="14"/>
  <c r="AW33" i="14"/>
  <c r="AV33" i="14"/>
  <c r="AU33" i="14"/>
  <c r="AT33" i="14"/>
  <c r="AS33" i="14"/>
  <c r="AS35" i="14" s="1"/>
  <c r="AR33" i="14"/>
  <c r="AQ33" i="14"/>
  <c r="AP33" i="14"/>
  <c r="AO33" i="14"/>
  <c r="AN33" i="14"/>
  <c r="AM33" i="14"/>
  <c r="AL33" i="14"/>
  <c r="AK33" i="14"/>
  <c r="AJ33" i="14"/>
  <c r="AJ35" i="14" s="1"/>
  <c r="AI33" i="14"/>
  <c r="AH33" i="14"/>
  <c r="BS20" i="14"/>
  <c r="BQ20" i="14"/>
  <c r="BO20" i="14"/>
  <c r="BK20" i="14"/>
  <c r="BG20" i="14"/>
  <c r="BD20" i="14"/>
  <c r="BC20" i="14"/>
  <c r="BU19" i="14"/>
  <c r="BU20" i="14" s="1"/>
  <c r="BT19" i="14"/>
  <c r="BT20" i="14" s="1"/>
  <c r="BS19" i="14"/>
  <c r="BR19" i="14"/>
  <c r="BR20" i="14" s="1"/>
  <c r="BQ19" i="14"/>
  <c r="BP19" i="14"/>
  <c r="BP20" i="14" s="1"/>
  <c r="BO19" i="14"/>
  <c r="BN19" i="14"/>
  <c r="BN20" i="14" s="1"/>
  <c r="BM19" i="14"/>
  <c r="BM20" i="14" s="1"/>
  <c r="BL19" i="14"/>
  <c r="BL20" i="14" s="1"/>
  <c r="BK19" i="14"/>
  <c r="BJ19" i="14"/>
  <c r="BJ20" i="14" s="1"/>
  <c r="BI19" i="14"/>
  <c r="BI20" i="14" s="1"/>
  <c r="BH19" i="14"/>
  <c r="BH20" i="14" s="1"/>
  <c r="BG19" i="14"/>
  <c r="BF19" i="14"/>
  <c r="BF20" i="14" s="1"/>
  <c r="BE19" i="14"/>
  <c r="BE20" i="14" s="1"/>
  <c r="BD19" i="14"/>
  <c r="BC19" i="14"/>
  <c r="BB19" i="14"/>
  <c r="BB20" i="14" s="1"/>
  <c r="BA19" i="14"/>
  <c r="BA20" i="14" s="1"/>
  <c r="CC12" i="14"/>
  <c r="BZ12" i="14"/>
  <c r="BW12" i="14"/>
  <c r="BU12" i="14"/>
  <c r="BO12" i="14"/>
  <c r="BN12" i="14"/>
  <c r="BG12" i="14"/>
  <c r="BB12" i="14"/>
  <c r="AY12" i="14"/>
  <c r="AX12" i="14"/>
  <c r="AT12" i="14"/>
  <c r="AS12" i="14"/>
  <c r="AM12" i="14"/>
  <c r="AL12" i="14"/>
  <c r="CC11" i="14"/>
  <c r="CB11" i="14"/>
  <c r="CB12" i="14" s="1"/>
  <c r="CA11" i="14"/>
  <c r="CA12" i="14" s="1"/>
  <c r="BZ11" i="14"/>
  <c r="BY11" i="14"/>
  <c r="BY12" i="14" s="1"/>
  <c r="BX11" i="14"/>
  <c r="BX12" i="14" s="1"/>
  <c r="BW11" i="14"/>
  <c r="BV11" i="14"/>
  <c r="BV12" i="14" s="1"/>
  <c r="BU11" i="14"/>
  <c r="BT11" i="14"/>
  <c r="BT12" i="14" s="1"/>
  <c r="BS11" i="14"/>
  <c r="BS12" i="14" s="1"/>
  <c r="BR11" i="14"/>
  <c r="BR12" i="14" s="1"/>
  <c r="BQ11" i="14"/>
  <c r="BQ12" i="14" s="1"/>
  <c r="BP11" i="14"/>
  <c r="BP12" i="14" s="1"/>
  <c r="BO11" i="14"/>
  <c r="BN11" i="14"/>
  <c r="BM11" i="14"/>
  <c r="BM12" i="14" s="1"/>
  <c r="BL11" i="14"/>
  <c r="BL12" i="14" s="1"/>
  <c r="BK11" i="14"/>
  <c r="BK12" i="14" s="1"/>
  <c r="BJ11" i="14"/>
  <c r="BJ12" i="14" s="1"/>
  <c r="BI11" i="14"/>
  <c r="BI12" i="14" s="1"/>
  <c r="BH11" i="14"/>
  <c r="BH12" i="14" s="1"/>
  <c r="BG11" i="14"/>
  <c r="BF11" i="14"/>
  <c r="BF12" i="14" s="1"/>
  <c r="BE11" i="14"/>
  <c r="BE12" i="14" s="1"/>
  <c r="BD11" i="14"/>
  <c r="BD12" i="14" s="1"/>
  <c r="BC11" i="14"/>
  <c r="BC12" i="14" s="1"/>
  <c r="BB11" i="14"/>
  <c r="BA11" i="14"/>
  <c r="BA12" i="14" s="1"/>
  <c r="AZ11" i="14"/>
  <c r="AZ12" i="14" s="1"/>
  <c r="AY11" i="14"/>
  <c r="AX11" i="14"/>
  <c r="AW11" i="14"/>
  <c r="AW12" i="14" s="1"/>
  <c r="AV11" i="14"/>
  <c r="AV12" i="14" s="1"/>
  <c r="AU11" i="14"/>
  <c r="AU12" i="14" s="1"/>
  <c r="AT11" i="14"/>
  <c r="AS11" i="14"/>
  <c r="AR11" i="14"/>
  <c r="AR12" i="14" s="1"/>
  <c r="AQ11" i="14"/>
  <c r="AQ12" i="14" s="1"/>
  <c r="AP11" i="14"/>
  <c r="AP12" i="14" s="1"/>
  <c r="AO11" i="14"/>
  <c r="AO12" i="14" s="1"/>
  <c r="AN11" i="14"/>
  <c r="AN12" i="14" s="1"/>
  <c r="AM11" i="14"/>
  <c r="AL11" i="14"/>
  <c r="AK11" i="14"/>
  <c r="AK12" i="14" s="1"/>
  <c r="AJ11" i="14"/>
  <c r="AJ12" i="14" s="1"/>
  <c r="AI11" i="14"/>
  <c r="AI12" i="14" s="1"/>
  <c r="AH11" i="14"/>
  <c r="AH12" i="14" s="1"/>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BN109" i="12"/>
  <c r="BJ109" i="12"/>
  <c r="BZ108" i="12"/>
  <c r="BY108" i="12"/>
  <c r="BQ108" i="12"/>
  <c r="BM108" i="12"/>
  <c r="BC108" i="12"/>
  <c r="BA108" i="12"/>
  <c r="AW108" i="12"/>
  <c r="AR108" i="12"/>
  <c r="AQ108" i="12"/>
  <c r="AM108" i="12"/>
  <c r="BP107" i="12"/>
  <c r="BO107" i="12"/>
  <c r="BN107" i="12"/>
  <c r="BM107" i="12"/>
  <c r="BL107" i="12"/>
  <c r="BZ106" i="12"/>
  <c r="BV106" i="12"/>
  <c r="BR106" i="12"/>
  <c r="BQ106" i="12"/>
  <c r="BO106" i="12"/>
  <c r="BN106" i="12"/>
  <c r="BJ106" i="12"/>
  <c r="BF106" i="12"/>
  <c r="BE106" i="12"/>
  <c r="BB106" i="12"/>
  <c r="BA106" i="12"/>
  <c r="AX106" i="12"/>
  <c r="AT106" i="12"/>
  <c r="AP106" i="12"/>
  <c r="AL106" i="12"/>
  <c r="AK106" i="12"/>
  <c r="AH106" i="12"/>
  <c r="BZ105" i="12"/>
  <c r="BV105" i="12"/>
  <c r="BR105" i="12"/>
  <c r="BQ105" i="12"/>
  <c r="BN105" i="12"/>
  <c r="BJ105" i="12"/>
  <c r="BF105" i="12"/>
  <c r="BB105" i="12"/>
  <c r="BA105" i="12"/>
  <c r="AY105" i="12"/>
  <c r="AX105" i="12"/>
  <c r="AT105" i="12"/>
  <c r="AP105" i="12"/>
  <c r="AO105" i="12"/>
  <c r="AL105" i="12"/>
  <c r="AK105" i="12"/>
  <c r="AH105" i="12"/>
  <c r="BZ104" i="12"/>
  <c r="BV104" i="12"/>
  <c r="BR104" i="12"/>
  <c r="BQ104" i="12"/>
  <c r="BN104" i="12"/>
  <c r="BJ104" i="12"/>
  <c r="BF104" i="12"/>
  <c r="BB104" i="12"/>
  <c r="BA104" i="12"/>
  <c r="AX104" i="12"/>
  <c r="AT104" i="12"/>
  <c r="AP104" i="12"/>
  <c r="AL104" i="12"/>
  <c r="AK104" i="12"/>
  <c r="AI104" i="12"/>
  <c r="AH104" i="12"/>
  <c r="BZ103" i="12"/>
  <c r="BV103" i="12"/>
  <c r="BU103" i="12"/>
  <c r="BR103" i="12"/>
  <c r="BQ103" i="12"/>
  <c r="BN103" i="12"/>
  <c r="BJ103" i="12"/>
  <c r="BA103" i="12"/>
  <c r="AY103" i="12"/>
  <c r="AK103" i="12"/>
  <c r="AI103" i="12"/>
  <c r="BZ102" i="12"/>
  <c r="BV102" i="12"/>
  <c r="BU102" i="12"/>
  <c r="BR102" i="12"/>
  <c r="BQ102" i="12"/>
  <c r="BN102" i="12"/>
  <c r="BJ102" i="12"/>
  <c r="BF102" i="12"/>
  <c r="BB102" i="12"/>
  <c r="AY102" i="12"/>
  <c r="AX102" i="12"/>
  <c r="AT102" i="12"/>
  <c r="AP102" i="12"/>
  <c r="AL102" i="12"/>
  <c r="AI102" i="12"/>
  <c r="AH102" i="12"/>
  <c r="AI100" i="12"/>
  <c r="BJ99" i="12"/>
  <c r="BJ100" i="12" s="1"/>
  <c r="AY99" i="12"/>
  <c r="AY100" i="12" s="1"/>
  <c r="AI99" i="12"/>
  <c r="CC98" i="12"/>
  <c r="BZ98" i="12"/>
  <c r="BY98" i="12"/>
  <c r="BV98" i="12"/>
  <c r="BU98" i="12"/>
  <c r="BR98" i="12"/>
  <c r="BQ98" i="12"/>
  <c r="BN98" i="12"/>
  <c r="BM98" i="12"/>
  <c r="BJ98" i="12"/>
  <c r="BI98" i="12"/>
  <c r="BG98" i="12"/>
  <c r="BF98" i="12"/>
  <c r="BE98" i="12"/>
  <c r="BC98" i="12"/>
  <c r="BB98" i="12"/>
  <c r="BA98" i="12"/>
  <c r="AY98" i="12"/>
  <c r="AX98" i="12"/>
  <c r="AW98" i="12"/>
  <c r="AU98" i="12"/>
  <c r="AT98" i="12"/>
  <c r="AS98" i="12"/>
  <c r="AQ98" i="12"/>
  <c r="AP98" i="12"/>
  <c r="AO98" i="12"/>
  <c r="AM98" i="12"/>
  <c r="AL98" i="12"/>
  <c r="AK98" i="12"/>
  <c r="AI98" i="12"/>
  <c r="AH98" i="12"/>
  <c r="BP97" i="12"/>
  <c r="BO97" i="12"/>
  <c r="BN97" i="12"/>
  <c r="BM97" i="12"/>
  <c r="BL97" i="12"/>
  <c r="CC96" i="12"/>
  <c r="CB96" i="12"/>
  <c r="CA96" i="12"/>
  <c r="BY96" i="12"/>
  <c r="BX96" i="12"/>
  <c r="BW96" i="12"/>
  <c r="BU96" i="12"/>
  <c r="BT96" i="12"/>
  <c r="BS96" i="12"/>
  <c r="BQ96" i="12"/>
  <c r="BP96" i="12"/>
  <c r="BO96" i="12"/>
  <c r="BM96" i="12"/>
  <c r="BL96" i="12"/>
  <c r="BK96" i="12"/>
  <c r="BI96" i="12"/>
  <c r="BH96" i="12"/>
  <c r="BG96" i="12"/>
  <c r="BE96" i="12"/>
  <c r="BD96" i="12"/>
  <c r="BC96" i="12"/>
  <c r="BA96" i="12"/>
  <c r="AZ96" i="12"/>
  <c r="AY96" i="12"/>
  <c r="AW96" i="12"/>
  <c r="AV96" i="12"/>
  <c r="AU96" i="12"/>
  <c r="AS96" i="12"/>
  <c r="AR96" i="12"/>
  <c r="AQ96" i="12"/>
  <c r="AO96" i="12"/>
  <c r="AN96" i="12"/>
  <c r="AM96" i="12"/>
  <c r="AK96" i="12"/>
  <c r="AJ96" i="12"/>
  <c r="AI96" i="12"/>
  <c r="CC95" i="12"/>
  <c r="CB95" i="12"/>
  <c r="CA95" i="12"/>
  <c r="BY95" i="12"/>
  <c r="BX95" i="12"/>
  <c r="BW95" i="12"/>
  <c r="BU95" i="12"/>
  <c r="BT95" i="12"/>
  <c r="BS95" i="12"/>
  <c r="BQ95" i="12"/>
  <c r="BP95" i="12"/>
  <c r="BO95" i="12"/>
  <c r="BM95" i="12"/>
  <c r="BL95" i="12"/>
  <c r="BK95" i="12"/>
  <c r="BI95" i="12"/>
  <c r="BH95" i="12"/>
  <c r="BG95" i="12"/>
  <c r="BE95" i="12"/>
  <c r="BD95" i="12"/>
  <c r="BC95" i="12"/>
  <c r="BA95" i="12"/>
  <c r="AZ95" i="12"/>
  <c r="AY95" i="12"/>
  <c r="AW95" i="12"/>
  <c r="AV95" i="12"/>
  <c r="AU95" i="12"/>
  <c r="AS95" i="12"/>
  <c r="AR95" i="12"/>
  <c r="AQ95" i="12"/>
  <c r="AO95" i="12"/>
  <c r="AN95" i="12"/>
  <c r="AM95" i="12"/>
  <c r="AK95" i="12"/>
  <c r="AJ95" i="12"/>
  <c r="AI95" i="12"/>
  <c r="CC94" i="12"/>
  <c r="CB94" i="12"/>
  <c r="CA94" i="12"/>
  <c r="BY94" i="12"/>
  <c r="BX94" i="12"/>
  <c r="BW94" i="12"/>
  <c r="BU94" i="12"/>
  <c r="BT94" i="12"/>
  <c r="BS94" i="12"/>
  <c r="BQ94" i="12"/>
  <c r="BP94" i="12"/>
  <c r="BO94" i="12"/>
  <c r="BM94" i="12"/>
  <c r="BL94" i="12"/>
  <c r="BK94" i="12"/>
  <c r="BI94" i="12"/>
  <c r="BH94" i="12"/>
  <c r="BG94" i="12"/>
  <c r="BE94" i="12"/>
  <c r="BD94" i="12"/>
  <c r="BC94" i="12"/>
  <c r="BA94" i="12"/>
  <c r="AZ94" i="12"/>
  <c r="AY94" i="12"/>
  <c r="AW94" i="12"/>
  <c r="AV94" i="12"/>
  <c r="AU94" i="12"/>
  <c r="AS94" i="12"/>
  <c r="AR94" i="12"/>
  <c r="AQ94" i="12"/>
  <c r="AO94" i="12"/>
  <c r="AN94" i="12"/>
  <c r="AM94" i="12"/>
  <c r="AK94" i="12"/>
  <c r="AJ94" i="12"/>
  <c r="AI94" i="12"/>
  <c r="CC93" i="12"/>
  <c r="CB93" i="12"/>
  <c r="CA93" i="12"/>
  <c r="BY93" i="12"/>
  <c r="BX93" i="12"/>
  <c r="BW93" i="12"/>
  <c r="BU93" i="12"/>
  <c r="BT93" i="12"/>
  <c r="BS93" i="12"/>
  <c r="BQ93" i="12"/>
  <c r="BP93" i="12"/>
  <c r="BO93" i="12"/>
  <c r="BM93" i="12"/>
  <c r="BL93" i="12"/>
  <c r="BK93" i="12"/>
  <c r="BI93" i="12"/>
  <c r="BH93" i="12"/>
  <c r="BG93" i="12"/>
  <c r="BE93" i="12"/>
  <c r="BD93" i="12"/>
  <c r="BC93" i="12"/>
  <c r="BA93" i="12"/>
  <c r="AZ93" i="12"/>
  <c r="AY93" i="12"/>
  <c r="AW93" i="12"/>
  <c r="AV93" i="12"/>
  <c r="AU93" i="12"/>
  <c r="AS93" i="12"/>
  <c r="AR93" i="12"/>
  <c r="AQ93" i="12"/>
  <c r="AO93" i="12"/>
  <c r="AN93" i="12"/>
  <c r="AM93" i="12"/>
  <c r="AK93" i="12"/>
  <c r="AJ93" i="12"/>
  <c r="AI93" i="12"/>
  <c r="CC92" i="12"/>
  <c r="BY92" i="12"/>
  <c r="BU92" i="12"/>
  <c r="BQ92" i="12"/>
  <c r="BM92" i="12"/>
  <c r="BI92" i="12"/>
  <c r="BG92" i="12"/>
  <c r="BE92" i="12"/>
  <c r="BD92" i="12"/>
  <c r="BC92" i="12"/>
  <c r="BA92" i="12"/>
  <c r="AZ92" i="12"/>
  <c r="AY92" i="12"/>
  <c r="AW92" i="12"/>
  <c r="AV92" i="12"/>
  <c r="AU92" i="12"/>
  <c r="AS92" i="12"/>
  <c r="AR92" i="12"/>
  <c r="AQ92" i="12"/>
  <c r="AO92" i="12"/>
  <c r="AN92" i="12"/>
  <c r="AM92" i="12"/>
  <c r="AK92" i="12"/>
  <c r="AJ92" i="12"/>
  <c r="AI92" i="12"/>
  <c r="CC86" i="12"/>
  <c r="CB86" i="12"/>
  <c r="CA86" i="12"/>
  <c r="BY86" i="12"/>
  <c r="BX86" i="12"/>
  <c r="BW86" i="12"/>
  <c r="BU86" i="12"/>
  <c r="BT86" i="12"/>
  <c r="BS86" i="12"/>
  <c r="BQ86" i="12"/>
  <c r="BP86" i="12"/>
  <c r="BO86" i="12"/>
  <c r="BM86" i="12"/>
  <c r="BL86" i="12"/>
  <c r="BK86" i="12"/>
  <c r="BI86" i="12"/>
  <c r="BH86" i="12"/>
  <c r="BG86" i="12"/>
  <c r="BE86" i="12"/>
  <c r="BD86" i="12"/>
  <c r="BC86" i="12"/>
  <c r="BA86" i="12"/>
  <c r="AZ86" i="12"/>
  <c r="AY86" i="12"/>
  <c r="AW86" i="12"/>
  <c r="AV86" i="12"/>
  <c r="AU86" i="12"/>
  <c r="AS86" i="12"/>
  <c r="AR86" i="12"/>
  <c r="AQ86" i="12"/>
  <c r="AO86" i="12"/>
  <c r="AN86" i="12"/>
  <c r="AM86" i="12"/>
  <c r="AK86" i="12"/>
  <c r="AJ86" i="12"/>
  <c r="AI86" i="12"/>
  <c r="CC78" i="12"/>
  <c r="CB78" i="12"/>
  <c r="CA78" i="12"/>
  <c r="BY78" i="12"/>
  <c r="BX78" i="12"/>
  <c r="BW78" i="12"/>
  <c r="BU78" i="12"/>
  <c r="BT78" i="12"/>
  <c r="BS78" i="12"/>
  <c r="BQ78" i="12"/>
  <c r="BP78" i="12"/>
  <c r="BO78" i="12"/>
  <c r="BM78" i="12"/>
  <c r="BL78" i="12"/>
  <c r="BK78" i="12"/>
  <c r="BI78" i="12"/>
  <c r="BH78" i="12"/>
  <c r="BG78" i="12"/>
  <c r="BE78" i="12"/>
  <c r="BD78" i="12"/>
  <c r="BC78" i="12"/>
  <c r="BA78" i="12"/>
  <c r="AZ78" i="12"/>
  <c r="AY78" i="12"/>
  <c r="AW78" i="12"/>
  <c r="AV78" i="12"/>
  <c r="AU78" i="12"/>
  <c r="AS78" i="12"/>
  <c r="AR78" i="12"/>
  <c r="AQ78" i="12"/>
  <c r="AO78" i="12"/>
  <c r="AN78" i="12"/>
  <c r="AM78" i="12"/>
  <c r="AK78" i="12"/>
  <c r="AJ78" i="12"/>
  <c r="AI78" i="12"/>
  <c r="CC74" i="12"/>
  <c r="CB74" i="12"/>
  <c r="CA74" i="12"/>
  <c r="BY74" i="12"/>
  <c r="BX74" i="12"/>
  <c r="BW74" i="12"/>
  <c r="BU74" i="12"/>
  <c r="BT74" i="12"/>
  <c r="BS74" i="12"/>
  <c r="BQ74" i="12"/>
  <c r="BP74" i="12"/>
  <c r="BO74" i="12"/>
  <c r="BM74" i="12"/>
  <c r="BL74" i="12"/>
  <c r="BK74" i="12"/>
  <c r="BI74" i="12"/>
  <c r="BH74" i="12"/>
  <c r="BG74" i="12"/>
  <c r="BE74" i="12"/>
  <c r="BD74" i="12"/>
  <c r="BC74" i="12"/>
  <c r="BA74" i="12"/>
  <c r="AZ74" i="12"/>
  <c r="AY74" i="12"/>
  <c r="AW74" i="12"/>
  <c r="AV74" i="12"/>
  <c r="AU74" i="12"/>
  <c r="AS74" i="12"/>
  <c r="AR74" i="12"/>
  <c r="AQ74" i="12"/>
  <c r="AO74" i="12"/>
  <c r="AN74" i="12"/>
  <c r="AM74" i="12"/>
  <c r="AK74" i="12"/>
  <c r="AJ74" i="12"/>
  <c r="AI74" i="12"/>
  <c r="CC72" i="12"/>
  <c r="CB72" i="12"/>
  <c r="CA72" i="12"/>
  <c r="BY72" i="12"/>
  <c r="BX72" i="12"/>
  <c r="BW72" i="12"/>
  <c r="BU72" i="12"/>
  <c r="BT72" i="12"/>
  <c r="BS72" i="12"/>
  <c r="BQ72" i="12"/>
  <c r="BP72" i="12"/>
  <c r="BO72" i="12"/>
  <c r="BM72" i="12"/>
  <c r="BL72" i="12"/>
  <c r="BK72" i="12"/>
  <c r="BI72" i="12"/>
  <c r="BH72" i="12"/>
  <c r="BG72" i="12"/>
  <c r="BE72" i="12"/>
  <c r="BD72" i="12"/>
  <c r="BC72" i="12"/>
  <c r="BA72" i="12"/>
  <c r="AZ72" i="12"/>
  <c r="AY72" i="12"/>
  <c r="AW72" i="12"/>
  <c r="AV72" i="12"/>
  <c r="AU72" i="12"/>
  <c r="AS72" i="12"/>
  <c r="AR72" i="12"/>
  <c r="AQ72" i="12"/>
  <c r="AO72" i="12"/>
  <c r="AN72" i="12"/>
  <c r="AM72" i="12"/>
  <c r="AK72" i="12"/>
  <c r="AJ72" i="12"/>
  <c r="AI72" i="12"/>
  <c r="CB63" i="12"/>
  <c r="CA63" i="12"/>
  <c r="BY63" i="12"/>
  <c r="BX63" i="12"/>
  <c r="BW63" i="12"/>
  <c r="BU63" i="12"/>
  <c r="BT63" i="12"/>
  <c r="BS63" i="12"/>
  <c r="BQ63" i="12"/>
  <c r="BP63" i="12"/>
  <c r="BM63" i="12"/>
  <c r="BL63" i="12"/>
  <c r="BK63" i="12"/>
  <c r="BI63" i="12"/>
  <c r="BH63" i="12"/>
  <c r="BG63" i="12"/>
  <c r="BE63" i="12"/>
  <c r="BD63" i="12"/>
  <c r="BC63" i="12"/>
  <c r="BA63" i="12"/>
  <c r="AZ63" i="12"/>
  <c r="AY63" i="12"/>
  <c r="AV63" i="12"/>
  <c r="AU63" i="12"/>
  <c r="AS63" i="12"/>
  <c r="AR63" i="12"/>
  <c r="AQ63" i="12"/>
  <c r="AO63" i="12"/>
  <c r="AN63" i="12"/>
  <c r="AM63" i="12"/>
  <c r="AK63" i="12"/>
  <c r="AJ63" i="12"/>
  <c r="AI63" i="12"/>
  <c r="BT42" i="12"/>
  <c r="BI42" i="12"/>
  <c r="BI109" i="12" s="1"/>
  <c r="AY42" i="12"/>
  <c r="AY109" i="12" s="1"/>
  <c r="AY110" i="12" s="1"/>
  <c r="AN42" i="12"/>
  <c r="AN109" i="12" s="1"/>
  <c r="CC41" i="12"/>
  <c r="CC106" i="12" s="1"/>
  <c r="CB41" i="12"/>
  <c r="CB106" i="12" s="1"/>
  <c r="CA41" i="12"/>
  <c r="CA106" i="12" s="1"/>
  <c r="BY41" i="12"/>
  <c r="BY106" i="12" s="1"/>
  <c r="BX41" i="12"/>
  <c r="BX106" i="12" s="1"/>
  <c r="BW41" i="12"/>
  <c r="BW106" i="12" s="1"/>
  <c r="BU41" i="12"/>
  <c r="BU106" i="12" s="1"/>
  <c r="BT41" i="12"/>
  <c r="BT106" i="12" s="1"/>
  <c r="BS41" i="12"/>
  <c r="BS106" i="12" s="1"/>
  <c r="BQ41" i="12"/>
  <c r="BP41" i="12"/>
  <c r="BP106" i="12" s="1"/>
  <c r="BO41" i="12"/>
  <c r="BM41" i="12"/>
  <c r="BM106" i="12" s="1"/>
  <c r="BL41" i="12"/>
  <c r="BL106" i="12" s="1"/>
  <c r="BK41" i="12"/>
  <c r="BK106" i="12" s="1"/>
  <c r="BI41" i="12"/>
  <c r="BI106" i="12" s="1"/>
  <c r="BH41" i="12"/>
  <c r="BH106" i="12" s="1"/>
  <c r="BG41" i="12"/>
  <c r="BG106" i="12" s="1"/>
  <c r="BE41" i="12"/>
  <c r="BD41" i="12"/>
  <c r="BD106" i="12" s="1"/>
  <c r="BC41" i="12"/>
  <c r="BC106" i="12" s="1"/>
  <c r="BA41" i="12"/>
  <c r="AZ41" i="12"/>
  <c r="AZ106" i="12" s="1"/>
  <c r="AY41" i="12"/>
  <c r="AY106" i="12" s="1"/>
  <c r="AW41" i="12"/>
  <c r="AW106" i="12" s="1"/>
  <c r="AV41" i="12"/>
  <c r="AV106" i="12" s="1"/>
  <c r="AU41" i="12"/>
  <c r="AU106" i="12" s="1"/>
  <c r="AS41" i="12"/>
  <c r="AS106" i="12" s="1"/>
  <c r="AR41" i="12"/>
  <c r="AR106" i="12" s="1"/>
  <c r="AQ41" i="12"/>
  <c r="AQ106" i="12" s="1"/>
  <c r="AO41" i="12"/>
  <c r="AO106" i="12" s="1"/>
  <c r="AN41" i="12"/>
  <c r="AN106" i="12" s="1"/>
  <c r="AM41" i="12"/>
  <c r="AM106" i="12" s="1"/>
  <c r="AK41" i="12"/>
  <c r="AJ41" i="12"/>
  <c r="AJ106" i="12" s="1"/>
  <c r="AI41" i="12"/>
  <c r="AI106" i="12" s="1"/>
  <c r="CC40" i="12"/>
  <c r="CC105" i="12" s="1"/>
  <c r="CB40" i="12"/>
  <c r="CB105" i="12" s="1"/>
  <c r="CA40" i="12"/>
  <c r="CA105" i="12" s="1"/>
  <c r="BY40" i="12"/>
  <c r="BY105" i="12" s="1"/>
  <c r="BX40" i="12"/>
  <c r="BX105" i="12" s="1"/>
  <c r="BW40" i="12"/>
  <c r="BW105" i="12" s="1"/>
  <c r="BU40" i="12"/>
  <c r="BU105" i="12" s="1"/>
  <c r="BT40" i="12"/>
  <c r="BT105" i="12" s="1"/>
  <c r="BS40" i="12"/>
  <c r="BS105" i="12" s="1"/>
  <c r="BQ40" i="12"/>
  <c r="BP40" i="12"/>
  <c r="BP105" i="12" s="1"/>
  <c r="BO40" i="12"/>
  <c r="BO105" i="12" s="1"/>
  <c r="BM40" i="12"/>
  <c r="BM105" i="12" s="1"/>
  <c r="BL40" i="12"/>
  <c r="BL105" i="12" s="1"/>
  <c r="BK40" i="12"/>
  <c r="BK105" i="12" s="1"/>
  <c r="BI40" i="12"/>
  <c r="BI105" i="12" s="1"/>
  <c r="BH40" i="12"/>
  <c r="BH105" i="12" s="1"/>
  <c r="BG40" i="12"/>
  <c r="BG105" i="12" s="1"/>
  <c r="BE40" i="12"/>
  <c r="BE105" i="12" s="1"/>
  <c r="BD40" i="12"/>
  <c r="BD105" i="12" s="1"/>
  <c r="BC40" i="12"/>
  <c r="BC105" i="12" s="1"/>
  <c r="BA40" i="12"/>
  <c r="AZ40" i="12"/>
  <c r="AZ105" i="12" s="1"/>
  <c r="AY40" i="12"/>
  <c r="AW40" i="12"/>
  <c r="AW105" i="12" s="1"/>
  <c r="AV40" i="12"/>
  <c r="AV105" i="12" s="1"/>
  <c r="AU40" i="12"/>
  <c r="AU105" i="12" s="1"/>
  <c r="AS40" i="12"/>
  <c r="AS105" i="12" s="1"/>
  <c r="AR40" i="12"/>
  <c r="AR105" i="12" s="1"/>
  <c r="AQ40" i="12"/>
  <c r="AQ105" i="12" s="1"/>
  <c r="AO40" i="12"/>
  <c r="AN40" i="12"/>
  <c r="AN105" i="12" s="1"/>
  <c r="AM40" i="12"/>
  <c r="AM105" i="12" s="1"/>
  <c r="AK40" i="12"/>
  <c r="AJ40" i="12"/>
  <c r="AJ105" i="12" s="1"/>
  <c r="AI40" i="12"/>
  <c r="AI105" i="12" s="1"/>
  <c r="CC39" i="12"/>
  <c r="CC104" i="12" s="1"/>
  <c r="CB39" i="12"/>
  <c r="CB104" i="12" s="1"/>
  <c r="CA39" i="12"/>
  <c r="CA104" i="12" s="1"/>
  <c r="BY39" i="12"/>
  <c r="BY104" i="12" s="1"/>
  <c r="BX39" i="12"/>
  <c r="BX104" i="12" s="1"/>
  <c r="BW39" i="12"/>
  <c r="BW104" i="12" s="1"/>
  <c r="BU39" i="12"/>
  <c r="BU104" i="12" s="1"/>
  <c r="BT39" i="12"/>
  <c r="BT104" i="12" s="1"/>
  <c r="BS39" i="12"/>
  <c r="BS104" i="12" s="1"/>
  <c r="BQ39" i="12"/>
  <c r="BP39" i="12"/>
  <c r="BP104" i="12" s="1"/>
  <c r="BO39" i="12"/>
  <c r="BO104" i="12" s="1"/>
  <c r="BM39" i="12"/>
  <c r="BM104" i="12" s="1"/>
  <c r="BL39" i="12"/>
  <c r="BL104" i="12" s="1"/>
  <c r="BK39" i="12"/>
  <c r="BK104" i="12" s="1"/>
  <c r="BI39" i="12"/>
  <c r="BI104" i="12" s="1"/>
  <c r="BH39" i="12"/>
  <c r="BH104" i="12" s="1"/>
  <c r="BG39" i="12"/>
  <c r="BG104" i="12" s="1"/>
  <c r="BE39" i="12"/>
  <c r="BE104" i="12" s="1"/>
  <c r="BD39" i="12"/>
  <c r="BD104" i="12" s="1"/>
  <c r="BC39" i="12"/>
  <c r="BC104" i="12" s="1"/>
  <c r="BA39" i="12"/>
  <c r="AZ39" i="12"/>
  <c r="AZ104" i="12" s="1"/>
  <c r="AY39" i="12"/>
  <c r="AY104" i="12" s="1"/>
  <c r="AW39" i="12"/>
  <c r="AW104" i="12" s="1"/>
  <c r="AV39" i="12"/>
  <c r="AV104" i="12" s="1"/>
  <c r="AU39" i="12"/>
  <c r="AU104" i="12" s="1"/>
  <c r="AS39" i="12"/>
  <c r="AS104" i="12" s="1"/>
  <c r="AR39" i="12"/>
  <c r="AR104" i="12" s="1"/>
  <c r="AQ39" i="12"/>
  <c r="AQ104" i="12" s="1"/>
  <c r="AO39" i="12"/>
  <c r="AO104" i="12" s="1"/>
  <c r="AN39" i="12"/>
  <c r="AN104" i="12" s="1"/>
  <c r="AM39" i="12"/>
  <c r="AM104" i="12" s="1"/>
  <c r="AK39" i="12"/>
  <c r="AJ39" i="12"/>
  <c r="AJ104" i="12" s="1"/>
  <c r="AI39" i="12"/>
  <c r="CC38" i="12"/>
  <c r="CC42" i="12" s="1"/>
  <c r="CB38" i="12"/>
  <c r="CB103" i="12" s="1"/>
  <c r="CA38" i="12"/>
  <c r="CA103" i="12" s="1"/>
  <c r="BY38" i="12"/>
  <c r="BY103" i="12" s="1"/>
  <c r="BX38" i="12"/>
  <c r="BX103" i="12" s="1"/>
  <c r="BW38" i="12"/>
  <c r="BW103" i="12" s="1"/>
  <c r="BU38" i="12"/>
  <c r="BU42" i="12" s="1"/>
  <c r="BT38" i="12"/>
  <c r="BT103" i="12" s="1"/>
  <c r="BS38" i="12"/>
  <c r="BS103" i="12" s="1"/>
  <c r="BQ38" i="12"/>
  <c r="BQ42" i="12" s="1"/>
  <c r="BP38" i="12"/>
  <c r="BP103" i="12" s="1"/>
  <c r="BO38" i="12"/>
  <c r="BO42" i="12" s="1"/>
  <c r="BM38" i="12"/>
  <c r="BM42" i="12" s="1"/>
  <c r="BL38" i="12"/>
  <c r="BL103" i="12" s="1"/>
  <c r="BK38" i="12"/>
  <c r="BK103" i="12" s="1"/>
  <c r="BI38" i="12"/>
  <c r="BI103" i="12" s="1"/>
  <c r="BH38" i="12"/>
  <c r="BH103" i="12" s="1"/>
  <c r="BG38" i="12"/>
  <c r="BG103" i="12" s="1"/>
  <c r="BE38" i="12"/>
  <c r="BE42" i="12" s="1"/>
  <c r="BD38" i="12"/>
  <c r="BD103" i="12" s="1"/>
  <c r="BC38" i="12"/>
  <c r="BC103" i="12" s="1"/>
  <c r="BA38" i="12"/>
  <c r="BA42" i="12" s="1"/>
  <c r="AZ38" i="12"/>
  <c r="AZ103" i="12" s="1"/>
  <c r="AY38" i="12"/>
  <c r="AW38" i="12"/>
  <c r="AW42" i="12" s="1"/>
  <c r="AW43" i="12" s="1"/>
  <c r="AV38" i="12"/>
  <c r="AV103" i="12" s="1"/>
  <c r="AU38" i="12"/>
  <c r="AU103" i="12" s="1"/>
  <c r="AS38" i="12"/>
  <c r="AS103" i="12" s="1"/>
  <c r="AR38" i="12"/>
  <c r="AR103" i="12" s="1"/>
  <c r="AQ38" i="12"/>
  <c r="AQ103" i="12" s="1"/>
  <c r="AO38" i="12"/>
  <c r="AO103" i="12" s="1"/>
  <c r="AN38" i="12"/>
  <c r="AN103" i="12" s="1"/>
  <c r="AM38" i="12"/>
  <c r="AM103" i="12" s="1"/>
  <c r="AK38" i="12"/>
  <c r="AK42" i="12" s="1"/>
  <c r="AJ38" i="12"/>
  <c r="AJ103" i="12" s="1"/>
  <c r="AI38" i="12"/>
  <c r="AI42" i="12" s="1"/>
  <c r="CC37" i="12"/>
  <c r="CC108" i="12" s="1"/>
  <c r="BZ37" i="12"/>
  <c r="BY37" i="12"/>
  <c r="BY102" i="12" s="1"/>
  <c r="BV37" i="12"/>
  <c r="BV108" i="12" s="1"/>
  <c r="BU37" i="12"/>
  <c r="BU108" i="12" s="1"/>
  <c r="BR37" i="12"/>
  <c r="BR108" i="12" s="1"/>
  <c r="BQ37" i="12"/>
  <c r="BN37" i="12"/>
  <c r="BN108" i="12" s="1"/>
  <c r="BN110" i="12" s="1"/>
  <c r="BM37" i="12"/>
  <c r="BM102" i="12" s="1"/>
  <c r="BJ37" i="12"/>
  <c r="BJ108" i="12" s="1"/>
  <c r="BI37" i="12"/>
  <c r="BI102" i="12" s="1"/>
  <c r="BG37" i="12"/>
  <c r="BG102" i="12" s="1"/>
  <c r="BE37" i="12"/>
  <c r="BE108" i="12" s="1"/>
  <c r="BD37" i="12"/>
  <c r="BD102" i="12" s="1"/>
  <c r="BC37" i="12"/>
  <c r="BC102" i="12" s="1"/>
  <c r="BA37" i="12"/>
  <c r="BA102" i="12" s="1"/>
  <c r="AZ37" i="12"/>
  <c r="AY37" i="12"/>
  <c r="AY108" i="12" s="1"/>
  <c r="AW37" i="12"/>
  <c r="AW102" i="12" s="1"/>
  <c r="AV37" i="12"/>
  <c r="AV102" i="12" s="1"/>
  <c r="AU37" i="12"/>
  <c r="AS37" i="12"/>
  <c r="AS102" i="12" s="1"/>
  <c r="AR37" i="12"/>
  <c r="AR102" i="12" s="1"/>
  <c r="AQ37" i="12"/>
  <c r="AQ102" i="12" s="1"/>
  <c r="AO37" i="12"/>
  <c r="AO108" i="12" s="1"/>
  <c r="AN37" i="12"/>
  <c r="AN102" i="12" s="1"/>
  <c r="AM37" i="12"/>
  <c r="AM102" i="12" s="1"/>
  <c r="AK37" i="12"/>
  <c r="AK102" i="12" s="1"/>
  <c r="AJ37" i="12"/>
  <c r="AI37" i="12"/>
  <c r="AI108" i="12" s="1"/>
  <c r="BW32" i="12"/>
  <c r="BL32" i="12"/>
  <c r="BA32" i="12"/>
  <c r="AQ32" i="12"/>
  <c r="CC31" i="12"/>
  <c r="CC32" i="12" s="1"/>
  <c r="CB31" i="12"/>
  <c r="CB32" i="12" s="1"/>
  <c r="CA31" i="12"/>
  <c r="CA32" i="12" s="1"/>
  <c r="BY31" i="12"/>
  <c r="BY32" i="12" s="1"/>
  <c r="BX31" i="12"/>
  <c r="BX32" i="12" s="1"/>
  <c r="BW31" i="12"/>
  <c r="BU31" i="12"/>
  <c r="BU32" i="12" s="1"/>
  <c r="BT31" i="12"/>
  <c r="BT32" i="12" s="1"/>
  <c r="BS31" i="12"/>
  <c r="BS32" i="12" s="1"/>
  <c r="BQ31" i="12"/>
  <c r="BQ32" i="12" s="1"/>
  <c r="BP31" i="12"/>
  <c r="BP32" i="12" s="1"/>
  <c r="BO31" i="12"/>
  <c r="BO32" i="12" s="1"/>
  <c r="BM31" i="12"/>
  <c r="BM32" i="12" s="1"/>
  <c r="BL31" i="12"/>
  <c r="BK31" i="12"/>
  <c r="BK32" i="12" s="1"/>
  <c r="BI31" i="12"/>
  <c r="BI32" i="12" s="1"/>
  <c r="BH31" i="12"/>
  <c r="BH32" i="12" s="1"/>
  <c r="BG31" i="12"/>
  <c r="BG32" i="12" s="1"/>
  <c r="BE31" i="12"/>
  <c r="BE32" i="12" s="1"/>
  <c r="BD31" i="12"/>
  <c r="BD32" i="12" s="1"/>
  <c r="BC31" i="12"/>
  <c r="BC32" i="12" s="1"/>
  <c r="BA31" i="12"/>
  <c r="AZ31" i="12"/>
  <c r="AZ32" i="12" s="1"/>
  <c r="AY31" i="12"/>
  <c r="AY32" i="12" s="1"/>
  <c r="AW31" i="12"/>
  <c r="AW32" i="12" s="1"/>
  <c r="AV31" i="12"/>
  <c r="AV32" i="12" s="1"/>
  <c r="AU31" i="12"/>
  <c r="AU32" i="12" s="1"/>
  <c r="AS31" i="12"/>
  <c r="AS32" i="12" s="1"/>
  <c r="AR31" i="12"/>
  <c r="AR32" i="12" s="1"/>
  <c r="AQ31" i="12"/>
  <c r="AO31" i="12"/>
  <c r="AO32" i="12" s="1"/>
  <c r="AN31" i="12"/>
  <c r="AN32" i="12" s="1"/>
  <c r="AM31" i="12"/>
  <c r="AM32" i="12" s="1"/>
  <c r="AK31" i="12"/>
  <c r="AK32" i="12" s="1"/>
  <c r="AJ31" i="12"/>
  <c r="AJ32" i="12" s="1"/>
  <c r="AI31" i="12"/>
  <c r="AI32" i="12" s="1"/>
  <c r="BT24" i="12"/>
  <c r="BS24" i="12"/>
  <c r="BQ24" i="12"/>
  <c r="BO24" i="12"/>
  <c r="BM24" i="12"/>
  <c r="BK24" i="12"/>
  <c r="BI24" i="12"/>
  <c r="BG24" i="12"/>
  <c r="BC24" i="12"/>
  <c r="BA24" i="12"/>
  <c r="BU23" i="12"/>
  <c r="BU24" i="12" s="1"/>
  <c r="BT23" i="12"/>
  <c r="BS23" i="12"/>
  <c r="BR23" i="12"/>
  <c r="BR24" i="12" s="1"/>
  <c r="BQ23" i="12"/>
  <c r="BP23" i="12"/>
  <c r="BP24" i="12" s="1"/>
  <c r="BO23" i="12"/>
  <c r="BN23" i="12"/>
  <c r="BN24" i="12" s="1"/>
  <c r="BM23" i="12"/>
  <c r="BL23" i="12"/>
  <c r="BL24" i="12" s="1"/>
  <c r="BK23" i="12"/>
  <c r="BJ23" i="12"/>
  <c r="BJ24" i="12" s="1"/>
  <c r="BI23" i="12"/>
  <c r="BH23" i="12"/>
  <c r="BH24" i="12" s="1"/>
  <c r="BG23" i="12"/>
  <c r="BF23" i="12"/>
  <c r="BF24" i="12" s="1"/>
  <c r="BE23" i="12"/>
  <c r="BE24" i="12" s="1"/>
  <c r="BD23" i="12"/>
  <c r="BD24" i="12" s="1"/>
  <c r="BC23" i="12"/>
  <c r="BB23" i="12"/>
  <c r="BB24" i="12" s="1"/>
  <c r="BA23" i="12"/>
  <c r="BU15" i="12"/>
  <c r="BT15" i="12"/>
  <c r="BS15" i="12"/>
  <c r="BR15" i="12"/>
  <c r="BQ15" i="12"/>
  <c r="BP15" i="12"/>
  <c r="BO15" i="12"/>
  <c r="BN15" i="12"/>
  <c r="BM15" i="12"/>
  <c r="BL15" i="12"/>
  <c r="BY12" i="12"/>
  <c r="BU12" i="12"/>
  <c r="BI12" i="12"/>
  <c r="BD12" i="12"/>
  <c r="BC12" i="12"/>
  <c r="AY12" i="12"/>
  <c r="AW12" i="12"/>
  <c r="AS12" i="12"/>
  <c r="AR12" i="12"/>
  <c r="AN12" i="12"/>
  <c r="AM12" i="12"/>
  <c r="AI12" i="12"/>
  <c r="CC11" i="12"/>
  <c r="CC12" i="12" s="1"/>
  <c r="CB11" i="12"/>
  <c r="CA11" i="12"/>
  <c r="CA99" i="12" s="1"/>
  <c r="BZ11" i="12"/>
  <c r="BZ12" i="12" s="1"/>
  <c r="BY11" i="12"/>
  <c r="BX11" i="12"/>
  <c r="BW11" i="12"/>
  <c r="BV11" i="12"/>
  <c r="BV12" i="12" s="1"/>
  <c r="BU11" i="12"/>
  <c r="BT11" i="12"/>
  <c r="BS11" i="12"/>
  <c r="BR11" i="12"/>
  <c r="BR12" i="12" s="1"/>
  <c r="BQ11" i="12"/>
  <c r="BQ12" i="12" s="1"/>
  <c r="BP11" i="12"/>
  <c r="BP99" i="12" s="1"/>
  <c r="BO11" i="12"/>
  <c r="BN11" i="12"/>
  <c r="BN12" i="12" s="1"/>
  <c r="BM11" i="12"/>
  <c r="BM12" i="12" s="1"/>
  <c r="BL11" i="12"/>
  <c r="BL99" i="12" s="1"/>
  <c r="BK11" i="12"/>
  <c r="BJ11" i="12"/>
  <c r="BJ12" i="12" s="1"/>
  <c r="BI11" i="12"/>
  <c r="BI99" i="12" s="1"/>
  <c r="BI100" i="12" s="1"/>
  <c r="BH11" i="12"/>
  <c r="BH99" i="12" s="1"/>
  <c r="BG11" i="12"/>
  <c r="BE11" i="12"/>
  <c r="BE99" i="12" s="1"/>
  <c r="BE100" i="12" s="1"/>
  <c r="BD11" i="12"/>
  <c r="BD99" i="12" s="1"/>
  <c r="BD100" i="12" s="1"/>
  <c r="BC11" i="12"/>
  <c r="BC99" i="12" s="1"/>
  <c r="BC100" i="12" s="1"/>
  <c r="BA11" i="12"/>
  <c r="BA12" i="12" s="1"/>
  <c r="AZ11" i="12"/>
  <c r="AZ99" i="12" s="1"/>
  <c r="AZ100" i="12" s="1"/>
  <c r="AY11" i="12"/>
  <c r="AW11" i="12"/>
  <c r="AW99" i="12" s="1"/>
  <c r="AW100" i="12" s="1"/>
  <c r="AV11" i="12"/>
  <c r="AU11" i="12"/>
  <c r="AU99" i="12" s="1"/>
  <c r="AU100" i="12" s="1"/>
  <c r="AS11" i="12"/>
  <c r="AS99" i="12" s="1"/>
  <c r="AS100" i="12" s="1"/>
  <c r="AR11" i="12"/>
  <c r="AR99" i="12" s="1"/>
  <c r="AR100" i="12" s="1"/>
  <c r="AQ11" i="12"/>
  <c r="AO11" i="12"/>
  <c r="AO99" i="12" s="1"/>
  <c r="AO100" i="12" s="1"/>
  <c r="AN11" i="12"/>
  <c r="AN99" i="12" s="1"/>
  <c r="AN100" i="12" s="1"/>
  <c r="AM11" i="12"/>
  <c r="AM99" i="12" s="1"/>
  <c r="AM100" i="12" s="1"/>
  <c r="AK11" i="12"/>
  <c r="AK12" i="12" s="1"/>
  <c r="AJ11" i="12"/>
  <c r="AJ99" i="12" s="1"/>
  <c r="AJ100" i="12" s="1"/>
  <c r="AI11" i="12"/>
  <c r="CC143" i="10"/>
  <c r="CB143" i="10"/>
  <c r="CA143" i="10"/>
  <c r="BZ143" i="10"/>
  <c r="BY143" i="10"/>
  <c r="BX143" i="10"/>
  <c r="BW143" i="10"/>
  <c r="BV143" i="10"/>
  <c r="BU143" i="10"/>
  <c r="BT143" i="10"/>
  <c r="BS143" i="10"/>
  <c r="BR143" i="10"/>
  <c r="BQ143" i="10"/>
  <c r="BP143" i="10"/>
  <c r="BO143" i="10"/>
  <c r="BN143" i="10"/>
  <c r="BM143" i="10"/>
  <c r="BL143" i="10"/>
  <c r="BK143" i="10"/>
  <c r="BJ143" i="10"/>
  <c r="BI143" i="10"/>
  <c r="BH143"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H143" i="10"/>
  <c r="CC142" i="10"/>
  <c r="CB142" i="10"/>
  <c r="CA142" i="10"/>
  <c r="BZ142" i="10"/>
  <c r="BY142" i="10"/>
  <c r="BX142" i="10"/>
  <c r="BW142" i="10"/>
  <c r="BV142" i="10"/>
  <c r="BU142" i="10"/>
  <c r="BT142"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CC141" i="10"/>
  <c r="CB141" i="10"/>
  <c r="CA141" i="10"/>
  <c r="BZ141" i="10"/>
  <c r="BY141" i="10"/>
  <c r="BX141" i="10"/>
  <c r="BW141" i="10"/>
  <c r="BV141" i="10"/>
  <c r="BU141" i="10"/>
  <c r="BT141"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CC140" i="10"/>
  <c r="CB140" i="10"/>
  <c r="CA140" i="10"/>
  <c r="BZ140" i="10"/>
  <c r="BY140" i="10"/>
  <c r="BX140" i="10"/>
  <c r="BW140" i="10"/>
  <c r="BV140" i="10"/>
  <c r="BU140" i="10"/>
  <c r="BT140" i="10"/>
  <c r="BS140" i="10"/>
  <c r="BR140" i="10"/>
  <c r="BQ140" i="10"/>
  <c r="BP140" i="10"/>
  <c r="BO140" i="10"/>
  <c r="BN140" i="10"/>
  <c r="BM140" i="10"/>
  <c r="BL140" i="10"/>
  <c r="BK140" i="10"/>
  <c r="BJ140" i="10"/>
  <c r="BI140" i="10"/>
  <c r="BH140" i="10"/>
  <c r="BG140" i="10"/>
  <c r="BF140" i="10"/>
  <c r="BE140" i="10"/>
  <c r="BD140" i="10"/>
  <c r="BC140" i="10"/>
  <c r="BB140" i="10"/>
  <c r="BA140" i="10"/>
  <c r="AZ140" i="10"/>
  <c r="AY140" i="10"/>
  <c r="AX140" i="10"/>
  <c r="AW140" i="10"/>
  <c r="AV140" i="10"/>
  <c r="AU140" i="10"/>
  <c r="AT140" i="10"/>
  <c r="AS140" i="10"/>
  <c r="AR140" i="10"/>
  <c r="AQ140" i="10"/>
  <c r="AP140" i="10"/>
  <c r="AO140" i="10"/>
  <c r="AN140" i="10"/>
  <c r="AM140" i="10"/>
  <c r="AL140" i="10"/>
  <c r="AK140" i="10"/>
  <c r="AJ140" i="10"/>
  <c r="AI140" i="10"/>
  <c r="AH140" i="10"/>
  <c r="CC139" i="10"/>
  <c r="CB139" i="10"/>
  <c r="CA139" i="10"/>
  <c r="BZ139" i="10"/>
  <c r="BY139" i="10"/>
  <c r="BX139" i="10"/>
  <c r="BW139" i="10"/>
  <c r="BV139" i="10"/>
  <c r="BU139" i="10"/>
  <c r="BT139" i="10"/>
  <c r="BS139" i="10"/>
  <c r="BR139" i="10"/>
  <c r="BQ139" i="10"/>
  <c r="BP139" i="10"/>
  <c r="BO139" i="10"/>
  <c r="BN139" i="10"/>
  <c r="BM139" i="10"/>
  <c r="BL139" i="10"/>
  <c r="BK139" i="10"/>
  <c r="BJ139" i="10"/>
  <c r="BI139" i="10"/>
  <c r="BH139" i="10"/>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J139" i="10"/>
  <c r="AI139" i="10"/>
  <c r="AH139" i="10"/>
  <c r="CC138" i="10"/>
  <c r="CB138" i="10"/>
  <c r="CA138" i="10"/>
  <c r="BZ138" i="10"/>
  <c r="BY138" i="10"/>
  <c r="BX138" i="10"/>
  <c r="BW138" i="10"/>
  <c r="BV138" i="10"/>
  <c r="BU138" i="10"/>
  <c r="BT138" i="10"/>
  <c r="BS138" i="10"/>
  <c r="BR138" i="10"/>
  <c r="BQ138" i="10"/>
  <c r="BP138" i="10"/>
  <c r="BO138" i="10"/>
  <c r="BN138" i="10"/>
  <c r="BM138" i="10"/>
  <c r="BL138" i="10"/>
  <c r="BK138" i="10"/>
  <c r="BJ138" i="10"/>
  <c r="BI138" i="10"/>
  <c r="BH138" i="10"/>
  <c r="BG138" i="10"/>
  <c r="BF138" i="10"/>
  <c r="BE138" i="10"/>
  <c r="BD138" i="10"/>
  <c r="BC138"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CC137" i="10"/>
  <c r="CB137" i="10"/>
  <c r="CA137" i="10"/>
  <c r="BZ137" i="10"/>
  <c r="BY137" i="10"/>
  <c r="BX137" i="10"/>
  <c r="BW137" i="10"/>
  <c r="BV137" i="10"/>
  <c r="BU137" i="10"/>
  <c r="BT137" i="10"/>
  <c r="BS137" i="10"/>
  <c r="BR137" i="10"/>
  <c r="BQ137" i="10"/>
  <c r="BP137" i="10"/>
  <c r="BO137" i="10"/>
  <c r="BN137" i="10"/>
  <c r="BM137" i="10"/>
  <c r="BL137" i="10"/>
  <c r="BK137" i="10"/>
  <c r="BJ137" i="10"/>
  <c r="BI137" i="10"/>
  <c r="BH137" i="10"/>
  <c r="BG137" i="10"/>
  <c r="BF137" i="10"/>
  <c r="BE137" i="10"/>
  <c r="BD137" i="10"/>
  <c r="BC137" i="10"/>
  <c r="BB137" i="10"/>
  <c r="BA137" i="10"/>
  <c r="AZ137" i="10"/>
  <c r="AY137" i="10"/>
  <c r="AX137" i="10"/>
  <c r="AW137" i="10"/>
  <c r="AV137" i="10"/>
  <c r="AU137" i="10"/>
  <c r="AT137" i="10"/>
  <c r="AS137" i="10"/>
  <c r="AR137" i="10"/>
  <c r="AQ137" i="10"/>
  <c r="AP137" i="10"/>
  <c r="AO137" i="10"/>
  <c r="AN137" i="10"/>
  <c r="AM137" i="10"/>
  <c r="AL137" i="10"/>
  <c r="AK137" i="10"/>
  <c r="AJ137" i="10"/>
  <c r="AI137" i="10"/>
  <c r="AH137" i="10"/>
  <c r="CC136" i="10"/>
  <c r="CB136" i="10"/>
  <c r="CA136" i="10"/>
  <c r="BZ136" i="10"/>
  <c r="BY136" i="10"/>
  <c r="BX136" i="10"/>
  <c r="BW136" i="10"/>
  <c r="BV136" i="10"/>
  <c r="BU136" i="10"/>
  <c r="BT136" i="10"/>
  <c r="BS136" i="10"/>
  <c r="BR136" i="10"/>
  <c r="BQ136" i="10"/>
  <c r="BP136" i="10"/>
  <c r="BO136" i="10"/>
  <c r="BN136" i="10"/>
  <c r="BM136" i="10"/>
  <c r="BL136" i="10"/>
  <c r="BK136" i="10"/>
  <c r="BJ136" i="10"/>
  <c r="BI136" i="10"/>
  <c r="BH136" i="10"/>
  <c r="BG136" i="10"/>
  <c r="BF136" i="10"/>
  <c r="BE136" i="10"/>
  <c r="BD136" i="10"/>
  <c r="BC136" i="10"/>
  <c r="BB136" i="10"/>
  <c r="BA136" i="10"/>
  <c r="AZ136" i="10"/>
  <c r="AY136" i="10"/>
  <c r="AX136" i="10"/>
  <c r="AW136" i="10"/>
  <c r="AV136" i="10"/>
  <c r="AU136" i="10"/>
  <c r="AT136" i="10"/>
  <c r="AS136" i="10"/>
  <c r="AR136" i="10"/>
  <c r="AQ136" i="10"/>
  <c r="AP136" i="10"/>
  <c r="AO136" i="10"/>
  <c r="AN136" i="10"/>
  <c r="AM136" i="10"/>
  <c r="AL136" i="10"/>
  <c r="AK136" i="10"/>
  <c r="AJ136" i="10"/>
  <c r="AI136" i="10"/>
  <c r="AH136" i="10"/>
  <c r="CC135" i="10"/>
  <c r="CB135" i="10"/>
  <c r="CA135" i="10"/>
  <c r="BZ135" i="10"/>
  <c r="BY135" i="10"/>
  <c r="BX135" i="10"/>
  <c r="BW135" i="10"/>
  <c r="BV135" i="10"/>
  <c r="BU135" i="10"/>
  <c r="BT135" i="10"/>
  <c r="BS135" i="10"/>
  <c r="BR135" i="10"/>
  <c r="BQ135" i="10"/>
  <c r="BP135" i="10"/>
  <c r="BO135" i="10"/>
  <c r="BN135" i="10"/>
  <c r="BM135" i="10"/>
  <c r="BL135"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CC134" i="10"/>
  <c r="CB134" i="10"/>
  <c r="CA134" i="10"/>
  <c r="BZ134" i="10"/>
  <c r="BY134" i="10"/>
  <c r="BX134" i="10"/>
  <c r="BW134" i="10"/>
  <c r="BV134" i="10"/>
  <c r="BU134" i="10"/>
  <c r="BT134" i="10"/>
  <c r="BS134" i="10"/>
  <c r="BR134" i="10"/>
  <c r="BQ134" i="10"/>
  <c r="BP134" i="10"/>
  <c r="BO134" i="10"/>
  <c r="BN134" i="10"/>
  <c r="BM134" i="10"/>
  <c r="BL134" i="10"/>
  <c r="BK134" i="10"/>
  <c r="BJ134" i="10"/>
  <c r="BI134" i="10"/>
  <c r="BH134" i="10"/>
  <c r="BG134" i="10"/>
  <c r="BF134" i="10"/>
  <c r="BE134" i="10"/>
  <c r="BD134" i="10"/>
  <c r="BC134" i="10"/>
  <c r="BB134" i="10"/>
  <c r="BA134" i="10"/>
  <c r="AZ134" i="10"/>
  <c r="AY134" i="10"/>
  <c r="AX134" i="10"/>
  <c r="AW134" i="10"/>
  <c r="AV134" i="10"/>
  <c r="AU134" i="10"/>
  <c r="AT134" i="10"/>
  <c r="AS134" i="10"/>
  <c r="AR134" i="10"/>
  <c r="AQ134" i="10"/>
  <c r="AP134" i="10"/>
  <c r="AO134" i="10"/>
  <c r="AN134" i="10"/>
  <c r="AM134" i="10"/>
  <c r="AL134" i="10"/>
  <c r="AK134" i="10"/>
  <c r="AJ134" i="10"/>
  <c r="AI134" i="10"/>
  <c r="AH134" i="10"/>
  <c r="CC133" i="10"/>
  <c r="CB133" i="10"/>
  <c r="CA133" i="10"/>
  <c r="BZ133" i="10"/>
  <c r="BY133" i="10"/>
  <c r="BX133" i="10"/>
  <c r="BW133" i="10"/>
  <c r="BV133" i="10"/>
  <c r="BU133" i="10"/>
  <c r="BT133" i="10"/>
  <c r="BS133" i="10"/>
  <c r="BR133" i="10"/>
  <c r="BQ133" i="10"/>
  <c r="BP133" i="10"/>
  <c r="BO133" i="10"/>
  <c r="BN133" i="10"/>
  <c r="BM133" i="10"/>
  <c r="BL133" i="10"/>
  <c r="BK133" i="10"/>
  <c r="BJ133" i="10"/>
  <c r="BI133" i="10"/>
  <c r="BH133" i="10"/>
  <c r="BG133" i="10"/>
  <c r="BF133" i="10"/>
  <c r="BE133" i="10"/>
  <c r="BD133" i="10"/>
  <c r="BC133" i="10"/>
  <c r="BB133" i="10"/>
  <c r="BA133" i="10"/>
  <c r="AZ133" i="10"/>
  <c r="AY133" i="10"/>
  <c r="AX133" i="10"/>
  <c r="AW133" i="10"/>
  <c r="AV133" i="10"/>
  <c r="AU133" i="10"/>
  <c r="AT133" i="10"/>
  <c r="AS133" i="10"/>
  <c r="AR133" i="10"/>
  <c r="AQ133" i="10"/>
  <c r="AP133" i="10"/>
  <c r="AO133" i="10"/>
  <c r="AN133" i="10"/>
  <c r="AM133" i="10"/>
  <c r="AL133" i="10"/>
  <c r="AK133" i="10"/>
  <c r="AJ133" i="10"/>
  <c r="AI133" i="10"/>
  <c r="AH133" i="10"/>
  <c r="CC132" i="10"/>
  <c r="CB132" i="10"/>
  <c r="CA132" i="10"/>
  <c r="BZ132" i="10"/>
  <c r="BY132" i="10"/>
  <c r="BX132" i="10"/>
  <c r="BW132" i="10"/>
  <c r="BV132" i="10"/>
  <c r="BU132" i="10"/>
  <c r="BT132" i="10"/>
  <c r="BS132" i="10"/>
  <c r="BR132" i="10"/>
  <c r="BQ132" i="10"/>
  <c r="BP132" i="10"/>
  <c r="BO132" i="10"/>
  <c r="BN132" i="10"/>
  <c r="BM132" i="10"/>
  <c r="BL132" i="10"/>
  <c r="BK132" i="10"/>
  <c r="BJ132" i="10"/>
  <c r="BI132" i="10"/>
  <c r="BH132" i="10"/>
  <c r="BG132" i="10"/>
  <c r="BF132" i="10"/>
  <c r="BE132" i="10"/>
  <c r="BD132" i="10"/>
  <c r="BC132" i="10"/>
  <c r="BB132" i="10"/>
  <c r="BA132" i="10"/>
  <c r="AZ132" i="10"/>
  <c r="AY132" i="10"/>
  <c r="AX132" i="10"/>
  <c r="AW132" i="10"/>
  <c r="AV132" i="10"/>
  <c r="AU132" i="10"/>
  <c r="AT132" i="10"/>
  <c r="AS132" i="10"/>
  <c r="AR132" i="10"/>
  <c r="AQ132" i="10"/>
  <c r="AP132" i="10"/>
  <c r="AO132" i="10"/>
  <c r="AN132" i="10"/>
  <c r="AM132" i="10"/>
  <c r="AL132" i="10"/>
  <c r="AK132" i="10"/>
  <c r="AJ132" i="10"/>
  <c r="AI132" i="10"/>
  <c r="AH132" i="10"/>
  <c r="CC126" i="10"/>
  <c r="CA126" i="10"/>
  <c r="BW126" i="10"/>
  <c r="BS126" i="10"/>
  <c r="BK126" i="10"/>
  <c r="BC126" i="10"/>
  <c r="BA126" i="10"/>
  <c r="AU126" i="10"/>
  <c r="AQ126" i="10"/>
  <c r="AM126" i="10"/>
  <c r="CC125" i="10"/>
  <c r="CB125" i="10"/>
  <c r="CB126" i="10" s="1"/>
  <c r="CA125" i="10"/>
  <c r="BZ125" i="10"/>
  <c r="BZ126" i="10" s="1"/>
  <c r="BY125" i="10"/>
  <c r="BY126" i="10" s="1"/>
  <c r="BX125" i="10"/>
  <c r="BX126" i="10" s="1"/>
  <c r="BW125" i="10"/>
  <c r="BV125" i="10"/>
  <c r="BV126" i="10" s="1"/>
  <c r="BU125" i="10"/>
  <c r="BU126" i="10" s="1"/>
  <c r="BT125" i="10"/>
  <c r="BT126" i="10" s="1"/>
  <c r="BS125" i="10"/>
  <c r="BR125" i="10"/>
  <c r="BR126" i="10" s="1"/>
  <c r="BQ125" i="10"/>
  <c r="BQ126" i="10" s="1"/>
  <c r="BP125" i="10"/>
  <c r="BP126" i="10" s="1"/>
  <c r="BO125" i="10"/>
  <c r="BO126" i="10" s="1"/>
  <c r="BN125" i="10"/>
  <c r="BN126" i="10" s="1"/>
  <c r="BM125" i="10"/>
  <c r="BM126" i="10" s="1"/>
  <c r="BL125" i="10"/>
  <c r="BL126" i="10" s="1"/>
  <c r="BK125" i="10"/>
  <c r="BJ125" i="10"/>
  <c r="BJ126" i="10" s="1"/>
  <c r="BI125" i="10"/>
  <c r="BI126" i="10" s="1"/>
  <c r="BH125" i="10"/>
  <c r="BH126" i="10" s="1"/>
  <c r="BG125" i="10"/>
  <c r="BG126" i="10" s="1"/>
  <c r="BF125" i="10"/>
  <c r="BF126" i="10" s="1"/>
  <c r="BE125" i="10"/>
  <c r="BE126" i="10" s="1"/>
  <c r="BD125" i="10"/>
  <c r="BD126" i="10" s="1"/>
  <c r="BC125" i="10"/>
  <c r="BB125" i="10"/>
  <c r="BB126" i="10" s="1"/>
  <c r="BA125" i="10"/>
  <c r="AZ125" i="10"/>
  <c r="AZ126" i="10" s="1"/>
  <c r="AY125" i="10"/>
  <c r="AY126" i="10" s="1"/>
  <c r="AX125" i="10"/>
  <c r="AX126" i="10" s="1"/>
  <c r="AW125" i="10"/>
  <c r="AW126" i="10" s="1"/>
  <c r="AV125" i="10"/>
  <c r="AV126" i="10" s="1"/>
  <c r="AU125" i="10"/>
  <c r="AT125" i="10"/>
  <c r="AT126" i="10" s="1"/>
  <c r="AS125" i="10"/>
  <c r="AS126" i="10" s="1"/>
  <c r="AR125" i="10"/>
  <c r="AR126" i="10" s="1"/>
  <c r="AQ125" i="10"/>
  <c r="AP125" i="10"/>
  <c r="AP126" i="10" s="1"/>
  <c r="AO125" i="10"/>
  <c r="AO126" i="10" s="1"/>
  <c r="AN125" i="10"/>
  <c r="AN126" i="10" s="1"/>
  <c r="AM125" i="10"/>
  <c r="AL125" i="10"/>
  <c r="AL126" i="10" s="1"/>
  <c r="AK125" i="10"/>
  <c r="AK126" i="10" s="1"/>
  <c r="AJ125" i="10"/>
  <c r="AJ126" i="10" s="1"/>
  <c r="AI125" i="10"/>
  <c r="AI126" i="10" s="1"/>
  <c r="AH125" i="10"/>
  <c r="AH126" i="10" s="1"/>
  <c r="CC76" i="10"/>
  <c r="CB76" i="10"/>
  <c r="CB129" i="10" s="1"/>
  <c r="BU76" i="10"/>
  <c r="BM76" i="10"/>
  <c r="BA76" i="10"/>
  <c r="AZ76" i="10"/>
  <c r="AZ129" i="10" s="1"/>
  <c r="AR76" i="10"/>
  <c r="AK76" i="10"/>
  <c r="CC75" i="10"/>
  <c r="CB75" i="10"/>
  <c r="CB128" i="10" s="1"/>
  <c r="CA75" i="10"/>
  <c r="CA76" i="10" s="1"/>
  <c r="BU75" i="10"/>
  <c r="BS75" i="10"/>
  <c r="BS76" i="10" s="1"/>
  <c r="BM75" i="10"/>
  <c r="BL75" i="10"/>
  <c r="BL76" i="10" s="1"/>
  <c r="BL129" i="10" s="1"/>
  <c r="BE75" i="10"/>
  <c r="BE76" i="10" s="1"/>
  <c r="BE129" i="10" s="1"/>
  <c r="BA75" i="10"/>
  <c r="AZ75" i="10"/>
  <c r="AZ128" i="10" s="1"/>
  <c r="AW75" i="10"/>
  <c r="AW76" i="10" s="1"/>
  <c r="AW129" i="10" s="1"/>
  <c r="AR75" i="10"/>
  <c r="AR128" i="10" s="1"/>
  <c r="AQ75" i="10"/>
  <c r="AQ76" i="10" s="1"/>
  <c r="AK75" i="10"/>
  <c r="AJ75" i="10"/>
  <c r="AJ76" i="10" s="1"/>
  <c r="AJ129" i="10" s="1"/>
  <c r="CC22" i="10"/>
  <c r="CB22" i="10"/>
  <c r="CA22" i="10"/>
  <c r="BZ22" i="10"/>
  <c r="BZ75" i="10" s="1"/>
  <c r="BZ76" i="10" s="1"/>
  <c r="BY22" i="10"/>
  <c r="BY75" i="10" s="1"/>
  <c r="BY76" i="10" s="1"/>
  <c r="BX22" i="10"/>
  <c r="BX75" i="10" s="1"/>
  <c r="BW22" i="10"/>
  <c r="BW75" i="10" s="1"/>
  <c r="BW76" i="10" s="1"/>
  <c r="BV22" i="10"/>
  <c r="BV75" i="10" s="1"/>
  <c r="BV76" i="10" s="1"/>
  <c r="BU22" i="10"/>
  <c r="BT22" i="10"/>
  <c r="BT75" i="10" s="1"/>
  <c r="BT76" i="10" s="1"/>
  <c r="BS22" i="10"/>
  <c r="BR22" i="10"/>
  <c r="BR75" i="10" s="1"/>
  <c r="BR76" i="10" s="1"/>
  <c r="BQ22" i="10"/>
  <c r="BQ75" i="10" s="1"/>
  <c r="BP22" i="10"/>
  <c r="BP75" i="10" s="1"/>
  <c r="BO22" i="10"/>
  <c r="BO75" i="10" s="1"/>
  <c r="BO76" i="10" s="1"/>
  <c r="BN22" i="10"/>
  <c r="BN75" i="10" s="1"/>
  <c r="BN76" i="10" s="1"/>
  <c r="BM22" i="10"/>
  <c r="BL22" i="10"/>
  <c r="BK22" i="10"/>
  <c r="BK75" i="10" s="1"/>
  <c r="BK76" i="10" s="1"/>
  <c r="BJ22" i="10"/>
  <c r="BJ75" i="10" s="1"/>
  <c r="BJ76" i="10" s="1"/>
  <c r="BI22" i="10"/>
  <c r="BI75" i="10" s="1"/>
  <c r="BI76" i="10" s="1"/>
  <c r="BH22" i="10"/>
  <c r="BH75" i="10" s="1"/>
  <c r="BG22" i="10"/>
  <c r="BG75" i="10" s="1"/>
  <c r="BG76" i="10" s="1"/>
  <c r="BF22" i="10"/>
  <c r="BF75" i="10" s="1"/>
  <c r="BF76" i="10" s="1"/>
  <c r="BE22" i="10"/>
  <c r="BD22" i="10"/>
  <c r="BD75" i="10" s="1"/>
  <c r="BD76" i="10" s="1"/>
  <c r="BC22" i="10"/>
  <c r="BC75" i="10" s="1"/>
  <c r="BC76" i="10" s="1"/>
  <c r="BB22" i="10"/>
  <c r="BB75" i="10" s="1"/>
  <c r="BB76" i="10" s="1"/>
  <c r="BA22" i="10"/>
  <c r="AZ22" i="10"/>
  <c r="AY22" i="10"/>
  <c r="AY75" i="10" s="1"/>
  <c r="AY76" i="10" s="1"/>
  <c r="AX22" i="10"/>
  <c r="AX75" i="10" s="1"/>
  <c r="AX76" i="10" s="1"/>
  <c r="AW22" i="10"/>
  <c r="AV22" i="10"/>
  <c r="AV75" i="10" s="1"/>
  <c r="AU22" i="10"/>
  <c r="AU75" i="10" s="1"/>
  <c r="AU76" i="10" s="1"/>
  <c r="AT22" i="10"/>
  <c r="AT75" i="10" s="1"/>
  <c r="AT76" i="10" s="1"/>
  <c r="AS22" i="10"/>
  <c r="AS75" i="10" s="1"/>
  <c r="AS76" i="10" s="1"/>
  <c r="AR22" i="10"/>
  <c r="AQ22" i="10"/>
  <c r="AP22" i="10"/>
  <c r="AP75" i="10" s="1"/>
  <c r="AP76" i="10" s="1"/>
  <c r="AO22" i="10"/>
  <c r="AO75" i="10" s="1"/>
  <c r="AN22" i="10"/>
  <c r="AN75" i="10" s="1"/>
  <c r="AN76" i="10" s="1"/>
  <c r="AM22" i="10"/>
  <c r="AM75" i="10" s="1"/>
  <c r="AM76" i="10" s="1"/>
  <c r="AL22" i="10"/>
  <c r="AL75" i="10" s="1"/>
  <c r="AL76" i="10" s="1"/>
  <c r="AK22" i="10"/>
  <c r="AJ22" i="10"/>
  <c r="AI22" i="10"/>
  <c r="AI75" i="10" s="1"/>
  <c r="AI76" i="10" s="1"/>
  <c r="AH22" i="10"/>
  <c r="AH75" i="10" s="1"/>
  <c r="AH76" i="10" s="1"/>
  <c r="CB17" i="10"/>
  <c r="BX17" i="10"/>
  <c r="BQ17" i="10"/>
  <c r="BP17" i="10"/>
  <c r="BL17" i="10"/>
  <c r="BH17" i="10"/>
  <c r="BE17" i="10"/>
  <c r="AZ17" i="10"/>
  <c r="AW17" i="10"/>
  <c r="AV17" i="10"/>
  <c r="AR17" i="10"/>
  <c r="AO17" i="10"/>
  <c r="AL17" i="10"/>
  <c r="AL129" i="10" s="1"/>
  <c r="AK17" i="10"/>
  <c r="AK129" i="10" s="1"/>
  <c r="CC16" i="10"/>
  <c r="CC128" i="10" s="1"/>
  <c r="CB16" i="10"/>
  <c r="CA16" i="10"/>
  <c r="CA128" i="10" s="1"/>
  <c r="BZ16" i="10"/>
  <c r="BY16" i="10"/>
  <c r="BX16" i="10"/>
  <c r="BW16" i="10"/>
  <c r="BW128" i="10" s="1"/>
  <c r="BV16" i="10"/>
  <c r="BU16" i="10"/>
  <c r="BU128" i="10" s="1"/>
  <c r="BT16" i="10"/>
  <c r="BS16" i="10"/>
  <c r="BS128" i="10" s="1"/>
  <c r="BR16" i="10"/>
  <c r="BQ16" i="10"/>
  <c r="BP16" i="10"/>
  <c r="BO16" i="10"/>
  <c r="BN16" i="10"/>
  <c r="BM16" i="10"/>
  <c r="BM128" i="10" s="1"/>
  <c r="BL16" i="10"/>
  <c r="BK16" i="10"/>
  <c r="BK128" i="10" s="1"/>
  <c r="BJ16" i="10"/>
  <c r="BI16" i="10"/>
  <c r="BH16" i="10"/>
  <c r="BG16" i="10"/>
  <c r="BG128" i="10" s="1"/>
  <c r="BF16" i="10"/>
  <c r="BE16" i="10"/>
  <c r="BD16" i="10"/>
  <c r="BC16" i="10"/>
  <c r="BC128" i="10" s="1"/>
  <c r="BB16" i="10"/>
  <c r="BA16" i="10"/>
  <c r="BA128" i="10" s="1"/>
  <c r="AZ16" i="10"/>
  <c r="AY16" i="10"/>
  <c r="AX16" i="10"/>
  <c r="AW16" i="10"/>
  <c r="AV16" i="10"/>
  <c r="AU16" i="10"/>
  <c r="AU128" i="10" s="1"/>
  <c r="AT16" i="10"/>
  <c r="AS16" i="10"/>
  <c r="AR16" i="10"/>
  <c r="AQ16" i="10"/>
  <c r="AQ128" i="10" s="1"/>
  <c r="AP16" i="10"/>
  <c r="AO16" i="10"/>
  <c r="AN16" i="10"/>
  <c r="AM16" i="10"/>
  <c r="AM128" i="10" s="1"/>
  <c r="AL16" i="10"/>
  <c r="AL128" i="10" s="1"/>
  <c r="AK16" i="10"/>
  <c r="AK128" i="10" s="1"/>
  <c r="AJ16" i="10"/>
  <c r="AJ17" i="10" s="1"/>
  <c r="AI16" i="10"/>
  <c r="AI128" i="10" s="1"/>
  <c r="AH16" i="10"/>
  <c r="AH128" i="10" s="1"/>
  <c r="CA143" i="9"/>
  <c r="CA140" i="9" s="1"/>
  <c r="BV143" i="9"/>
  <c r="BU143" i="9"/>
  <c r="BT143" i="9"/>
  <c r="BS143" i="9"/>
  <c r="BR143" i="9"/>
  <c r="BQ143" i="9"/>
  <c r="BP143" i="9"/>
  <c r="BO143" i="9"/>
  <c r="BN143" i="9"/>
  <c r="BM143" i="9"/>
  <c r="BL143" i="9"/>
  <c r="BK143" i="9"/>
  <c r="BJ143" i="9"/>
  <c r="BI143" i="9"/>
  <c r="BH143"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H143" i="9"/>
  <c r="CC142" i="9"/>
  <c r="CB142" i="9"/>
  <c r="CA142" i="9"/>
  <c r="BZ142" i="9"/>
  <c r="BY142" i="9"/>
  <c r="BX142" i="9"/>
  <c r="BW142" i="9"/>
  <c r="BV142" i="9"/>
  <c r="BU142" i="9"/>
  <c r="BT142" i="9"/>
  <c r="BS142" i="9"/>
  <c r="BR142" i="9"/>
  <c r="BQ142" i="9"/>
  <c r="BQ140" i="9" s="1"/>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CC141" i="9"/>
  <c r="CB141" i="9"/>
  <c r="CA141" i="9"/>
  <c r="BZ141" i="9"/>
  <c r="BY141" i="9"/>
  <c r="BX141" i="9"/>
  <c r="BW141" i="9"/>
  <c r="BV141" i="9"/>
  <c r="BU141" i="9"/>
  <c r="BT141" i="9"/>
  <c r="BS141" i="9"/>
  <c r="BR141" i="9"/>
  <c r="BQ141" i="9"/>
  <c r="BP141" i="9"/>
  <c r="BO141" i="9"/>
  <c r="BN141" i="9"/>
  <c r="BM141" i="9"/>
  <c r="BL141" i="9"/>
  <c r="BK141" i="9"/>
  <c r="BJ141" i="9"/>
  <c r="BI141" i="9"/>
  <c r="BH141"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AH141" i="9"/>
  <c r="BV140" i="9"/>
  <c r="BU140" i="9"/>
  <c r="BT140" i="9"/>
  <c r="BS140" i="9"/>
  <c r="BR140" i="9"/>
  <c r="BP140" i="9"/>
  <c r="BO140" i="9"/>
  <c r="BN140" i="9"/>
  <c r="BM140" i="9"/>
  <c r="BL140" i="9"/>
  <c r="BK140" i="9"/>
  <c r="BJ140" i="9"/>
  <c r="BI140" i="9"/>
  <c r="BH140" i="9"/>
  <c r="BG140" i="9"/>
  <c r="BF140" i="9"/>
  <c r="BE140" i="9"/>
  <c r="BD140" i="9"/>
  <c r="BC140" i="9"/>
  <c r="BB140" i="9"/>
  <c r="BA140" i="9"/>
  <c r="AZ140" i="9"/>
  <c r="AY140" i="9"/>
  <c r="AX140" i="9"/>
  <c r="AW140" i="9"/>
  <c r="AV140" i="9"/>
  <c r="AU140" i="9"/>
  <c r="AT140" i="9"/>
  <c r="AS140" i="9"/>
  <c r="AR140" i="9"/>
  <c r="AQ140" i="9"/>
  <c r="AP140" i="9"/>
  <c r="AO140" i="9"/>
  <c r="AN140" i="9"/>
  <c r="AM140" i="9"/>
  <c r="AL140" i="9"/>
  <c r="AK140" i="9"/>
  <c r="AJ140" i="9"/>
  <c r="AI140" i="9"/>
  <c r="AH140" i="9"/>
  <c r="CC138" i="9"/>
  <c r="BY138" i="9"/>
  <c r="BU138" i="9"/>
  <c r="BQ138" i="9"/>
  <c r="BM138" i="9"/>
  <c r="BI138" i="9"/>
  <c r="BE138" i="9"/>
  <c r="BA138" i="9"/>
  <c r="AW138" i="9"/>
  <c r="AS138" i="9"/>
  <c r="AO138" i="9"/>
  <c r="AK138" i="9"/>
  <c r="CC137" i="9"/>
  <c r="CB137" i="9"/>
  <c r="CA137" i="9"/>
  <c r="BZ137" i="9"/>
  <c r="BY137" i="9"/>
  <c r="BY136" i="9" s="1"/>
  <c r="BX137" i="9"/>
  <c r="BW137" i="9"/>
  <c r="BV137" i="9"/>
  <c r="BU137" i="9"/>
  <c r="BT137" i="9"/>
  <c r="BS137" i="9"/>
  <c r="BR137" i="9"/>
  <c r="BQ137" i="9"/>
  <c r="BQ136" i="9" s="1"/>
  <c r="BP137" i="9"/>
  <c r="BO137" i="9"/>
  <c r="BN137" i="9"/>
  <c r="BM137" i="9"/>
  <c r="BL137" i="9"/>
  <c r="BK137" i="9"/>
  <c r="BJ137" i="9"/>
  <c r="BI137" i="9"/>
  <c r="BI136" i="9" s="1"/>
  <c r="BH137" i="9"/>
  <c r="BG137" i="9"/>
  <c r="BF137" i="9"/>
  <c r="BE137" i="9"/>
  <c r="BD137" i="9"/>
  <c r="BC137" i="9"/>
  <c r="BB137" i="9"/>
  <c r="BA137" i="9"/>
  <c r="BA136" i="9" s="1"/>
  <c r="AZ137" i="9"/>
  <c r="AY137" i="9"/>
  <c r="AX137" i="9"/>
  <c r="AW137" i="9"/>
  <c r="AV137" i="9"/>
  <c r="AU137" i="9"/>
  <c r="AT137" i="9"/>
  <c r="AS137" i="9"/>
  <c r="AS136" i="9" s="1"/>
  <c r="AR137" i="9"/>
  <c r="AQ137" i="9"/>
  <c r="AP137" i="9"/>
  <c r="AO137" i="9"/>
  <c r="AN137" i="9"/>
  <c r="AM137" i="9"/>
  <c r="AL137" i="9"/>
  <c r="AK137" i="9"/>
  <c r="AK136" i="9" s="1"/>
  <c r="AJ137" i="9"/>
  <c r="AI137" i="9"/>
  <c r="AH137" i="9"/>
  <c r="AT135" i="9"/>
  <c r="AL135" i="9"/>
  <c r="CC134" i="9"/>
  <c r="CB134" i="9"/>
  <c r="CA134" i="9"/>
  <c r="BZ134" i="9"/>
  <c r="BY134" i="9"/>
  <c r="BX134" i="9"/>
  <c r="BW134" i="9"/>
  <c r="BV134" i="9"/>
  <c r="BU134" i="9"/>
  <c r="BT134" i="9"/>
  <c r="BS134" i="9"/>
  <c r="BR134" i="9"/>
  <c r="BQ134" i="9"/>
  <c r="BP134" i="9"/>
  <c r="BO134" i="9"/>
  <c r="BN134" i="9"/>
  <c r="BM134" i="9"/>
  <c r="BL134" i="9"/>
  <c r="BK134" i="9"/>
  <c r="BJ134" i="9"/>
  <c r="BI134" i="9"/>
  <c r="BH134" i="9"/>
  <c r="BG134" i="9"/>
  <c r="BF134" i="9"/>
  <c r="BE134" i="9"/>
  <c r="BD134" i="9"/>
  <c r="BC134" i="9"/>
  <c r="BB134" i="9"/>
  <c r="BA134" i="9"/>
  <c r="AZ134" i="9"/>
  <c r="AY134" i="9"/>
  <c r="AX134" i="9"/>
  <c r="AW134" i="9"/>
  <c r="AV134" i="9"/>
  <c r="AU134" i="9"/>
  <c r="AT134" i="9"/>
  <c r="AS134" i="9"/>
  <c r="AR134" i="9"/>
  <c r="AQ134" i="9"/>
  <c r="AP134" i="9"/>
  <c r="AO134" i="9"/>
  <c r="AN134" i="9"/>
  <c r="AM134" i="9"/>
  <c r="AL134" i="9"/>
  <c r="AK134" i="9"/>
  <c r="AJ134" i="9"/>
  <c r="AI134" i="9"/>
  <c r="AH134" i="9"/>
  <c r="CC133" i="9"/>
  <c r="CB133" i="9"/>
  <c r="CA133" i="9"/>
  <c r="BZ133" i="9"/>
  <c r="BY133" i="9"/>
  <c r="BY132" i="9" s="1"/>
  <c r="BX133" i="9"/>
  <c r="BW133" i="9"/>
  <c r="BV133" i="9"/>
  <c r="BU133" i="9"/>
  <c r="BT133" i="9"/>
  <c r="BS133" i="9"/>
  <c r="BR133" i="9"/>
  <c r="BQ133" i="9"/>
  <c r="BP133" i="9"/>
  <c r="BO133" i="9"/>
  <c r="BN133" i="9"/>
  <c r="BM133" i="9"/>
  <c r="BL133" i="9"/>
  <c r="BK133" i="9"/>
  <c r="BJ133" i="9"/>
  <c r="BI133" i="9"/>
  <c r="BI132" i="9" s="1"/>
  <c r="BH133" i="9"/>
  <c r="BG133" i="9"/>
  <c r="BF133" i="9"/>
  <c r="BE133" i="9"/>
  <c r="BD133" i="9"/>
  <c r="BC133" i="9"/>
  <c r="BB133" i="9"/>
  <c r="BA133" i="9"/>
  <c r="AZ133" i="9"/>
  <c r="AY133" i="9"/>
  <c r="AX133" i="9"/>
  <c r="AW133" i="9"/>
  <c r="AV133" i="9"/>
  <c r="AU133" i="9"/>
  <c r="AT133" i="9"/>
  <c r="AS133" i="9"/>
  <c r="AS132" i="9" s="1"/>
  <c r="AR133" i="9"/>
  <c r="AQ133" i="9"/>
  <c r="AP133" i="9"/>
  <c r="AO133" i="9"/>
  <c r="AN133" i="9"/>
  <c r="AM133" i="9"/>
  <c r="AL133" i="9"/>
  <c r="AK133" i="9"/>
  <c r="AJ133" i="9"/>
  <c r="AI133" i="9"/>
  <c r="AH133" i="9"/>
  <c r="AT132" i="9"/>
  <c r="AL132" i="9"/>
  <c r="CA125" i="9"/>
  <c r="BV125" i="9"/>
  <c r="BV126" i="9" s="1"/>
  <c r="BV16" i="5" s="1"/>
  <c r="BR125" i="9"/>
  <c r="BK125" i="9"/>
  <c r="BG125" i="9"/>
  <c r="BF125" i="9"/>
  <c r="BB125" i="9"/>
  <c r="AU125" i="9"/>
  <c r="AQ125" i="9"/>
  <c r="AQ126" i="9" s="1"/>
  <c r="AQ16" i="5" s="1"/>
  <c r="AP125" i="9"/>
  <c r="AL125" i="9"/>
  <c r="CC112" i="9"/>
  <c r="CC135" i="9" s="1"/>
  <c r="CC132" i="9" s="1"/>
  <c r="CB112" i="9"/>
  <c r="CB135" i="9" s="1"/>
  <c r="CB132" i="9" s="1"/>
  <c r="CA112" i="9"/>
  <c r="CA135" i="9" s="1"/>
  <c r="CA132" i="9" s="1"/>
  <c r="BZ112" i="9"/>
  <c r="BZ135" i="9" s="1"/>
  <c r="BZ132" i="9" s="1"/>
  <c r="BY112" i="9"/>
  <c r="BY135" i="9" s="1"/>
  <c r="BX112" i="9"/>
  <c r="BX135" i="9" s="1"/>
  <c r="BX132" i="9" s="1"/>
  <c r="BW112" i="9"/>
  <c r="BW135" i="9" s="1"/>
  <c r="BW132" i="9" s="1"/>
  <c r="BV112" i="9"/>
  <c r="BV135" i="9" s="1"/>
  <c r="BV132" i="9" s="1"/>
  <c r="BU112" i="9"/>
  <c r="BU125" i="9" s="1"/>
  <c r="BT112" i="9"/>
  <c r="BT135" i="9" s="1"/>
  <c r="BT132" i="9" s="1"/>
  <c r="BS112" i="9"/>
  <c r="BS135" i="9" s="1"/>
  <c r="BS132" i="9" s="1"/>
  <c r="BR112" i="9"/>
  <c r="BR135" i="9" s="1"/>
  <c r="BR132" i="9" s="1"/>
  <c r="BQ112" i="9"/>
  <c r="BQ125" i="9" s="1"/>
  <c r="BP112" i="9"/>
  <c r="BP135" i="9" s="1"/>
  <c r="BP132" i="9" s="1"/>
  <c r="BO112" i="9"/>
  <c r="BO135" i="9" s="1"/>
  <c r="BO132" i="9" s="1"/>
  <c r="BN112" i="9"/>
  <c r="BN135" i="9" s="1"/>
  <c r="BN132" i="9" s="1"/>
  <c r="BM112" i="9"/>
  <c r="BM125" i="9" s="1"/>
  <c r="BL112" i="9"/>
  <c r="BL135" i="9" s="1"/>
  <c r="BL132" i="9" s="1"/>
  <c r="BK112" i="9"/>
  <c r="BK135" i="9" s="1"/>
  <c r="BK132" i="9" s="1"/>
  <c r="BJ112" i="9"/>
  <c r="BJ135" i="9" s="1"/>
  <c r="BJ132" i="9" s="1"/>
  <c r="BI112" i="9"/>
  <c r="BI135" i="9" s="1"/>
  <c r="BH112" i="9"/>
  <c r="BH135" i="9" s="1"/>
  <c r="BH132" i="9" s="1"/>
  <c r="BG112" i="9"/>
  <c r="BG135" i="9" s="1"/>
  <c r="BG132" i="9" s="1"/>
  <c r="BF112" i="9"/>
  <c r="BF135" i="9" s="1"/>
  <c r="BF132" i="9" s="1"/>
  <c r="BE112" i="9"/>
  <c r="BE125" i="9" s="1"/>
  <c r="BD112" i="9"/>
  <c r="BD135" i="9" s="1"/>
  <c r="BD132" i="9" s="1"/>
  <c r="BC112" i="9"/>
  <c r="BC135" i="9" s="1"/>
  <c r="BC132" i="9" s="1"/>
  <c r="BB112" i="9"/>
  <c r="BB135" i="9" s="1"/>
  <c r="BB132" i="9" s="1"/>
  <c r="BA112" i="9"/>
  <c r="BA125" i="9" s="1"/>
  <c r="AZ112" i="9"/>
  <c r="AZ135" i="9" s="1"/>
  <c r="AZ132" i="9" s="1"/>
  <c r="AY112" i="9"/>
  <c r="AY135" i="9" s="1"/>
  <c r="AY132" i="9" s="1"/>
  <c r="AX112" i="9"/>
  <c r="AX135" i="9" s="1"/>
  <c r="AX132" i="9" s="1"/>
  <c r="AW112" i="9"/>
  <c r="AW125" i="9" s="1"/>
  <c r="AV112" i="9"/>
  <c r="AV135" i="9" s="1"/>
  <c r="AV132" i="9" s="1"/>
  <c r="AU112" i="9"/>
  <c r="AU135" i="9" s="1"/>
  <c r="AU132" i="9" s="1"/>
  <c r="AT112" i="9"/>
  <c r="AT125" i="9" s="1"/>
  <c r="AS112" i="9"/>
  <c r="AS135" i="9" s="1"/>
  <c r="AR112" i="9"/>
  <c r="AR135" i="9" s="1"/>
  <c r="AR132" i="9" s="1"/>
  <c r="AQ112" i="9"/>
  <c r="AQ135" i="9" s="1"/>
  <c r="AQ132" i="9" s="1"/>
  <c r="AP112" i="9"/>
  <c r="AP135" i="9" s="1"/>
  <c r="AP132" i="9" s="1"/>
  <c r="AO112" i="9"/>
  <c r="AO125" i="9" s="1"/>
  <c r="AN112" i="9"/>
  <c r="AN135" i="9" s="1"/>
  <c r="AN132" i="9" s="1"/>
  <c r="AM112" i="9"/>
  <c r="AM135" i="9" s="1"/>
  <c r="AM132" i="9" s="1"/>
  <c r="AL112" i="9"/>
  <c r="AK112" i="9"/>
  <c r="AK125" i="9" s="1"/>
  <c r="AJ112" i="9"/>
  <c r="AJ135" i="9" s="1"/>
  <c r="AJ132" i="9" s="1"/>
  <c r="AI112" i="9"/>
  <c r="AI135" i="9" s="1"/>
  <c r="AI132" i="9" s="1"/>
  <c r="AH112" i="9"/>
  <c r="AH135" i="9" s="1"/>
  <c r="AH132" i="9" s="1"/>
  <c r="CC111" i="9"/>
  <c r="CB111" i="9"/>
  <c r="CA111" i="9"/>
  <c r="BZ111" i="9"/>
  <c r="BY111" i="9"/>
  <c r="BX111" i="9"/>
  <c r="BW111" i="9"/>
  <c r="BV111" i="9"/>
  <c r="BU111" i="9"/>
  <c r="BT111" i="9"/>
  <c r="BS111" i="9"/>
  <c r="BR111" i="9"/>
  <c r="BQ111" i="9"/>
  <c r="BP111" i="9"/>
  <c r="BO111" i="9"/>
  <c r="BN111" i="9"/>
  <c r="BM111" i="9"/>
  <c r="BL111" i="9"/>
  <c r="BK111" i="9"/>
  <c r="BJ111" i="9"/>
  <c r="BI111" i="9"/>
  <c r="BH111" i="9"/>
  <c r="BG111" i="9"/>
  <c r="BF111" i="9"/>
  <c r="BE111" i="9"/>
  <c r="BD111" i="9"/>
  <c r="BC111" i="9"/>
  <c r="BB111" i="9"/>
  <c r="BA111" i="9"/>
  <c r="AZ111" i="9"/>
  <c r="AY111" i="9"/>
  <c r="AX111" i="9"/>
  <c r="AW111" i="9"/>
  <c r="AV111" i="9"/>
  <c r="AU111" i="9"/>
  <c r="AT111" i="9"/>
  <c r="AS111" i="9"/>
  <c r="AR111" i="9"/>
  <c r="AQ111" i="9"/>
  <c r="AP111" i="9"/>
  <c r="AO111" i="9"/>
  <c r="AN111" i="9"/>
  <c r="AM111" i="9"/>
  <c r="AL111" i="9"/>
  <c r="AK111" i="9"/>
  <c r="AJ111" i="9"/>
  <c r="AI111" i="9"/>
  <c r="AH111" i="9"/>
  <c r="CC97" i="9"/>
  <c r="CC139" i="9" s="1"/>
  <c r="CC136" i="9" s="1"/>
  <c r="CB97" i="9"/>
  <c r="CB139" i="9" s="1"/>
  <c r="CA97" i="9"/>
  <c r="CA139" i="9" s="1"/>
  <c r="BZ97" i="9"/>
  <c r="BZ139" i="9" s="1"/>
  <c r="BY97" i="9"/>
  <c r="BY139" i="9" s="1"/>
  <c r="BX97" i="9"/>
  <c r="BX139" i="9" s="1"/>
  <c r="BW97" i="9"/>
  <c r="BW139" i="9" s="1"/>
  <c r="BV97" i="9"/>
  <c r="BV139" i="9" s="1"/>
  <c r="BU97" i="9"/>
  <c r="BU139" i="9" s="1"/>
  <c r="BU136" i="9" s="1"/>
  <c r="BT97" i="9"/>
  <c r="BT139" i="9" s="1"/>
  <c r="BS97" i="9"/>
  <c r="BS139" i="9" s="1"/>
  <c r="BR97" i="9"/>
  <c r="BR139" i="9" s="1"/>
  <c r="BQ97" i="9"/>
  <c r="BQ139" i="9" s="1"/>
  <c r="BP97" i="9"/>
  <c r="BP139" i="9" s="1"/>
  <c r="BO97" i="9"/>
  <c r="BO139" i="9" s="1"/>
  <c r="BN97" i="9"/>
  <c r="BN139" i="9" s="1"/>
  <c r="BM97" i="9"/>
  <c r="BM139" i="9" s="1"/>
  <c r="BM136" i="9" s="1"/>
  <c r="BL97" i="9"/>
  <c r="BL139" i="9" s="1"/>
  <c r="BK97" i="9"/>
  <c r="BK139" i="9" s="1"/>
  <c r="BJ97" i="9"/>
  <c r="BJ139" i="9" s="1"/>
  <c r="BI97" i="9"/>
  <c r="BI139" i="9" s="1"/>
  <c r="BH97" i="9"/>
  <c r="BH139" i="9" s="1"/>
  <c r="BG97" i="9"/>
  <c r="BG139" i="9" s="1"/>
  <c r="BF97" i="9"/>
  <c r="BF139" i="9" s="1"/>
  <c r="BE97" i="9"/>
  <c r="BE139" i="9" s="1"/>
  <c r="BE136" i="9" s="1"/>
  <c r="BD97" i="9"/>
  <c r="BD139" i="9" s="1"/>
  <c r="BC97" i="9"/>
  <c r="BC139" i="9" s="1"/>
  <c r="BB97" i="9"/>
  <c r="BB139" i="9" s="1"/>
  <c r="BA97" i="9"/>
  <c r="BA139" i="9" s="1"/>
  <c r="AZ97" i="9"/>
  <c r="AZ139" i="9" s="1"/>
  <c r="AY97" i="9"/>
  <c r="AY139" i="9" s="1"/>
  <c r="AX97" i="9"/>
  <c r="AX139" i="9" s="1"/>
  <c r="AW97" i="9"/>
  <c r="AW139" i="9" s="1"/>
  <c r="AW136" i="9" s="1"/>
  <c r="AV97" i="9"/>
  <c r="AV139" i="9" s="1"/>
  <c r="AU97" i="9"/>
  <c r="AU139" i="9" s="1"/>
  <c r="AT97" i="9"/>
  <c r="AT139" i="9" s="1"/>
  <c r="AS97" i="9"/>
  <c r="AS139" i="9" s="1"/>
  <c r="AR97" i="9"/>
  <c r="AR139" i="9" s="1"/>
  <c r="AQ97" i="9"/>
  <c r="AQ139" i="9" s="1"/>
  <c r="AP97" i="9"/>
  <c r="AP139" i="9" s="1"/>
  <c r="AO97" i="9"/>
  <c r="AO139" i="9" s="1"/>
  <c r="AO136" i="9" s="1"/>
  <c r="AN97" i="9"/>
  <c r="AN139" i="9" s="1"/>
  <c r="AM97" i="9"/>
  <c r="AM139" i="9" s="1"/>
  <c r="AL97" i="9"/>
  <c r="AL139" i="9" s="1"/>
  <c r="AK97" i="9"/>
  <c r="AK139" i="9" s="1"/>
  <c r="AJ97" i="9"/>
  <c r="AJ139" i="9" s="1"/>
  <c r="AI97" i="9"/>
  <c r="AI139" i="9" s="1"/>
  <c r="AH97" i="9"/>
  <c r="AH139" i="9" s="1"/>
  <c r="CC92" i="9"/>
  <c r="CB92" i="9"/>
  <c r="CA92" i="9"/>
  <c r="BZ92" i="9"/>
  <c r="BY92" i="9"/>
  <c r="BX92" i="9"/>
  <c r="BW92" i="9"/>
  <c r="BV92" i="9"/>
  <c r="BU92" i="9"/>
  <c r="BT92" i="9"/>
  <c r="BS92" i="9"/>
  <c r="BS125" i="9" s="1"/>
  <c r="BR92" i="9"/>
  <c r="BQ92" i="9"/>
  <c r="BP92" i="9"/>
  <c r="BO92" i="9"/>
  <c r="BN92" i="9"/>
  <c r="BM92" i="9"/>
  <c r="BL92" i="9"/>
  <c r="BK92" i="9"/>
  <c r="BJ92" i="9"/>
  <c r="BI92" i="9"/>
  <c r="BH92" i="9"/>
  <c r="BG92" i="9"/>
  <c r="BF92" i="9"/>
  <c r="BE92" i="9"/>
  <c r="BD92" i="9"/>
  <c r="BC92" i="9"/>
  <c r="BC125" i="9" s="1"/>
  <c r="BB92" i="9"/>
  <c r="BA92" i="9"/>
  <c r="AZ92" i="9"/>
  <c r="AY92" i="9"/>
  <c r="AX92" i="9"/>
  <c r="AW92" i="9"/>
  <c r="AV92" i="9"/>
  <c r="AU92" i="9"/>
  <c r="AT92" i="9"/>
  <c r="AS92" i="9"/>
  <c r="AR92" i="9"/>
  <c r="AQ92" i="9"/>
  <c r="AP92" i="9"/>
  <c r="AO92" i="9"/>
  <c r="AN92" i="9"/>
  <c r="AM92" i="9"/>
  <c r="AM125" i="9" s="1"/>
  <c r="AL92" i="9"/>
  <c r="AK92" i="9"/>
  <c r="AJ92" i="9"/>
  <c r="AI92" i="9"/>
  <c r="AH92" i="9"/>
  <c r="CC80" i="9"/>
  <c r="CB80" i="9"/>
  <c r="CA80" i="9"/>
  <c r="BZ80" i="9"/>
  <c r="BY80" i="9"/>
  <c r="BX80" i="9"/>
  <c r="BW80" i="9"/>
  <c r="BV80"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CA75" i="9"/>
  <c r="BW75" i="9"/>
  <c r="BW76" i="9" s="1"/>
  <c r="BW15" i="5" s="1"/>
  <c r="BM75" i="9"/>
  <c r="BM7" i="5" s="1"/>
  <c r="BK75" i="9"/>
  <c r="BG75" i="9"/>
  <c r="BG76" i="9" s="1"/>
  <c r="BG15" i="5" s="1"/>
  <c r="BA75" i="9"/>
  <c r="BA7" i="5" s="1"/>
  <c r="AW75" i="9"/>
  <c r="AW7" i="5" s="1"/>
  <c r="AU75" i="9"/>
  <c r="AQ75" i="9"/>
  <c r="AQ76" i="9" s="1"/>
  <c r="AQ15" i="5" s="1"/>
  <c r="AK75" i="9"/>
  <c r="AK7" i="5" s="1"/>
  <c r="CC69" i="9"/>
  <c r="CC89" i="12" s="1"/>
  <c r="CB69" i="9"/>
  <c r="CB89" i="12" s="1"/>
  <c r="CB97" i="12" s="1"/>
  <c r="CA69" i="9"/>
  <c r="CA89" i="12" s="1"/>
  <c r="BZ69" i="9"/>
  <c r="BZ89" i="12" s="1"/>
  <c r="BY69" i="9"/>
  <c r="BY89" i="12" s="1"/>
  <c r="BX69" i="9"/>
  <c r="BX89" i="12" s="1"/>
  <c r="BW69" i="9"/>
  <c r="BW89" i="12" s="1"/>
  <c r="BV69" i="9"/>
  <c r="BV89" i="12" s="1"/>
  <c r="BU69" i="9"/>
  <c r="BU89" i="12" s="1"/>
  <c r="BT69" i="9"/>
  <c r="BT89" i="12" s="1"/>
  <c r="BS69" i="9"/>
  <c r="BS89" i="12" s="1"/>
  <c r="BR69" i="9"/>
  <c r="BR89" i="12" s="1"/>
  <c r="BQ69" i="9"/>
  <c r="BQ89" i="12" s="1"/>
  <c r="CC50" i="9"/>
  <c r="CB50" i="9"/>
  <c r="CA50" i="9"/>
  <c r="BZ50" i="9"/>
  <c r="BY50" i="9"/>
  <c r="BX50" i="9"/>
  <c r="BW50" i="9"/>
  <c r="BV50" i="9"/>
  <c r="BU50" i="9"/>
  <c r="BT50" i="9"/>
  <c r="BS50" i="9"/>
  <c r="BR50" i="9"/>
  <c r="BQ50" i="9"/>
  <c r="BP50" i="9"/>
  <c r="BO50" i="9"/>
  <c r="BN50" i="9"/>
  <c r="BM50"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CC45" i="9"/>
  <c r="CB45" i="9"/>
  <c r="CB138" i="9" s="1"/>
  <c r="CA45" i="9"/>
  <c r="CA138" i="9" s="1"/>
  <c r="CA136" i="9" s="1"/>
  <c r="BZ45" i="9"/>
  <c r="BZ138" i="9" s="1"/>
  <c r="BY45" i="9"/>
  <c r="BX45" i="9"/>
  <c r="BX138" i="9" s="1"/>
  <c r="BW45" i="9"/>
  <c r="BW138" i="9" s="1"/>
  <c r="BW136" i="9" s="1"/>
  <c r="BV45" i="9"/>
  <c r="BV138" i="9" s="1"/>
  <c r="BU45" i="9"/>
  <c r="BT45" i="9"/>
  <c r="BT138" i="9" s="1"/>
  <c r="BS45" i="9"/>
  <c r="BS138" i="9" s="1"/>
  <c r="BS136" i="9" s="1"/>
  <c r="BR45" i="9"/>
  <c r="BR138" i="9" s="1"/>
  <c r="BQ45" i="9"/>
  <c r="BP45" i="9"/>
  <c r="BP138" i="9" s="1"/>
  <c r="BO45" i="9"/>
  <c r="BO138" i="9" s="1"/>
  <c r="BO136" i="9" s="1"/>
  <c r="BN45" i="9"/>
  <c r="BN138" i="9" s="1"/>
  <c r="BM45" i="9"/>
  <c r="BL45" i="9"/>
  <c r="BL138" i="9" s="1"/>
  <c r="BK45" i="9"/>
  <c r="BK138" i="9" s="1"/>
  <c r="BK136" i="9" s="1"/>
  <c r="BJ45" i="9"/>
  <c r="BJ138" i="9" s="1"/>
  <c r="BI45" i="9"/>
  <c r="BH45" i="9"/>
  <c r="BH138" i="9" s="1"/>
  <c r="BG45" i="9"/>
  <c r="BG138" i="9" s="1"/>
  <c r="BG136" i="9" s="1"/>
  <c r="BF45" i="9"/>
  <c r="BF138" i="9" s="1"/>
  <c r="BE45" i="9"/>
  <c r="BD45" i="9"/>
  <c r="BD138" i="9" s="1"/>
  <c r="BC45" i="9"/>
  <c r="BC138" i="9" s="1"/>
  <c r="BC136" i="9" s="1"/>
  <c r="BB45" i="9"/>
  <c r="BB138" i="9" s="1"/>
  <c r="BA45" i="9"/>
  <c r="AZ45" i="9"/>
  <c r="AZ138" i="9" s="1"/>
  <c r="AY45" i="9"/>
  <c r="AY138" i="9" s="1"/>
  <c r="AY136" i="9" s="1"/>
  <c r="AX45" i="9"/>
  <c r="AX138" i="9" s="1"/>
  <c r="AW45" i="9"/>
  <c r="AV45" i="9"/>
  <c r="AV138" i="9" s="1"/>
  <c r="AU45" i="9"/>
  <c r="AU138" i="9" s="1"/>
  <c r="AU136" i="9" s="1"/>
  <c r="AT45" i="9"/>
  <c r="AT138" i="9" s="1"/>
  <c r="AS45" i="9"/>
  <c r="AR45" i="9"/>
  <c r="AR138" i="9" s="1"/>
  <c r="AQ45" i="9"/>
  <c r="AQ138" i="9" s="1"/>
  <c r="AQ136" i="9" s="1"/>
  <c r="AP45" i="9"/>
  <c r="AP138" i="9" s="1"/>
  <c r="AO45" i="9"/>
  <c r="AN45" i="9"/>
  <c r="AN138" i="9" s="1"/>
  <c r="AM45" i="9"/>
  <c r="AM138" i="9" s="1"/>
  <c r="AM136" i="9" s="1"/>
  <c r="AL45" i="9"/>
  <c r="AL138" i="9" s="1"/>
  <c r="AK45" i="9"/>
  <c r="AJ45" i="9"/>
  <c r="AJ138" i="9" s="1"/>
  <c r="AI45" i="9"/>
  <c r="AI138" i="9" s="1"/>
  <c r="AI136" i="9" s="1"/>
  <c r="AH45" i="9"/>
  <c r="AH138" i="9" s="1"/>
  <c r="CC40" i="9"/>
  <c r="CB40" i="9"/>
  <c r="CA40" i="9"/>
  <c r="BZ40" i="9"/>
  <c r="BY40" i="9"/>
  <c r="BX40" i="9"/>
  <c r="BW40" i="9"/>
  <c r="BV40" i="9"/>
  <c r="BU40" i="9"/>
  <c r="BT40" i="9"/>
  <c r="BS40" i="9"/>
  <c r="BR40" i="9"/>
  <c r="BQ40" i="9"/>
  <c r="BP40" i="9"/>
  <c r="BO40" i="9"/>
  <c r="BN40" i="9"/>
  <c r="BM40" i="9"/>
  <c r="BL40" i="9"/>
  <c r="BK40" i="9"/>
  <c r="BJ40" i="9"/>
  <c r="BI40" i="9"/>
  <c r="BH40" i="9"/>
  <c r="BG40" i="9"/>
  <c r="BF40" i="9"/>
  <c r="BF75" i="9" s="1"/>
  <c r="BE40" i="9"/>
  <c r="BD40" i="9"/>
  <c r="BC40" i="9"/>
  <c r="BC75" i="9" s="1"/>
  <c r="BB40" i="9"/>
  <c r="BB75" i="9" s="1"/>
  <c r="BA40" i="9"/>
  <c r="AZ40" i="9"/>
  <c r="AY40" i="9"/>
  <c r="AY75" i="9" s="1"/>
  <c r="AX40" i="9"/>
  <c r="AW40" i="9"/>
  <c r="AV40" i="9"/>
  <c r="AU40" i="9"/>
  <c r="AT40" i="9"/>
  <c r="AS40" i="9"/>
  <c r="AR40" i="9"/>
  <c r="AQ40" i="9"/>
  <c r="AP40" i="9"/>
  <c r="AP75" i="9" s="1"/>
  <c r="AO40" i="9"/>
  <c r="AN40" i="9"/>
  <c r="AM40" i="9"/>
  <c r="AM75" i="9" s="1"/>
  <c r="AL40" i="9"/>
  <c r="AL75" i="9" s="1"/>
  <c r="AK40" i="9"/>
  <c r="AJ40" i="9"/>
  <c r="AI40" i="9"/>
  <c r="AI75" i="9" s="1"/>
  <c r="AH40" i="9"/>
  <c r="CC34" i="9"/>
  <c r="CB34" i="9"/>
  <c r="CA34" i="9"/>
  <c r="BZ34" i="9"/>
  <c r="BY34" i="9"/>
  <c r="BX34" i="9"/>
  <c r="BW34" i="9"/>
  <c r="BV34" i="9"/>
  <c r="BV75" i="9" s="1"/>
  <c r="BU34" i="9"/>
  <c r="BT34" i="9"/>
  <c r="BS34" i="9"/>
  <c r="BS75" i="9" s="1"/>
  <c r="BR34" i="9"/>
  <c r="BR75" i="9" s="1"/>
  <c r="BQ34" i="9"/>
  <c r="BP34" i="9"/>
  <c r="BO34" i="9"/>
  <c r="BO75" i="9" s="1"/>
  <c r="BN34" i="9"/>
  <c r="BM34" i="9"/>
  <c r="BL34" i="9"/>
  <c r="CC22" i="9"/>
  <c r="CB22" i="9"/>
  <c r="CB75" i="9" s="1"/>
  <c r="CA22" i="9"/>
  <c r="BZ22" i="9"/>
  <c r="BZ75" i="9" s="1"/>
  <c r="BY22" i="9"/>
  <c r="BY75" i="9" s="1"/>
  <c r="BX22" i="9"/>
  <c r="BX75" i="9" s="1"/>
  <c r="BW22" i="9"/>
  <c r="BV22" i="9"/>
  <c r="BU22" i="9"/>
  <c r="BU75" i="9" s="1"/>
  <c r="BT22" i="9"/>
  <c r="BT75" i="9" s="1"/>
  <c r="BS22" i="9"/>
  <c r="BR22" i="9"/>
  <c r="BQ22" i="9"/>
  <c r="BP22" i="9"/>
  <c r="BP75" i="9" s="1"/>
  <c r="BO22" i="9"/>
  <c r="BN22" i="9"/>
  <c r="BN75" i="9" s="1"/>
  <c r="BM22" i="9"/>
  <c r="BL22" i="9"/>
  <c r="BL75" i="9" s="1"/>
  <c r="BK22" i="9"/>
  <c r="BJ22" i="9"/>
  <c r="BJ75" i="9" s="1"/>
  <c r="BI22" i="9"/>
  <c r="BI75" i="9" s="1"/>
  <c r="BH22" i="9"/>
  <c r="BH75" i="9" s="1"/>
  <c r="BG22" i="9"/>
  <c r="BF22" i="9"/>
  <c r="BE22" i="9"/>
  <c r="BE75" i="9" s="1"/>
  <c r="BD22" i="9"/>
  <c r="BD75" i="9" s="1"/>
  <c r="BC22" i="9"/>
  <c r="BB22" i="9"/>
  <c r="BA22" i="9"/>
  <c r="AZ22" i="9"/>
  <c r="AZ75" i="9" s="1"/>
  <c r="AY22" i="9"/>
  <c r="AX22" i="9"/>
  <c r="AX75" i="9" s="1"/>
  <c r="AW22" i="9"/>
  <c r="AV22" i="9"/>
  <c r="AV75" i="9" s="1"/>
  <c r="AU22" i="9"/>
  <c r="AT22" i="9"/>
  <c r="AT75" i="9" s="1"/>
  <c r="AS22" i="9"/>
  <c r="AS75" i="9" s="1"/>
  <c r="AR22" i="9"/>
  <c r="AR75" i="9" s="1"/>
  <c r="AQ22" i="9"/>
  <c r="AP22" i="9"/>
  <c r="AO22" i="9"/>
  <c r="AO75" i="9" s="1"/>
  <c r="AN22" i="9"/>
  <c r="AN75" i="9" s="1"/>
  <c r="AM22" i="9"/>
  <c r="AL22" i="9"/>
  <c r="AK22" i="9"/>
  <c r="AJ22" i="9"/>
  <c r="AJ75" i="9" s="1"/>
  <c r="AI22" i="9"/>
  <c r="AH22" i="9"/>
  <c r="AH75" i="9" s="1"/>
  <c r="BZ17" i="9"/>
  <c r="BZ14" i="5" s="1"/>
  <c r="BV17" i="9"/>
  <c r="BV14" i="5" s="1"/>
  <c r="BU17" i="9"/>
  <c r="BU14" i="5" s="1"/>
  <c r="BR17" i="9"/>
  <c r="BR14" i="5" s="1"/>
  <c r="BQ17" i="9"/>
  <c r="BQ14" i="5" s="1"/>
  <c r="BJ17" i="9"/>
  <c r="BJ14" i="5" s="1"/>
  <c r="BF17" i="9"/>
  <c r="BF14" i="5" s="1"/>
  <c r="BE17" i="9"/>
  <c r="BE14" i="5" s="1"/>
  <c r="BB17" i="9"/>
  <c r="BB14" i="5" s="1"/>
  <c r="BA17" i="9"/>
  <c r="BA14" i="5" s="1"/>
  <c r="AT17" i="9"/>
  <c r="AT14" i="5" s="1"/>
  <c r="AP17" i="9"/>
  <c r="AP14" i="5" s="1"/>
  <c r="AO17" i="9"/>
  <c r="AO14" i="5" s="1"/>
  <c r="AL17" i="9"/>
  <c r="AL14" i="5" s="1"/>
  <c r="AK17" i="9"/>
  <c r="AK14" i="5" s="1"/>
  <c r="CC16" i="9"/>
  <c r="CB16" i="9"/>
  <c r="CA16" i="9"/>
  <c r="BZ16" i="9"/>
  <c r="BY16" i="9"/>
  <c r="BX16" i="9"/>
  <c r="BX17" i="9" s="1"/>
  <c r="BW16" i="9"/>
  <c r="BV16" i="9"/>
  <c r="BV128" i="9" s="1"/>
  <c r="BU16" i="9"/>
  <c r="BT16" i="9"/>
  <c r="BS16" i="9"/>
  <c r="BR16" i="9"/>
  <c r="BQ16" i="9"/>
  <c r="BP16" i="9"/>
  <c r="BO16" i="9"/>
  <c r="BN16" i="9"/>
  <c r="BM16" i="9"/>
  <c r="BL16" i="9"/>
  <c r="BL17" i="9" s="1"/>
  <c r="BK16" i="9"/>
  <c r="BJ16" i="9"/>
  <c r="BI16" i="9"/>
  <c r="BH16" i="9"/>
  <c r="BG16" i="9"/>
  <c r="BF16" i="9"/>
  <c r="BF128" i="9" s="1"/>
  <c r="BE16" i="9"/>
  <c r="BD16" i="9"/>
  <c r="BC16" i="9"/>
  <c r="BB16" i="9"/>
  <c r="BA16" i="9"/>
  <c r="AZ16" i="9"/>
  <c r="AY16" i="9"/>
  <c r="AX16" i="9"/>
  <c r="AW16" i="9"/>
  <c r="AV16" i="9"/>
  <c r="AU16" i="9"/>
  <c r="AT16" i="9"/>
  <c r="AS16" i="9"/>
  <c r="AR16" i="9"/>
  <c r="AR17" i="9" s="1"/>
  <c r="AQ16" i="9"/>
  <c r="AP16" i="9"/>
  <c r="AP128" i="9" s="1"/>
  <c r="AO16" i="9"/>
  <c r="AN16" i="9"/>
  <c r="AM16" i="9"/>
  <c r="AL16" i="9"/>
  <c r="AK16" i="9"/>
  <c r="AJ16" i="9"/>
  <c r="AI16" i="9"/>
  <c r="AH16" i="9"/>
  <c r="CC69" i="7"/>
  <c r="CB69" i="7"/>
  <c r="CA69" i="7"/>
  <c r="BZ69" i="7"/>
  <c r="BY69" i="7"/>
  <c r="BX69" i="7"/>
  <c r="BW69" i="7"/>
  <c r="BV69" i="7"/>
  <c r="BU69" i="7"/>
  <c r="BT69" i="7"/>
  <c r="BS69" i="7"/>
  <c r="BR69" i="7"/>
  <c r="BQ69"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C27" i="7"/>
  <c r="CB27" i="7"/>
  <c r="CA27" i="7"/>
  <c r="BZ27" i="7"/>
  <c r="BY27" i="7"/>
  <c r="BX27" i="7"/>
  <c r="BW27" i="7"/>
  <c r="BV27" i="7"/>
  <c r="BU27" i="7"/>
  <c r="BT27" i="7"/>
  <c r="BS27" i="7"/>
  <c r="BR27" i="7"/>
  <c r="BQ27" i="7"/>
  <c r="BP27" i="7"/>
  <c r="BO27" i="7"/>
  <c r="BN27" i="7"/>
  <c r="BM27" i="7"/>
  <c r="BL27"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C100" i="6"/>
  <c r="CB100" i="6"/>
  <c r="CA100" i="6"/>
  <c r="BZ100" i="6"/>
  <c r="BY100" i="6"/>
  <c r="BX100" i="6"/>
  <c r="BW100" i="6"/>
  <c r="CC88" i="6"/>
  <c r="CC87" i="6" s="1"/>
  <c r="CB88" i="6"/>
  <c r="CB87" i="6" s="1"/>
  <c r="CA88" i="6"/>
  <c r="BZ88" i="6"/>
  <c r="BY88" i="6"/>
  <c r="BY87" i="6" s="1"/>
  <c r="BX88" i="6"/>
  <c r="BW88" i="6"/>
  <c r="BV88" i="6"/>
  <c r="BU88" i="6"/>
  <c r="BU87" i="6" s="1"/>
  <c r="BT88" i="6"/>
  <c r="BT87" i="6" s="1"/>
  <c r="BT83" i="6" s="1"/>
  <c r="Y7" i="3" s="1"/>
  <c r="BS88" i="6"/>
  <c r="BR88" i="6"/>
  <c r="BQ88" i="6"/>
  <c r="BQ87" i="6" s="1"/>
  <c r="BP88" i="6"/>
  <c r="BP87" i="6" s="1"/>
  <c r="BO88" i="6"/>
  <c r="BN88" i="6"/>
  <c r="BM88" i="6"/>
  <c r="BM87" i="6" s="1"/>
  <c r="BL88" i="6"/>
  <c r="BL87" i="6" s="1"/>
  <c r="CA87" i="6"/>
  <c r="BZ87" i="6"/>
  <c r="BX87" i="6"/>
  <c r="BX83" i="6" s="1"/>
  <c r="AC7" i="3" s="1"/>
  <c r="BW87" i="6"/>
  <c r="BV87" i="6"/>
  <c r="BS87" i="6"/>
  <c r="BR87" i="6"/>
  <c r="BO87" i="6"/>
  <c r="BN87" i="6"/>
  <c r="BK87" i="6"/>
  <c r="BJ87" i="6"/>
  <c r="BI87" i="6"/>
  <c r="BH87" i="6"/>
  <c r="BG87" i="6"/>
  <c r="BF87" i="6"/>
  <c r="BE87" i="6"/>
  <c r="BD87" i="6"/>
  <c r="BC87" i="6"/>
  <c r="BB87" i="6"/>
  <c r="BA87" i="6"/>
  <c r="AZ87" i="6"/>
  <c r="AY87" i="6"/>
  <c r="AX87" i="6"/>
  <c r="AW87" i="6"/>
  <c r="AV87" i="6"/>
  <c r="AU87" i="6"/>
  <c r="BX86" i="6"/>
  <c r="BV86" i="6"/>
  <c r="BU86" i="6"/>
  <c r="BT86" i="6"/>
  <c r="BS86" i="6"/>
  <c r="BS83" i="6" s="1"/>
  <c r="X7" i="3" s="1"/>
  <c r="BR86" i="6"/>
  <c r="BQ86" i="6"/>
  <c r="BP86" i="6"/>
  <c r="BO86" i="6"/>
  <c r="BN86" i="6"/>
  <c r="BM86" i="6"/>
  <c r="BL86" i="6"/>
  <c r="BK86" i="6"/>
  <c r="BJ86" i="6"/>
  <c r="BI86" i="6"/>
  <c r="BH86" i="6"/>
  <c r="BG86" i="6"/>
  <c r="BF86" i="6"/>
  <c r="BE86" i="6"/>
  <c r="BD86" i="6"/>
  <c r="BC86" i="6"/>
  <c r="BB86" i="6"/>
  <c r="BA86" i="6"/>
  <c r="AZ86" i="6"/>
  <c r="AY86" i="6"/>
  <c r="AX86" i="6"/>
  <c r="AW86" i="6"/>
  <c r="AV86" i="6"/>
  <c r="AU86" i="6"/>
  <c r="CC85" i="6"/>
  <c r="CB85" i="6"/>
  <c r="CA85" i="6"/>
  <c r="BZ85" i="6"/>
  <c r="BY85" i="6"/>
  <c r="BX85" i="6"/>
  <c r="BW85" i="6"/>
  <c r="BV85" i="6"/>
  <c r="BU85" i="6"/>
  <c r="BT85" i="6"/>
  <c r="BS85" i="6"/>
  <c r="BR85" i="6"/>
  <c r="BQ85" i="6"/>
  <c r="BP85" i="6"/>
  <c r="BM85" i="6"/>
  <c r="BL85" i="6"/>
  <c r="BX80" i="6"/>
  <c r="BX11" i="5" s="1"/>
  <c r="BV80" i="6"/>
  <c r="BV11" i="5" s="1"/>
  <c r="BU80" i="6"/>
  <c r="BU11" i="5" s="1"/>
  <c r="BT80" i="6"/>
  <c r="BT11" i="5" s="1"/>
  <c r="BS80" i="6"/>
  <c r="BS11" i="5" s="1"/>
  <c r="BR80" i="6"/>
  <c r="BR11" i="5" s="1"/>
  <c r="BQ80" i="6"/>
  <c r="BQ11" i="5" s="1"/>
  <c r="BP80" i="6"/>
  <c r="BP11" i="5" s="1"/>
  <c r="BO80" i="6"/>
  <c r="BO11" i="5" s="1"/>
  <c r="BN80" i="6"/>
  <c r="BN11" i="5" s="1"/>
  <c r="BM80" i="6"/>
  <c r="BM11" i="5" s="1"/>
  <c r="BL80" i="6"/>
  <c r="BL11" i="5" s="1"/>
  <c r="BK80" i="6"/>
  <c r="BK11" i="5" s="1"/>
  <c r="BJ80" i="6"/>
  <c r="BJ11" i="5" s="1"/>
  <c r="BI80" i="6"/>
  <c r="BI11" i="5" s="1"/>
  <c r="BH80" i="6"/>
  <c r="BH11" i="5" s="1"/>
  <c r="BG80" i="6"/>
  <c r="BG11" i="5" s="1"/>
  <c r="BF80" i="6"/>
  <c r="BF11" i="5" s="1"/>
  <c r="BE80" i="6"/>
  <c r="BE11" i="5" s="1"/>
  <c r="BD80" i="6"/>
  <c r="BD11" i="5" s="1"/>
  <c r="BC80" i="6"/>
  <c r="BC11" i="5" s="1"/>
  <c r="BB80" i="6"/>
  <c r="BB11" i="5" s="1"/>
  <c r="BA80" i="6"/>
  <c r="BA11" i="5" s="1"/>
  <c r="AZ80" i="6"/>
  <c r="AZ11" i="5" s="1"/>
  <c r="AY80" i="6"/>
  <c r="AY11" i="5" s="1"/>
  <c r="AX80" i="6"/>
  <c r="AX11" i="5" s="1"/>
  <c r="AW80" i="6"/>
  <c r="AW11" i="5" s="1"/>
  <c r="AV80" i="6"/>
  <c r="AV11" i="5" s="1"/>
  <c r="AU80" i="6"/>
  <c r="AU11" i="5" s="1"/>
  <c r="AT80" i="6"/>
  <c r="AT11" i="5" s="1"/>
  <c r="AS80" i="6"/>
  <c r="AS11" i="5" s="1"/>
  <c r="AR80" i="6"/>
  <c r="AR11" i="5" s="1"/>
  <c r="AQ80" i="6"/>
  <c r="AQ11" i="5" s="1"/>
  <c r="AP80" i="6"/>
  <c r="AP11" i="5" s="1"/>
  <c r="AO80" i="6"/>
  <c r="AO11" i="5" s="1"/>
  <c r="AN80" i="6"/>
  <c r="AN11" i="5" s="1"/>
  <c r="AM80" i="6"/>
  <c r="AM11" i="5" s="1"/>
  <c r="AL80" i="6"/>
  <c r="AL11" i="5" s="1"/>
  <c r="AK80" i="6"/>
  <c r="AK11" i="5" s="1"/>
  <c r="AJ80" i="6"/>
  <c r="AJ11" i="5" s="1"/>
  <c r="AI80" i="6"/>
  <c r="AI11" i="5" s="1"/>
  <c r="AH80" i="6"/>
  <c r="AH11" i="5" s="1"/>
  <c r="AG80" i="6"/>
  <c r="AG11" i="5" s="1"/>
  <c r="AF80" i="6"/>
  <c r="AF11" i="5" s="1"/>
  <c r="AE80" i="6"/>
  <c r="AE11" i="5" s="1"/>
  <c r="AD80" i="6"/>
  <c r="AD11" i="5" s="1"/>
  <c r="AC80" i="6"/>
  <c r="AC11" i="5" s="1"/>
  <c r="AB80" i="6"/>
  <c r="AB11" i="5" s="1"/>
  <c r="AA80" i="6"/>
  <c r="AA11" i="5" s="1"/>
  <c r="Z80" i="6"/>
  <c r="Z11" i="5" s="1"/>
  <c r="Y80" i="6"/>
  <c r="Y11" i="5" s="1"/>
  <c r="X80" i="6"/>
  <c r="X11" i="5" s="1"/>
  <c r="W80" i="6"/>
  <c r="W11" i="5" s="1"/>
  <c r="V80" i="6"/>
  <c r="V11" i="5" s="1"/>
  <c r="U80" i="6"/>
  <c r="U11" i="5" s="1"/>
  <c r="T80" i="6"/>
  <c r="T11" i="5" s="1"/>
  <c r="S80" i="6"/>
  <c r="S11" i="5" s="1"/>
  <c r="R80" i="6"/>
  <c r="R11" i="5" s="1"/>
  <c r="Q80" i="6"/>
  <c r="Q11" i="5" s="1"/>
  <c r="P80" i="6"/>
  <c r="P11" i="5" s="1"/>
  <c r="O80" i="6"/>
  <c r="O11" i="5" s="1"/>
  <c r="N80" i="6"/>
  <c r="N11" i="5" s="1"/>
  <c r="M80" i="6"/>
  <c r="M11" i="5" s="1"/>
  <c r="L80" i="6"/>
  <c r="L11" i="5" s="1"/>
  <c r="K80" i="6"/>
  <c r="K11" i="5" s="1"/>
  <c r="J80" i="6"/>
  <c r="J11" i="5" s="1"/>
  <c r="I80" i="6"/>
  <c r="I11" i="5" s="1"/>
  <c r="H80" i="6"/>
  <c r="H11" i="5" s="1"/>
  <c r="G80" i="6"/>
  <c r="G11" i="5" s="1"/>
  <c r="F80" i="6"/>
  <c r="F11" i="5" s="1"/>
  <c r="E80" i="6"/>
  <c r="E11" i="5" s="1"/>
  <c r="D80" i="6"/>
  <c r="D11" i="5" s="1"/>
  <c r="BZ79" i="6"/>
  <c r="BZ10" i="5" s="1"/>
  <c r="BV79" i="6"/>
  <c r="BV10" i="5" s="1"/>
  <c r="BR79" i="6"/>
  <c r="BR10" i="5" s="1"/>
  <c r="BK79" i="6"/>
  <c r="BK10" i="5" s="1"/>
  <c r="BJ79" i="6"/>
  <c r="BJ10" i="5" s="1"/>
  <c r="BI79" i="6"/>
  <c r="BI10" i="5" s="1"/>
  <c r="BI12" i="5" s="1"/>
  <c r="BH79" i="6"/>
  <c r="BH10" i="5" s="1"/>
  <c r="BG79" i="6"/>
  <c r="BG10" i="5" s="1"/>
  <c r="BF79" i="6"/>
  <c r="BF10" i="5" s="1"/>
  <c r="BE79" i="6"/>
  <c r="BE10" i="5" s="1"/>
  <c r="BE12" i="5" s="1"/>
  <c r="BD79" i="6"/>
  <c r="BD10" i="5" s="1"/>
  <c r="BC79" i="6"/>
  <c r="BC10" i="5" s="1"/>
  <c r="BB79" i="6"/>
  <c r="BB10" i="5" s="1"/>
  <c r="BA79" i="6"/>
  <c r="BA10" i="5" s="1"/>
  <c r="BA12" i="5" s="1"/>
  <c r="AZ79" i="6"/>
  <c r="AZ10" i="5" s="1"/>
  <c r="AY79" i="6"/>
  <c r="AY10" i="5" s="1"/>
  <c r="AX79" i="6"/>
  <c r="AX10" i="5" s="1"/>
  <c r="AW79" i="6"/>
  <c r="AW10" i="5" s="1"/>
  <c r="AW12" i="5" s="1"/>
  <c r="AV79" i="6"/>
  <c r="AV10" i="5" s="1"/>
  <c r="AU79" i="6"/>
  <c r="AU10" i="5" s="1"/>
  <c r="AT79" i="6"/>
  <c r="AT10" i="5" s="1"/>
  <c r="AS79" i="6"/>
  <c r="AS10" i="5" s="1"/>
  <c r="AS12" i="5" s="1"/>
  <c r="AR79" i="6"/>
  <c r="AR10" i="5" s="1"/>
  <c r="AQ79" i="6"/>
  <c r="AQ10" i="5" s="1"/>
  <c r="AP79" i="6"/>
  <c r="AP10" i="5" s="1"/>
  <c r="AO79" i="6"/>
  <c r="AO10" i="5" s="1"/>
  <c r="AO12" i="5" s="1"/>
  <c r="AN79" i="6"/>
  <c r="AN10" i="5" s="1"/>
  <c r="AM79" i="6"/>
  <c r="AM10" i="5" s="1"/>
  <c r="AL79" i="6"/>
  <c r="AL10" i="5" s="1"/>
  <c r="AK79" i="6"/>
  <c r="AK10" i="5" s="1"/>
  <c r="AK12" i="5" s="1"/>
  <c r="AJ79" i="6"/>
  <c r="AJ10" i="5" s="1"/>
  <c r="AI79" i="6"/>
  <c r="AI10" i="5" s="1"/>
  <c r="AH79" i="6"/>
  <c r="AH10" i="5" s="1"/>
  <c r="AG79" i="6"/>
  <c r="AG10" i="5" s="1"/>
  <c r="AG12" i="5" s="1"/>
  <c r="AF79" i="6"/>
  <c r="AF10" i="5" s="1"/>
  <c r="AE79" i="6"/>
  <c r="AE10" i="5" s="1"/>
  <c r="AD79" i="6"/>
  <c r="AD10" i="5" s="1"/>
  <c r="AC79" i="6"/>
  <c r="AC10" i="5" s="1"/>
  <c r="AC12" i="5" s="1"/>
  <c r="AB79" i="6"/>
  <c r="AB10" i="5" s="1"/>
  <c r="AA79" i="6"/>
  <c r="AA10" i="5" s="1"/>
  <c r="Z79" i="6"/>
  <c r="Z10" i="5" s="1"/>
  <c r="Y79" i="6"/>
  <c r="Y10" i="5" s="1"/>
  <c r="Y12" i="5" s="1"/>
  <c r="X79" i="6"/>
  <c r="X10" i="5" s="1"/>
  <c r="W79" i="6"/>
  <c r="W10" i="5" s="1"/>
  <c r="V79" i="6"/>
  <c r="V10" i="5" s="1"/>
  <c r="U79" i="6"/>
  <c r="U10" i="5" s="1"/>
  <c r="U12" i="5" s="1"/>
  <c r="T79" i="6"/>
  <c r="T10" i="5" s="1"/>
  <c r="S79" i="6"/>
  <c r="S10" i="5" s="1"/>
  <c r="R79" i="6"/>
  <c r="R10" i="5" s="1"/>
  <c r="Q79" i="6"/>
  <c r="Q10" i="5" s="1"/>
  <c r="Q12" i="5" s="1"/>
  <c r="P79" i="6"/>
  <c r="P10" i="5" s="1"/>
  <c r="O79" i="6"/>
  <c r="O10" i="5" s="1"/>
  <c r="N79" i="6"/>
  <c r="N10" i="5" s="1"/>
  <c r="M79" i="6"/>
  <c r="M10" i="5" s="1"/>
  <c r="M12" i="5" s="1"/>
  <c r="L79" i="6"/>
  <c r="L10" i="5" s="1"/>
  <c r="K79" i="6"/>
  <c r="K10" i="5" s="1"/>
  <c r="J79" i="6"/>
  <c r="J10" i="5" s="1"/>
  <c r="I79" i="6"/>
  <c r="I10" i="5" s="1"/>
  <c r="I12" i="5" s="1"/>
  <c r="H79" i="6"/>
  <c r="H10" i="5" s="1"/>
  <c r="G79" i="6"/>
  <c r="G10" i="5" s="1"/>
  <c r="F79" i="6"/>
  <c r="F10" i="5" s="1"/>
  <c r="E79" i="6"/>
  <c r="E10" i="5" s="1"/>
  <c r="E12" i="5" s="1"/>
  <c r="D79" i="6"/>
  <c r="D10" i="5" s="1"/>
  <c r="CC78" i="6"/>
  <c r="CC9" i="5" s="1"/>
  <c r="CB78" i="6"/>
  <c r="CB9" i="5" s="1"/>
  <c r="CA78" i="6"/>
  <c r="CA9" i="5" s="1"/>
  <c r="BZ78" i="6"/>
  <c r="BZ9" i="5" s="1"/>
  <c r="BY78" i="6"/>
  <c r="BY9" i="5" s="1"/>
  <c r="BX78" i="6"/>
  <c r="BX9" i="5" s="1"/>
  <c r="BX12" i="5" s="1"/>
  <c r="BW78" i="6"/>
  <c r="BW9" i="5" s="1"/>
  <c r="BV78" i="6"/>
  <c r="BV9" i="5" s="1"/>
  <c r="BU78" i="6"/>
  <c r="BU9" i="5" s="1"/>
  <c r="BT78" i="6"/>
  <c r="BT9" i="5" s="1"/>
  <c r="BT12" i="5" s="1"/>
  <c r="BS78" i="6"/>
  <c r="BS9" i="5" s="1"/>
  <c r="BR78" i="6"/>
  <c r="BR9" i="5" s="1"/>
  <c r="BQ78" i="6"/>
  <c r="BQ9" i="5" s="1"/>
  <c r="BP78" i="6"/>
  <c r="BP9" i="5" s="1"/>
  <c r="BP12" i="5" s="1"/>
  <c r="BO78" i="6"/>
  <c r="BO9" i="5" s="1"/>
  <c r="BN78" i="6"/>
  <c r="BN9" i="5" s="1"/>
  <c r="BM78" i="6"/>
  <c r="BM9" i="5" s="1"/>
  <c r="BL78" i="6"/>
  <c r="BL9" i="5" s="1"/>
  <c r="BL12" i="5" s="1"/>
  <c r="BK78" i="6"/>
  <c r="BK9" i="5" s="1"/>
  <c r="BJ78" i="6"/>
  <c r="BJ9" i="5" s="1"/>
  <c r="BI78" i="6"/>
  <c r="BI9" i="5" s="1"/>
  <c r="BH78" i="6"/>
  <c r="BH9" i="5" s="1"/>
  <c r="BH12" i="5" s="1"/>
  <c r="BG78" i="6"/>
  <c r="BG9" i="5" s="1"/>
  <c r="BF78" i="6"/>
  <c r="BF9" i="5" s="1"/>
  <c r="BE78" i="6"/>
  <c r="BE9" i="5" s="1"/>
  <c r="BD78" i="6"/>
  <c r="BD9" i="5" s="1"/>
  <c r="BD12" i="5" s="1"/>
  <c r="BC78" i="6"/>
  <c r="BC9" i="5" s="1"/>
  <c r="BB78" i="6"/>
  <c r="BB9" i="5" s="1"/>
  <c r="BA78" i="6"/>
  <c r="BA9" i="5" s="1"/>
  <c r="AZ78" i="6"/>
  <c r="AZ9" i="5" s="1"/>
  <c r="AZ12" i="5" s="1"/>
  <c r="AY78" i="6"/>
  <c r="AY9" i="5" s="1"/>
  <c r="AX78" i="6"/>
  <c r="AX9" i="5" s="1"/>
  <c r="AW78" i="6"/>
  <c r="AW9" i="5" s="1"/>
  <c r="AV78" i="6"/>
  <c r="AV9" i="5" s="1"/>
  <c r="AV12" i="5" s="1"/>
  <c r="AU78" i="6"/>
  <c r="AU9" i="5" s="1"/>
  <c r="AT78" i="6"/>
  <c r="AT9" i="5" s="1"/>
  <c r="AS78" i="6"/>
  <c r="AS9" i="5" s="1"/>
  <c r="AR78" i="6"/>
  <c r="AR9" i="5" s="1"/>
  <c r="AR12" i="5" s="1"/>
  <c r="AQ78" i="6"/>
  <c r="AQ9" i="5" s="1"/>
  <c r="AP78" i="6"/>
  <c r="AP9" i="5" s="1"/>
  <c r="AO78" i="6"/>
  <c r="AO9" i="5" s="1"/>
  <c r="AN78" i="6"/>
  <c r="AN9" i="5" s="1"/>
  <c r="AN12" i="5" s="1"/>
  <c r="AM78" i="6"/>
  <c r="AM9" i="5" s="1"/>
  <c r="AL78" i="6"/>
  <c r="AL9" i="5" s="1"/>
  <c r="AK78" i="6"/>
  <c r="AK9" i="5" s="1"/>
  <c r="AJ78" i="6"/>
  <c r="AJ9" i="5" s="1"/>
  <c r="AJ12" i="5" s="1"/>
  <c r="AI78" i="6"/>
  <c r="AI9" i="5" s="1"/>
  <c r="AI12" i="5" s="1"/>
  <c r="AH78" i="6"/>
  <c r="AH9" i="5" s="1"/>
  <c r="AG78" i="6"/>
  <c r="AG9" i="5" s="1"/>
  <c r="AF78" i="6"/>
  <c r="AF9" i="5" s="1"/>
  <c r="AF12" i="5" s="1"/>
  <c r="AE78" i="6"/>
  <c r="AE9" i="5" s="1"/>
  <c r="AE12" i="5" s="1"/>
  <c r="AD78" i="6"/>
  <c r="AD9" i="5" s="1"/>
  <c r="AC78" i="6"/>
  <c r="AC9" i="5" s="1"/>
  <c r="AB78" i="6"/>
  <c r="AB9" i="5" s="1"/>
  <c r="AB12" i="5" s="1"/>
  <c r="AA78" i="6"/>
  <c r="AA9" i="5" s="1"/>
  <c r="AA12" i="5" s="1"/>
  <c r="Z78" i="6"/>
  <c r="Z9" i="5" s="1"/>
  <c r="Y78" i="6"/>
  <c r="Y9" i="5" s="1"/>
  <c r="X78" i="6"/>
  <c r="X9" i="5" s="1"/>
  <c r="X12" i="5" s="1"/>
  <c r="W78" i="6"/>
  <c r="W9" i="5" s="1"/>
  <c r="W12" i="5" s="1"/>
  <c r="V78" i="6"/>
  <c r="V9" i="5" s="1"/>
  <c r="U78" i="6"/>
  <c r="U9" i="5" s="1"/>
  <c r="T78" i="6"/>
  <c r="T9" i="5" s="1"/>
  <c r="T12" i="5" s="1"/>
  <c r="S78" i="6"/>
  <c r="S9" i="5" s="1"/>
  <c r="S12" i="5" s="1"/>
  <c r="R78" i="6"/>
  <c r="R9" i="5" s="1"/>
  <c r="Q78" i="6"/>
  <c r="Q9" i="5" s="1"/>
  <c r="P78" i="6"/>
  <c r="P9" i="5" s="1"/>
  <c r="P12" i="5" s="1"/>
  <c r="O78" i="6"/>
  <c r="O9" i="5" s="1"/>
  <c r="O12" i="5" s="1"/>
  <c r="N78" i="6"/>
  <c r="N9" i="5" s="1"/>
  <c r="M78" i="6"/>
  <c r="M9" i="5" s="1"/>
  <c r="L78" i="6"/>
  <c r="L9" i="5" s="1"/>
  <c r="L12" i="5" s="1"/>
  <c r="K78" i="6"/>
  <c r="K9" i="5" s="1"/>
  <c r="K12" i="5" s="1"/>
  <c r="J78" i="6"/>
  <c r="J9" i="5" s="1"/>
  <c r="I78" i="6"/>
  <c r="I9" i="5" s="1"/>
  <c r="H78" i="6"/>
  <c r="H9" i="5" s="1"/>
  <c r="H12" i="5" s="1"/>
  <c r="G78" i="6"/>
  <c r="G9" i="5" s="1"/>
  <c r="G12" i="5" s="1"/>
  <c r="F78" i="6"/>
  <c r="F9" i="5" s="1"/>
  <c r="E78" i="6"/>
  <c r="E9" i="5" s="1"/>
  <c r="D78" i="6"/>
  <c r="D9" i="5" s="1"/>
  <c r="D12" i="5" s="1"/>
  <c r="BU77" i="6"/>
  <c r="BU82" i="6" s="1"/>
  <c r="BQ77" i="6"/>
  <c r="BQ82" i="6" s="1"/>
  <c r="BM77" i="6"/>
  <c r="BM82" i="6" s="1"/>
  <c r="BI77" i="6"/>
  <c r="BI82" i="6" s="1"/>
  <c r="BE77" i="6"/>
  <c r="BE82" i="6" s="1"/>
  <c r="BA77" i="6"/>
  <c r="BA82" i="6" s="1"/>
  <c r="AW77" i="6"/>
  <c r="AW82" i="6" s="1"/>
  <c r="AS77" i="6"/>
  <c r="AS82" i="6" s="1"/>
  <c r="AO77" i="6"/>
  <c r="AO82" i="6" s="1"/>
  <c r="AK77" i="6"/>
  <c r="AK82" i="6" s="1"/>
  <c r="AG77" i="6"/>
  <c r="AC77" i="6"/>
  <c r="Y77" i="6"/>
  <c r="U77" i="6"/>
  <c r="Q77" i="6"/>
  <c r="M77" i="6"/>
  <c r="I77" i="6"/>
  <c r="E77" i="6"/>
  <c r="CC69" i="6"/>
  <c r="CB69" i="6"/>
  <c r="CA69" i="6"/>
  <c r="BZ69" i="6"/>
  <c r="BY69" i="6"/>
  <c r="BX69" i="6"/>
  <c r="BW69" i="6"/>
  <c r="BV69" i="6"/>
  <c r="BU69" i="6"/>
  <c r="BT69" i="6"/>
  <c r="BS69" i="6"/>
  <c r="BR69" i="6"/>
  <c r="BQ69" i="6"/>
  <c r="CC60" i="6"/>
  <c r="CB60" i="6"/>
  <c r="CA60" i="6"/>
  <c r="BZ60" i="6"/>
  <c r="BY60" i="6"/>
  <c r="BX60" i="6"/>
  <c r="BW60" i="6"/>
  <c r="BV60" i="6"/>
  <c r="BU60" i="6"/>
  <c r="BT60" i="6"/>
  <c r="BT84" i="6" s="1"/>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C38" i="6"/>
  <c r="CB38" i="6"/>
  <c r="CB84" i="6" s="1"/>
  <c r="CA38" i="6"/>
  <c r="CA84" i="6" s="1"/>
  <c r="BZ38" i="6"/>
  <c r="BZ84" i="6" s="1"/>
  <c r="BY38" i="6"/>
  <c r="BX38" i="6"/>
  <c r="BX84" i="6" s="1"/>
  <c r="BW38" i="6"/>
  <c r="BW84" i="6" s="1"/>
  <c r="BV38" i="6"/>
  <c r="BV84" i="6" s="1"/>
  <c r="BU38" i="6"/>
  <c r="BT38" i="6"/>
  <c r="BS38" i="6"/>
  <c r="BS84" i="6" s="1"/>
  <c r="BR38" i="6"/>
  <c r="BR84" i="6" s="1"/>
  <c r="BQ38" i="6"/>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C27" i="6"/>
  <c r="CC79" i="6" s="1"/>
  <c r="CC10" i="5" s="1"/>
  <c r="CB27" i="6"/>
  <c r="CB79" i="6" s="1"/>
  <c r="CB10" i="5" s="1"/>
  <c r="CA27" i="6"/>
  <c r="CA79" i="6" s="1"/>
  <c r="CA10" i="5" s="1"/>
  <c r="BZ27" i="6"/>
  <c r="BY27" i="6"/>
  <c r="BY79" i="6" s="1"/>
  <c r="BY10" i="5" s="1"/>
  <c r="BX27" i="6"/>
  <c r="BX79" i="6" s="1"/>
  <c r="BX10" i="5" s="1"/>
  <c r="BW27" i="6"/>
  <c r="BW79" i="6" s="1"/>
  <c r="BW10" i="5" s="1"/>
  <c r="BV27" i="6"/>
  <c r="BU27" i="6"/>
  <c r="BU79" i="6" s="1"/>
  <c r="BU10" i="5" s="1"/>
  <c r="BU12" i="5" s="1"/>
  <c r="BT27" i="6"/>
  <c r="BT79" i="6" s="1"/>
  <c r="BT10" i="5" s="1"/>
  <c r="BS27" i="6"/>
  <c r="BS79" i="6" s="1"/>
  <c r="BS10" i="5" s="1"/>
  <c r="BS12" i="5" s="1"/>
  <c r="BR27" i="6"/>
  <c r="BQ27" i="6"/>
  <c r="BQ79" i="6" s="1"/>
  <c r="BQ10" i="5" s="1"/>
  <c r="BQ12" i="5" s="1"/>
  <c r="BP27" i="6"/>
  <c r="BP79" i="6" s="1"/>
  <c r="BP10" i="5" s="1"/>
  <c r="BO27" i="6"/>
  <c r="BN27" i="6"/>
  <c r="BM27" i="6"/>
  <c r="BM79" i="6" s="1"/>
  <c r="BM10" i="5" s="1"/>
  <c r="BM12" i="5" s="1"/>
  <c r="BL27" i="6"/>
  <c r="BL79" i="6" s="1"/>
  <c r="BL10" i="5" s="1"/>
  <c r="CC20" i="6"/>
  <c r="CB20" i="6"/>
  <c r="CA20" i="6"/>
  <c r="BZ20" i="6"/>
  <c r="BY20" i="6"/>
  <c r="BX20" i="6"/>
  <c r="BW20" i="6"/>
  <c r="BV20" i="6"/>
  <c r="BV77" i="6" s="1"/>
  <c r="BV82" i="6" s="1"/>
  <c r="BU20" i="6"/>
  <c r="BT20" i="6"/>
  <c r="BS20" i="6"/>
  <c r="BR20" i="6"/>
  <c r="BR77" i="6" s="1"/>
  <c r="BR82" i="6" s="1"/>
  <c r="BQ20" i="6"/>
  <c r="BP20" i="6"/>
  <c r="BO20" i="6"/>
  <c r="BN20" i="6"/>
  <c r="BM20" i="6"/>
  <c r="BL20" i="6"/>
  <c r="BK20" i="6"/>
  <c r="BJ20" i="6"/>
  <c r="BJ77" i="6" s="1"/>
  <c r="BJ82" i="6" s="1"/>
  <c r="BI20" i="6"/>
  <c r="BH20" i="6"/>
  <c r="BG20" i="6"/>
  <c r="BF20" i="6"/>
  <c r="BF77" i="6" s="1"/>
  <c r="BF82" i="6" s="1"/>
  <c r="BE20" i="6"/>
  <c r="BD20" i="6"/>
  <c r="BC20" i="6"/>
  <c r="BB20" i="6"/>
  <c r="BB77" i="6" s="1"/>
  <c r="BB82" i="6" s="1"/>
  <c r="BA20" i="6"/>
  <c r="AZ20" i="6"/>
  <c r="AY20" i="6"/>
  <c r="AX20" i="6"/>
  <c r="AX77" i="6" s="1"/>
  <c r="AX82" i="6" s="1"/>
  <c r="AW20" i="6"/>
  <c r="AV20" i="6"/>
  <c r="AU20" i="6"/>
  <c r="AT20" i="6"/>
  <c r="AT77" i="6" s="1"/>
  <c r="AT82" i="6" s="1"/>
  <c r="AS20" i="6"/>
  <c r="AR20" i="6"/>
  <c r="AQ20" i="6"/>
  <c r="AP20" i="6"/>
  <c r="AP77" i="6" s="1"/>
  <c r="AP82" i="6" s="1"/>
  <c r="AO20" i="6"/>
  <c r="AN20" i="6"/>
  <c r="AM20" i="6"/>
  <c r="AL20" i="6"/>
  <c r="AL77" i="6" s="1"/>
  <c r="AL82" i="6" s="1"/>
  <c r="AK20" i="6"/>
  <c r="AJ20" i="6"/>
  <c r="AI20" i="6"/>
  <c r="AH20" i="6"/>
  <c r="AH77" i="6" s="1"/>
  <c r="AH82" i="6" s="1"/>
  <c r="AG20" i="6"/>
  <c r="AF20" i="6"/>
  <c r="AE20" i="6"/>
  <c r="AD20" i="6"/>
  <c r="AD77" i="6" s="1"/>
  <c r="AC20" i="6"/>
  <c r="AB20" i="6"/>
  <c r="AA20" i="6"/>
  <c r="Z20" i="6"/>
  <c r="Z77" i="6" s="1"/>
  <c r="Y20" i="6"/>
  <c r="X20" i="6"/>
  <c r="W20" i="6"/>
  <c r="V20" i="6"/>
  <c r="V77" i="6" s="1"/>
  <c r="U20" i="6"/>
  <c r="T20" i="6"/>
  <c r="S20" i="6"/>
  <c r="R20" i="6"/>
  <c r="R77" i="6" s="1"/>
  <c r="Q20" i="6"/>
  <c r="P20" i="6"/>
  <c r="O20" i="6"/>
  <c r="N20" i="6"/>
  <c r="N77" i="6" s="1"/>
  <c r="M20" i="6"/>
  <c r="L20" i="6"/>
  <c r="K20" i="6"/>
  <c r="J20" i="6"/>
  <c r="J77" i="6" s="1"/>
  <c r="I20" i="6"/>
  <c r="H20" i="6"/>
  <c r="G20" i="6"/>
  <c r="F20" i="6"/>
  <c r="F77" i="6" s="1"/>
  <c r="E20" i="6"/>
  <c r="D20" i="6"/>
  <c r="CC10" i="6"/>
  <c r="CB10" i="6"/>
  <c r="CA10" i="6"/>
  <c r="BZ10" i="6"/>
  <c r="BY10" i="6"/>
  <c r="BX10" i="6"/>
  <c r="BX77" i="6" s="1"/>
  <c r="BX82" i="6" s="1"/>
  <c r="BW10" i="6"/>
  <c r="BV10" i="6"/>
  <c r="BU10" i="6"/>
  <c r="BU83" i="6" s="1"/>
  <c r="Z7" i="3" s="1"/>
  <c r="BT10" i="6"/>
  <c r="BT77" i="6" s="1"/>
  <c r="BT82" i="6" s="1"/>
  <c r="BS10" i="6"/>
  <c r="BS77" i="6" s="1"/>
  <c r="BS82" i="6" s="1"/>
  <c r="BR10" i="6"/>
  <c r="BQ10" i="6"/>
  <c r="BQ83" i="6" s="1"/>
  <c r="V7" i="3" s="1"/>
  <c r="BP10" i="6"/>
  <c r="BP77" i="6" s="1"/>
  <c r="BP82" i="6" s="1"/>
  <c r="BO10" i="6"/>
  <c r="BN10" i="6"/>
  <c r="BM10" i="6"/>
  <c r="BL10" i="6"/>
  <c r="BL77" i="6" s="1"/>
  <c r="BL82" i="6" s="1"/>
  <c r="BK10" i="6"/>
  <c r="BK77" i="6" s="1"/>
  <c r="BJ10" i="6"/>
  <c r="BI10" i="6"/>
  <c r="BH10" i="6"/>
  <c r="BH77" i="6" s="1"/>
  <c r="BH82" i="6" s="1"/>
  <c r="BG10" i="6"/>
  <c r="BG77" i="6" s="1"/>
  <c r="BG82" i="6" s="1"/>
  <c r="BF10" i="6"/>
  <c r="BE10" i="6"/>
  <c r="BD10" i="6"/>
  <c r="BD77" i="6" s="1"/>
  <c r="BD82" i="6" s="1"/>
  <c r="BC10" i="6"/>
  <c r="BC77" i="6" s="1"/>
  <c r="BC82" i="6" s="1"/>
  <c r="BB10" i="6"/>
  <c r="BA10" i="6"/>
  <c r="AZ10" i="6"/>
  <c r="AZ77" i="6" s="1"/>
  <c r="AZ82" i="6" s="1"/>
  <c r="AY10" i="6"/>
  <c r="AY77" i="6" s="1"/>
  <c r="AY82" i="6" s="1"/>
  <c r="AX10" i="6"/>
  <c r="AW10" i="6"/>
  <c r="AV10" i="6"/>
  <c r="AV77" i="6" s="1"/>
  <c r="AV82" i="6" s="1"/>
  <c r="AU10" i="6"/>
  <c r="AU77" i="6" s="1"/>
  <c r="AU82" i="6" s="1"/>
  <c r="AT10" i="6"/>
  <c r="AS10" i="6"/>
  <c r="AR10" i="6"/>
  <c r="AR77" i="6" s="1"/>
  <c r="AR82" i="6" s="1"/>
  <c r="AQ10" i="6"/>
  <c r="AQ77" i="6" s="1"/>
  <c r="AQ82" i="6" s="1"/>
  <c r="AP10" i="6"/>
  <c r="AO10" i="6"/>
  <c r="AN10" i="6"/>
  <c r="AN77" i="6" s="1"/>
  <c r="AN82" i="6" s="1"/>
  <c r="AM10" i="6"/>
  <c r="AM77" i="6" s="1"/>
  <c r="AM82" i="6" s="1"/>
  <c r="AL10" i="6"/>
  <c r="AK10" i="6"/>
  <c r="AJ10" i="6"/>
  <c r="AJ77" i="6" s="1"/>
  <c r="AJ82" i="6" s="1"/>
  <c r="AI10" i="6"/>
  <c r="AI77" i="6" s="1"/>
  <c r="AI82" i="6" s="1"/>
  <c r="AH10" i="6"/>
  <c r="AG10" i="6"/>
  <c r="AF10" i="6"/>
  <c r="AF77" i="6" s="1"/>
  <c r="AE10" i="6"/>
  <c r="AE77" i="6" s="1"/>
  <c r="AD10" i="6"/>
  <c r="AC10" i="6"/>
  <c r="AB10" i="6"/>
  <c r="AB77" i="6" s="1"/>
  <c r="AA10" i="6"/>
  <c r="AA77" i="6" s="1"/>
  <c r="Z10" i="6"/>
  <c r="Y10" i="6"/>
  <c r="X10" i="6"/>
  <c r="X77" i="6" s="1"/>
  <c r="W10" i="6"/>
  <c r="W77" i="6" s="1"/>
  <c r="V10" i="6"/>
  <c r="U10" i="6"/>
  <c r="T10" i="6"/>
  <c r="T77" i="6" s="1"/>
  <c r="S10" i="6"/>
  <c r="S77" i="6" s="1"/>
  <c r="R10" i="6"/>
  <c r="Q10" i="6"/>
  <c r="P10" i="6"/>
  <c r="P77" i="6" s="1"/>
  <c r="O10" i="6"/>
  <c r="O77" i="6" s="1"/>
  <c r="N10" i="6"/>
  <c r="M10" i="6"/>
  <c r="L10" i="6"/>
  <c r="L77" i="6" s="1"/>
  <c r="K10" i="6"/>
  <c r="K77" i="6" s="1"/>
  <c r="J10" i="6"/>
  <c r="I10" i="6"/>
  <c r="H10" i="6"/>
  <c r="H77" i="6" s="1"/>
  <c r="G10" i="6"/>
  <c r="G77" i="6" s="1"/>
  <c r="F10" i="6"/>
  <c r="E10" i="6"/>
  <c r="D10" i="6"/>
  <c r="D77" i="6" s="1"/>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BV12" i="5"/>
  <c r="BR12" i="5"/>
  <c r="BK12" i="5"/>
  <c r="BJ12" i="5"/>
  <c r="BG12" i="5"/>
  <c r="BF12" i="5"/>
  <c r="BC12" i="5"/>
  <c r="BB12" i="5"/>
  <c r="AY12" i="5"/>
  <c r="AX12" i="5"/>
  <c r="AU12" i="5"/>
  <c r="AT12" i="5"/>
  <c r="AQ12" i="5"/>
  <c r="AP12" i="5"/>
  <c r="AM12" i="5"/>
  <c r="AL12" i="5"/>
  <c r="AH12" i="5"/>
  <c r="AD12" i="5"/>
  <c r="Z12" i="5"/>
  <c r="V12" i="5"/>
  <c r="R12" i="5"/>
  <c r="N12" i="5"/>
  <c r="J12" i="5"/>
  <c r="F12" i="5"/>
  <c r="AR14" i="5" l="1"/>
  <c r="BE7" i="5"/>
  <c r="BE76" i="9"/>
  <c r="BE128" i="9"/>
  <c r="BS7" i="5"/>
  <c r="BS128" i="9"/>
  <c r="BS76" i="9"/>
  <c r="BS15" i="5" s="1"/>
  <c r="BC7" i="5"/>
  <c r="BC128" i="9"/>
  <c r="BC76" i="9"/>
  <c r="BC15" i="5" s="1"/>
  <c r="AH7" i="5"/>
  <c r="AH76" i="9"/>
  <c r="AH15" i="5" s="1"/>
  <c r="AT7" i="5"/>
  <c r="AT76" i="9"/>
  <c r="AT15" i="5" s="1"/>
  <c r="AX7" i="5"/>
  <c r="AX76" i="9"/>
  <c r="AX15" i="5" s="1"/>
  <c r="BJ7" i="5"/>
  <c r="BJ76" i="9"/>
  <c r="BJ15" i="5" s="1"/>
  <c r="BN7" i="5"/>
  <c r="BN76" i="9"/>
  <c r="BN15" i="5" s="1"/>
  <c r="BZ7" i="5"/>
  <c r="BZ76" i="9"/>
  <c r="BZ15" i="5" s="1"/>
  <c r="AK8" i="5"/>
  <c r="AK7" i="4"/>
  <c r="AK126" i="9"/>
  <c r="AK16" i="5" s="1"/>
  <c r="AO8" i="5"/>
  <c r="AO7" i="4"/>
  <c r="AO126" i="9"/>
  <c r="AO16" i="5" s="1"/>
  <c r="AW8" i="5"/>
  <c r="AW7" i="4"/>
  <c r="AW126" i="9"/>
  <c r="AW16" i="5" s="1"/>
  <c r="BA8" i="5"/>
  <c r="BA7" i="4"/>
  <c r="BA126" i="9"/>
  <c r="BA16" i="5" s="1"/>
  <c r="BE8" i="5"/>
  <c r="BE7" i="4"/>
  <c r="BE126" i="9"/>
  <c r="BE16" i="5" s="1"/>
  <c r="BM8" i="5"/>
  <c r="BM7" i="4"/>
  <c r="BM126" i="9"/>
  <c r="BM16" i="5" s="1"/>
  <c r="BQ8" i="5"/>
  <c r="BQ7" i="4"/>
  <c r="BQ126" i="9"/>
  <c r="BQ16" i="5" s="1"/>
  <c r="BU8" i="5"/>
  <c r="BU7" i="4"/>
  <c r="BU126" i="9"/>
  <c r="BU16" i="5" s="1"/>
  <c r="BL14" i="5"/>
  <c r="AO7" i="5"/>
  <c r="AO76" i="9"/>
  <c r="AO128" i="9"/>
  <c r="BI7" i="5"/>
  <c r="BI76" i="9"/>
  <c r="BI15" i="5" s="1"/>
  <c r="BY7" i="5"/>
  <c r="BY76" i="9"/>
  <c r="BY15" i="5" s="1"/>
  <c r="AI7" i="5"/>
  <c r="AI76" i="9"/>
  <c r="AI15" i="5" s="1"/>
  <c r="AY7" i="5"/>
  <c r="AY76" i="9"/>
  <c r="AY15" i="5" s="1"/>
  <c r="AH128" i="9"/>
  <c r="AT8" i="5"/>
  <c r="AT7" i="4"/>
  <c r="AT126" i="9"/>
  <c r="AT16" i="5" s="1"/>
  <c r="BQ132" i="9"/>
  <c r="BX14" i="5"/>
  <c r="AS7" i="5"/>
  <c r="AS76" i="9"/>
  <c r="AS15" i="5" s="1"/>
  <c r="BU7" i="5"/>
  <c r="BU76" i="9"/>
  <c r="BU128" i="9"/>
  <c r="BO7" i="5"/>
  <c r="BO128" i="9"/>
  <c r="BO76" i="9"/>
  <c r="BO15" i="5" s="1"/>
  <c r="AM7" i="5"/>
  <c r="AM128" i="9"/>
  <c r="AM76" i="9"/>
  <c r="AM15" i="5" s="1"/>
  <c r="BX93" i="6"/>
  <c r="BX99" i="6" s="1"/>
  <c r="BR7" i="5"/>
  <c r="BR76" i="9"/>
  <c r="BR15" i="5" s="1"/>
  <c r="BV7" i="5"/>
  <c r="BV76" i="9"/>
  <c r="BV15" i="5" s="1"/>
  <c r="BV17" i="5" s="1"/>
  <c r="AL7" i="5"/>
  <c r="AL76" i="9"/>
  <c r="AL15" i="5" s="1"/>
  <c r="AP7" i="5"/>
  <c r="AP76" i="9"/>
  <c r="AP15" i="5" s="1"/>
  <c r="BB7" i="5"/>
  <c r="BB76" i="9"/>
  <c r="BB15" i="5" s="1"/>
  <c r="BF7" i="5"/>
  <c r="BF76" i="9"/>
  <c r="BF15" i="5" s="1"/>
  <c r="AH136" i="9"/>
  <c r="AL136" i="9"/>
  <c r="AP136" i="9"/>
  <c r="AT136" i="9"/>
  <c r="AX136" i="9"/>
  <c r="BB136" i="9"/>
  <c r="BF136" i="9"/>
  <c r="BJ136" i="9"/>
  <c r="BN136" i="9"/>
  <c r="BR136" i="9"/>
  <c r="BV136" i="9"/>
  <c r="BZ136" i="9"/>
  <c r="AM8" i="5"/>
  <c r="AM7" i="4"/>
  <c r="AM126" i="9"/>
  <c r="AM16" i="5" s="1"/>
  <c r="BC8" i="5"/>
  <c r="BC7" i="4"/>
  <c r="BC126" i="9"/>
  <c r="BC16" i="5" s="1"/>
  <c r="BS8" i="5"/>
  <c r="BS7" i="4"/>
  <c r="BS126" i="9"/>
  <c r="BS16" i="5" s="1"/>
  <c r="AN6" i="5"/>
  <c r="AN8" i="4"/>
  <c r="AV6" i="5"/>
  <c r="AV8" i="4"/>
  <c r="AZ6" i="5"/>
  <c r="BH6" i="5"/>
  <c r="BH8" i="4"/>
  <c r="BP6" i="5"/>
  <c r="BT6" i="5"/>
  <c r="BT8" i="4"/>
  <c r="CB6" i="5"/>
  <c r="AV17" i="9"/>
  <c r="CB17" i="9"/>
  <c r="AN7" i="5"/>
  <c r="AN76" i="9"/>
  <c r="AN15" i="5" s="1"/>
  <c r="AV7" i="5"/>
  <c r="AV76" i="9"/>
  <c r="AV15" i="5" s="1"/>
  <c r="BD7" i="5"/>
  <c r="BD76" i="9"/>
  <c r="BD15" i="5" s="1"/>
  <c r="BL7" i="5"/>
  <c r="BL76" i="9"/>
  <c r="BL15" i="5" s="1"/>
  <c r="BT7" i="5"/>
  <c r="BT76" i="9"/>
  <c r="BT15" i="5" s="1"/>
  <c r="BX7" i="5"/>
  <c r="BX76" i="9"/>
  <c r="BX15" i="5" s="1"/>
  <c r="BQ107" i="12"/>
  <c r="BQ99" i="12"/>
  <c r="BQ100" i="12" s="1"/>
  <c r="BQ97" i="12"/>
  <c r="BU107" i="12"/>
  <c r="BU99" i="12"/>
  <c r="BU100" i="12" s="1"/>
  <c r="BU97" i="12"/>
  <c r="BY97" i="12"/>
  <c r="BY107" i="12"/>
  <c r="CC75" i="9"/>
  <c r="BM76" i="9"/>
  <c r="BM15" i="5" s="1"/>
  <c r="AL8" i="5"/>
  <c r="AL7" i="4"/>
  <c r="BB8" i="5"/>
  <c r="BB7" i="4"/>
  <c r="BR8" i="5"/>
  <c r="BR7" i="4"/>
  <c r="BB126" i="9"/>
  <c r="BB16" i="5" s="1"/>
  <c r="AO135" i="9"/>
  <c r="AO132" i="9" s="1"/>
  <c r="AW135" i="9"/>
  <c r="AW132" i="9" s="1"/>
  <c r="BE135" i="9"/>
  <c r="BE132" i="9" s="1"/>
  <c r="BM135" i="9"/>
  <c r="BM132" i="9" s="1"/>
  <c r="BU135" i="9"/>
  <c r="BU132" i="9" s="1"/>
  <c r="AO128" i="10"/>
  <c r="AO76" i="10"/>
  <c r="BQ128" i="10"/>
  <c r="BQ76" i="10"/>
  <c r="BK12" i="12"/>
  <c r="AK6" i="5"/>
  <c r="AK8" i="4"/>
  <c r="AO6" i="5"/>
  <c r="AO8" i="4"/>
  <c r="AS6" i="5"/>
  <c r="AW6" i="5"/>
  <c r="AW8" i="4"/>
  <c r="BA6" i="5"/>
  <c r="BA8" i="4"/>
  <c r="BE6" i="5"/>
  <c r="BE8" i="4"/>
  <c r="BI6" i="5"/>
  <c r="BM6" i="5"/>
  <c r="BM8" i="4"/>
  <c r="BQ6" i="5"/>
  <c r="BQ8" i="4"/>
  <c r="BU6" i="5"/>
  <c r="BU8" i="4"/>
  <c r="BY6" i="5"/>
  <c r="CC6" i="5"/>
  <c r="AW17" i="9"/>
  <c r="BH17" i="9"/>
  <c r="BM17" i="9"/>
  <c r="CC17" i="9"/>
  <c r="BR107" i="12"/>
  <c r="BR99" i="12"/>
  <c r="BR100" i="12" s="1"/>
  <c r="BR97" i="12"/>
  <c r="BR109" i="12"/>
  <c r="BR110" i="12" s="1"/>
  <c r="BV107" i="12"/>
  <c r="BV99" i="12"/>
  <c r="BV100" i="12" s="1"/>
  <c r="BV97" i="12"/>
  <c r="BZ107" i="12"/>
  <c r="BZ109" i="12"/>
  <c r="BZ110" i="12" s="1"/>
  <c r="BZ99" i="12"/>
  <c r="BZ100" i="12" s="1"/>
  <c r="BZ97" i="12"/>
  <c r="AH125" i="9"/>
  <c r="AS125" i="9"/>
  <c r="AX125" i="9"/>
  <c r="BI125" i="9"/>
  <c r="BI8" i="4" s="1"/>
  <c r="BN125" i="9"/>
  <c r="AP129" i="9"/>
  <c r="BV129" i="9"/>
  <c r="AO129" i="10"/>
  <c r="AR129" i="10"/>
  <c r="AJ6" i="5"/>
  <c r="AR6" i="5"/>
  <c r="BD6" i="5"/>
  <c r="BL6" i="5"/>
  <c r="BX6" i="5"/>
  <c r="AJ7" i="5"/>
  <c r="AJ76" i="9"/>
  <c r="AJ15" i="5" s="1"/>
  <c r="AR7" i="5"/>
  <c r="AR76" i="9"/>
  <c r="AR15" i="5" s="1"/>
  <c r="AZ7" i="5"/>
  <c r="AZ76" i="9"/>
  <c r="AZ15" i="5" s="1"/>
  <c r="BH7" i="5"/>
  <c r="BH76" i="9"/>
  <c r="BH15" i="5" s="1"/>
  <c r="BP7" i="5"/>
  <c r="BP76" i="9"/>
  <c r="BP15" i="5" s="1"/>
  <c r="CB7" i="5"/>
  <c r="CB76" i="9"/>
  <c r="CB15" i="5" s="1"/>
  <c r="CC97" i="12"/>
  <c r="CC107" i="12"/>
  <c r="AQ7" i="5"/>
  <c r="AQ128" i="9"/>
  <c r="BG7" i="5"/>
  <c r="BG128" i="9"/>
  <c r="BW7" i="5"/>
  <c r="AW76" i="9"/>
  <c r="AW15" i="5" s="1"/>
  <c r="AQ8" i="5"/>
  <c r="AQ7" i="4"/>
  <c r="BG8" i="5"/>
  <c r="BG7" i="4"/>
  <c r="AL126" i="9"/>
  <c r="AL16" i="5" s="1"/>
  <c r="BG126" i="9"/>
  <c r="BG16" i="5" s="1"/>
  <c r="AW128" i="9"/>
  <c r="BM128" i="9"/>
  <c r="BQ84" i="6"/>
  <c r="BU84" i="6"/>
  <c r="BY84" i="6"/>
  <c r="CC84" i="6"/>
  <c r="AH6" i="5"/>
  <c r="AH8" i="4"/>
  <c r="AL6" i="5"/>
  <c r="AL8" i="4"/>
  <c r="AP6" i="5"/>
  <c r="AP8" i="4"/>
  <c r="AT6" i="5"/>
  <c r="AT8" i="4"/>
  <c r="AX6" i="5"/>
  <c r="AX8" i="4"/>
  <c r="BB6" i="5"/>
  <c r="BB8" i="4"/>
  <c r="BF6" i="5"/>
  <c r="BF8" i="4"/>
  <c r="BJ6" i="5"/>
  <c r="BN6" i="5"/>
  <c r="BN8" i="4"/>
  <c r="BR6" i="5"/>
  <c r="BR8" i="4"/>
  <c r="BV6" i="5"/>
  <c r="BV8" i="4"/>
  <c r="BZ6" i="5"/>
  <c r="AH17" i="9"/>
  <c r="AN17" i="9"/>
  <c r="AS17" i="9"/>
  <c r="AX17" i="9"/>
  <c r="BD17" i="9"/>
  <c r="BI17" i="9"/>
  <c r="BN17" i="9"/>
  <c r="BT17" i="9"/>
  <c r="BY17" i="9"/>
  <c r="AJ136" i="9"/>
  <c r="AN136" i="9"/>
  <c r="AR136" i="9"/>
  <c r="AV136" i="9"/>
  <c r="AZ136" i="9"/>
  <c r="BD136" i="9"/>
  <c r="BH136" i="9"/>
  <c r="BL136" i="9"/>
  <c r="BP136" i="9"/>
  <c r="BT136" i="9"/>
  <c r="BX136" i="9"/>
  <c r="CB136" i="9"/>
  <c r="BS97" i="12"/>
  <c r="BS107" i="12"/>
  <c r="BW97" i="12"/>
  <c r="BW107" i="12"/>
  <c r="CA107" i="12"/>
  <c r="CA97" i="12"/>
  <c r="AI125" i="9"/>
  <c r="AI128" i="9" s="1"/>
  <c r="AY125" i="9"/>
  <c r="BJ125" i="9"/>
  <c r="BJ128" i="9" s="1"/>
  <c r="BO125" i="9"/>
  <c r="AK128" i="9"/>
  <c r="AS128" i="9"/>
  <c r="BA128" i="9"/>
  <c r="BI128" i="9"/>
  <c r="AK135" i="9"/>
  <c r="AK132" i="9" s="1"/>
  <c r="BA135" i="9"/>
  <c r="BA132" i="9" s="1"/>
  <c r="BQ135" i="9"/>
  <c r="BQ129" i="10"/>
  <c r="AI109" i="12"/>
  <c r="AI110" i="12" s="1"/>
  <c r="AI43" i="12"/>
  <c r="BO109" i="12"/>
  <c r="BR83" i="6"/>
  <c r="W7" i="3" s="1"/>
  <c r="BV83" i="6"/>
  <c r="AA7" i="3" s="1"/>
  <c r="AJ17" i="9"/>
  <c r="AZ17" i="9"/>
  <c r="BP17" i="9"/>
  <c r="AU7" i="5"/>
  <c r="AU128" i="9"/>
  <c r="BK7" i="5"/>
  <c r="BK128" i="9"/>
  <c r="BQ75" i="9"/>
  <c r="BQ128" i="9" s="1"/>
  <c r="CA7" i="5"/>
  <c r="CA128" i="9"/>
  <c r="AK76" i="9"/>
  <c r="AK15" i="5" s="1"/>
  <c r="AK17" i="5" s="1"/>
  <c r="AU76" i="9"/>
  <c r="AU15" i="5" s="1"/>
  <c r="BA76" i="9"/>
  <c r="BA15" i="5" s="1"/>
  <c r="BA17" i="5" s="1"/>
  <c r="BK76" i="9"/>
  <c r="BK15" i="5" s="1"/>
  <c r="CA76" i="9"/>
  <c r="CA15" i="5" s="1"/>
  <c r="AP8" i="5"/>
  <c r="AP7" i="4"/>
  <c r="AU8" i="5"/>
  <c r="AU7" i="4"/>
  <c r="BF8" i="5"/>
  <c r="BF7" i="4"/>
  <c r="BK8" i="5"/>
  <c r="BK7" i="4"/>
  <c r="BV8" i="5"/>
  <c r="BV7" i="4"/>
  <c r="CA8" i="5"/>
  <c r="CA7" i="4"/>
  <c r="CA126" i="9"/>
  <c r="CA16" i="5" s="1"/>
  <c r="AP126" i="9"/>
  <c r="AP16" i="5" s="1"/>
  <c r="AU126" i="9"/>
  <c r="AU16" i="5" s="1"/>
  <c r="BF126" i="9"/>
  <c r="BF16" i="5" s="1"/>
  <c r="BK126" i="9"/>
  <c r="BK16" i="5" s="1"/>
  <c r="BR126" i="9"/>
  <c r="BR16" i="5" s="1"/>
  <c r="AL128" i="9"/>
  <c r="AT128" i="9"/>
  <c r="BB128" i="9"/>
  <c r="BR128" i="9"/>
  <c r="AL129" i="9"/>
  <c r="AT129" i="9"/>
  <c r="BB129" i="9"/>
  <c r="BR129" i="9"/>
  <c r="AV129" i="10"/>
  <c r="AV128" i="10"/>
  <c r="AV76" i="10"/>
  <c r="BH128" i="10"/>
  <c r="BH76" i="10"/>
  <c r="BH129" i="10" s="1"/>
  <c r="BP128" i="10"/>
  <c r="BP76" i="10"/>
  <c r="BP129" i="10" s="1"/>
  <c r="BX128" i="10"/>
  <c r="BX76" i="10"/>
  <c r="BX129" i="10" s="1"/>
  <c r="BE109" i="12"/>
  <c r="BE110" i="12" s="1"/>
  <c r="BE43" i="12"/>
  <c r="BU109" i="12"/>
  <c r="BU110" i="12" s="1"/>
  <c r="BU43" i="12"/>
  <c r="AN128" i="10"/>
  <c r="BD128" i="10"/>
  <c r="BT128" i="10"/>
  <c r="AQ17" i="10"/>
  <c r="AQ129" i="10" s="1"/>
  <c r="BS17" i="10"/>
  <c r="BS129" i="10" s="1"/>
  <c r="CA17" i="10"/>
  <c r="CA129" i="10" s="1"/>
  <c r="AJ128" i="10"/>
  <c r="AW128" i="10"/>
  <c r="BE128" i="10"/>
  <c r="BL128" i="10"/>
  <c r="AQ99" i="12"/>
  <c r="AQ100" i="12" s="1"/>
  <c r="AQ12" i="12"/>
  <c r="AV99" i="12"/>
  <c r="AV100" i="12" s="1"/>
  <c r="AV12" i="12"/>
  <c r="BG99" i="12"/>
  <c r="BG100" i="12" s="1"/>
  <c r="BG12" i="12"/>
  <c r="BS99" i="12"/>
  <c r="BW99" i="12"/>
  <c r="AJ12" i="12"/>
  <c r="BE12" i="12"/>
  <c r="CA12" i="12"/>
  <c r="BM43" i="12"/>
  <c r="BM109" i="12"/>
  <c r="BM110" i="12" s="1"/>
  <c r="CC43" i="12"/>
  <c r="CC109" i="12"/>
  <c r="CC110" i="12" s="1"/>
  <c r="AO42" i="12"/>
  <c r="AZ42" i="12"/>
  <c r="BK42" i="12"/>
  <c r="BA99" i="12"/>
  <c r="BA100" i="12" s="1"/>
  <c r="BK99" i="12"/>
  <c r="BO103" i="12"/>
  <c r="CB107" i="12"/>
  <c r="BJ110" i="12"/>
  <c r="AS128" i="10"/>
  <c r="AS17" i="10"/>
  <c r="AS129" i="10" s="1"/>
  <c r="BI128" i="10"/>
  <c r="BI17" i="10"/>
  <c r="BI129" i="10" s="1"/>
  <c r="BY128" i="10"/>
  <c r="BY17" i="10"/>
  <c r="BY129" i="10" s="1"/>
  <c r="BG17" i="10"/>
  <c r="BG129" i="10" s="1"/>
  <c r="BM17" i="10"/>
  <c r="BM129" i="10" s="1"/>
  <c r="BU17" i="10"/>
  <c r="BU129" i="10" s="1"/>
  <c r="AZ12" i="12"/>
  <c r="AS42" i="12"/>
  <c r="BD42" i="12"/>
  <c r="BY42" i="12"/>
  <c r="AN43" i="12"/>
  <c r="AY43" i="12"/>
  <c r="BI43" i="12"/>
  <c r="BE102" i="12"/>
  <c r="BE103" i="12"/>
  <c r="AK108" i="12"/>
  <c r="AV108" i="12"/>
  <c r="BG108" i="12"/>
  <c r="AI6" i="5"/>
  <c r="AI8" i="4"/>
  <c r="AM6" i="5"/>
  <c r="AM8" i="4"/>
  <c r="AQ6" i="5"/>
  <c r="AQ8" i="4"/>
  <c r="AU6" i="5"/>
  <c r="AU8" i="4"/>
  <c r="AY6" i="5"/>
  <c r="AY8" i="4"/>
  <c r="BC6" i="5"/>
  <c r="BC8" i="4"/>
  <c r="BG6" i="5"/>
  <c r="BG8" i="4"/>
  <c r="BK6" i="5"/>
  <c r="BK8" i="4"/>
  <c r="BO6" i="5"/>
  <c r="BO8" i="4"/>
  <c r="BS6" i="5"/>
  <c r="BS8" i="4"/>
  <c r="BW6" i="5"/>
  <c r="CA6" i="5"/>
  <c r="AI17" i="9"/>
  <c r="AM17" i="9"/>
  <c r="AQ17" i="9"/>
  <c r="AU17" i="9"/>
  <c r="AY17" i="9"/>
  <c r="BC17" i="9"/>
  <c r="BG17" i="9"/>
  <c r="BK17" i="9"/>
  <c r="BO17" i="9"/>
  <c r="BS17" i="9"/>
  <c r="BW17" i="9"/>
  <c r="CA17" i="9"/>
  <c r="BT97" i="12"/>
  <c r="BT107" i="12"/>
  <c r="BX97" i="12"/>
  <c r="BX107" i="12"/>
  <c r="AJ125" i="9"/>
  <c r="AN125" i="9"/>
  <c r="AN128" i="9" s="1"/>
  <c r="AR125" i="9"/>
  <c r="AR8" i="4" s="1"/>
  <c r="AV125" i="9"/>
  <c r="AZ125" i="9"/>
  <c r="AZ128" i="9" s="1"/>
  <c r="BD125" i="9"/>
  <c r="BD8" i="4" s="1"/>
  <c r="BH125" i="9"/>
  <c r="BL125" i="9"/>
  <c r="BP125" i="9"/>
  <c r="BP128" i="9" s="1"/>
  <c r="BT125" i="9"/>
  <c r="BT128" i="9" s="1"/>
  <c r="AP128" i="10"/>
  <c r="AP17" i="10"/>
  <c r="AP129" i="10" s="1"/>
  <c r="AT128" i="10"/>
  <c r="AT17" i="10"/>
  <c r="AT129" i="10" s="1"/>
  <c r="AX128" i="10"/>
  <c r="AX17" i="10"/>
  <c r="AX129" i="10" s="1"/>
  <c r="BB128" i="10"/>
  <c r="BB17" i="10"/>
  <c r="BB129" i="10" s="1"/>
  <c r="BF128" i="10"/>
  <c r="BF17" i="10"/>
  <c r="BF129" i="10" s="1"/>
  <c r="BJ128" i="10"/>
  <c r="BJ17" i="10"/>
  <c r="BJ129" i="10" s="1"/>
  <c r="BN128" i="10"/>
  <c r="BN17" i="10"/>
  <c r="BN129" i="10" s="1"/>
  <c r="BR128" i="10"/>
  <c r="BR17" i="10"/>
  <c r="BR129" i="10" s="1"/>
  <c r="BV128" i="10"/>
  <c r="BV17" i="10"/>
  <c r="BV129" i="10" s="1"/>
  <c r="BZ128" i="10"/>
  <c r="BZ17" i="10"/>
  <c r="BZ129" i="10" s="1"/>
  <c r="AH17" i="10"/>
  <c r="AH129" i="10" s="1"/>
  <c r="AM17" i="10"/>
  <c r="AM129" i="10" s="1"/>
  <c r="AU17" i="10"/>
  <c r="AU129" i="10" s="1"/>
  <c r="BA17" i="10"/>
  <c r="BA129" i="10" s="1"/>
  <c r="BW17" i="10"/>
  <c r="BW129" i="10" s="1"/>
  <c r="CC17" i="10"/>
  <c r="CC129" i="10" s="1"/>
  <c r="BY99" i="12"/>
  <c r="BY100" i="12" s="1"/>
  <c r="AU12" i="12"/>
  <c r="AJ42" i="12"/>
  <c r="AU42" i="12"/>
  <c r="BP42" i="12"/>
  <c r="CA42" i="12"/>
  <c r="AK99" i="12"/>
  <c r="AK100" i="12" s="1"/>
  <c r="AW109" i="12"/>
  <c r="AW110" i="12" s="1"/>
  <c r="AY128" i="10"/>
  <c r="AY17" i="10"/>
  <c r="AY129" i="10" s="1"/>
  <c r="BO128" i="10"/>
  <c r="BO17" i="10"/>
  <c r="BO129" i="10" s="1"/>
  <c r="AI17" i="10"/>
  <c r="AI129" i="10" s="1"/>
  <c r="BC17" i="10"/>
  <c r="BC129" i="10" s="1"/>
  <c r="BK17" i="10"/>
  <c r="BK129" i="10" s="1"/>
  <c r="AO12" i="12"/>
  <c r="AJ102" i="12"/>
  <c r="AJ108" i="12"/>
  <c r="AU108" i="12"/>
  <c r="AU102" i="12"/>
  <c r="AZ102" i="12"/>
  <c r="AZ108" i="12"/>
  <c r="AK109" i="12"/>
  <c r="AK110" i="12" s="1"/>
  <c r="AK43" i="12"/>
  <c r="BA109" i="12"/>
  <c r="BA110" i="12" s="1"/>
  <c r="BA43" i="12"/>
  <c r="BQ109" i="12"/>
  <c r="BQ110" i="12" s="1"/>
  <c r="BQ43" i="12"/>
  <c r="BI110" i="12"/>
  <c r="BT109" i="12"/>
  <c r="AO102" i="12"/>
  <c r="BK5" i="15"/>
  <c r="AI8" i="15"/>
  <c r="AI4" i="20"/>
  <c r="AM8" i="15"/>
  <c r="AM4" i="20"/>
  <c r="AQ8" i="15"/>
  <c r="AQ4" i="20"/>
  <c r="AU4" i="20"/>
  <c r="AU8" i="15"/>
  <c r="AY8" i="15"/>
  <c r="AY4" i="20"/>
  <c r="BC4" i="20"/>
  <c r="BC8" i="15"/>
  <c r="BG8" i="15"/>
  <c r="BG4" i="20"/>
  <c r="BK8" i="15"/>
  <c r="BK4" i="20"/>
  <c r="BO4" i="20"/>
  <c r="BO8" i="15"/>
  <c r="BO5" i="15" s="1"/>
  <c r="BO4" i="15" s="1"/>
  <c r="BS8" i="15"/>
  <c r="BS4" i="20"/>
  <c r="BW8" i="15"/>
  <c r="BW4" i="20"/>
  <c r="CA8" i="15"/>
  <c r="CA4" i="20"/>
  <c r="AK10" i="15"/>
  <c r="AK5" i="15" s="1"/>
  <c r="AK4" i="20"/>
  <c r="AS10" i="15"/>
  <c r="AS5" i="15" s="1"/>
  <c r="AS4" i="20"/>
  <c r="BA10" i="15"/>
  <c r="BA5" i="15" s="1"/>
  <c r="BA4" i="20"/>
  <c r="BI10" i="15"/>
  <c r="BI5" i="15" s="1"/>
  <c r="BI4" i="20"/>
  <c r="BQ10" i="15"/>
  <c r="BQ5" i="15" s="1"/>
  <c r="BQ4" i="20"/>
  <c r="BY4" i="20"/>
  <c r="BY10" i="15"/>
  <c r="BY5" i="15" s="1"/>
  <c r="AN7" i="15"/>
  <c r="AN5" i="15" s="1"/>
  <c r="AN4" i="20"/>
  <c r="AV7" i="15"/>
  <c r="AV5" i="15" s="1"/>
  <c r="AV4" i="20"/>
  <c r="BD7" i="15"/>
  <c r="BD5" i="15" s="1"/>
  <c r="BD4" i="20"/>
  <c r="BL7" i="15"/>
  <c r="BL5" i="15" s="1"/>
  <c r="BL4" i="20"/>
  <c r="BT7" i="15"/>
  <c r="BT5" i="15" s="1"/>
  <c r="BT4" i="20"/>
  <c r="CB7" i="15"/>
  <c r="CB5" i="15" s="1"/>
  <c r="CB4" i="20"/>
  <c r="AJ5" i="22"/>
  <c r="AJ4" i="22" s="1"/>
  <c r="AN5" i="22"/>
  <c r="AN4" i="22" s="1"/>
  <c r="AR5" i="22"/>
  <c r="AR4" i="22" s="1"/>
  <c r="AV5" i="22"/>
  <c r="AV4" i="22" s="1"/>
  <c r="AZ5" i="22"/>
  <c r="AZ4" i="22" s="1"/>
  <c r="BD5" i="22"/>
  <c r="BD4" i="22" s="1"/>
  <c r="BH5" i="22"/>
  <c r="BH4" i="22" s="1"/>
  <c r="BP5" i="22"/>
  <c r="BP4" i="22" s="1"/>
  <c r="BL5" i="22"/>
  <c r="BL4" i="22" s="1"/>
  <c r="BT5" i="22"/>
  <c r="BT4" i="22" s="1"/>
  <c r="CB5" i="22"/>
  <c r="CB4" i="22" s="1"/>
  <c r="BT99" i="12"/>
  <c r="BX99" i="12"/>
  <c r="CB99" i="12"/>
  <c r="AQ42" i="12"/>
  <c r="AV42" i="12"/>
  <c r="BG42" i="12"/>
  <c r="BL42" i="12"/>
  <c r="BW42" i="12"/>
  <c r="CB42" i="12"/>
  <c r="BM99" i="12"/>
  <c r="BM100" i="12" s="1"/>
  <c r="CC99" i="12"/>
  <c r="CC100" i="12" s="1"/>
  <c r="CC102" i="12"/>
  <c r="AW103" i="12"/>
  <c r="BM103" i="12"/>
  <c r="CC103" i="12"/>
  <c r="AN108" i="12"/>
  <c r="AN110" i="12" s="1"/>
  <c r="AS108" i="12"/>
  <c r="BD108" i="12"/>
  <c r="BI108" i="12"/>
  <c r="BW4" i="31"/>
  <c r="CA4" i="31"/>
  <c r="AJ4" i="20"/>
  <c r="AZ4" i="20"/>
  <c r="BP4" i="20"/>
  <c r="BX5" i="22"/>
  <c r="BX4" i="22" s="1"/>
  <c r="BT11" i="15"/>
  <c r="AN17" i="10"/>
  <c r="AN129" i="10" s="1"/>
  <c r="BD17" i="10"/>
  <c r="BD129" i="10" s="1"/>
  <c r="BT17" i="10"/>
  <c r="BT129" i="10" s="1"/>
  <c r="AM42" i="12"/>
  <c r="AR42" i="12"/>
  <c r="BC42" i="12"/>
  <c r="BH42" i="12"/>
  <c r="BS42" i="12"/>
  <c r="BX42" i="12"/>
  <c r="BN14" i="6"/>
  <c r="BN17" i="19"/>
  <c r="BN62" i="12" s="1"/>
  <c r="AO4" i="20"/>
  <c r="BE4" i="20"/>
  <c r="BU4" i="20"/>
  <c r="AJ11" i="15"/>
  <c r="AJ4" i="15" s="1"/>
  <c r="AN11" i="15"/>
  <c r="AR11" i="15"/>
  <c r="AR4" i="15" s="1"/>
  <c r="AV11" i="15"/>
  <c r="AH93" i="12"/>
  <c r="AH38" i="12"/>
  <c r="AH11" i="12"/>
  <c r="AL93" i="12"/>
  <c r="AL38" i="12"/>
  <c r="AL11" i="12"/>
  <c r="AP93" i="12"/>
  <c r="AP38" i="12"/>
  <c r="AP11" i="12"/>
  <c r="AT93" i="12"/>
  <c r="AT38" i="12"/>
  <c r="AT11" i="12"/>
  <c r="AX93" i="12"/>
  <c r="AX38" i="12"/>
  <c r="AX11" i="12"/>
  <c r="BB93" i="12"/>
  <c r="BB38" i="12"/>
  <c r="BB11" i="12"/>
  <c r="BF93" i="12"/>
  <c r="BF38" i="12"/>
  <c r="BF11" i="12"/>
  <c r="BV109" i="12"/>
  <c r="BV110" i="12" s="1"/>
  <c r="BV43" i="12"/>
  <c r="AP108" i="12"/>
  <c r="AC26" i="20"/>
  <c r="AG26" i="20"/>
  <c r="AK26" i="20"/>
  <c r="AO26" i="20"/>
  <c r="AS26" i="20"/>
  <c r="AW26" i="20"/>
  <c r="BA26" i="20"/>
  <c r="BE26" i="20"/>
  <c r="BI26" i="20"/>
  <c r="BM26" i="20"/>
  <c r="BQ26" i="20"/>
  <c r="BU26" i="20"/>
  <c r="BY26" i="20"/>
  <c r="CC26" i="20"/>
  <c r="AY17" i="22"/>
  <c r="AY13" i="15" s="1"/>
  <c r="AY11" i="15" s="1"/>
  <c r="BC17" i="22"/>
  <c r="BC13" i="15" s="1"/>
  <c r="BC11" i="15" s="1"/>
  <c r="BG17" i="22"/>
  <c r="BG13" i="15" s="1"/>
  <c r="BG11" i="15" s="1"/>
  <c r="BK17" i="22"/>
  <c r="BK13" i="15" s="1"/>
  <c r="BK11" i="15" s="1"/>
  <c r="BO17" i="22"/>
  <c r="BO13" i="15" s="1"/>
  <c r="BO11" i="15" s="1"/>
  <c r="BS17" i="22"/>
  <c r="BS13" i="15" s="1"/>
  <c r="BS11" i="15" s="1"/>
  <c r="BW17" i="22"/>
  <c r="BW13" i="15" s="1"/>
  <c r="BW11" i="15" s="1"/>
  <c r="CA17" i="22"/>
  <c r="CA13" i="15" s="1"/>
  <c r="CA11" i="15" s="1"/>
  <c r="AZ11" i="15"/>
  <c r="AZ4" i="15" s="1"/>
  <c r="BD11" i="15"/>
  <c r="BH11" i="15"/>
  <c r="BL11" i="15"/>
  <c r="BP11" i="15"/>
  <c r="BP4" i="15" s="1"/>
  <c r="BX11" i="15"/>
  <c r="BX4" i="15" s="1"/>
  <c r="CB11" i="15"/>
  <c r="BO14" i="6"/>
  <c r="BO17" i="19"/>
  <c r="BO62" i="12" s="1"/>
  <c r="BO63" i="12" s="1"/>
  <c r="G5" i="22"/>
  <c r="K5" i="22"/>
  <c r="O5" i="22"/>
  <c r="S5" i="22"/>
  <c r="W5" i="22"/>
  <c r="AA5" i="22"/>
  <c r="AE5" i="22"/>
  <c r="D4" i="22"/>
  <c r="H4" i="22"/>
  <c r="L4" i="22"/>
  <c r="P4" i="22"/>
  <c r="T4" i="22"/>
  <c r="X4" i="22"/>
  <c r="AB4" i="22"/>
  <c r="AF4" i="22"/>
  <c r="AV20" i="15"/>
  <c r="AV5" i="24"/>
  <c r="AZ20" i="15"/>
  <c r="AZ5" i="24"/>
  <c r="BD5" i="24"/>
  <c r="BD20" i="15"/>
  <c r="BH20" i="15"/>
  <c r="BH18" i="15" s="1"/>
  <c r="BH4" i="15" s="1"/>
  <c r="BH5" i="24"/>
  <c r="BL20" i="15"/>
  <c r="BL5" i="24"/>
  <c r="BP20" i="15"/>
  <c r="BP5" i="24"/>
  <c r="BT20" i="15"/>
  <c r="BT5" i="24"/>
  <c r="BX20" i="15"/>
  <c r="BX18" i="15" s="1"/>
  <c r="BX5" i="24"/>
  <c r="CB20" i="15"/>
  <c r="CB5" i="24"/>
  <c r="AN19" i="15"/>
  <c r="AN18" i="15" s="1"/>
  <c r="AN5" i="24"/>
  <c r="AR19" i="15"/>
  <c r="AR18" i="15" s="1"/>
  <c r="AR5" i="24"/>
  <c r="AV18" i="15"/>
  <c r="AZ18" i="15"/>
  <c r="BD18" i="15"/>
  <c r="BL18" i="15"/>
  <c r="BP18" i="15"/>
  <c r="BT18" i="15"/>
  <c r="BZ21" i="15"/>
  <c r="BZ18" i="15" s="1"/>
  <c r="BZ43" i="6"/>
  <c r="BZ99" i="9"/>
  <c r="BZ143" i="9" s="1"/>
  <c r="BZ140" i="9" s="1"/>
  <c r="BZ14" i="24"/>
  <c r="BZ4" i="24"/>
  <c r="BK6" i="12"/>
  <c r="BK4" i="27"/>
  <c r="BO6" i="12"/>
  <c r="BO4" i="27"/>
  <c r="BS6" i="12"/>
  <c r="BS12" i="12" s="1"/>
  <c r="BS4" i="27"/>
  <c r="BW6" i="12"/>
  <c r="BW4" i="27"/>
  <c r="CA6" i="12"/>
  <c r="CA4" i="27"/>
  <c r="BJ31" i="12"/>
  <c r="BJ32" i="12" s="1"/>
  <c r="BN31" i="12"/>
  <c r="BN32" i="12" s="1"/>
  <c r="BR31" i="12"/>
  <c r="BR32" i="12" s="1"/>
  <c r="BV31" i="12"/>
  <c r="BV32" i="12" s="1"/>
  <c r="BZ31" i="12"/>
  <c r="BZ32" i="12" s="1"/>
  <c r="AH63" i="12"/>
  <c r="AL63" i="12"/>
  <c r="AP63" i="12"/>
  <c r="AT63" i="12"/>
  <c r="AX63" i="12"/>
  <c r="BB63" i="12"/>
  <c r="BF63" i="12"/>
  <c r="BJ63" i="12"/>
  <c r="BA35" i="14"/>
  <c r="BE35" i="14"/>
  <c r="BI35" i="14"/>
  <c r="AH8" i="15"/>
  <c r="AH5" i="15" s="1"/>
  <c r="AH4" i="15" s="1"/>
  <c r="AH4" i="20"/>
  <c r="AL8" i="15"/>
  <c r="AL5" i="15" s="1"/>
  <c r="AL4" i="15" s="1"/>
  <c r="AL4" i="20"/>
  <c r="AP8" i="15"/>
  <c r="AP5" i="15" s="1"/>
  <c r="AP4" i="15" s="1"/>
  <c r="AP4" i="20"/>
  <c r="AT8" i="15"/>
  <c r="AT5" i="15" s="1"/>
  <c r="AT4" i="15" s="1"/>
  <c r="AT4" i="20"/>
  <c r="AX8" i="15"/>
  <c r="AX5" i="15" s="1"/>
  <c r="AX4" i="15" s="1"/>
  <c r="AX4" i="20"/>
  <c r="BB8" i="15"/>
  <c r="BB5" i="15" s="1"/>
  <c r="BB4" i="15" s="1"/>
  <c r="BB4" i="20"/>
  <c r="BF8" i="15"/>
  <c r="BF5" i="15" s="1"/>
  <c r="BF4" i="15" s="1"/>
  <c r="BF4" i="20"/>
  <c r="BJ8" i="15"/>
  <c r="BJ5" i="15" s="1"/>
  <c r="BJ4" i="15" s="1"/>
  <c r="BJ4" i="20"/>
  <c r="BN8" i="15"/>
  <c r="BN5" i="15" s="1"/>
  <c r="BN4" i="15" s="1"/>
  <c r="BN4" i="20"/>
  <c r="BR8" i="15"/>
  <c r="BR5" i="15" s="1"/>
  <c r="BR4" i="15" s="1"/>
  <c r="BR4" i="20"/>
  <c r="BV8" i="15"/>
  <c r="BV5" i="15" s="1"/>
  <c r="BV4" i="15" s="1"/>
  <c r="BV4" i="20"/>
  <c r="BZ8" i="15"/>
  <c r="BZ5" i="15" s="1"/>
  <c r="BZ4" i="20"/>
  <c r="AI5" i="15"/>
  <c r="AI4" i="15" s="1"/>
  <c r="AM5" i="15"/>
  <c r="AM4" i="15" s="1"/>
  <c r="AQ5" i="15"/>
  <c r="AU5" i="15"/>
  <c r="AY5" i="15"/>
  <c r="AY4" i="15" s="1"/>
  <c r="BC5" i="15"/>
  <c r="BC4" i="15" s="1"/>
  <c r="BG5" i="15"/>
  <c r="BG4" i="15" s="1"/>
  <c r="BS5" i="15"/>
  <c r="BS4" i="15" s="1"/>
  <c r="BW5" i="15"/>
  <c r="BW4" i="15" s="1"/>
  <c r="CA5" i="15"/>
  <c r="D5" i="22"/>
  <c r="H5" i="22"/>
  <c r="L5" i="22"/>
  <c r="P5" i="22"/>
  <c r="T5" i="22"/>
  <c r="X5" i="22"/>
  <c r="AB5" i="22"/>
  <c r="AF5" i="22"/>
  <c r="AI11" i="15"/>
  <c r="AQ11" i="15"/>
  <c r="AU11" i="15"/>
  <c r="AR4" i="24"/>
  <c r="BH4" i="24"/>
  <c r="BX4" i="24"/>
  <c r="AW20" i="15"/>
  <c r="AW18" i="15" s="1"/>
  <c r="AW4" i="15" s="1"/>
  <c r="AW5" i="24"/>
  <c r="AW4" i="24"/>
  <c r="BA20" i="15"/>
  <c r="BA18" i="15" s="1"/>
  <c r="BA5" i="24"/>
  <c r="BA4" i="24"/>
  <c r="BE20" i="15"/>
  <c r="BE18" i="15" s="1"/>
  <c r="BE4" i="15" s="1"/>
  <c r="BE4" i="24"/>
  <c r="BI20" i="15"/>
  <c r="BI18" i="15" s="1"/>
  <c r="BI4" i="24"/>
  <c r="BM20" i="15"/>
  <c r="BM18" i="15" s="1"/>
  <c r="BM4" i="15" s="1"/>
  <c r="BM5" i="24"/>
  <c r="BM4" i="24"/>
  <c r="BQ20" i="15"/>
  <c r="BQ18" i="15" s="1"/>
  <c r="BQ5" i="24"/>
  <c r="BQ4" i="24"/>
  <c r="BU20" i="15"/>
  <c r="BU18" i="15" s="1"/>
  <c r="BU4" i="15" s="1"/>
  <c r="BU4" i="24"/>
  <c r="BY20" i="15"/>
  <c r="BY4" i="24"/>
  <c r="CC20" i="15"/>
  <c r="CC18" i="15" s="1"/>
  <c r="CC4" i="15" s="1"/>
  <c r="CC5" i="24"/>
  <c r="CC4" i="24"/>
  <c r="AK19" i="15"/>
  <c r="AK18" i="15" s="1"/>
  <c r="AK5" i="24"/>
  <c r="AK4" i="24"/>
  <c r="AO19" i="15"/>
  <c r="AO18" i="15" s="1"/>
  <c r="AO4" i="15" s="1"/>
  <c r="AO4" i="24"/>
  <c r="AS19" i="15"/>
  <c r="AS18" i="15" s="1"/>
  <c r="AS4" i="24"/>
  <c r="BH6" i="12"/>
  <c r="BH4" i="27"/>
  <c r="BL6" i="12"/>
  <c r="BL12" i="12" s="1"/>
  <c r="BL4" i="27"/>
  <c r="BP6" i="12"/>
  <c r="BP4" i="27"/>
  <c r="BT6" i="12"/>
  <c r="BT4" i="27"/>
  <c r="BX6" i="12"/>
  <c r="BX4" i="27"/>
  <c r="CB6" i="12"/>
  <c r="CB12" i="12" s="1"/>
  <c r="CB4" i="27"/>
  <c r="BX4" i="31"/>
  <c r="CB4" i="31"/>
  <c r="AU5" i="24"/>
  <c r="BK5" i="24"/>
  <c r="CA5" i="24"/>
  <c r="BX21" i="15"/>
  <c r="BX99" i="9"/>
  <c r="BX143" i="9" s="1"/>
  <c r="BX140" i="9" s="1"/>
  <c r="CB99" i="9"/>
  <c r="CB143" i="9" s="1"/>
  <c r="CB140" i="9" s="1"/>
  <c r="CB43" i="6"/>
  <c r="BY21" i="15"/>
  <c r="BY43" i="6"/>
  <c r="BY99" i="9"/>
  <c r="BY143" i="9" s="1"/>
  <c r="BY140" i="9" s="1"/>
  <c r="CC21" i="15"/>
  <c r="CC43" i="6"/>
  <c r="CC99" i="9"/>
  <c r="CC143" i="9" s="1"/>
  <c r="CC140" i="9" s="1"/>
  <c r="BS4" i="30"/>
  <c r="BW4" i="30"/>
  <c r="CA4" i="30"/>
  <c r="BY4" i="31"/>
  <c r="CC4" i="31"/>
  <c r="BZ4" i="31"/>
  <c r="CB21" i="15"/>
  <c r="CB18" i="15" s="1"/>
  <c r="BW21" i="15"/>
  <c r="BW18" i="15" s="1"/>
  <c r="BW99" i="9"/>
  <c r="BW43" i="6"/>
  <c r="BW77" i="6" s="1"/>
  <c r="CA43" i="6"/>
  <c r="CA77" i="6" s="1"/>
  <c r="BW143" i="9" l="1"/>
  <c r="BW140" i="9" s="1"/>
  <c r="BW125" i="9"/>
  <c r="BT98" i="12"/>
  <c r="BT37" i="12"/>
  <c r="BT12" i="12"/>
  <c r="BT92" i="12"/>
  <c r="BO85" i="6"/>
  <c r="BO79" i="6"/>
  <c r="BO10" i="5" s="1"/>
  <c r="BO12" i="5" s="1"/>
  <c r="AH42" i="12"/>
  <c r="AH103" i="12"/>
  <c r="BS109" i="12"/>
  <c r="BK4" i="15"/>
  <c r="AJ109" i="12"/>
  <c r="AJ110" i="12" s="1"/>
  <c r="AJ43" i="12"/>
  <c r="AJ8" i="5"/>
  <c r="AJ7" i="4"/>
  <c r="AJ126" i="9"/>
  <c r="AJ16" i="5" s="1"/>
  <c r="AY14" i="5"/>
  <c r="AY17" i="5" s="1"/>
  <c r="BI14" i="5"/>
  <c r="AX8" i="5"/>
  <c r="AX7" i="4"/>
  <c r="AX126" i="9"/>
  <c r="AX16" i="5" s="1"/>
  <c r="BH14" i="5"/>
  <c r="BW98" i="12"/>
  <c r="BW92" i="12"/>
  <c r="BW37" i="12"/>
  <c r="BO12" i="12"/>
  <c r="BO37" i="12"/>
  <c r="BO92" i="12"/>
  <c r="BO98" i="12"/>
  <c r="BF12" i="12"/>
  <c r="BF99" i="12"/>
  <c r="BF100" i="12" s="1"/>
  <c r="BB42" i="12"/>
  <c r="BB103" i="12"/>
  <c r="AP12" i="12"/>
  <c r="AP99" i="12"/>
  <c r="AP100" i="12" s="1"/>
  <c r="AL42" i="12"/>
  <c r="AL103" i="12"/>
  <c r="BN63" i="12"/>
  <c r="BN99" i="12"/>
  <c r="BN100" i="12" s="1"/>
  <c r="BH109" i="12"/>
  <c r="BL109" i="12"/>
  <c r="BT100" i="12"/>
  <c r="CB4" i="15"/>
  <c r="AV4" i="15"/>
  <c r="BQ4" i="15"/>
  <c r="BA4" i="15"/>
  <c r="AK4" i="15"/>
  <c r="CA109" i="12"/>
  <c r="CB125" i="9"/>
  <c r="BL8" i="5"/>
  <c r="BL7" i="4"/>
  <c r="BL126" i="9"/>
  <c r="BL16" i="5" s="1"/>
  <c r="AV8" i="5"/>
  <c r="AV7" i="4"/>
  <c r="AV126" i="9"/>
  <c r="AV16" i="5" s="1"/>
  <c r="CA14" i="5"/>
  <c r="CA17" i="5" s="1"/>
  <c r="CA129" i="9"/>
  <c r="BK14" i="5"/>
  <c r="BK17" i="5" s="1"/>
  <c r="BK129" i="9"/>
  <c r="AU14" i="5"/>
  <c r="AU17" i="5" s="1"/>
  <c r="AU129" i="9"/>
  <c r="BY109" i="12"/>
  <c r="BY110" i="12" s="1"/>
  <c r="BY43" i="12"/>
  <c r="BK109" i="12"/>
  <c r="AJ14" i="5"/>
  <c r="AJ17" i="5" s="1"/>
  <c r="AJ129" i="9"/>
  <c r="AY8" i="5"/>
  <c r="AY7" i="4"/>
  <c r="AY126" i="9"/>
  <c r="AY16" i="5" s="1"/>
  <c r="BY14" i="5"/>
  <c r="BD14" i="5"/>
  <c r="AH14" i="5"/>
  <c r="BL8" i="4"/>
  <c r="AJ8" i="4"/>
  <c r="BY125" i="9"/>
  <c r="AS8" i="5"/>
  <c r="AS7" i="4"/>
  <c r="AS126" i="9"/>
  <c r="AS16" i="5" s="1"/>
  <c r="AW14" i="5"/>
  <c r="AW17" i="5" s="1"/>
  <c r="AW129" i="9"/>
  <c r="AV14" i="5"/>
  <c r="AV17" i="5" s="1"/>
  <c r="BB17" i="5"/>
  <c r="AL17" i="5"/>
  <c r="BR17" i="5"/>
  <c r="CC80" i="6"/>
  <c r="CC11" i="5" s="1"/>
  <c r="CC12" i="5" s="1"/>
  <c r="CC86" i="6"/>
  <c r="CC83" i="6" s="1"/>
  <c r="AH7" i="3" s="1"/>
  <c r="CC77" i="6"/>
  <c r="BX98" i="12"/>
  <c r="BX100" i="12" s="1"/>
  <c r="BX92" i="12"/>
  <c r="BX12" i="12"/>
  <c r="BX37" i="12"/>
  <c r="BP98" i="12"/>
  <c r="BP100" i="12" s="1"/>
  <c r="BP37" i="12"/>
  <c r="BP92" i="12"/>
  <c r="BP12" i="12"/>
  <c r="BH98" i="12"/>
  <c r="BH100" i="12" s="1"/>
  <c r="BH92" i="12"/>
  <c r="BH12" i="12"/>
  <c r="BH37" i="12"/>
  <c r="BY18" i="15"/>
  <c r="AU4" i="15"/>
  <c r="BF42" i="12"/>
  <c r="BF103" i="12"/>
  <c r="AT12" i="12"/>
  <c r="AT99" i="12"/>
  <c r="AT100" i="12" s="1"/>
  <c r="AP42" i="12"/>
  <c r="AP103" i="12"/>
  <c r="BN85" i="6"/>
  <c r="BN79" i="6"/>
  <c r="BN10" i="5" s="1"/>
  <c r="BN12" i="5" s="1"/>
  <c r="BN77" i="6"/>
  <c r="BN82" i="6" s="1"/>
  <c r="BC43" i="12"/>
  <c r="BC109" i="12"/>
  <c r="BC110" i="12" s="1"/>
  <c r="BG109" i="12"/>
  <c r="BG110" i="12" s="1"/>
  <c r="BG43" i="12"/>
  <c r="BD4" i="15"/>
  <c r="BY4" i="15"/>
  <c r="BP109" i="12"/>
  <c r="BP43" i="12"/>
  <c r="BX125" i="9"/>
  <c r="BH8" i="5"/>
  <c r="BH7" i="4"/>
  <c r="BH126" i="9"/>
  <c r="BH16" i="5" s="1"/>
  <c r="AR8" i="5"/>
  <c r="AR7" i="4"/>
  <c r="AR126" i="9"/>
  <c r="AR16" i="5" s="1"/>
  <c r="BW14" i="5"/>
  <c r="BG14" i="5"/>
  <c r="BG17" i="5" s="1"/>
  <c r="BG129" i="9"/>
  <c r="AQ14" i="5"/>
  <c r="AQ17" i="5" s="1"/>
  <c r="AQ129" i="9"/>
  <c r="CA8" i="4"/>
  <c r="BD109" i="12"/>
  <c r="BD110" i="12" s="1"/>
  <c r="BD43" i="12"/>
  <c r="AZ109" i="12"/>
  <c r="AZ110" i="12" s="1"/>
  <c r="AZ43" i="12"/>
  <c r="BQ7" i="5"/>
  <c r="BQ76" i="9"/>
  <c r="BA129" i="9"/>
  <c r="BZ125" i="9"/>
  <c r="AI8" i="5"/>
  <c r="AI7" i="4"/>
  <c r="AI126" i="9"/>
  <c r="AI16" i="5" s="1"/>
  <c r="BT14" i="5"/>
  <c r="AX14" i="5"/>
  <c r="AX17" i="5" s="1"/>
  <c r="AX129" i="9"/>
  <c r="BN8" i="5"/>
  <c r="BN7" i="4"/>
  <c r="BN126" i="9"/>
  <c r="BN16" i="5" s="1"/>
  <c r="AH8" i="5"/>
  <c r="AH7" i="4"/>
  <c r="AH126" i="9"/>
  <c r="AH16" i="5" s="1"/>
  <c r="CC14" i="5"/>
  <c r="AS8" i="4"/>
  <c r="BH128" i="9"/>
  <c r="AV128" i="9"/>
  <c r="BN128" i="9"/>
  <c r="AY128" i="9"/>
  <c r="BL129" i="9"/>
  <c r="AR129" i="9"/>
  <c r="CB86" i="6"/>
  <c r="CB83" i="6" s="1"/>
  <c r="AG7" i="3" s="1"/>
  <c r="CB80" i="6"/>
  <c r="CB11" i="5" s="1"/>
  <c r="CB12" i="5" s="1"/>
  <c r="CB98" i="12"/>
  <c r="CB92" i="12"/>
  <c r="CB37" i="12"/>
  <c r="BL98" i="12"/>
  <c r="BL100" i="12" s="1"/>
  <c r="BL92" i="12"/>
  <c r="BL37" i="12"/>
  <c r="BB12" i="12"/>
  <c r="BB99" i="12"/>
  <c r="BB100" i="12" s="1"/>
  <c r="AX42" i="12"/>
  <c r="AX103" i="12"/>
  <c r="AL12" i="12"/>
  <c r="AL99" i="12"/>
  <c r="AL100" i="12" s="1"/>
  <c r="AM109" i="12"/>
  <c r="AM110" i="12" s="1"/>
  <c r="AM43" i="12"/>
  <c r="BW109" i="12"/>
  <c r="BW43" i="12"/>
  <c r="AQ43" i="12"/>
  <c r="AQ109" i="12"/>
  <c r="AQ110" i="12" s="1"/>
  <c r="BT4" i="15"/>
  <c r="AN4" i="15"/>
  <c r="BP8" i="5"/>
  <c r="BP7" i="4"/>
  <c r="BP126" i="9"/>
  <c r="BP16" i="5" s="1"/>
  <c r="AZ8" i="5"/>
  <c r="AZ7" i="4"/>
  <c r="AZ126" i="9"/>
  <c r="AZ16" i="5" s="1"/>
  <c r="BO14" i="5"/>
  <c r="AI14" i="5"/>
  <c r="AI17" i="5" s="1"/>
  <c r="AI129" i="9"/>
  <c r="BW100" i="12"/>
  <c r="AZ14" i="5"/>
  <c r="AZ17" i="5" s="1"/>
  <c r="BJ8" i="5"/>
  <c r="BJ7" i="4"/>
  <c r="BJ126" i="9"/>
  <c r="AN14" i="5"/>
  <c r="CB14" i="5"/>
  <c r="BP8" i="4"/>
  <c r="AZ8" i="4"/>
  <c r="CB77" i="6"/>
  <c r="CB82" i="6" s="1"/>
  <c r="AO15" i="5"/>
  <c r="AO17" i="5" s="1"/>
  <c r="AO129" i="9"/>
  <c r="BY86" i="6"/>
  <c r="BY83" i="6" s="1"/>
  <c r="AD7" i="3" s="1"/>
  <c r="BY77" i="6"/>
  <c r="BY82" i="6" s="1"/>
  <c r="BY80" i="6"/>
  <c r="BY11" i="5" s="1"/>
  <c r="BY12" i="5" s="1"/>
  <c r="CA80" i="6"/>
  <c r="CA11" i="5" s="1"/>
  <c r="CA12" i="5" s="1"/>
  <c r="CA86" i="6"/>
  <c r="CA83" i="6" s="1"/>
  <c r="AF7" i="3" s="1"/>
  <c r="BW80" i="6"/>
  <c r="BW11" i="5" s="1"/>
  <c r="BW12" i="5" s="1"/>
  <c r="BW86" i="6"/>
  <c r="BW83" i="6" s="1"/>
  <c r="AB7" i="3" s="1"/>
  <c r="CA4" i="15"/>
  <c r="AQ4" i="15"/>
  <c r="BZ4" i="15"/>
  <c r="CA98" i="12"/>
  <c r="CA100" i="12" s="1"/>
  <c r="CA92" i="12"/>
  <c r="CA37" i="12"/>
  <c r="CA43" i="12" s="1"/>
  <c r="BS98" i="12"/>
  <c r="BS100" i="12" s="1"/>
  <c r="BS92" i="12"/>
  <c r="BS37" i="12"/>
  <c r="BK92" i="12"/>
  <c r="BK37" i="12"/>
  <c r="BK43" i="12" s="1"/>
  <c r="BK98" i="12"/>
  <c r="BZ80" i="6"/>
  <c r="BZ11" i="5" s="1"/>
  <c r="BZ12" i="5" s="1"/>
  <c r="BZ86" i="6"/>
  <c r="BZ83" i="6" s="1"/>
  <c r="AE7" i="3" s="1"/>
  <c r="AX12" i="12"/>
  <c r="AX99" i="12"/>
  <c r="AX100" i="12" s="1"/>
  <c r="AT42" i="12"/>
  <c r="AT103" i="12"/>
  <c r="AH12" i="12"/>
  <c r="AH99" i="12"/>
  <c r="AH100" i="12" s="1"/>
  <c r="BX109" i="12"/>
  <c r="BX43" i="12"/>
  <c r="AR109" i="12"/>
  <c r="AR110" i="12" s="1"/>
  <c r="AR43" i="12"/>
  <c r="CB109" i="12"/>
  <c r="CB43" i="12"/>
  <c r="AV109" i="12"/>
  <c r="AV110" i="12" s="1"/>
  <c r="AV43" i="12"/>
  <c r="CB100" i="12"/>
  <c r="BL4" i="15"/>
  <c r="BI4" i="15"/>
  <c r="AS4" i="15"/>
  <c r="AU109" i="12"/>
  <c r="AU110" i="12" s="1"/>
  <c r="AU43" i="12"/>
  <c r="BT8" i="5"/>
  <c r="BT7" i="4"/>
  <c r="BT126" i="9"/>
  <c r="BT16" i="5" s="1"/>
  <c r="BD8" i="5"/>
  <c r="BD7" i="4"/>
  <c r="BD126" i="9"/>
  <c r="BD16" i="5" s="1"/>
  <c r="AN8" i="5"/>
  <c r="AN7" i="4"/>
  <c r="AN126" i="9"/>
  <c r="AN16" i="5" s="1"/>
  <c r="BS14" i="5"/>
  <c r="BS17" i="5" s="1"/>
  <c r="BS129" i="9"/>
  <c r="BC14" i="5"/>
  <c r="BC17" i="5" s="1"/>
  <c r="BC129" i="9"/>
  <c r="AM14" i="5"/>
  <c r="AM17" i="5" s="1"/>
  <c r="AM129" i="9"/>
  <c r="AS109" i="12"/>
  <c r="AS110" i="12" s="1"/>
  <c r="AS43" i="12"/>
  <c r="BK100" i="12"/>
  <c r="AO43" i="12"/>
  <c r="AO109" i="12"/>
  <c r="AO110" i="12" s="1"/>
  <c r="BW12" i="12"/>
  <c r="BP14" i="5"/>
  <c r="BP17" i="5" s="1"/>
  <c r="BP129" i="9"/>
  <c r="AK129" i="9"/>
  <c r="BO8" i="5"/>
  <c r="BO7" i="4"/>
  <c r="BO126" i="9"/>
  <c r="BO16" i="5" s="1"/>
  <c r="BN14" i="5"/>
  <c r="BN17" i="5" s="1"/>
  <c r="BN129" i="9"/>
  <c r="AS14" i="5"/>
  <c r="AS17" i="5" s="1"/>
  <c r="AS129" i="9"/>
  <c r="BJ8" i="4"/>
  <c r="BL128" i="9"/>
  <c r="BD128" i="9"/>
  <c r="AR128" i="9"/>
  <c r="AJ128" i="9"/>
  <c r="BF129" i="9"/>
  <c r="BI8" i="5"/>
  <c r="BI7" i="4"/>
  <c r="BI126" i="9"/>
  <c r="BI16" i="5" s="1"/>
  <c r="BM14" i="5"/>
  <c r="BM17" i="5" s="1"/>
  <c r="BM129" i="9"/>
  <c r="BO99" i="12"/>
  <c r="BO100" i="12" s="1"/>
  <c r="CC125" i="9"/>
  <c r="CC7" i="5"/>
  <c r="CC128" i="9"/>
  <c r="CC76" i="9"/>
  <c r="CC15" i="5" s="1"/>
  <c r="BF17" i="5"/>
  <c r="AP17" i="5"/>
  <c r="BU15" i="5"/>
  <c r="BU17" i="5" s="1"/>
  <c r="BU129" i="9"/>
  <c r="BO77" i="6"/>
  <c r="BO82" i="6" s="1"/>
  <c r="AX128" i="9"/>
  <c r="BL17" i="5"/>
  <c r="AT17" i="5"/>
  <c r="BZ77" i="6"/>
  <c r="BZ82" i="6" s="1"/>
  <c r="BE15" i="5"/>
  <c r="BE17" i="5" s="1"/>
  <c r="BE129" i="9"/>
  <c r="AR17" i="5"/>
  <c r="AT43" i="12" l="1"/>
  <c r="AT109" i="12"/>
  <c r="AT110" i="12" s="1"/>
  <c r="AN129" i="9"/>
  <c r="BL102" i="12"/>
  <c r="BL108" i="12"/>
  <c r="BD17" i="5"/>
  <c r="CB8" i="5"/>
  <c r="CB7" i="4"/>
  <c r="CB126" i="9"/>
  <c r="CB128" i="9"/>
  <c r="CB8" i="4"/>
  <c r="AL43" i="12"/>
  <c r="AL109" i="12"/>
  <c r="AL110" i="12" s="1"/>
  <c r="BB43" i="12"/>
  <c r="BB109" i="12"/>
  <c r="BB110" i="12" s="1"/>
  <c r="BI17" i="5"/>
  <c r="BW8" i="5"/>
  <c r="BW7" i="4"/>
  <c r="BW126" i="9"/>
  <c r="BW128" i="9"/>
  <c r="BW8" i="4"/>
  <c r="BS102" i="12"/>
  <c r="BS108" i="12"/>
  <c r="CC8" i="5"/>
  <c r="CC7" i="4"/>
  <c r="CC126" i="9"/>
  <c r="CC16" i="5" s="1"/>
  <c r="CC17" i="5" s="1"/>
  <c r="CC8" i="4"/>
  <c r="AN17" i="5"/>
  <c r="AZ129" i="9"/>
  <c r="AX43" i="12"/>
  <c r="AX109" i="12"/>
  <c r="AX110" i="12" s="1"/>
  <c r="BT129" i="9"/>
  <c r="BQ15" i="5"/>
  <c r="BQ17" i="5" s="1"/>
  <c r="BQ129" i="9"/>
  <c r="BX8" i="5"/>
  <c r="BX7" i="4"/>
  <c r="BX126" i="9"/>
  <c r="BX128" i="9"/>
  <c r="BX8" i="4"/>
  <c r="BH102" i="12"/>
  <c r="BH108" i="12"/>
  <c r="BH110" i="12" s="1"/>
  <c r="BX108" i="12"/>
  <c r="BX110" i="12" s="1"/>
  <c r="BX102" i="12"/>
  <c r="CC82" i="6"/>
  <c r="AH129" i="9"/>
  <c r="BL43" i="12"/>
  <c r="BO108" i="12"/>
  <c r="BO110" i="12" s="1"/>
  <c r="BO102" i="12"/>
  <c r="BO43" i="12"/>
  <c r="AY129" i="9"/>
  <c r="AH43" i="12"/>
  <c r="AH109" i="12"/>
  <c r="AH110" i="12" s="1"/>
  <c r="BY93" i="6"/>
  <c r="BY99" i="6" s="1"/>
  <c r="CB93" i="6"/>
  <c r="CB99" i="6" s="1"/>
  <c r="BJ16" i="5"/>
  <c r="BJ17" i="5" s="1"/>
  <c r="BJ129" i="9"/>
  <c r="BO129" i="9"/>
  <c r="BT17" i="5"/>
  <c r="BZ8" i="5"/>
  <c r="BZ7" i="4"/>
  <c r="BZ126" i="9"/>
  <c r="BZ8" i="4"/>
  <c r="BZ128" i="9"/>
  <c r="AP109" i="12"/>
  <c r="AP110" i="12" s="1"/>
  <c r="AP43" i="12"/>
  <c r="BF109" i="12"/>
  <c r="BF110" i="12" s="1"/>
  <c r="BF43" i="12"/>
  <c r="BY8" i="5"/>
  <c r="BY7" i="4"/>
  <c r="BY126" i="9"/>
  <c r="BY8" i="4"/>
  <c r="BY128" i="9"/>
  <c r="AH17" i="5"/>
  <c r="BL110" i="12"/>
  <c r="BH129" i="9"/>
  <c r="BS110" i="12"/>
  <c r="BT102" i="12"/>
  <c r="BT108" i="12"/>
  <c r="BT110" i="12" s="1"/>
  <c r="BT43" i="12"/>
  <c r="BW82" i="6"/>
  <c r="BZ93" i="6"/>
  <c r="BZ99" i="6" s="1"/>
  <c r="BK108" i="12"/>
  <c r="BK110" i="12" s="1"/>
  <c r="BK102" i="12"/>
  <c r="CA108" i="12"/>
  <c r="CA110" i="12" s="1"/>
  <c r="CA102" i="12"/>
  <c r="BO17" i="5"/>
  <c r="CB108" i="12"/>
  <c r="CB110" i="12" s="1"/>
  <c r="CB102" i="12"/>
  <c r="CC129" i="9"/>
  <c r="BP110" i="12"/>
  <c r="BP102" i="12"/>
  <c r="BP108" i="12"/>
  <c r="AV129" i="9"/>
  <c r="BD129" i="9"/>
  <c r="BH43" i="12"/>
  <c r="BW102" i="12"/>
  <c r="BW108" i="12"/>
  <c r="BW110" i="12" s="1"/>
  <c r="BH17" i="5"/>
  <c r="BI129" i="9"/>
  <c r="BS43" i="12"/>
  <c r="CA82" i="6"/>
  <c r="BZ16" i="5" l="1"/>
  <c r="BZ17" i="5" s="1"/>
  <c r="BZ129" i="9"/>
  <c r="CC93" i="6"/>
  <c r="CC99" i="6" s="1"/>
  <c r="CB16" i="5"/>
  <c r="CB17" i="5" s="1"/>
  <c r="CB129" i="9"/>
  <c r="BW16" i="5"/>
  <c r="BW17" i="5" s="1"/>
  <c r="BW129" i="9"/>
  <c r="BW93" i="6"/>
  <c r="BW99" i="6" s="1"/>
  <c r="BY16" i="5"/>
  <c r="BY17" i="5" s="1"/>
  <c r="BY129" i="9"/>
  <c r="CA93" i="6"/>
  <c r="CA99" i="6" s="1"/>
  <c r="BX16" i="5"/>
  <c r="BX17" i="5" s="1"/>
  <c r="BX129" i="9"/>
</calcChain>
</file>

<file path=xl/sharedStrings.xml><?xml version="1.0" encoding="utf-8"?>
<sst xmlns="http://schemas.openxmlformats.org/spreadsheetml/2006/main" count="15062" uniqueCount="757">
  <si>
    <t>Autumn 2020</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</si>
  <si>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</si>
  <si>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</si>
  <si>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</si>
  <si>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</si>
  <si>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</si>
  <si>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</si>
  <si>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</si>
  <si>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2025/26. </t>
  </si>
  <si>
    <t xml:space="preserve">Table 1a: Benefit expenditure by benefit 1948/49 to 2025/26 nominal terms. </t>
  </si>
  <si>
    <t xml:space="preserve">Table 1b: Benefit expenditure by benefit 1948/49 to 2025/26 real terms prices. </t>
  </si>
  <si>
    <t>Table 1c: Caseloads by benefit</t>
  </si>
  <si>
    <t>Table 2a: Benefit expenditure by age group, 1978/79 to 2025/26 nominal terms.</t>
  </si>
  <si>
    <t>Table 2b: Benefit expenditure by age group, 1978/79 to 2025/26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</si>
  <si>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</si>
  <si>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</si>
  <si>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</si>
  <si>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</si>
  <si>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</si>
  <si>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</si>
  <si>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</si>
  <si>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</si>
  <si>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</si>
  <si>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</si>
  <si>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</si>
  <si>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</si>
  <si>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</si>
  <si>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</si>
  <si>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</si>
  <si>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</si>
  <si>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</si>
  <si>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</si>
  <si>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</si>
  <si>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</si>
  <si>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</si>
  <si>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</si>
  <si>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</si>
  <si>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</si>
  <si>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</si>
  <si>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</si>
  <si>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</si>
  <si>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</si>
  <si>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</si>
  <si>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</si>
  <si>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</si>
  <si>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Autumn</t>
  </si>
  <si>
    <t>BASIS FOR THIS FORECAST</t>
  </si>
  <si>
    <t xml:space="preserve">Forecast figures are consistent with Autumn 2020 Economic and Fiscal Outlook (EFO) published by the Office for Budget Responsibility (OBR) on 25th November 2020. The OBR EFO is available at http://cdn.obr.uk/CCS1020397650-001_OBR-November2020-EFO-v2-Web-accessible.pdf. Forecasts reflect the Government's delivery plans and the OBR’s additional judgements as set out in the EFO. 
Details of the DWP Social Security forecast are published in the EFO, Supplementary Table 3.7, at http://cdn.obr.uk/Fiscal_Supplementary_Tables_Expenditure_AB20.xlsx
Due to different definitions of spending and to additional analysis leading to reassignment of spending across benefits, figures in these tables do not exactly match those in the EFO, but a reconciliation between the two is included at the foot of Table 1a. 
</t>
  </si>
  <si>
    <t>PRESENTATION OF FIGURES</t>
  </si>
  <si>
    <r>
      <rPr>
        <b/>
        <sz val="12"/>
        <color rgb="FF000000"/>
        <rFont val="Arial"/>
        <family val="2"/>
      </rPr>
      <t>Geographical coverage:</t>
    </r>
    <r>
      <rPr>
        <b/>
        <sz val="12"/>
        <color rgb="FF000000"/>
        <rFont val="Arial"/>
        <family val="2"/>
      </rPr>
      <t xml:space="preserve">
</t>
    </r>
    <r>
      <rPr>
        <sz val="12"/>
        <color rgb="FF000000"/>
        <rFont val="Arial"/>
        <family val="2"/>
      </rPr>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Figures, except in the UK welfare table, do not include amounts devolved to Scottish Government.</t>
    </r>
  </si>
  <si>
    <r>
      <rPr>
        <b/>
        <sz val="12"/>
        <color rgb="FF000000"/>
        <rFont val="Arial"/>
        <family val="2"/>
      </rPr>
      <t>Claimant groups:</t>
    </r>
    <r>
      <rPr>
        <b/>
        <sz val="12"/>
        <color rgb="FF000000"/>
        <rFont val="Arial"/>
        <family val="2"/>
      </rPr>
      <t xml:space="preserve">
</t>
    </r>
    <r>
      <rPr>
        <sz val="12"/>
        <color rgb="FF000000"/>
        <rFont val="Arial"/>
        <family val="2"/>
      </rPr>
      <t>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r>
  </si>
  <si>
    <r>
      <rPr>
        <b/>
        <sz val="12"/>
        <color rgb="FF000000"/>
        <rFont val="Arial"/>
        <family val="2"/>
      </rPr>
      <t>Real terms:</t>
    </r>
    <r>
      <rPr>
        <b/>
        <sz val="12"/>
        <color rgb="FF000000"/>
        <rFont val="Arial"/>
        <family val="2"/>
      </rPr>
      <t xml:space="preserve">
</t>
    </r>
    <r>
      <rPr>
        <sz val="12"/>
        <color rgb="FF000000"/>
        <rFont val="Arial"/>
        <family val="2"/>
      </rPr>
      <t xml:space="preserve">Real terms expenditure (where actual spending has been adjusted to remove the effects of general price level changes (inflation) over time using price levels from 2020/21 (the base year) has been calculated using OBR's economic forecast. Real terms figures provide a more meaningful measurement of change over time.
</t>
    </r>
  </si>
  <si>
    <r>
      <rPr>
        <b/>
        <sz val="12"/>
        <color rgb="FF000000"/>
        <rFont val="Arial"/>
        <family val="2"/>
      </rPr>
      <t>Rounding:</t>
    </r>
    <r>
      <rPr>
        <b/>
        <sz val="12"/>
        <color rgb="FF000000"/>
        <rFont val="Arial"/>
        <family val="2"/>
      </rPr>
      <t xml:space="preserve">
</t>
    </r>
    <r>
      <rPr>
        <sz val="12"/>
        <color rgb="FF000000"/>
        <rFont val="Arial"/>
        <family val="2"/>
      </rPr>
      <t xml:space="preserve">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</si>
  <si>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rgb="FF000000"/>
        <rFont val="Arial"/>
        <family val="2"/>
      </rPr>
      <t xml:space="preserve">Caseload figures represent an average over the full financial year; caseloads for benefits which commenced or ended during a financial year still reflect an average over the full year. Forecasts may use different sources to those on Stat-Xplore and so differ slightly.  </t>
    </r>
  </si>
  <si>
    <r>
      <rPr>
        <b/>
        <sz val="12"/>
        <color rgb="FF000000"/>
        <rFont val="Arial"/>
        <family val="2"/>
      </rPr>
      <t>Revisions:</t>
    </r>
    <r>
      <rPr>
        <b/>
        <sz val="12"/>
        <color rgb="FF000000"/>
        <rFont val="Arial"/>
        <family val="2"/>
      </rPr>
      <t xml:space="preserve">
</t>
    </r>
    <r>
      <rPr>
        <sz val="12"/>
        <color rgb="FF000000"/>
        <rFont val="Arial"/>
        <family val="2"/>
      </rPr>
      <t>Some figures for past years may have changed since previous publications and from other sources owing to the incorporation of more up-to-date information, improvements in the methodology used to break down expenditure totals between sub-groups, or minor definitional differences.</t>
    </r>
  </si>
  <si>
    <r>
      <rPr>
        <b/>
        <sz val="12"/>
        <color rgb="FF000000"/>
        <rFont val="Arial"/>
        <family val="2"/>
      </rPr>
      <t>Accounting basis:</t>
    </r>
    <r>
      <rPr>
        <b/>
        <sz val="12"/>
        <color rgb="FF000000"/>
        <rFont val="Arial"/>
        <family val="2"/>
      </rPr>
      <t xml:space="preserve">
</t>
    </r>
    <r>
      <rPr>
        <sz val="12"/>
        <color rgb="FF000000"/>
        <rFont val="Arial"/>
        <family val="2"/>
      </rPr>
      <t>Figures for 1999/00 onwards are on a Resource Accounting and Budgeting basis. There may be small differences between figures quoted in these tables and those quoted in Department for Work and Pensions Accounts.</t>
    </r>
  </si>
  <si>
    <t>BENEFIT SPECIFIC NOTES</t>
  </si>
  <si>
    <r>
      <t xml:space="preserve">Universal Credit and methodology:
</t>
    </r>
    <r>
      <rPr>
        <sz val="12"/>
        <color rgb="FF000000"/>
        <rFont val="Arial"/>
        <family val="2"/>
      </rPr>
      <t xml:space="preserve">Universal Credit was introduced in October 2013. This is gradually replacing Income Support, income-based Jobseeker's Allowance, income-based Employment and Support Allowance and Housing Benefit, along with Child Tax Credit and Working Tax Credit (delivered by Her Majesty's Revenue &amp; Customs). </t>
    </r>
    <r>
      <rPr>
        <sz val="12"/>
        <color rgb="FF000000"/>
        <rFont val="Arial"/>
        <family val="2"/>
      </rPr>
      <t xml:space="preserve">
</t>
    </r>
    <r>
      <rPr>
        <sz val="12"/>
        <color rgb="FF000000"/>
        <rFont val="Arial"/>
        <family val="2"/>
      </rPr>
      <t xml:space="preserve">
Universal Credit (UC) and the legacy benefits have moved from a 'counterfactual' to an 'actual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r>
    <r>
      <rPr>
        <sz val="12"/>
        <color rgb="FF000000"/>
        <rFont val="Arial"/>
        <family val="2"/>
      </rPr>
      <t xml:space="preserve">
                                                                                                                                                                                                                                                                                                                       </t>
    </r>
    <r>
      <rPr>
        <b/>
        <sz val="12"/>
        <color rgb="FF000000"/>
        <rFont val="Arial"/>
        <family val="2"/>
      </rPr>
      <t>Universal Credit breakdowns</t>
    </r>
    <r>
      <rPr>
        <sz val="12"/>
        <color rgb="FF000000"/>
        <rFont val="Arial"/>
        <family val="2"/>
      </rPr>
      <t xml:space="preserve">
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and Universal Credit expenditure on support for Housing. </t>
    </r>
    <r>
      <rPr>
        <sz val="12"/>
        <color rgb="FF000000"/>
        <rFont val="Arial"/>
        <family val="2"/>
      </rPr>
      <t xml:space="preserve">
</t>
    </r>
    <r>
      <rPr>
        <sz val="12"/>
        <color rgb="FF000000"/>
        <rFont val="Arial"/>
        <family val="2"/>
      </rPr>
      <t xml:space="preserve">
To be as consistent as possible with previous tables on disability/health conditions (Table 4), under UC, expenditure directed at those with health conditions will be defined as households where at least one person has been found to have either: i) Limited Capability for Work; ii) Limited Capability for Work and Work Related Activity; or iii) Be awaiting a Work Capability Assessment. Further, for consistency with previous information on ESA and ESA-passported HB, expenditure included will be the estimated spend on Standard Allowance, Health Element, and Housing Element (all adjusted proportionally for deductions and earnings in the household claim). Other parts of the payment, for example Child Element, are not included.             </t>
    </r>
    <r>
      <rPr>
        <sz val="12"/>
        <color rgb="FF000000"/>
        <rFont val="Arial"/>
        <family val="2"/>
      </rPr>
      <t xml:space="preserve">
</t>
    </r>
    <r>
      <rPr>
        <sz val="12"/>
        <color rgb="FF000000"/>
        <rFont val="Arial"/>
        <family val="2"/>
      </rPr>
      <t xml:space="preserve">
Autumn Budget 2020 is the first time in splitting Universal Credit expenditure. Due to methodologies used to produce these UC splits, they may not match those that would have been produced under the old ‘counterfactual’ methodologies (where we forecasted as if UC didn’t exist and added on a “UC Marginal Cost” to estimate the additional costs arising from UC). The methodology, and number of splits, will be developed over time, and therefore may change in future iterations”</t>
    </r>
    <r>
      <rPr>
        <sz val="12"/>
        <color rgb="FF000000"/>
        <rFont val="Arial"/>
        <family val="2"/>
      </rPr>
      <t xml:space="preserve">
</t>
    </r>
  </si>
  <si>
    <r>
      <rPr>
        <b/>
        <sz val="12"/>
        <color rgb="FF000000"/>
        <rFont val="Arial"/>
        <family val="2"/>
      </rPr>
      <t>Benefit changes over time:</t>
    </r>
    <r>
      <rPr>
        <b/>
        <sz val="12"/>
        <color rgb="FF000000"/>
        <rFont val="Arial"/>
        <family val="2"/>
      </rPr>
      <t xml:space="preserve">
</t>
    </r>
    <r>
      <rPr>
        <sz val="12"/>
        <color rgb="FF000000"/>
        <rFont val="Arial"/>
        <family val="2"/>
      </rPr>
      <t xml:space="preserve">Where one benefit has been renamed or superseded by another, and the earlier benefit is not shown separately, the most recent name for the benefit is shown, but the figures cover all relevant benefits, as follows:
     Bereavement benefits include Widows' Benefits and Bereavement Support Payment.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</si>
  <si>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color rgb="FF000000"/>
        <rFont val="Arial"/>
        <family val="2"/>
      </rPr>
      <t>New Deal and Employment programme allowances:</t>
    </r>
    <r>
      <rPr>
        <b/>
        <sz val="12"/>
        <color rgb="FF000000"/>
        <rFont val="Arial"/>
        <family val="2"/>
      </rPr>
      <t xml:space="preserve">
</t>
    </r>
    <r>
      <rPr>
        <sz val="12"/>
        <color rgb="FF000000"/>
        <rFont val="Arial"/>
        <family val="2"/>
      </rPr>
      <t xml:space="preserve">These comprise New Deal Allowances and expenditure for Work Programme customers on training courses for 30+ hours a week.
</t>
    </r>
  </si>
  <si>
    <r>
      <rPr>
        <b/>
        <sz val="12"/>
        <color rgb="FF000000"/>
        <rFont val="Arial"/>
        <family val="2"/>
      </rPr>
      <t>Other benefits:</t>
    </r>
    <r>
      <rPr>
        <b/>
        <sz val="12"/>
        <color rgb="FF000000"/>
        <rFont val="Arial"/>
        <family val="2"/>
      </rPr>
      <t xml:space="preserve">
</t>
    </r>
    <r>
      <rPr>
        <sz val="12"/>
        <color rgb="FF000000"/>
        <rFont val="Arial"/>
        <family val="2"/>
      </rPr>
      <t xml:space="preserve">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 funded Statutory Sick Pay returned for 2020/21 only as part of the policy response for COVID-19.
</t>
    </r>
  </si>
  <si>
    <r>
      <rPr>
        <b/>
        <sz val="12"/>
        <color rgb="FF000000"/>
        <rFont val="Arial"/>
        <family val="2"/>
      </rPr>
      <t>DEL expenditure:</t>
    </r>
    <r>
      <rPr>
        <b/>
        <sz val="12"/>
        <color rgb="FF000000"/>
        <rFont val="Arial"/>
        <family val="2"/>
      </rPr>
      <t xml:space="preserve">
</t>
    </r>
    <r>
      <rPr>
        <sz val="12"/>
        <color rgb="FF000000"/>
        <rFont val="Arial"/>
        <family val="2"/>
      </rPr>
      <t xml:space="preserve">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&amp; 2014 schemes
    New Deal and Employment Allowances from 2014/15
    New Enterprise Allowance from 2014/15
    Pneumoconiosis 1979 scheme
    Specialised Vehicles Fund from 2014/15
    Sure Start Maternity Grant from 2014/15
    Vaccine Damage Payments from 2014/15
</t>
    </r>
  </si>
  <si>
    <r>
      <rPr>
        <b/>
        <sz val="12"/>
        <color rgb="FF000000"/>
        <rFont val="Arial"/>
        <family val="2"/>
      </rPr>
      <t>Discretionary Housing Payments:</t>
    </r>
    <r>
      <rPr>
        <b/>
        <sz val="12"/>
        <color rgb="FF000000"/>
        <rFont val="Arial"/>
        <family val="2"/>
      </rPr>
      <t xml:space="preserve">
</t>
    </r>
    <r>
      <rPr>
        <sz val="12"/>
        <color rgb="FF000000"/>
        <rFont val="Arial"/>
        <family val="2"/>
      </rPr>
      <t>Discretionary Housing Payments outturn figures are shown up to 2019/20 and include all payments made by Local Authorities, whatever the funding source. The forecast figure for 2020/21 is based on current year allocations. Forecasts figures for 2021/22 and beyond are based on the £140m total allocation announced in Autumn 2020 Spending Round. These forecast years show only the expected DWP DEL allocations for England and Wales, as funding for Scotland is now devolved and paid through the block grant. Expenditure beyond 2021/22 will be determined at the next Spending Review.</t>
    </r>
  </si>
  <si>
    <r>
      <t xml:space="preserve">Support for Mortgage Interest loans
</t>
    </r>
    <r>
      <rPr>
        <sz val="12"/>
        <color rgb="FF000000"/>
        <rFont val="Arial"/>
        <family val="2"/>
      </rPr>
      <t>In April 2018, Support for Mortgage Interest became a loan, replacing the support for mortgage interest element in qualifying benefits. The expenditure figures given in the tables relate only to the estimated write-offs of loans.</t>
    </r>
  </si>
  <si>
    <t>INFORMATION ON SPECIFIC TABLES</t>
  </si>
  <si>
    <r>
      <rPr>
        <b/>
        <sz val="12"/>
        <color rgb="FF000000"/>
        <rFont val="Arial"/>
        <family val="2"/>
      </rPr>
      <t>Benefit expenditure to support disabled people and people with health conditions (Table 4):</t>
    </r>
    <r>
      <rPr>
        <b/>
        <sz val="12"/>
        <color rgb="FF000000"/>
        <rFont val="Arial"/>
        <family val="2"/>
      </rPr>
      <t xml:space="preserve">
</t>
    </r>
    <r>
      <rPr>
        <sz val="12"/>
        <color rgb="FF000000"/>
        <rFont val="Arial"/>
        <family val="2"/>
      </rPr>
      <t xml:space="preserve">This table summarises benefit expenditure on disability, incapacity and carer benefits. It includes spending on benefits explicitly directed at disabled people, people with health conditions and their carers; including Income Support and Housing Benefit paid to people in the disabled, incapacity and carer statistical groups, as well as the health related spend on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</si>
  <si>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color rgb="FF000000"/>
        <rFont val="Arial"/>
        <family val="2"/>
      </rPr>
      <t>Unemployment benefits table</t>
    </r>
    <r>
      <rPr>
        <b/>
        <sz val="12"/>
        <color rgb="FF000000"/>
        <rFont val="Arial"/>
        <family val="2"/>
      </rPr>
      <t xml:space="preserve">
</t>
    </r>
    <r>
      <rPr>
        <sz val="12"/>
        <color rgb="FF000000"/>
        <rFont val="Arial"/>
        <family val="2"/>
      </rPr>
      <t xml:space="preserve">This table now includes Universal Credit (UC) expenditure to provide a comprehensive overview of expenditure attributed to unemployment rather. This UC expenditure is the total UC expenditure, and not just the equivalent JSA spend, and so will include spend directed at those in-work and those claiming UC for non-unemployment driven reasons
</t>
    </r>
  </si>
  <si>
    <r>
      <rPr>
        <b/>
        <sz val="12"/>
        <color rgb="FF000000"/>
        <rFont val="Arial"/>
        <family val="2"/>
      </rPr>
      <t>UC and equivalents table</t>
    </r>
    <r>
      <rPr>
        <b/>
        <sz val="12"/>
        <color rgb="FF000000"/>
        <rFont val="Arial"/>
        <family val="2"/>
      </rPr>
      <t xml:space="preserve">
</t>
    </r>
    <r>
      <rPr>
        <sz val="12"/>
        <color rgb="FF000000"/>
        <rFont val="Arial"/>
        <family val="2"/>
      </rPr>
      <t xml:space="preserve">This new table has been added to depict total Universal Credit (UC) and equivalent legacy benefit expenditure, including Tax Credits payed by Her Majesty’s Revenue and Customs.
</t>
    </r>
  </si>
  <si>
    <t>TRANSFERS AND DEVOLUTION</t>
  </si>
  <si>
    <r>
      <rPr>
        <b/>
        <sz val="12"/>
        <color rgb="FF000000"/>
        <rFont val="Arial"/>
        <family val="2"/>
      </rPr>
      <t>Transfers between departments and to devolved administrations:</t>
    </r>
    <r>
      <rPr>
        <b/>
        <sz val="12"/>
        <color rgb="FF000000"/>
        <rFont val="Arial"/>
        <family val="2"/>
      </rPr>
      <t xml:space="preserve">
</t>
    </r>
    <r>
      <rPr>
        <sz val="12"/>
        <color rgb="FF000000"/>
        <rFont val="Arial"/>
        <family val="2"/>
      </rPr>
      <t xml:space="preserve">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2) Family Credit and Disability Working Allowance were replaced from October 1999 by Working Families Tax Credit and Disabled Person's Tax Credit, administered by Her Majesty's Revenue &amp; Customs.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</si>
  <si>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</si>
  <si>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</si>
  <si>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</si>
  <si>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</si>
  <si>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</si>
  <si>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</si>
  <si>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</si>
  <si>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</si>
  <si>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9)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</si>
  <si>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</si>
  <si>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</si>
  <si>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t xml:space="preserve">12)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
</t>
  </si>
  <si>
    <t xml:space="preserve">13) Executive competence for Disability Living Allowance, Personal Independence Payment, Attendance Allowance,  Severe Disablement Allowance and Industrial Injuries Disablement Benefit in Scotland will be transferred to the Scottish Government on 1st April 2020. From this point, Scottish caseload and expenditure are no longer included in our tables. 
This means that:
       Figures up to and including 2019/20 present data for the whole of Great Britain.
       Figures for 2020/21 onwards present data for England and Wales only.
</t>
  </si>
  <si>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</si>
  <si>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</si>
  <si>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</si>
  <si>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</si>
  <si>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</si>
  <si>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</si>
  <si>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</si>
  <si>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</si>
  <si>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</si>
  <si>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</si>
  <si>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</si>
  <si>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</si>
  <si>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</si>
  <si>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</si>
  <si>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</si>
  <si>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</si>
  <si>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</si>
  <si>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</si>
  <si>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</si>
  <si>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</si>
  <si>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</si>
  <si>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</si>
  <si>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</si>
  <si>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</si>
  <si>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</si>
  <si>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</si>
  <si>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</si>
  <si>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</si>
  <si>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</si>
  <si>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</si>
  <si>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</si>
  <si>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</si>
  <si>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</si>
  <si>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Outturn</t>
  </si>
  <si>
    <t>Forecast</t>
  </si>
  <si>
    <t>United Kingdom welfare spending, 
£ billion, nominal terms</t>
  </si>
  <si>
    <t>DWP Social Security (GB)</t>
  </si>
  <si>
    <t xml:space="preserve">of which within the Welfare Cap </t>
  </si>
  <si>
    <t xml:space="preserve">of which outside the Welfare Cap </t>
  </si>
  <si>
    <t>Child Benefit</t>
  </si>
  <si>
    <t>Child Trust Fund; Health in Pregnancy Grant</t>
  </si>
  <si>
    <t xml:space="preserve">Paternity, Parental and Adoption Pay </t>
  </si>
  <si>
    <t xml:space="preserve">Personal tax credits </t>
  </si>
  <si>
    <t>Tax Free Childcare</t>
  </si>
  <si>
    <t>Northern Ireland Social Security</t>
  </si>
  <si>
    <t>Expenditure devolved to Scottish Government</t>
  </si>
  <si>
    <t>Total</t>
  </si>
  <si>
    <t>United Kingdom welfare spending, 
£ billion, real terms, 2020/21 prices</t>
  </si>
  <si>
    <t>United Kingdom welfare spending, 
£ per year, real terms, 2020/21 prices, per total household</t>
  </si>
  <si>
    <t xml:space="preserve">Welfare spend within the Welfare Cap </t>
  </si>
  <si>
    <t xml:space="preserve">Welfare spend outside the Welfare Cap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</si>
  <si>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</si>
  <si>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</si>
  <si>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</si>
  <si>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</si>
  <si>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</si>
  <si>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</si>
  <si>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</si>
  <si>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</si>
  <si>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</si>
  <si>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</si>
  <si>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</si>
  <si>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</si>
  <si>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</si>
  <si>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</si>
  <si>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</si>
  <si>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</si>
  <si>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</si>
  <si>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</si>
  <si>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</si>
  <si>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</si>
  <si>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</si>
  <si>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</si>
  <si>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</si>
  <si>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</si>
  <si>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</si>
  <si>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</si>
  <si>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</si>
  <si>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</si>
  <si>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</si>
  <si>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</si>
  <si>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</si>
  <si>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</si>
  <si>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</si>
  <si>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</si>
  <si>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</si>
  <si>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</si>
  <si>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</si>
  <si>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</si>
  <si>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</si>
  <si>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</si>
  <si>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</si>
  <si>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</si>
  <si>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</si>
  <si>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</si>
  <si>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</si>
  <si>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</si>
  <si>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</si>
  <si>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</si>
  <si>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</si>
  <si>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</si>
  <si>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</si>
  <si>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Her Majesty's Revenue and Customs and predecessors</t>
  </si>
  <si>
    <t>Great Britain welfare spending, 
£ billion, nominal terms</t>
  </si>
  <si>
    <t>People of working age and children</t>
  </si>
  <si>
    <t>Pensioners</t>
  </si>
  <si>
    <t>of which DWP</t>
  </si>
  <si>
    <t>of which Non-DWP</t>
  </si>
  <si>
    <t>Great Britain welfare spending, 
£ billion, real terms, 2020/21 prices</t>
  </si>
  <si>
    <t>Great Britain welfare spending, 
£ per year, real terms, 2020/21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</si>
  <si>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</si>
  <si>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</si>
  <si>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</si>
  <si>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</si>
  <si>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</si>
  <si>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</si>
  <si>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</si>
  <si>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</si>
  <si>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</si>
  <si>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</si>
  <si>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</si>
  <si>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2020/21 prices</t>
  </si>
  <si>
    <t>Benefit expenditure consistent with current DWP coverage, 
£ billion, real terms, 2020/21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</si>
  <si>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</si>
  <si>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</si>
  <si>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</si>
  <si>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</si>
  <si>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</si>
  <si>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</si>
  <si>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</si>
  <si>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</si>
  <si>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</si>
  <si>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</si>
  <si>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</si>
  <si>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</si>
  <si>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</si>
  <si>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</si>
  <si>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</si>
  <si>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</si>
  <si>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</si>
  <si>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</si>
  <si>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</si>
  <si>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</si>
  <si>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</si>
  <si>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</si>
  <si>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</si>
  <si>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</si>
  <si>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</si>
  <si>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</si>
  <si>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</si>
  <si>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</si>
  <si>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</si>
  <si>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</si>
  <si>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</si>
  <si>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</si>
  <si>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</si>
  <si>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</si>
  <si>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</si>
  <si>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</si>
  <si>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</si>
  <si>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</si>
  <si>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</si>
  <si>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</si>
  <si>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</si>
  <si>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</si>
  <si>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</si>
  <si>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</si>
  <si>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</si>
  <si>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</si>
  <si>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</si>
  <si>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</si>
  <si>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</si>
  <si>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</si>
  <si>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</si>
  <si>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</si>
  <si>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</si>
  <si>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</si>
  <si>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</si>
  <si>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</si>
  <si>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</si>
  <si>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</si>
  <si>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</si>
  <si>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</si>
  <si>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</si>
  <si>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</si>
  <si>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</si>
  <si>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</si>
  <si>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</si>
  <si>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</si>
  <si>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</si>
  <si>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</si>
  <si>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</si>
  <si>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</si>
  <si>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</si>
  <si>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</si>
  <si>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</si>
  <si>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</si>
  <si>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</si>
  <si>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</si>
  <si>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</si>
  <si>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</si>
  <si>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</si>
  <si>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</si>
  <si>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Benefits funded by local authorities, Housing Revenue Accounts and Scottish Government</t>
  </si>
  <si>
    <t>of which Housing benefits</t>
  </si>
  <si>
    <t>of which Council Tax Benefit</t>
  </si>
  <si>
    <t xml:space="preserve">of which Discretionary Housing Payments </t>
  </si>
  <si>
    <t>Reconciliation with OBR Economic &amp; Fiscal Outlook Supplementary Fiscal Table 4.7</t>
  </si>
  <si>
    <t>Total in DWP Annually Managed Expenditure (as row 82 above)</t>
  </si>
  <si>
    <t>removal of Over 75 TV Licences</t>
  </si>
  <si>
    <t>addition of accounting adjustments</t>
  </si>
  <si>
    <t>addition of Housing Benefit to reflect latest outturn</t>
  </si>
  <si>
    <t>due to rounding</t>
  </si>
  <si>
    <t>Total DWP AME (consistent with OBR's Economic &amp; Fiscal Outlook definition)</t>
  </si>
  <si>
    <t>DWP Social Security spending as shown in the Supplementary Fiscal Table 4.7 OBR Economic and Fiscal Outlook Published 25 November 2020</t>
  </si>
  <si>
    <t>Table 1b: Expenditure by benefit,</t>
  </si>
  <si>
    <t>£ million, real terms, 2020/21 prices</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</si>
  <si>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</si>
  <si>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</si>
  <si>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</si>
  <si>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</si>
  <si>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</si>
  <si>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</si>
  <si>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</si>
  <si>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</si>
  <si>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</si>
  <si>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</si>
  <si>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</si>
  <si>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</si>
  <si>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</si>
  <si>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</si>
  <si>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</si>
  <si>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</si>
  <si>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</si>
  <si>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</si>
  <si>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</si>
  <si>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</si>
  <si>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</si>
  <si>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</si>
  <si>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</si>
  <si>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</si>
  <si>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</si>
  <si>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</si>
  <si>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</si>
  <si>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</si>
  <si>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</si>
  <si>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</si>
  <si>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</si>
  <si>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</si>
  <si>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</si>
  <si>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</si>
  <si>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</si>
  <si>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</si>
  <si>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</si>
  <si>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</si>
  <si>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</si>
  <si>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</si>
  <si>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</si>
  <si>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</si>
  <si>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</si>
  <si>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</si>
  <si>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</si>
  <si>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</si>
  <si>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</si>
  <si>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</si>
  <si>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</si>
  <si>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</si>
  <si>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</si>
  <si>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</si>
  <si>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</si>
  <si>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</si>
  <si>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</si>
  <si>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</si>
  <si>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</si>
  <si>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</si>
  <si>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</si>
  <si>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</si>
  <si>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</si>
  <si>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</si>
  <si>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</si>
  <si>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</si>
  <si>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</si>
  <si>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</si>
  <si>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</si>
  <si>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</si>
  <si>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</si>
  <si>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</si>
  <si>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</si>
  <si>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</si>
  <si>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</si>
  <si>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</si>
  <si>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</si>
  <si>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</si>
  <si>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</si>
  <si>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</si>
  <si>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</si>
  <si>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</si>
  <si>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</si>
  <si>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</si>
  <si>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</si>
  <si>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</si>
  <si>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</si>
  <si>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</si>
  <si>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</si>
  <si>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</si>
  <si>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</si>
  <si>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</si>
  <si>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</si>
  <si>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</si>
  <si>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</si>
  <si>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</si>
  <si>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</si>
  <si>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</si>
  <si>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</si>
  <si>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</si>
  <si>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</si>
  <si>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</si>
  <si>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</si>
  <si>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</si>
  <si>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</si>
  <si>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</si>
  <si>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</si>
  <si>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</si>
  <si>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</si>
  <si>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</si>
  <si>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</si>
  <si>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</si>
  <si>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</si>
  <si>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</si>
  <si>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</si>
  <si>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</si>
  <si>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</si>
  <si>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</si>
  <si>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</si>
  <si>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</si>
  <si>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</si>
  <si>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</si>
  <si>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</si>
  <si>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</si>
  <si>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</si>
  <si>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</si>
  <si>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</si>
  <si>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</si>
  <si>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</si>
  <si>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</si>
  <si>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</si>
  <si>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</si>
  <si>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</si>
  <si>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</si>
  <si>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</si>
  <si>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</si>
  <si>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</si>
  <si>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 xml:space="preserve">of which Income Support for carers </t>
  </si>
  <si>
    <t>of which associated Housing benefits</t>
  </si>
  <si>
    <t>by claimant group (National Statistics definition)</t>
  </si>
  <si>
    <t>Carer</t>
  </si>
  <si>
    <t>-</t>
  </si>
  <si>
    <t>Disabled</t>
  </si>
  <si>
    <t>Incapacity</t>
  </si>
  <si>
    <t>by claimant group (previous definition)</t>
  </si>
  <si>
    <t>Long-term sick and disabled</t>
  </si>
  <si>
    <t xml:space="preserve">   of which Universal Credit directed at those with health conditions</t>
  </si>
  <si>
    <t xml:space="preserve">   Standard Allowance and Health element</t>
  </si>
  <si>
    <t>Housing element</t>
  </si>
  <si>
    <t>Employment and Support Allowance and Universal Credit equivalent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</si>
  <si>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</si>
  <si>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</si>
  <si>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</si>
  <si>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</si>
  <si>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</si>
  <si>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</si>
  <si>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</si>
  <si>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</si>
  <si>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</si>
  <si>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</si>
  <si>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</si>
  <si>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</si>
  <si>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</si>
  <si>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</si>
  <si>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</si>
  <si>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</si>
  <si>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</si>
  <si>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</si>
  <si>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</si>
  <si>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</si>
  <si>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</si>
  <si>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</si>
  <si>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</si>
  <si>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</si>
  <si>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</si>
  <si>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</si>
  <si>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</si>
  <si>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</si>
  <si>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</si>
  <si>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</si>
  <si>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</si>
  <si>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</si>
  <si>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</si>
  <si>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</si>
  <si>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</si>
  <si>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</si>
  <si>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</si>
  <si>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</si>
  <si>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</si>
  <si>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</si>
  <si>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</si>
  <si>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</si>
  <si>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</si>
  <si>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</si>
  <si>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</si>
  <si>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</si>
  <si>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</si>
  <si>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</si>
  <si>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</si>
  <si>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</si>
  <si>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</si>
  <si>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</si>
  <si>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</si>
  <si>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</si>
  <si>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</si>
  <si>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</si>
  <si>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</si>
  <si>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</si>
  <si>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</si>
  <si>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</si>
  <si>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</si>
  <si>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</si>
  <si>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</si>
  <si>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</si>
  <si>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</si>
  <si>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</si>
  <si>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</si>
  <si>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</si>
  <si>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</si>
  <si>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</si>
  <si>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</si>
  <si>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</si>
  <si>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</si>
  <si>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</si>
  <si>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</si>
  <si>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</si>
  <si>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</si>
  <si>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</si>
  <si>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</si>
  <si>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</si>
  <si>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</si>
  <si>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</si>
  <si>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</si>
  <si>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</si>
  <si>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</si>
  <si>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</si>
  <si>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</si>
  <si>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</si>
  <si>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</si>
  <si>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</si>
  <si>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</si>
  <si>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</si>
  <si>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</si>
  <si>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</si>
  <si>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</si>
  <si>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</si>
  <si>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</si>
  <si>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</si>
  <si>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Forecast</t>
  </si>
  <si>
    <t>2021/22 Forecast</t>
  </si>
  <si>
    <t>2022/23 Forecast</t>
  </si>
  <si>
    <t>2023/24 Forecast</t>
  </si>
  <si>
    <t>2024/25 Forecast</t>
  </si>
  <si>
    <t>2025/26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</si>
  <si>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</si>
  <si>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</si>
  <si>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</si>
  <si>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</si>
  <si>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</si>
  <si>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</si>
  <si>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</si>
  <si>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</si>
  <si>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</si>
  <si>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</si>
  <si>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</si>
  <si>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</si>
  <si>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</si>
  <si>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</si>
  <si>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</si>
  <si>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</si>
  <si>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</si>
  <si>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</si>
  <si>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</si>
  <si>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</si>
  <si>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</si>
  <si>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</si>
  <si>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</si>
  <si>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</si>
  <si>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</si>
  <si>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</si>
  <si>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</si>
  <si>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</si>
  <si>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</si>
  <si>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</si>
  <si>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</si>
  <si>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</si>
  <si>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</si>
  <si>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</si>
  <si>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</si>
  <si>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</si>
  <si>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</si>
  <si>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</si>
  <si>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</si>
  <si>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t>
  </si>
  <si>
    <t>of which Housing Benefit AME within Welfare Cap</t>
  </si>
  <si>
    <t>of which Housing Benefit AME outside Welfare Cap</t>
  </si>
  <si>
    <t xml:space="preserve">of which Universal Credit spend on support for Housing </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</si>
  <si>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</si>
  <si>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</si>
  <si>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</si>
  <si>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</si>
  <si>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</si>
  <si>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</si>
  <si>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</si>
  <si>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</si>
  <si>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Housing Benefit only</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</si>
  <si>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</si>
  <si>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</si>
  <si>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</si>
  <si>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</si>
  <si>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</si>
  <si>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</si>
  <si>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</si>
  <si>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</si>
  <si>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</si>
  <si>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2020/21 prices</t>
  </si>
  <si>
    <t xml:space="preserve">     of which Local Housing Allowance</t>
  </si>
  <si>
    <t>Housing benefits caseloads, 
thousands</t>
  </si>
  <si>
    <t>of which outside Welfare Cap (Jobseeker)</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</si>
  <si>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</si>
  <si>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</si>
  <si>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</si>
  <si>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</si>
  <si>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</si>
  <si>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</si>
  <si>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</si>
  <si>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</si>
  <si>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</si>
  <si>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</si>
  <si>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</si>
  <si>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</si>
  <si>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</si>
  <si>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</si>
  <si>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</si>
  <si>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</si>
  <si>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</si>
  <si>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</si>
  <si>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</si>
  <si>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</si>
  <si>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</si>
  <si>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</si>
  <si>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</si>
  <si>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</si>
  <si>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</si>
  <si>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</si>
  <si>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</si>
  <si>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</si>
  <si>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</si>
  <si>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</si>
  <si>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</si>
  <si>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</si>
  <si>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</si>
  <si>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</si>
  <si>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</si>
  <si>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</si>
  <si>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</si>
  <si>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</si>
  <si>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</si>
  <si>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</si>
  <si>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</si>
  <si>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</si>
  <si>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</si>
  <si>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</si>
  <si>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</si>
  <si>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</si>
  <si>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</si>
  <si>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</si>
  <si>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</si>
  <si>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</si>
  <si>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</si>
  <si>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</si>
  <si>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</si>
  <si>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</si>
  <si>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</si>
  <si>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</si>
  <si>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</si>
  <si>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of which in DWP Annually Managed Expenditure</t>
  </si>
  <si>
    <t>of which Industrial Injuries Disablement Benefit</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</si>
  <si>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</si>
  <si>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</si>
  <si>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</si>
  <si>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</si>
  <si>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</si>
  <si>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</si>
  <si>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</si>
  <si>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</si>
  <si>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</si>
  <si>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</si>
  <si>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</si>
  <si>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</si>
  <si>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</si>
  <si>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</si>
  <si>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</si>
  <si>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</si>
  <si>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</si>
  <si>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</si>
  <si>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</si>
  <si>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</si>
  <si>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</si>
  <si>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</si>
  <si>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</si>
  <si>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</si>
  <si>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</si>
  <si>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</si>
  <si>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</si>
  <si>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</si>
  <si>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</si>
  <si>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</si>
  <si>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</si>
  <si>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</si>
  <si>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</si>
  <si>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</si>
  <si>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</si>
  <si>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</si>
  <si>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</si>
  <si>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</si>
  <si>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</si>
  <si>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</si>
  <si>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</si>
  <si>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</si>
  <si>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</si>
  <si>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</si>
  <si>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</si>
  <si>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</si>
  <si>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</si>
  <si>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</si>
  <si>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</si>
  <si>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</si>
  <si>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</si>
  <si>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Universal Credit - Total expenditure including AME</t>
  </si>
  <si>
    <t xml:space="preserve">      of which inside Welfare Cap</t>
  </si>
  <si>
    <t xml:space="preserve">      of which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</si>
  <si>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</si>
  <si>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</si>
  <si>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</si>
  <si>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</si>
  <si>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</si>
  <si>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</si>
  <si>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</si>
  <si>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</si>
  <si>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</si>
  <si>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</si>
  <si>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</si>
  <si>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</si>
  <si>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</si>
  <si>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</si>
  <si>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</si>
  <si>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</si>
  <si>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</si>
  <si>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</si>
  <si>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</si>
  <si>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</si>
  <si>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2020/21 prices</t>
  </si>
  <si>
    <t xml:space="preserve">  of which inside Welfare Cap</t>
  </si>
  <si>
    <t xml:space="preserve">  of which outside Welfare Cap</t>
  </si>
  <si>
    <r>
      <rPr>
        <b/>
        <sz val="12"/>
        <color rgb="FF000000"/>
        <rFont val="Arial"/>
        <family val="2"/>
      </rPr>
      <t xml:space="preserve">Welfare Cap:
</t>
    </r>
    <r>
      <rPr>
        <sz val="12"/>
        <color rgb="FF000000"/>
        <rFont val="Arial"/>
        <family val="2"/>
      </rPr>
      <t xml:space="preserve">One of the government's fiscal rules is the welfare cap. The welfare cap was introduced at Budget 2014. The current cap was reset at Spring Budget 2020 and applies to all DWP AME excluding State Pension and the most cyclical elements of welfare (Jobseeker’s Allowance, associated Housing Benefit, and the equivalent in Universal Credit). The cap also includes social security spending by other departments and the equivalent in Northern Ireland and the Scottish Government.  The current welfare cap is set for 2024-25 and will be formally reviewed at the start of the next parliament. 
Information on spending within and outside the cap has been included in these tables, although mainly only cover the elements of welfare spending covered by DWP. Other spending within the Welfare Cap is detailed in the OBR’s EFO and summarised in the UK welfare table. 
</t>
    </r>
  </si>
  <si>
    <t>Benefits funded by local authorities</t>
  </si>
  <si>
    <t>Department for Work &amp; Pensions, Northern Ireland Executive, Scottish Government, Her Majesty's Revenue and Customs and predecessors</t>
  </si>
  <si>
    <r>
      <rPr>
        <b/>
        <sz val="12"/>
        <color rgb="FF000000"/>
        <rFont val="Arial"/>
        <family val="2"/>
      </rPr>
      <t xml:space="preserve">GB and UK tables 
</t>
    </r>
    <r>
      <rPr>
        <sz val="12"/>
        <color rgb="FF000000"/>
        <rFont val="Arial"/>
        <family val="2"/>
      </rPr>
      <t xml:space="preserve">These tables have been re-included to the workbook, having been excluded in the publication following Spring Budget 2020. The GB table includes other non-DWP GB expenditure (excluding expenditure devolved to the Scottish Government) whilst the UK table includes the GB expenditure and expenditure devolved to the Scottish Government and Northern Ireland Executive with the exception of devolved Discretionary Housing Payments.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</si>
</sst>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0.0%"/>
    <numFmt numFmtId="165" formatCode="#,##0&quot; &quot;;&quot;-&quot;#,##0&quot; &quot;;&quot;-&quot;"/>
    <numFmt numFmtId="166" formatCode="#,##0.0&quot; &quot;;&quot;-&quot;#,##0.0&quot; &quot;;&quot;-&quot;"/>
    <numFmt numFmtId="167" formatCode="#,##0.00000000&quot; &quot;;&quot;-&quot;#,##0.00000000&quot; &quot;"/>
    <numFmt numFmtId="168" formatCode="#,##0.000&quot; &quot;;&quot;-&quot;#,##0.000&quot; &quot;"/>
    <numFmt numFmtId="169" formatCode="#,##0.0&quot; &quot;;&quot;-&quot;#,##0.0&quot; &quot;;&quot;- &quot;"/>
    <numFmt numFmtId="170" formatCode="0.000000%"/>
    <numFmt numFmtId="171" formatCode="0.00000%"/>
    <numFmt numFmtId="172" formatCode="#,##0.000&quot; &quot;;&quot;-&quot;#,##0.000&quot; &quot;;&quot;- &quot;"/>
    <numFmt numFmtId="173" formatCode="#,##0.000&quot; &quot;;&quot;-&quot;#,##0.000&quot; &quot;;&quot;-&quot;"/>
    <numFmt numFmtId="174" formatCode="&quot; &quot;#,##0&quot; &quot;;&quot;-&quot;#,##0&quot; &quot;;&quot; -&quot;00&quot; &quot;;&quot; &quot;@&quot; &quot;"/>
    <numFmt numFmtId="175" formatCode="&quot; &quot;#,##0.000&quot; &quot;;&quot;-&quot;#,##0.000&quot; &quot;;&quot; -&quot;00&quot; &quot;;&quot; &quot;@&quot; &quot;"/>
    <numFmt numFmtId="176" formatCode="#,##0&quot; &quot;;&quot;-&quot;#,##0&quot; &quot;;&quot;- &quot;"/>
    <numFmt numFmtId="177" formatCode="#,##0;&quot;-&quot;#,##0;&quot;-&quot;"/>
    <numFmt numFmtId="178" formatCode="#,##0.00;&quot;-&quot;#,##0.00;&quot;-&quot;"/>
    <numFmt numFmtId="179" formatCode="#,##0&quot; &quot;;[Red]&quot;-&quot;#,##0&quot; &quot;;&quot;- &quot;"/>
    <numFmt numFmtId="180" formatCode="#,##0.00&quot; &quot;;&quot;-&quot;#,##0.00&quot; &quot;;&quot;-&quot;"/>
    <numFmt numFmtId="181" formatCode="&quot; &quot;#,##0.00&quot; &quot;;&quot;-&quot;#,##0.00&quot; &quot;;&quot; -&quot;00&quot; &quot;;&quot; &quot;@&quot; &quot;"/>
    <numFmt numFmtId="182" formatCode="#,##0.0\ ;\-#,##0.0\ ;\-"/>
    <numFmt numFmtId="183" formatCode="#,##0.0"/>
  </numFmts>
  <fonts count="27" x14ac:knownFonts="1">
    <font>
      <sz val="10"/>
      <color rgb="FF000000"/>
      <name val="Arial"/>
      <family val="2"/>
    </font>
    <font>
      <sz val="10"/>
      <color rgb="FF000000"/>
      <name val="Arial"/>
      <family val="2"/>
    </font>
    <font>
      <sz val="10"/>
      <color rgb="FFFF0000"/>
      <name val="Arial"/>
      <family val="2"/>
    </font>
    <font>
      <b/>
      <sz val="10"/>
      <color rgb="FF00FF00"/>
      <name val="Arial"/>
      <family val="2"/>
    </font>
    <font>
      <b/>
      <sz val="10"/>
      <color rgb="FFFF0000"/>
      <name val="Arial"/>
      <family val="2"/>
    </font>
    <font>
      <u/>
      <sz val="10"/>
      <color rgb="FF0000FF"/>
      <name val="Arial"/>
      <family val="2"/>
    </font>
    <font>
      <sz val="8"/>
      <color rgb="FF000000"/>
      <name val="Arial"/>
      <family val="2"/>
    </font>
    <font>
      <b/>
      <sz val="22"/>
      <color rgb="FF000000"/>
      <name val="Arial"/>
      <family val="2"/>
    </font>
    <font>
      <b/>
      <sz val="20"/>
      <color rgb="FF262626"/>
      <name val="Arial"/>
      <family val="2"/>
    </font>
    <font>
      <sz val="12"/>
      <color rgb="FF000000"/>
      <name val="Arial"/>
      <family val="2"/>
    </font>
    <font>
      <b/>
      <u/>
      <sz val="12"/>
      <color rgb="FF000000"/>
      <name val="Arial"/>
      <family val="2"/>
    </font>
    <font>
      <u/>
      <sz val="12"/>
      <color rgb="FF0000FF"/>
      <name val="Arial"/>
      <family val="2"/>
    </font>
    <font>
      <sz val="12"/>
      <color rgb="FF0000FF"/>
      <name val="Arial"/>
      <family val="2"/>
    </font>
    <font>
      <b/>
      <sz val="12"/>
      <color rgb="FF000000"/>
      <name val="Arial"/>
      <family val="2"/>
    </font>
    <font>
      <sz val="12"/>
      <color rgb="FF548235"/>
      <name val="Arial"/>
      <family val="2"/>
    </font>
    <font>
      <sz val="12"/>
      <color rgb="FFFFFFFF"/>
      <name val="Arial"/>
      <family val="2"/>
    </font>
    <font>
      <sz val="12"/>
      <color rgb="FF969696"/>
      <name val="Arial"/>
      <family val="2"/>
    </font>
    <font>
      <sz val="12"/>
      <color rgb="FFC0C0C0"/>
      <name val="Arial"/>
      <family val="2"/>
    </font>
    <font>
      <b/>
      <sz val="12"/>
      <color rgb="FF0000FF"/>
      <name val="Arial"/>
      <family val="2"/>
    </font>
    <font>
      <sz val="12"/>
      <color rgb="FFFF0000"/>
      <name val="Arial"/>
      <family val="2"/>
    </font>
    <font>
      <u/>
      <sz val="12"/>
      <color rgb="FF000000"/>
      <name val="Arial"/>
      <family val="2"/>
    </font>
    <font>
      <b/>
      <sz val="12"/>
      <color rgb="FFFFFFFF"/>
      <name val="Arial"/>
      <family val="2"/>
    </font>
    <font>
      <b/>
      <sz val="12"/>
      <color rgb="FFFF0000"/>
      <name val="Arial"/>
      <family val="2"/>
    </font>
    <font>
      <b/>
      <u/>
      <sz val="12"/>
      <color rgb="FF0000FF"/>
      <name val="Arial"/>
      <family val="2"/>
    </font>
    <font>
      <b/>
      <sz val="10"/>
      <color rgb="FF000000"/>
      <name val="Arial"/>
      <family val="2"/>
    </font>
    <font>
      <sz val="12"/>
      <name val="Arial"/>
      <family val="2"/>
    </font>
    <font>
      <sz val="12"/>
      <color theme="1"/>
      <name val="Arial"/>
      <family val="2"/>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38">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top style="thin">
        <color rgb="FF000000"/>
      </top>
      <bottom/>
      <diagonal/>
    </border>
    <border>
      <left/>
      <right style="thin">
        <color rgb="FF000000"/>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style="medium">
        <color rgb="FF000000"/>
      </bottom>
      <diagonal/>
    </border>
    <border>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s>
  <cellStyleXfs count="1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81" fontId="1" fillId="0" borderId="0" applyFont="0" applyFill="0" applyBorder="0" applyAlignment="0" applyProtection="0"/>
    <xf numFmtId="0" fontId="5" fillId="0" borderId="0" applyNumberFormat="0" applyFill="0" applyBorder="0" applyAlignment="0" applyProtection="0"/>
    <xf numFmtId="0" fontId="1" fillId="0" borderId="0" applyNumberFormat="0" applyFont="0" applyBorder="0" applyProtection="0"/>
    <xf numFmtId="0" fontId="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9" fontId="1" fillId="0" borderId="0" applyFont="0" applyFill="0" applyBorder="0" applyAlignment="0" applyProtection="0"/>
    <xf numFmtId="9" fontId="1" fillId="0" borderId="0" applyFont="0" applyFill="0" applyBorder="0" applyAlignment="0" applyProtection="0"/>
  </cellStyleXfs>
  <cellXfs count="584">
    <xf numFmtId="0" fontId="0" fillId="0" borderId="0" xfId="0"/>
    <xf numFmtId="0" fontId="0" fillId="2" borderId="0" xfId="0" applyFill="1"/>
    <xf numFmtId="0" fontId="7" fillId="2" borderId="1" xfId="0" applyFont="1" applyFill="1" applyBorder="1" applyAlignment="1">
      <alignment horizontal="left" vertical="center" indent="22"/>
    </xf>
    <xf numFmtId="0" fontId="8" fillId="2" borderId="2" xfId="0" applyFont="1" applyFill="1" applyBorder="1" applyAlignment="1">
      <alignment horizontal="left" indent="18"/>
    </xf>
    <xf numFmtId="0" fontId="8" fillId="2" borderId="3" xfId="0" applyFont="1" applyFill="1" applyBorder="1" applyAlignment="1">
      <alignment horizontal="left" vertical="top" indent="18"/>
    </xf>
    <xf numFmtId="0" fontId="9" fillId="2" borderId="2" xfId="0" applyFont="1" applyFill="1" applyBorder="1" applyAlignment="1">
      <alignment horizontal="left" wrapText="1" indent="2"/>
    </xf>
    <xf numFmtId="0" fontId="9" fillId="2" borderId="2" xfId="0" applyFont="1" applyFill="1" applyBorder="1" applyAlignment="1">
      <alignment horizontal="left" indent="2"/>
    </xf>
    <xf numFmtId="0" fontId="10" fillId="2" borderId="2" xfId="0" applyFont="1" applyFill="1" applyBorder="1" applyAlignment="1">
      <alignment horizontal="left" indent="2"/>
    </xf>
    <xf numFmtId="0" fontId="11" fillId="2" borderId="2" xfId="5" applyFont="1" applyFill="1" applyBorder="1" applyAlignment="1">
      <alignment horizontal="left" indent="2"/>
    </xf>
    <xf numFmtId="0" fontId="10" fillId="2" borderId="2" xfId="0" applyFont="1" applyFill="1" applyBorder="1" applyAlignment="1">
      <alignment horizontal="left" wrapText="1" indent="2"/>
    </xf>
    <xf numFmtId="0" fontId="11" fillId="2" borderId="2" xfId="5" applyFont="1" applyFill="1" applyBorder="1" applyAlignment="1">
      <alignment horizontal="left" wrapText="1" indent="2"/>
    </xf>
    <xf numFmtId="0" fontId="11" fillId="2" borderId="2" xfId="5" applyFont="1" applyFill="1" applyBorder="1" applyAlignment="1">
      <alignment horizontal="left" vertical="top" indent="2"/>
    </xf>
    <xf numFmtId="0" fontId="11" fillId="2" borderId="4" xfId="5" applyFont="1" applyFill="1" applyBorder="1" applyAlignment="1">
      <alignment horizontal="left" vertical="top" wrapText="1" indent="2"/>
    </xf>
    <xf numFmtId="0" fontId="9" fillId="2" borderId="0" xfId="0" applyFont="1" applyFill="1"/>
    <xf numFmtId="0" fontId="11" fillId="2" borderId="0" xfId="5" applyFont="1" applyFill="1" applyAlignment="1">
      <alignment horizontal="center" vertical="center"/>
    </xf>
    <xf numFmtId="0" fontId="12" fillId="2" borderId="0" xfId="5" applyFont="1" applyFill="1" applyAlignment="1">
      <alignment vertical="center"/>
    </xf>
    <xf numFmtId="0" fontId="9" fillId="2" borderId="0" xfId="9" applyFont="1" applyFill="1" applyAlignment="1">
      <alignment vertical="center"/>
    </xf>
    <xf numFmtId="0" fontId="13" fillId="2" borderId="5" xfId="9" applyFont="1" applyFill="1" applyBorder="1" applyAlignment="1">
      <alignment horizontal="center" vertical="top" wrapText="1"/>
    </xf>
    <xf numFmtId="0" fontId="13" fillId="2" borderId="6" xfId="9" applyFont="1" applyFill="1" applyBorder="1" applyAlignment="1">
      <alignment wrapText="1"/>
    </xf>
    <xf numFmtId="0" fontId="9" fillId="2" borderId="7" xfId="9" applyFont="1" applyFill="1" applyBorder="1" applyAlignment="1">
      <alignment vertical="center"/>
    </xf>
    <xf numFmtId="0" fontId="13" fillId="2" borderId="8" xfId="9" applyFont="1" applyFill="1" applyBorder="1" applyAlignment="1">
      <alignment horizontal="center" vertical="top" wrapText="1"/>
    </xf>
    <xf numFmtId="0" fontId="13" fillId="2" borderId="0" xfId="9" applyFont="1" applyFill="1" applyAlignment="1">
      <alignment vertical="center" wrapText="1"/>
    </xf>
    <xf numFmtId="0" fontId="9" fillId="2" borderId="9" xfId="9" applyFont="1" applyFill="1" applyBorder="1" applyAlignment="1">
      <alignment vertical="center"/>
    </xf>
    <xf numFmtId="0" fontId="13" fillId="2" borderId="0" xfId="9" applyFont="1" applyFill="1" applyAlignment="1">
      <alignment vertical="top" wrapText="1"/>
    </xf>
    <xf numFmtId="0" fontId="14" fillId="2" borderId="8" xfId="9" applyFont="1" applyFill="1" applyBorder="1" applyAlignment="1">
      <alignment vertical="top"/>
    </xf>
    <xf numFmtId="0" fontId="9" fillId="2" borderId="0" xfId="9" applyFont="1" applyFill="1" applyAlignment="1">
      <alignment horizontal="left" vertical="top" wrapText="1" indent="2"/>
    </xf>
    <xf numFmtId="0" fontId="14" fillId="2" borderId="0" xfId="9" applyFont="1" applyFill="1" applyAlignment="1">
      <alignment vertical="center"/>
    </xf>
    <xf numFmtId="0" fontId="13" fillId="2" borderId="0" xfId="9" applyFont="1" applyFill="1" applyAlignment="1">
      <alignment horizontal="left" vertical="top" wrapText="1"/>
    </xf>
    <xf numFmtId="0" fontId="9" fillId="2" borderId="0" xfId="0" applyFont="1" applyFill="1" applyAlignment="1">
      <alignment horizontal="left" vertical="top" wrapText="1" indent="2"/>
    </xf>
    <xf numFmtId="0" fontId="9" fillId="2" borderId="0" xfId="9" applyFont="1" applyFill="1" applyAlignment="1">
      <alignment vertical="top"/>
    </xf>
    <xf numFmtId="0" fontId="13" fillId="2" borderId="0" xfId="0" applyFont="1" applyFill="1" applyAlignment="1">
      <alignment horizontal="left" vertical="top" wrapText="1" indent="2"/>
    </xf>
    <xf numFmtId="0" fontId="13" fillId="2" borderId="0" xfId="9" applyFont="1" applyFill="1" applyAlignment="1">
      <alignment horizontal="left" vertical="top" wrapText="1" indent="2"/>
    </xf>
    <xf numFmtId="0" fontId="13" fillId="2" borderId="0" xfId="9" applyFont="1" applyFill="1" applyAlignment="1">
      <alignment horizontal="left" vertical="top"/>
    </xf>
    <xf numFmtId="0" fontId="9" fillId="2" borderId="9" xfId="9" applyFont="1" applyFill="1" applyBorder="1" applyAlignment="1">
      <alignment vertical="top"/>
    </xf>
    <xf numFmtId="0" fontId="9" fillId="2" borderId="0" xfId="6" applyFont="1" applyFill="1" applyAlignment="1">
      <alignment horizontal="left" vertical="top" wrapText="1" indent="2"/>
    </xf>
    <xf numFmtId="0" fontId="13" fillId="2" borderId="0" xfId="9" applyFont="1" applyFill="1" applyAlignment="1">
      <alignment vertical="center"/>
    </xf>
    <xf numFmtId="0" fontId="13" fillId="0" borderId="0" xfId="0" applyFont="1" applyAlignment="1">
      <alignment vertical="center"/>
    </xf>
    <xf numFmtId="0" fontId="9" fillId="2" borderId="0" xfId="9" applyFont="1" applyFill="1" applyAlignment="1">
      <alignment horizontal="left" vertical="top" wrapText="1" indent="4"/>
    </xf>
    <xf numFmtId="0" fontId="9" fillId="2" borderId="9" xfId="9" applyFont="1" applyFill="1" applyBorder="1" applyAlignment="1">
      <alignment vertical="center" wrapText="1"/>
    </xf>
    <xf numFmtId="0" fontId="14" fillId="2" borderId="10" xfId="9" applyFont="1" applyFill="1" applyBorder="1" applyAlignment="1">
      <alignment vertical="top"/>
    </xf>
    <xf numFmtId="0" fontId="9" fillId="2" borderId="11" xfId="9" applyFont="1" applyFill="1" applyBorder="1" applyAlignment="1">
      <alignment horizontal="left" vertical="top" wrapText="1" indent="4"/>
    </xf>
    <xf numFmtId="0" fontId="9" fillId="2" borderId="12" xfId="9" applyFont="1" applyFill="1" applyBorder="1" applyAlignment="1">
      <alignment vertical="center"/>
    </xf>
    <xf numFmtId="0" fontId="11" fillId="2" borderId="0" xfId="5" applyFont="1" applyFill="1" applyAlignment="1">
      <alignment horizontal="left" vertical="center"/>
    </xf>
    <xf numFmtId="165" fontId="9" fillId="2" borderId="0" xfId="9" applyNumberFormat="1" applyFont="1" applyFill="1" applyAlignment="1">
      <alignment vertical="center"/>
    </xf>
    <xf numFmtId="0" fontId="13" fillId="2" borderId="5" xfId="9" applyFont="1" applyFill="1" applyBorder="1" applyAlignment="1">
      <alignment horizontal="center" wrapText="1"/>
    </xf>
    <xf numFmtId="0" fontId="9" fillId="2" borderId="6" xfId="9" applyFont="1" applyFill="1" applyBorder="1" applyAlignment="1"/>
    <xf numFmtId="165" fontId="13" fillId="2" borderId="5" xfId="9" applyNumberFormat="1" applyFont="1" applyFill="1" applyBorder="1" applyAlignment="1">
      <alignment horizontal="right"/>
    </xf>
    <xf numFmtId="165" fontId="13" fillId="2" borderId="6" xfId="9" applyNumberFormat="1" applyFont="1" applyFill="1" applyBorder="1" applyAlignment="1">
      <alignment horizontal="right"/>
    </xf>
    <xf numFmtId="165" fontId="13" fillId="2" borderId="7" xfId="9" applyNumberFormat="1" applyFont="1" applyFill="1" applyBorder="1" applyAlignment="1">
      <alignment horizontal="right"/>
    </xf>
    <xf numFmtId="0" fontId="9" fillId="2" borderId="0" xfId="9" applyFont="1" applyFill="1" applyAlignment="1"/>
    <xf numFmtId="0" fontId="9" fillId="2" borderId="0" xfId="9" applyFont="1" applyFill="1" applyAlignment="1">
      <alignment vertical="top" wrapText="1"/>
    </xf>
    <xf numFmtId="165" fontId="13" fillId="2" borderId="8" xfId="9" applyNumberFormat="1" applyFont="1" applyFill="1" applyBorder="1" applyAlignment="1">
      <alignment horizontal="right"/>
    </xf>
    <xf numFmtId="165" fontId="13" fillId="2" borderId="0" xfId="9" applyNumberFormat="1" applyFont="1" applyFill="1" applyAlignment="1">
      <alignment horizontal="right"/>
    </xf>
    <xf numFmtId="165" fontId="13" fillId="2" borderId="9" xfId="9" applyNumberFormat="1" applyFont="1" applyFill="1" applyBorder="1" applyAlignment="1">
      <alignment horizontal="right"/>
    </xf>
    <xf numFmtId="165" fontId="9" fillId="2" borderId="0" xfId="9" applyNumberFormat="1" applyFont="1" applyFill="1" applyAlignment="1"/>
    <xf numFmtId="165" fontId="9" fillId="2" borderId="9" xfId="9" applyNumberFormat="1" applyFont="1" applyFill="1" applyBorder="1" applyAlignment="1"/>
    <xf numFmtId="165" fontId="9" fillId="2" borderId="6" xfId="9" applyNumberFormat="1" applyFont="1" applyFill="1" applyBorder="1" applyAlignment="1"/>
    <xf numFmtId="166" fontId="9" fillId="2" borderId="0" xfId="9" applyNumberFormat="1" applyFont="1" applyFill="1" applyAlignment="1"/>
    <xf numFmtId="166" fontId="9" fillId="2" borderId="9" xfId="9" applyNumberFormat="1" applyFont="1" applyFill="1" applyBorder="1" applyAlignment="1"/>
    <xf numFmtId="0" fontId="9" fillId="2" borderId="0" xfId="9" applyFont="1" applyFill="1" applyAlignment="1">
      <alignment horizontal="left" indent="1"/>
    </xf>
    <xf numFmtId="0" fontId="9" fillId="2" borderId="0" xfId="9" applyFont="1" applyFill="1" applyAlignment="1">
      <alignment horizontal="left"/>
    </xf>
    <xf numFmtId="166" fontId="9" fillId="2" borderId="0" xfId="9" applyNumberFormat="1" applyFont="1" applyFill="1" applyAlignment="1">
      <alignment horizontal="right"/>
    </xf>
    <xf numFmtId="166" fontId="9" fillId="2" borderId="9" xfId="9" applyNumberFormat="1" applyFont="1" applyFill="1" applyBorder="1" applyAlignment="1">
      <alignment horizontal="right"/>
    </xf>
    <xf numFmtId="0" fontId="13" fillId="2" borderId="0" xfId="9" applyFont="1" applyFill="1" applyAlignment="1">
      <alignment horizontal="left"/>
    </xf>
    <xf numFmtId="0" fontId="9" fillId="2" borderId="11" xfId="9" applyFont="1" applyFill="1" applyBorder="1" applyAlignment="1">
      <alignment horizontal="left" vertical="top" indent="1"/>
    </xf>
    <xf numFmtId="0" fontId="9" fillId="2" borderId="11" xfId="9" applyFont="1" applyFill="1" applyBorder="1" applyAlignment="1">
      <alignment vertical="top"/>
    </xf>
    <xf numFmtId="166" fontId="9" fillId="2" borderId="11" xfId="9" applyNumberFormat="1" applyFont="1" applyFill="1" applyBorder="1" applyAlignment="1">
      <alignment horizontal="right" vertical="top"/>
    </xf>
    <xf numFmtId="166" fontId="9" fillId="2" borderId="6" xfId="9" applyNumberFormat="1" applyFont="1" applyFill="1" applyBorder="1" applyAlignment="1"/>
    <xf numFmtId="0" fontId="13" fillId="2" borderId="11" xfId="9" applyFont="1" applyFill="1" applyBorder="1" applyAlignment="1">
      <alignment vertical="center"/>
    </xf>
    <xf numFmtId="0" fontId="9" fillId="2" borderId="11" xfId="9" applyFont="1" applyFill="1" applyBorder="1" applyAlignment="1">
      <alignment vertical="center"/>
    </xf>
    <xf numFmtId="165" fontId="13" fillId="2" borderId="11" xfId="9" applyNumberFormat="1" applyFont="1" applyFill="1" applyBorder="1" applyAlignment="1">
      <alignment vertical="center"/>
    </xf>
    <xf numFmtId="164" fontId="9" fillId="2" borderId="0" xfId="11" applyNumberFormat="1" applyFont="1" applyFill="1"/>
    <xf numFmtId="164" fontId="9" fillId="2" borderId="9" xfId="11" applyNumberFormat="1" applyFont="1" applyFill="1" applyBorder="1"/>
    <xf numFmtId="164" fontId="13" fillId="2" borderId="11" xfId="11" applyNumberFormat="1" applyFont="1" applyFill="1" applyBorder="1" applyAlignment="1">
      <alignment vertical="center"/>
    </xf>
    <xf numFmtId="164" fontId="13" fillId="2" borderId="12" xfId="11" applyNumberFormat="1" applyFont="1" applyFill="1" applyBorder="1" applyAlignment="1">
      <alignment vertical="center"/>
    </xf>
    <xf numFmtId="0" fontId="13" fillId="2" borderId="0" xfId="9" applyFont="1" applyFill="1" applyAlignment="1"/>
    <xf numFmtId="0" fontId="11" fillId="2" borderId="11" xfId="5" applyFont="1" applyFill="1" applyBorder="1" applyAlignment="1">
      <alignment horizontal="center" vertical="center"/>
    </xf>
    <xf numFmtId="165" fontId="9" fillId="2" borderId="11" xfId="9" applyNumberFormat="1" applyFont="1" applyFill="1" applyBorder="1" applyAlignment="1">
      <alignment vertical="center"/>
    </xf>
    <xf numFmtId="0" fontId="13" fillId="2" borderId="8" xfId="9" applyFont="1" applyFill="1" applyBorder="1" applyAlignment="1">
      <alignment horizontal="center" wrapText="1"/>
    </xf>
    <xf numFmtId="0" fontId="13" fillId="2" borderId="13" xfId="9" applyFont="1" applyFill="1" applyBorder="1" applyAlignment="1">
      <alignment vertical="center" wrapText="1"/>
    </xf>
    <xf numFmtId="0" fontId="13" fillId="2" borderId="14" xfId="9" applyFont="1" applyFill="1" applyBorder="1" applyAlignment="1">
      <alignment vertical="center" wrapText="1"/>
    </xf>
    <xf numFmtId="0" fontId="9" fillId="2" borderId="14" xfId="9" applyFont="1" applyFill="1" applyBorder="1" applyAlignment="1"/>
    <xf numFmtId="165" fontId="15" fillId="2" borderId="14" xfId="9" applyNumberFormat="1" applyFont="1" applyFill="1" applyBorder="1" applyAlignment="1"/>
    <xf numFmtId="165" fontId="9" fillId="2" borderId="14" xfId="9" applyNumberFormat="1" applyFont="1" applyFill="1" applyBorder="1" applyAlignment="1"/>
    <xf numFmtId="0" fontId="13" fillId="2" borderId="0" xfId="9" applyFont="1" applyFill="1" applyAlignment="1">
      <alignment wrapText="1"/>
    </xf>
    <xf numFmtId="166" fontId="13" fillId="2" borderId="0" xfId="9" applyNumberFormat="1" applyFont="1" applyFill="1" applyAlignment="1"/>
    <xf numFmtId="166" fontId="13" fillId="2" borderId="9" xfId="9" applyNumberFormat="1" applyFont="1" applyFill="1" applyBorder="1" applyAlignment="1"/>
    <xf numFmtId="0" fontId="9" fillId="2" borderId="11" xfId="9" applyFont="1" applyFill="1" applyBorder="1" applyAlignment="1"/>
    <xf numFmtId="166" fontId="9" fillId="2" borderId="11" xfId="9" applyNumberFormat="1" applyFont="1" applyFill="1" applyBorder="1" applyAlignment="1"/>
    <xf numFmtId="166" fontId="9" fillId="2" borderId="12" xfId="9" applyNumberFormat="1" applyFont="1" applyFill="1" applyBorder="1" applyAlignment="1"/>
    <xf numFmtId="165" fontId="13" fillId="2" borderId="0" xfId="9" applyNumberFormat="1" applyFont="1" applyFill="1" applyAlignment="1"/>
    <xf numFmtId="165" fontId="13" fillId="2" borderId="9" xfId="9" applyNumberFormat="1" applyFont="1" applyFill="1" applyBorder="1" applyAlignment="1"/>
    <xf numFmtId="165" fontId="9" fillId="2" borderId="11" xfId="9" applyNumberFormat="1" applyFont="1" applyFill="1" applyBorder="1" applyAlignment="1"/>
    <xf numFmtId="165" fontId="9" fillId="2" borderId="12" xfId="9" applyNumberFormat="1" applyFont="1" applyFill="1" applyBorder="1" applyAlignment="1"/>
    <xf numFmtId="0" fontId="9" fillId="2" borderId="9" xfId="9" applyFont="1" applyFill="1" applyBorder="1" applyAlignment="1"/>
    <xf numFmtId="164" fontId="13" fillId="2" borderId="0" xfId="11" applyNumberFormat="1" applyFont="1" applyFill="1"/>
    <xf numFmtId="164" fontId="13" fillId="2" borderId="9" xfId="11" applyNumberFormat="1" applyFont="1" applyFill="1" applyBorder="1"/>
    <xf numFmtId="0" fontId="9" fillId="2" borderId="12" xfId="9" applyFont="1" applyFill="1" applyBorder="1" applyAlignment="1"/>
    <xf numFmtId="166" fontId="9" fillId="2" borderId="11" xfId="9" applyNumberFormat="1" applyFont="1" applyFill="1" applyBorder="1" applyAlignment="1">
      <alignment vertical="center"/>
    </xf>
    <xf numFmtId="0" fontId="13" fillId="2" borderId="6" xfId="9" applyFont="1" applyFill="1" applyBorder="1" applyAlignment="1">
      <alignment vertical="top" wrapText="1"/>
    </xf>
    <xf numFmtId="0" fontId="13" fillId="2" borderId="14" xfId="9" applyFont="1" applyFill="1" applyBorder="1" applyAlignment="1">
      <alignment vertical="top" wrapText="1"/>
    </xf>
    <xf numFmtId="166" fontId="15" fillId="2" borderId="14" xfId="9" applyNumberFormat="1" applyFont="1" applyFill="1" applyBorder="1" applyAlignment="1"/>
    <xf numFmtId="166" fontId="9" fillId="2" borderId="14" xfId="9" applyNumberFormat="1" applyFont="1" applyFill="1" applyBorder="1" applyAlignment="1"/>
    <xf numFmtId="166" fontId="9" fillId="2" borderId="15" xfId="9" applyNumberFormat="1" applyFont="1" applyFill="1" applyBorder="1" applyAlignment="1"/>
    <xf numFmtId="167" fontId="9" fillId="2" borderId="0" xfId="9" applyNumberFormat="1" applyFont="1" applyFill="1" applyAlignment="1"/>
    <xf numFmtId="168" fontId="9" fillId="2" borderId="0" xfId="9" applyNumberFormat="1" applyFont="1" applyFill="1" applyAlignment="1"/>
    <xf numFmtId="169" fontId="9" fillId="2" borderId="0" xfId="9" applyNumberFormat="1" applyFont="1" applyFill="1" applyAlignment="1"/>
    <xf numFmtId="169" fontId="13" fillId="2" borderId="0" xfId="9" applyNumberFormat="1" applyFont="1" applyFill="1" applyAlignment="1"/>
    <xf numFmtId="170" fontId="9" fillId="2" borderId="0" xfId="9" applyNumberFormat="1" applyFont="1" applyFill="1" applyAlignment="1"/>
    <xf numFmtId="171" fontId="9" fillId="2" borderId="0" xfId="9" applyNumberFormat="1" applyFont="1" applyFill="1" applyAlignment="1"/>
    <xf numFmtId="165" fontId="16" fillId="2" borderId="11" xfId="9" applyNumberFormat="1" applyFont="1" applyFill="1" applyBorder="1" applyAlignment="1">
      <alignment horizontal="center" vertical="center"/>
    </xf>
    <xf numFmtId="0" fontId="13" fillId="2" borderId="0" xfId="9" applyFont="1" applyFill="1" applyAlignment="1">
      <alignment horizontal="center" vertical="top" wrapText="1"/>
    </xf>
    <xf numFmtId="165" fontId="15" fillId="2" borderId="15" xfId="9" applyNumberFormat="1" applyFont="1" applyFill="1" applyBorder="1" applyAlignment="1"/>
    <xf numFmtId="0" fontId="9" fillId="2" borderId="8" xfId="9" applyFont="1" applyFill="1" applyBorder="1" applyAlignment="1">
      <alignment horizontal="center"/>
    </xf>
    <xf numFmtId="0" fontId="9" fillId="2" borderId="16" xfId="9" applyFont="1" applyFill="1" applyBorder="1" applyAlignment="1"/>
    <xf numFmtId="0" fontId="9" fillId="2" borderId="16" xfId="0" applyFont="1" applyFill="1" applyBorder="1" applyAlignment="1">
      <alignment horizontal="center"/>
    </xf>
    <xf numFmtId="165" fontId="9" fillId="2" borderId="16" xfId="9" applyNumberFormat="1" applyFont="1" applyFill="1" applyBorder="1" applyAlignment="1">
      <alignment horizontal="right"/>
    </xf>
    <xf numFmtId="165" fontId="9" fillId="2" borderId="17" xfId="9" applyNumberFormat="1" applyFont="1" applyFill="1" applyBorder="1" applyAlignment="1">
      <alignment horizontal="right"/>
    </xf>
    <xf numFmtId="0" fontId="9" fillId="2" borderId="0" xfId="0" applyFont="1" applyFill="1" applyAlignment="1">
      <alignment horizontal="center"/>
    </xf>
    <xf numFmtId="165" fontId="9" fillId="2" borderId="0" xfId="9" applyNumberFormat="1" applyFont="1" applyFill="1" applyAlignment="1">
      <alignment horizontal="right"/>
    </xf>
    <xf numFmtId="165" fontId="9" fillId="2" borderId="9" xfId="9" applyNumberFormat="1" applyFont="1" applyFill="1" applyBorder="1" applyAlignment="1">
      <alignment horizontal="right"/>
    </xf>
    <xf numFmtId="165" fontId="17" fillId="2" borderId="0" xfId="9" applyNumberFormat="1" applyFont="1" applyFill="1" applyAlignment="1">
      <alignment horizontal="right"/>
    </xf>
    <xf numFmtId="165" fontId="17" fillId="2" borderId="9" xfId="9" applyNumberFormat="1" applyFont="1" applyFill="1" applyBorder="1" applyAlignment="1">
      <alignment horizontal="right"/>
    </xf>
    <xf numFmtId="0" fontId="9" fillId="2" borderId="0" xfId="9" applyFont="1" applyFill="1" applyAlignment="1">
      <alignment horizontal="center"/>
    </xf>
    <xf numFmtId="3" fontId="9" fillId="2" borderId="8" xfId="7" applyNumberFormat="1" applyFont="1" applyFill="1" applyBorder="1" applyAlignment="1">
      <alignment horizontal="center"/>
    </xf>
    <xf numFmtId="172" fontId="9" fillId="2" borderId="8" xfId="9" applyNumberFormat="1" applyFont="1" applyFill="1" applyBorder="1" applyAlignment="1">
      <alignment horizontal="center"/>
    </xf>
    <xf numFmtId="0" fontId="9" fillId="2" borderId="0" xfId="0" applyFont="1" applyFill="1" applyAlignment="1">
      <alignment horizontal="left" indent="1"/>
    </xf>
    <xf numFmtId="0" fontId="13" fillId="2" borderId="8" xfId="9" applyFont="1" applyFill="1" applyBorder="1" applyAlignment="1">
      <alignment horizontal="center"/>
    </xf>
    <xf numFmtId="0" fontId="13" fillId="2" borderId="0" xfId="9" applyFont="1" applyFill="1" applyAlignment="1">
      <alignment horizontal="center"/>
    </xf>
    <xf numFmtId="165" fontId="9" fillId="2" borderId="0" xfId="0" applyNumberFormat="1" applyFont="1" applyFill="1"/>
    <xf numFmtId="165" fontId="9" fillId="2" borderId="9" xfId="0" applyNumberFormat="1" applyFont="1" applyFill="1" applyBorder="1"/>
    <xf numFmtId="0" fontId="9" fillId="2" borderId="11" xfId="9" applyFont="1" applyFill="1" applyBorder="1" applyAlignment="1">
      <alignment horizontal="center"/>
    </xf>
    <xf numFmtId="173" fontId="9" fillId="2" borderId="11" xfId="9" applyNumberFormat="1" applyFont="1" applyFill="1" applyBorder="1" applyAlignment="1"/>
    <xf numFmtId="0" fontId="13" fillId="2" borderId="6" xfId="9" applyFont="1" applyFill="1" applyBorder="1" applyAlignment="1"/>
    <xf numFmtId="174" fontId="13" fillId="2" borderId="6" xfId="4" applyNumberFormat="1" applyFont="1" applyFill="1" applyBorder="1" applyAlignment="1">
      <alignment horizontal="center"/>
    </xf>
    <xf numFmtId="174" fontId="13" fillId="2" borderId="0" xfId="4" applyNumberFormat="1" applyFont="1" applyFill="1" applyAlignment="1">
      <alignment horizontal="center"/>
    </xf>
    <xf numFmtId="0" fontId="9" fillId="2" borderId="0" xfId="9" applyFont="1" applyFill="1" applyAlignment="1">
      <alignment horizontal="center" vertical="top"/>
    </xf>
    <xf numFmtId="0" fontId="9" fillId="2" borderId="0" xfId="9" applyFont="1" applyFill="1" applyAlignment="1">
      <alignment horizontal="left" vertical="top" indent="1"/>
    </xf>
    <xf numFmtId="165" fontId="9" fillId="2" borderId="0" xfId="9" applyNumberFormat="1" applyFont="1" applyFill="1" applyAlignment="1">
      <alignment vertical="top"/>
    </xf>
    <xf numFmtId="165" fontId="9" fillId="2" borderId="9" xfId="9" applyNumberFormat="1" applyFont="1" applyFill="1" applyBorder="1" applyAlignment="1">
      <alignment vertical="top"/>
    </xf>
    <xf numFmtId="0" fontId="13" fillId="2" borderId="0" xfId="9" applyFont="1" applyFill="1" applyAlignment="1">
      <alignment vertical="top"/>
    </xf>
    <xf numFmtId="165" fontId="13" fillId="2" borderId="0" xfId="9" applyNumberFormat="1" applyFont="1" applyFill="1" applyAlignment="1">
      <alignment vertical="top"/>
    </xf>
    <xf numFmtId="165" fontId="13" fillId="2" borderId="9" xfId="9" applyNumberFormat="1" applyFont="1" applyFill="1" applyBorder="1" applyAlignment="1">
      <alignment vertical="top"/>
    </xf>
    <xf numFmtId="0" fontId="9" fillId="2" borderId="11" xfId="9" applyFont="1" applyFill="1" applyBorder="1" applyAlignment="1">
      <alignment horizontal="center" vertical="top"/>
    </xf>
    <xf numFmtId="165" fontId="9" fillId="2" borderId="11" xfId="9" applyNumberFormat="1" applyFont="1" applyFill="1" applyBorder="1" applyAlignment="1">
      <alignment vertical="top"/>
    </xf>
    <xf numFmtId="165" fontId="9" fillId="2" borderId="12" xfId="9" applyNumberFormat="1" applyFont="1" applyFill="1" applyBorder="1" applyAlignment="1">
      <alignment vertical="top"/>
    </xf>
    <xf numFmtId="0" fontId="13" fillId="2" borderId="5" xfId="9" applyFont="1" applyFill="1" applyBorder="1" applyAlignment="1">
      <alignment horizontal="center"/>
    </xf>
    <xf numFmtId="165" fontId="13" fillId="2" borderId="6" xfId="4" applyNumberFormat="1" applyFont="1" applyFill="1" applyBorder="1" applyAlignment="1">
      <alignment horizontal="right"/>
    </xf>
    <xf numFmtId="165" fontId="13" fillId="2" borderId="6" xfId="4" applyNumberFormat="1" applyFont="1" applyFill="1" applyBorder="1"/>
    <xf numFmtId="165" fontId="13" fillId="2" borderId="7" xfId="4" applyNumberFormat="1" applyFont="1" applyFill="1" applyBorder="1"/>
    <xf numFmtId="174" fontId="9" fillId="2" borderId="0" xfId="4" applyNumberFormat="1" applyFont="1" applyFill="1" applyAlignment="1">
      <alignment horizontal="center"/>
    </xf>
    <xf numFmtId="165" fontId="9" fillId="2" borderId="0" xfId="4" applyNumberFormat="1" applyFont="1" applyFill="1" applyAlignment="1">
      <alignment horizontal="right"/>
    </xf>
    <xf numFmtId="165" fontId="9" fillId="2" borderId="0" xfId="4" applyNumberFormat="1" applyFont="1" applyFill="1"/>
    <xf numFmtId="165" fontId="9" fillId="2" borderId="9" xfId="4" applyNumberFormat="1" applyFont="1" applyFill="1" applyBorder="1"/>
    <xf numFmtId="165" fontId="9" fillId="2" borderId="0" xfId="11" applyNumberFormat="1" applyFont="1" applyFill="1"/>
    <xf numFmtId="0" fontId="9" fillId="2" borderId="0" xfId="9" applyFont="1" applyFill="1" applyAlignment="1">
      <alignment horizontal="left" indent="2"/>
    </xf>
    <xf numFmtId="0" fontId="9" fillId="2" borderId="10" xfId="9" applyFont="1" applyFill="1" applyBorder="1" applyAlignment="1">
      <alignment horizontal="center"/>
    </xf>
    <xf numFmtId="165" fontId="9" fillId="2" borderId="11" xfId="8" applyNumberFormat="1" applyFont="1" applyFill="1" applyBorder="1" applyAlignment="1">
      <alignment vertical="center"/>
    </xf>
    <xf numFmtId="0" fontId="9" fillId="2" borderId="0" xfId="8" applyFont="1" applyFill="1" applyAlignment="1">
      <alignment vertical="center"/>
    </xf>
    <xf numFmtId="0" fontId="13" fillId="2" borderId="6" xfId="8" applyFont="1" applyFill="1" applyBorder="1" applyAlignment="1">
      <alignment wrapText="1"/>
    </xf>
    <xf numFmtId="0" fontId="13" fillId="2" borderId="6" xfId="8" applyFont="1" applyFill="1" applyBorder="1" applyAlignment="1">
      <alignment vertical="top" wrapText="1"/>
    </xf>
    <xf numFmtId="0" fontId="9" fillId="2" borderId="0" xfId="8" applyFont="1" applyFill="1" applyAlignment="1"/>
    <xf numFmtId="0" fontId="13" fillId="2" borderId="0" xfId="8" applyFont="1" applyFill="1" applyAlignment="1">
      <alignment vertical="center" wrapText="1"/>
    </xf>
    <xf numFmtId="0" fontId="13" fillId="2" borderId="0" xfId="8" applyFont="1" applyFill="1" applyAlignment="1">
      <alignment vertical="top" wrapText="1"/>
    </xf>
    <xf numFmtId="0" fontId="9" fillId="2" borderId="0" xfId="8" applyFont="1" applyFill="1" applyAlignment="1">
      <alignment vertical="top" wrapText="1"/>
    </xf>
    <xf numFmtId="0" fontId="13" fillId="2" borderId="14" xfId="8" applyFont="1" applyFill="1" applyBorder="1" applyAlignment="1">
      <alignment vertical="center" wrapText="1"/>
    </xf>
    <xf numFmtId="0" fontId="13" fillId="2" borderId="14" xfId="8" applyFont="1" applyFill="1" applyBorder="1" applyAlignment="1">
      <alignment vertical="top" wrapText="1"/>
    </xf>
    <xf numFmtId="165" fontId="15" fillId="2" borderId="14" xfId="8" applyNumberFormat="1" applyFont="1" applyFill="1" applyBorder="1" applyAlignment="1"/>
    <xf numFmtId="165" fontId="15" fillId="2" borderId="15" xfId="8" applyNumberFormat="1" applyFont="1" applyFill="1" applyBorder="1" applyAlignment="1"/>
    <xf numFmtId="0" fontId="9" fillId="2" borderId="0" xfId="8" applyFont="1" applyFill="1" applyAlignment="1">
      <alignment horizontal="center"/>
    </xf>
    <xf numFmtId="165" fontId="15" fillId="2" borderId="0" xfId="8" applyNumberFormat="1" applyFont="1" applyFill="1" applyAlignment="1"/>
    <xf numFmtId="165" fontId="9" fillId="2" borderId="0" xfId="8" applyNumberFormat="1" applyFont="1" applyFill="1" applyAlignment="1">
      <alignment horizontal="right"/>
    </xf>
    <xf numFmtId="165" fontId="9" fillId="2" borderId="9" xfId="8" applyNumberFormat="1" applyFont="1" applyFill="1" applyBorder="1" applyAlignment="1">
      <alignment horizontal="right"/>
    </xf>
    <xf numFmtId="0" fontId="9" fillId="2" borderId="0" xfId="8" applyFont="1" applyFill="1" applyAlignment="1">
      <alignment horizontal="left" indent="1"/>
    </xf>
    <xf numFmtId="165" fontId="9" fillId="2" borderId="9" xfId="4" applyNumberFormat="1" applyFont="1" applyFill="1" applyBorder="1" applyAlignment="1">
      <alignment horizontal="right"/>
    </xf>
    <xf numFmtId="1" fontId="9" fillId="2" borderId="0" xfId="0" applyNumberFormat="1" applyFont="1" applyFill="1"/>
    <xf numFmtId="1" fontId="9" fillId="2" borderId="9" xfId="0" applyNumberFormat="1" applyFont="1" applyFill="1" applyBorder="1"/>
    <xf numFmtId="0" fontId="13" fillId="2" borderId="11" xfId="8" applyFont="1" applyFill="1" applyBorder="1" applyAlignment="1">
      <alignment horizontal="center"/>
    </xf>
    <xf numFmtId="0" fontId="13" fillId="2" borderId="11" xfId="8" applyFont="1" applyFill="1" applyBorder="1" applyAlignment="1"/>
    <xf numFmtId="174" fontId="13" fillId="2" borderId="11" xfId="4" applyNumberFormat="1" applyFont="1" applyFill="1" applyBorder="1" applyAlignment="1">
      <alignment horizontal="center"/>
    </xf>
    <xf numFmtId="165" fontId="13" fillId="2" borderId="11" xfId="4" applyNumberFormat="1" applyFont="1" applyFill="1" applyBorder="1"/>
    <xf numFmtId="165" fontId="13" fillId="2" borderId="12" xfId="4" applyNumberFormat="1" applyFont="1" applyFill="1" applyBorder="1"/>
    <xf numFmtId="0" fontId="13" fillId="2" borderId="0" xfId="8" applyFont="1" applyFill="1" applyAlignment="1"/>
    <xf numFmtId="165" fontId="9" fillId="2" borderId="0" xfId="8" applyNumberFormat="1" applyFont="1" applyFill="1" applyAlignment="1"/>
    <xf numFmtId="165" fontId="13" fillId="2" borderId="14" xfId="9" applyNumberFormat="1" applyFont="1" applyFill="1" applyBorder="1" applyAlignment="1"/>
    <xf numFmtId="175" fontId="13" fillId="2" borderId="0" xfId="9" applyNumberFormat="1" applyFont="1" applyFill="1" applyAlignment="1"/>
    <xf numFmtId="175" fontId="9" fillId="2" borderId="0" xfId="9" applyNumberFormat="1" applyFont="1" applyFill="1" applyAlignment="1">
      <alignment horizontal="center"/>
    </xf>
    <xf numFmtId="0" fontId="13" fillId="2" borderId="0" xfId="9" applyFont="1" applyFill="1" applyAlignment="1">
      <alignment horizontal="left" indent="1"/>
    </xf>
    <xf numFmtId="176" fontId="9" fillId="2" borderId="8" xfId="9" applyNumberFormat="1" applyFont="1" applyFill="1" applyBorder="1" applyAlignment="1">
      <alignment horizontal="center"/>
    </xf>
    <xf numFmtId="176" fontId="9" fillId="2" borderId="0" xfId="9" applyNumberFormat="1" applyFont="1" applyFill="1" applyAlignment="1">
      <alignment horizontal="right"/>
    </xf>
    <xf numFmtId="165" fontId="9" fillId="2" borderId="18" xfId="9" applyNumberFormat="1" applyFont="1" applyFill="1" applyBorder="1" applyAlignment="1">
      <alignment horizontal="right"/>
    </xf>
    <xf numFmtId="165" fontId="13" fillId="2" borderId="0" xfId="4" applyNumberFormat="1" applyFont="1" applyFill="1"/>
    <xf numFmtId="165" fontId="13" fillId="2" borderId="9" xfId="4" applyNumberFormat="1" applyFont="1" applyFill="1" applyBorder="1"/>
    <xf numFmtId="0" fontId="13" fillId="2" borderId="0" xfId="0" applyFont="1" applyFill="1"/>
    <xf numFmtId="165" fontId="9" fillId="2" borderId="0" xfId="9" applyNumberFormat="1" applyFont="1" applyFill="1" applyAlignment="1">
      <alignment horizontal="left"/>
    </xf>
    <xf numFmtId="174" fontId="9" fillId="2" borderId="0" xfId="4" applyNumberFormat="1" applyFont="1" applyFill="1" applyAlignment="1">
      <alignment horizontal="left" indent="2"/>
    </xf>
    <xf numFmtId="174" fontId="13" fillId="2" borderId="0" xfId="4" applyNumberFormat="1" applyFont="1" applyFill="1"/>
    <xf numFmtId="0" fontId="13" fillId="2" borderId="6" xfId="8" applyFont="1" applyFill="1" applyBorder="1" applyAlignment="1">
      <alignment vertical="center" wrapText="1"/>
    </xf>
    <xf numFmtId="0" fontId="9" fillId="2" borderId="0" xfId="8" applyFont="1" applyFill="1" applyAlignment="1">
      <alignment horizontal="left"/>
    </xf>
    <xf numFmtId="176" fontId="9" fillId="2" borderId="0" xfId="8" applyNumberFormat="1" applyFont="1" applyFill="1" applyAlignment="1">
      <alignment horizontal="center"/>
    </xf>
    <xf numFmtId="176" fontId="9" fillId="2" borderId="0" xfId="8" applyNumberFormat="1" applyFont="1" applyFill="1" applyAlignment="1">
      <alignment horizontal="right"/>
    </xf>
    <xf numFmtId="0" fontId="9" fillId="2" borderId="0" xfId="8" applyFont="1" applyFill="1" applyAlignment="1">
      <alignment horizontal="left" indent="2"/>
    </xf>
    <xf numFmtId="0" fontId="13" fillId="2" borderId="0" xfId="8" applyFont="1" applyFill="1" applyAlignment="1">
      <alignment horizontal="center"/>
    </xf>
    <xf numFmtId="0" fontId="9" fillId="2" borderId="11" xfId="8" applyFont="1" applyFill="1" applyBorder="1" applyAlignment="1">
      <alignment horizontal="center"/>
    </xf>
    <xf numFmtId="0" fontId="9" fillId="2" borderId="11" xfId="8" applyFont="1" applyFill="1" applyBorder="1" applyAlignment="1"/>
    <xf numFmtId="165" fontId="9" fillId="2" borderId="11" xfId="8" applyNumberFormat="1" applyFont="1" applyFill="1" applyBorder="1" applyAlignment="1">
      <alignment horizontal="right"/>
    </xf>
    <xf numFmtId="165" fontId="9" fillId="2" borderId="12" xfId="8" applyNumberFormat="1" applyFont="1" applyFill="1" applyBorder="1" applyAlignment="1">
      <alignment horizontal="right"/>
    </xf>
    <xf numFmtId="0" fontId="13" fillId="2" borderId="6" xfId="9" applyFont="1" applyFill="1" applyBorder="1" applyAlignment="1">
      <alignment vertical="center" wrapText="1"/>
    </xf>
    <xf numFmtId="165" fontId="9" fillId="2" borderId="16" xfId="9" applyNumberFormat="1" applyFont="1" applyFill="1" applyBorder="1" applyAlignment="1">
      <alignment horizontal="left"/>
    </xf>
    <xf numFmtId="165" fontId="9" fillId="2" borderId="18" xfId="9" applyNumberFormat="1" applyFont="1" applyFill="1" applyBorder="1" applyAlignment="1">
      <alignment horizontal="left"/>
    </xf>
    <xf numFmtId="165" fontId="9" fillId="0" borderId="0" xfId="9" applyNumberFormat="1" applyFont="1" applyFill="1" applyAlignment="1">
      <alignment horizontal="right"/>
    </xf>
    <xf numFmtId="0" fontId="9" fillId="2" borderId="0" xfId="9" applyFont="1" applyFill="1" applyAlignment="1">
      <alignment horizontal="left" indent="4"/>
    </xf>
    <xf numFmtId="0" fontId="9" fillId="2" borderId="0" xfId="0" applyFont="1" applyFill="1" applyAlignment="1"/>
    <xf numFmtId="0" fontId="13" fillId="2" borderId="10" xfId="9" applyFont="1" applyFill="1" applyBorder="1" applyAlignment="1">
      <alignment horizontal="center"/>
    </xf>
    <xf numFmtId="0" fontId="13" fillId="2" borderId="11" xfId="9" applyFont="1" applyFill="1" applyBorder="1" applyAlignment="1"/>
    <xf numFmtId="165" fontId="13" fillId="2" borderId="11" xfId="9" applyNumberFormat="1" applyFont="1" applyFill="1" applyBorder="1" applyAlignment="1"/>
    <xf numFmtId="165" fontId="13" fillId="2" borderId="11" xfId="9" applyNumberFormat="1" applyFont="1" applyFill="1" applyBorder="1" applyAlignment="1">
      <alignment horizontal="right"/>
    </xf>
    <xf numFmtId="165" fontId="13" fillId="2" borderId="12" xfId="9" applyNumberFormat="1" applyFont="1" applyFill="1" applyBorder="1" applyAlignment="1">
      <alignment horizontal="right"/>
    </xf>
    <xf numFmtId="165" fontId="9" fillId="2" borderId="11" xfId="9" applyNumberFormat="1" applyFont="1" applyFill="1" applyBorder="1" applyAlignment="1">
      <alignment horizontal="right"/>
    </xf>
    <xf numFmtId="165" fontId="9" fillId="2" borderId="9" xfId="8" applyNumberFormat="1" applyFont="1" applyFill="1" applyBorder="1" applyAlignment="1"/>
    <xf numFmtId="165" fontId="9" fillId="2" borderId="18" xfId="8" applyNumberFormat="1" applyFont="1" applyFill="1" applyBorder="1" applyAlignment="1">
      <alignment horizontal="right"/>
    </xf>
    <xf numFmtId="0" fontId="9" fillId="2" borderId="11" xfId="8" applyFont="1" applyFill="1" applyBorder="1" applyAlignment="1">
      <alignment horizontal="left" indent="1"/>
    </xf>
    <xf numFmtId="165" fontId="9" fillId="2" borderId="11" xfId="8" applyNumberFormat="1" applyFont="1" applyFill="1" applyBorder="1" applyAlignment="1"/>
    <xf numFmtId="165" fontId="9" fillId="2" borderId="0" xfId="8" applyNumberFormat="1" applyFont="1" applyFill="1" applyAlignment="1">
      <alignment vertical="center"/>
    </xf>
    <xf numFmtId="165" fontId="13" fillId="2" borderId="14" xfId="9" applyNumberFormat="1" applyFont="1" applyFill="1" applyBorder="1" applyAlignment="1">
      <alignment horizontal="right"/>
    </xf>
    <xf numFmtId="165" fontId="13" fillId="2" borderId="15" xfId="9" applyNumberFormat="1" applyFont="1" applyFill="1" applyBorder="1" applyAlignment="1">
      <alignment horizontal="right"/>
    </xf>
    <xf numFmtId="0" fontId="13" fillId="2" borderId="8" xfId="8" applyFont="1" applyFill="1" applyBorder="1" applyAlignment="1">
      <alignment horizontal="center"/>
    </xf>
    <xf numFmtId="165" fontId="13" fillId="2" borderId="0" xfId="8" applyNumberFormat="1" applyFont="1" applyFill="1" applyAlignment="1">
      <alignment horizontal="right"/>
    </xf>
    <xf numFmtId="165" fontId="13" fillId="2" borderId="9" xfId="8" applyNumberFormat="1" applyFont="1" applyFill="1" applyBorder="1" applyAlignment="1">
      <alignment horizontal="right"/>
    </xf>
    <xf numFmtId="0" fontId="9" fillId="2" borderId="8" xfId="8" applyFont="1" applyFill="1" applyBorder="1" applyAlignment="1">
      <alignment horizontal="center"/>
    </xf>
    <xf numFmtId="0" fontId="9" fillId="2" borderId="0" xfId="8" applyFont="1" applyFill="1" applyAlignment="1">
      <alignment horizontal="left" indent="3"/>
    </xf>
    <xf numFmtId="3" fontId="9" fillId="2" borderId="0" xfId="9" applyNumberFormat="1" applyFont="1" applyFill="1" applyAlignment="1">
      <alignment horizontal="left" indent="2"/>
    </xf>
    <xf numFmtId="0" fontId="9" fillId="2" borderId="0" xfId="9" applyFont="1" applyFill="1" applyAlignment="1">
      <alignment horizontal="left" vertical="center" indent="2"/>
    </xf>
    <xf numFmtId="0" fontId="9" fillId="2" borderId="8" xfId="8" applyFont="1" applyFill="1" applyBorder="1" applyAlignment="1">
      <alignment horizontal="center" vertical="top"/>
    </xf>
    <xf numFmtId="0" fontId="9" fillId="2" borderId="0" xfId="8" applyFont="1" applyFill="1" applyAlignment="1">
      <alignment horizontal="left" vertical="top" indent="3"/>
    </xf>
    <xf numFmtId="0" fontId="9" fillId="2" borderId="0" xfId="8" applyFont="1" applyFill="1" applyAlignment="1">
      <alignment vertical="top"/>
    </xf>
    <xf numFmtId="165" fontId="9" fillId="2" borderId="0" xfId="8" applyNumberFormat="1" applyFont="1" applyFill="1" applyAlignment="1">
      <alignment vertical="top"/>
    </xf>
    <xf numFmtId="165" fontId="9" fillId="2" borderId="0" xfId="8" applyNumberFormat="1" applyFont="1" applyFill="1" applyAlignment="1">
      <alignment horizontal="right" vertical="top"/>
    </xf>
    <xf numFmtId="165" fontId="9" fillId="2" borderId="9" xfId="8" applyNumberFormat="1" applyFont="1" applyFill="1" applyBorder="1" applyAlignment="1">
      <alignment horizontal="right" vertical="top"/>
    </xf>
    <xf numFmtId="165" fontId="9" fillId="2" borderId="9" xfId="8" applyNumberFormat="1" applyFont="1" applyFill="1" applyBorder="1" applyAlignment="1">
      <alignment vertical="top"/>
    </xf>
    <xf numFmtId="0" fontId="13" fillId="2" borderId="16" xfId="8" applyFont="1" applyFill="1" applyBorder="1" applyAlignment="1"/>
    <xf numFmtId="0" fontId="9" fillId="2" borderId="0" xfId="9" applyFont="1" applyFill="1" applyAlignment="1">
      <alignment horizontal="left" indent="3"/>
    </xf>
    <xf numFmtId="3" fontId="9" fillId="2" borderId="0" xfId="9" applyNumberFormat="1" applyFont="1" applyFill="1" applyAlignment="1">
      <alignment horizontal="left" indent="3"/>
    </xf>
    <xf numFmtId="0" fontId="9" fillId="2" borderId="0" xfId="9" applyFont="1" applyFill="1" applyAlignment="1">
      <alignment horizontal="left" vertical="center" indent="3"/>
    </xf>
    <xf numFmtId="0" fontId="13" fillId="2" borderId="0" xfId="8" applyFont="1" applyFill="1" applyAlignment="1">
      <alignment horizontal="left" wrapText="1"/>
    </xf>
    <xf numFmtId="164" fontId="13" fillId="2" borderId="0" xfId="11" applyNumberFormat="1" applyFont="1" applyFill="1" applyAlignment="1"/>
    <xf numFmtId="164" fontId="13" fillId="2" borderId="9" xfId="11" applyNumberFormat="1" applyFont="1" applyFill="1" applyBorder="1" applyAlignment="1"/>
    <xf numFmtId="0" fontId="9" fillId="2" borderId="10" xfId="8" applyFont="1" applyFill="1" applyBorder="1" applyAlignment="1">
      <alignment horizontal="center" vertical="center"/>
    </xf>
    <xf numFmtId="0" fontId="13" fillId="2" borderId="11" xfId="8" applyFont="1" applyFill="1" applyBorder="1" applyAlignment="1">
      <alignment horizontal="left" vertical="center" wrapText="1"/>
    </xf>
    <xf numFmtId="0" fontId="9" fillId="2" borderId="11" xfId="8" applyFont="1" applyFill="1" applyBorder="1" applyAlignment="1">
      <alignment vertical="center"/>
    </xf>
    <xf numFmtId="165" fontId="9" fillId="2" borderId="11" xfId="4" applyNumberFormat="1" applyFont="1" applyFill="1" applyBorder="1" applyAlignment="1">
      <alignment vertical="center"/>
    </xf>
    <xf numFmtId="165" fontId="9" fillId="2" borderId="11" xfId="4" applyNumberFormat="1" applyFont="1" applyFill="1" applyBorder="1" applyAlignment="1">
      <alignment horizontal="right" vertical="center"/>
    </xf>
    <xf numFmtId="165" fontId="18" fillId="2" borderId="11" xfId="9" applyNumberFormat="1" applyFont="1" applyFill="1" applyBorder="1" applyAlignment="1">
      <alignment vertical="center"/>
    </xf>
    <xf numFmtId="174" fontId="9" fillId="2" borderId="0" xfId="4" applyNumberFormat="1" applyFont="1" applyFill="1" applyAlignment="1">
      <alignment vertical="center"/>
    </xf>
    <xf numFmtId="0" fontId="13" fillId="2" borderId="6" xfId="9" applyFont="1" applyFill="1" applyBorder="1" applyAlignment="1">
      <alignment vertical="top"/>
    </xf>
    <xf numFmtId="174" fontId="9" fillId="2" borderId="0" xfId="4" applyNumberFormat="1" applyFont="1" applyFill="1"/>
    <xf numFmtId="0" fontId="13" fillId="2" borderId="14" xfId="9" applyFont="1" applyFill="1" applyBorder="1" applyAlignment="1">
      <alignment vertical="center"/>
    </xf>
    <xf numFmtId="0" fontId="13" fillId="2" borderId="14" xfId="9" applyFont="1" applyFill="1" applyBorder="1" applyAlignment="1">
      <alignment vertical="top"/>
    </xf>
    <xf numFmtId="0" fontId="13" fillId="2" borderId="8" xfId="10" applyFont="1" applyFill="1" applyBorder="1" applyAlignment="1">
      <alignment horizontal="left" vertical="center"/>
    </xf>
    <xf numFmtId="0" fontId="13" fillId="2" borderId="0" xfId="10" applyFont="1" applyFill="1" applyAlignment="1">
      <alignment horizontal="left"/>
    </xf>
    <xf numFmtId="165" fontId="13" fillId="2" borderId="0" xfId="4" applyNumberFormat="1" applyFont="1" applyFill="1" applyAlignment="1">
      <alignment horizontal="right"/>
    </xf>
    <xf numFmtId="165" fontId="13" fillId="2" borderId="9" xfId="4" applyNumberFormat="1" applyFont="1" applyFill="1" applyBorder="1" applyAlignment="1">
      <alignment horizontal="right"/>
    </xf>
    <xf numFmtId="174" fontId="13" fillId="2" borderId="0" xfId="4" applyNumberFormat="1" applyFont="1" applyFill="1" applyAlignment="1"/>
    <xf numFmtId="174" fontId="9" fillId="2" borderId="8" xfId="4" applyNumberFormat="1" applyFont="1" applyFill="1" applyBorder="1" applyAlignment="1"/>
    <xf numFmtId="0" fontId="9" fillId="2" borderId="0" xfId="10" applyFont="1" applyFill="1" applyAlignment="1">
      <alignment horizontal="left" indent="1"/>
    </xf>
    <xf numFmtId="174" fontId="9" fillId="2" borderId="0" xfId="4" applyNumberFormat="1" applyFont="1" applyFill="1" applyAlignment="1"/>
    <xf numFmtId="3" fontId="9" fillId="2" borderId="0" xfId="9" applyNumberFormat="1" applyFont="1" applyFill="1" applyAlignment="1">
      <alignment horizontal="left"/>
    </xf>
    <xf numFmtId="174" fontId="9" fillId="2" borderId="8" xfId="4" applyNumberFormat="1" applyFont="1" applyFill="1" applyBorder="1" applyAlignment="1">
      <alignment vertical="top"/>
    </xf>
    <xf numFmtId="0" fontId="9" fillId="2" borderId="0" xfId="9" applyFont="1" applyFill="1" applyAlignment="1">
      <alignment horizontal="left" vertical="top" indent="2"/>
    </xf>
    <xf numFmtId="174" fontId="9" fillId="2" borderId="0" xfId="4" applyNumberFormat="1" applyFont="1" applyFill="1" applyAlignment="1">
      <alignment vertical="top"/>
    </xf>
    <xf numFmtId="165" fontId="9" fillId="2" borderId="0" xfId="4" applyNumberFormat="1" applyFont="1" applyFill="1" applyAlignment="1">
      <alignment vertical="top"/>
    </xf>
    <xf numFmtId="174" fontId="9" fillId="2" borderId="8" xfId="4" applyNumberFormat="1" applyFont="1" applyFill="1" applyBorder="1"/>
    <xf numFmtId="174" fontId="9" fillId="2" borderId="0" xfId="4" applyNumberFormat="1" applyFont="1" applyFill="1" applyAlignment="1">
      <alignment horizontal="left" indent="1"/>
    </xf>
    <xf numFmtId="165" fontId="9" fillId="2" borderId="14" xfId="4" applyNumberFormat="1" applyFont="1" applyFill="1" applyBorder="1"/>
    <xf numFmtId="165" fontId="9" fillId="2" borderId="14" xfId="4" applyNumberFormat="1" applyFont="1" applyFill="1" applyBorder="1" applyAlignment="1">
      <alignment horizontal="right"/>
    </xf>
    <xf numFmtId="174" fontId="9" fillId="2" borderId="14" xfId="4" applyNumberFormat="1" applyFont="1" applyFill="1" applyBorder="1"/>
    <xf numFmtId="174" fontId="9" fillId="2" borderId="15" xfId="4" applyNumberFormat="1" applyFont="1" applyFill="1" applyBorder="1"/>
    <xf numFmtId="174" fontId="13" fillId="2" borderId="8" xfId="5" applyNumberFormat="1" applyFont="1" applyFill="1" applyBorder="1" applyAlignment="1"/>
    <xf numFmtId="0" fontId="13" fillId="2" borderId="16" xfId="9" applyFont="1" applyFill="1" applyBorder="1" applyAlignment="1">
      <alignment wrapText="1"/>
    </xf>
    <xf numFmtId="174" fontId="9" fillId="2" borderId="16" xfId="4" applyNumberFormat="1" applyFont="1" applyFill="1" applyBorder="1" applyAlignment="1"/>
    <xf numFmtId="0" fontId="13" fillId="2" borderId="14" xfId="9" applyFont="1" applyFill="1" applyBorder="1" applyAlignment="1"/>
    <xf numFmtId="174" fontId="19" fillId="2" borderId="14" xfId="4" applyNumberFormat="1" applyFont="1" applyFill="1" applyBorder="1" applyAlignment="1"/>
    <xf numFmtId="174" fontId="13" fillId="2" borderId="8" xfId="4" applyNumberFormat="1" applyFont="1" applyFill="1" applyBorder="1" applyAlignment="1"/>
    <xf numFmtId="0" fontId="13" fillId="2" borderId="16" xfId="10" applyFont="1" applyFill="1" applyBorder="1" applyAlignment="1">
      <alignment horizontal="left"/>
    </xf>
    <xf numFmtId="165" fontId="9" fillId="2" borderId="16" xfId="9" applyNumberFormat="1" applyFont="1" applyFill="1" applyBorder="1" applyAlignment="1"/>
    <xf numFmtId="165" fontId="13" fillId="2" borderId="16" xfId="4" applyNumberFormat="1" applyFont="1" applyFill="1" applyBorder="1" applyAlignment="1">
      <alignment horizontal="right"/>
    </xf>
    <xf numFmtId="165" fontId="13" fillId="2" borderId="17" xfId="4" applyNumberFormat="1" applyFont="1" applyFill="1" applyBorder="1" applyAlignment="1">
      <alignment horizontal="right"/>
    </xf>
    <xf numFmtId="3" fontId="13" fillId="2" borderId="0" xfId="9" applyNumberFormat="1" applyFont="1" applyFill="1" applyAlignment="1">
      <alignment horizontal="left"/>
    </xf>
    <xf numFmtId="165" fontId="13" fillId="2" borderId="0" xfId="9" applyNumberFormat="1" applyFont="1" applyFill="1" applyAlignment="1">
      <alignment horizontal="left"/>
    </xf>
    <xf numFmtId="174" fontId="20" fillId="2" borderId="11" xfId="4" applyNumberFormat="1" applyFont="1" applyFill="1" applyBorder="1" applyAlignment="1"/>
    <xf numFmtId="174" fontId="9" fillId="2" borderId="11" xfId="4" applyNumberFormat="1" applyFont="1" applyFill="1" applyBorder="1" applyAlignment="1"/>
    <xf numFmtId="174" fontId="9" fillId="2" borderId="12" xfId="4" applyNumberFormat="1" applyFont="1" applyFill="1" applyBorder="1" applyAlignment="1"/>
    <xf numFmtId="165" fontId="13" fillId="2" borderId="0" xfId="4" applyNumberFormat="1" applyFont="1" applyFill="1" applyAlignment="1">
      <alignment horizontal="right" wrapText="1"/>
    </xf>
    <xf numFmtId="165" fontId="13" fillId="2" borderId="9" xfId="4" applyNumberFormat="1" applyFont="1" applyFill="1" applyBorder="1" applyAlignment="1">
      <alignment horizontal="right" wrapText="1"/>
    </xf>
    <xf numFmtId="3" fontId="13" fillId="2" borderId="0" xfId="9" applyNumberFormat="1" applyFont="1" applyFill="1" applyAlignment="1"/>
    <xf numFmtId="165" fontId="9" fillId="2" borderId="0" xfId="4" applyNumberFormat="1" applyFont="1" applyFill="1" applyAlignment="1">
      <alignment horizontal="right" wrapText="1"/>
    </xf>
    <xf numFmtId="165" fontId="9" fillId="2" borderId="9" xfId="4" applyNumberFormat="1" applyFont="1" applyFill="1" applyBorder="1" applyAlignment="1">
      <alignment horizontal="right" wrapText="1"/>
    </xf>
    <xf numFmtId="174" fontId="13" fillId="2" borderId="11" xfId="4" applyNumberFormat="1" applyFont="1" applyFill="1" applyBorder="1" applyAlignment="1">
      <alignment horizontal="left" vertical="center"/>
    </xf>
    <xf numFmtId="165" fontId="9" fillId="2" borderId="11" xfId="4" applyNumberFormat="1" applyFont="1" applyFill="1" applyBorder="1" applyAlignment="1">
      <alignment horizontal="right" vertical="top" wrapText="1"/>
    </xf>
    <xf numFmtId="165" fontId="9" fillId="2" borderId="12" xfId="4" applyNumberFormat="1" applyFont="1" applyFill="1" applyBorder="1" applyAlignment="1">
      <alignment horizontal="right" vertical="top" wrapText="1"/>
    </xf>
    <xf numFmtId="174" fontId="13" fillId="2" borderId="0" xfId="5" applyNumberFormat="1" applyFont="1" applyFill="1" applyAlignment="1"/>
    <xf numFmtId="174" fontId="19" fillId="2" borderId="14" xfId="4" applyNumberFormat="1" applyFont="1" applyFill="1" applyBorder="1"/>
    <xf numFmtId="174" fontId="13" fillId="2" borderId="0" xfId="5" applyNumberFormat="1" applyFont="1" applyFill="1" applyAlignment="1">
      <alignment horizontal="center"/>
    </xf>
    <xf numFmtId="0" fontId="13" fillId="2" borderId="19" xfId="9" applyFont="1" applyFill="1" applyBorder="1" applyAlignment="1">
      <alignment wrapText="1"/>
    </xf>
    <xf numFmtId="174" fontId="9" fillId="2" borderId="19" xfId="4" applyNumberFormat="1" applyFont="1" applyFill="1" applyBorder="1"/>
    <xf numFmtId="165" fontId="13" fillId="2" borderId="19" xfId="4" applyNumberFormat="1" applyFont="1" applyFill="1" applyBorder="1" applyAlignment="1">
      <alignment horizontal="right" wrapText="1"/>
    </xf>
    <xf numFmtId="165" fontId="13" fillId="2" borderId="20" xfId="4" applyNumberFormat="1" applyFont="1" applyFill="1" applyBorder="1" applyAlignment="1">
      <alignment horizontal="right" wrapText="1"/>
    </xf>
    <xf numFmtId="165" fontId="13" fillId="2" borderId="17" xfId="4" applyNumberFormat="1" applyFont="1" applyFill="1" applyBorder="1" applyAlignment="1">
      <alignment horizontal="right" wrapText="1"/>
    </xf>
    <xf numFmtId="3" fontId="9" fillId="2" borderId="0" xfId="9" applyNumberFormat="1" applyFont="1" applyFill="1" applyAlignment="1"/>
    <xf numFmtId="3" fontId="13" fillId="2" borderId="11" xfId="9" applyNumberFormat="1" applyFont="1" applyFill="1" applyBorder="1" applyAlignment="1"/>
    <xf numFmtId="0" fontId="13" fillId="2" borderId="11" xfId="9" applyFont="1" applyFill="1" applyBorder="1" applyAlignment="1">
      <alignment horizontal="left"/>
    </xf>
    <xf numFmtId="174" fontId="9" fillId="2" borderId="11" xfId="4" applyNumberFormat="1" applyFont="1" applyFill="1" applyBorder="1"/>
    <xf numFmtId="165" fontId="13" fillId="2" borderId="11" xfId="4" applyNumberFormat="1" applyFont="1" applyFill="1" applyBorder="1" applyAlignment="1">
      <alignment horizontal="right" wrapText="1"/>
    </xf>
    <xf numFmtId="165" fontId="13" fillId="2" borderId="12" xfId="4" applyNumberFormat="1" applyFont="1" applyFill="1" applyBorder="1" applyAlignment="1">
      <alignment horizontal="right" wrapText="1"/>
    </xf>
    <xf numFmtId="0" fontId="9" fillId="2" borderId="11" xfId="9" applyFont="1" applyFill="1" applyBorder="1" applyAlignment="1">
      <alignment horizontal="left" vertical="center" indent="1"/>
    </xf>
    <xf numFmtId="0" fontId="9" fillId="2" borderId="11" xfId="9" applyFont="1" applyFill="1" applyBorder="1" applyAlignment="1">
      <alignment horizontal="left" vertical="center"/>
    </xf>
    <xf numFmtId="165" fontId="9" fillId="2" borderId="11" xfId="4" applyNumberFormat="1" applyFont="1" applyFill="1" applyBorder="1" applyAlignment="1">
      <alignment horizontal="right" vertical="center" wrapText="1"/>
    </xf>
    <xf numFmtId="165" fontId="9" fillId="2" borderId="12" xfId="4" applyNumberFormat="1" applyFont="1" applyFill="1" applyBorder="1" applyAlignment="1">
      <alignment horizontal="right" vertical="center" wrapText="1"/>
    </xf>
    <xf numFmtId="3" fontId="9" fillId="2" borderId="19" xfId="9" applyNumberFormat="1" applyFont="1" applyFill="1" applyBorder="1" applyAlignment="1">
      <alignment horizontal="left" indent="1"/>
    </xf>
    <xf numFmtId="3" fontId="13" fillId="2" borderId="0" xfId="9" applyNumberFormat="1" applyFont="1" applyFill="1" applyAlignment="1">
      <alignment wrapText="1"/>
    </xf>
    <xf numFmtId="174" fontId="13" fillId="2" borderId="0" xfId="4" applyNumberFormat="1" applyFont="1" applyFill="1" applyAlignment="1">
      <alignment wrapText="1"/>
    </xf>
    <xf numFmtId="0" fontId="9" fillId="2" borderId="11" xfId="9" applyFont="1" applyFill="1" applyBorder="1" applyAlignment="1">
      <alignment horizontal="left" indent="3"/>
    </xf>
    <xf numFmtId="165" fontId="9" fillId="2" borderId="11" xfId="4" applyNumberFormat="1" applyFont="1" applyFill="1" applyBorder="1" applyAlignment="1">
      <alignment horizontal="right" wrapText="1"/>
    </xf>
    <xf numFmtId="165" fontId="9" fillId="2" borderId="12" xfId="4" applyNumberFormat="1" applyFont="1" applyFill="1" applyBorder="1" applyAlignment="1">
      <alignment horizontal="right" wrapText="1"/>
    </xf>
    <xf numFmtId="174" fontId="19" fillId="2" borderId="0" xfId="4" applyNumberFormat="1" applyFont="1" applyFill="1"/>
    <xf numFmtId="174" fontId="15" fillId="2" borderId="0" xfId="4" applyNumberFormat="1" applyFont="1" applyFill="1"/>
    <xf numFmtId="174" fontId="15" fillId="2" borderId="0" xfId="4" applyNumberFormat="1" applyFont="1" applyFill="1" applyAlignment="1">
      <alignment vertical="top"/>
    </xf>
    <xf numFmtId="0" fontId="9" fillId="2" borderId="11" xfId="9" applyFont="1" applyFill="1" applyBorder="1" applyAlignment="1">
      <alignment horizontal="left" vertical="top" indent="2"/>
    </xf>
    <xf numFmtId="174" fontId="19" fillId="2" borderId="11" xfId="4" applyNumberFormat="1" applyFont="1" applyFill="1" applyBorder="1" applyAlignment="1">
      <alignment vertical="top"/>
    </xf>
    <xf numFmtId="174" fontId="21" fillId="2" borderId="0" xfId="4" applyNumberFormat="1" applyFont="1" applyFill="1"/>
    <xf numFmtId="0" fontId="13" fillId="2" borderId="19" xfId="9" applyFont="1" applyFill="1" applyBorder="1" applyAlignment="1">
      <alignment horizontal="left" wrapText="1"/>
    </xf>
    <xf numFmtId="174" fontId="15" fillId="2" borderId="11" xfId="4" applyNumberFormat="1" applyFont="1" applyFill="1" applyBorder="1"/>
    <xf numFmtId="0" fontId="9" fillId="2" borderId="11" xfId="9" applyFont="1" applyFill="1" applyBorder="1" applyAlignment="1">
      <alignment horizontal="left" indent="1"/>
    </xf>
    <xf numFmtId="177" fontId="9" fillId="2" borderId="11" xfId="4" applyNumberFormat="1" applyFont="1" applyFill="1" applyBorder="1" applyAlignment="1">
      <alignment vertical="center"/>
    </xf>
    <xf numFmtId="177" fontId="18" fillId="2" borderId="11" xfId="9" applyNumberFormat="1" applyFont="1" applyFill="1" applyBorder="1" applyAlignment="1">
      <alignment vertical="center"/>
    </xf>
    <xf numFmtId="174" fontId="9" fillId="2" borderId="6" xfId="4" applyNumberFormat="1" applyFont="1" applyFill="1" applyBorder="1"/>
    <xf numFmtId="174" fontId="22" fillId="2" borderId="0" xfId="4" applyNumberFormat="1" applyFont="1" applyFill="1"/>
    <xf numFmtId="177" fontId="13" fillId="2" borderId="0" xfId="4" applyNumberFormat="1" applyFont="1" applyFill="1" applyAlignment="1">
      <alignment horizontal="right" wrapText="1"/>
    </xf>
    <xf numFmtId="177" fontId="13" fillId="2" borderId="9" xfId="4" applyNumberFormat="1" applyFont="1" applyFill="1" applyBorder="1" applyAlignment="1">
      <alignment horizontal="right" wrapText="1"/>
    </xf>
    <xf numFmtId="3" fontId="9" fillId="2" borderId="0" xfId="9" applyNumberFormat="1" applyFont="1" applyFill="1" applyAlignment="1">
      <alignment horizontal="left" indent="1"/>
    </xf>
    <xf numFmtId="177" fontId="9" fillId="2" borderId="0" xfId="4" applyNumberFormat="1" applyFont="1" applyFill="1" applyAlignment="1">
      <alignment horizontal="right" wrapText="1"/>
    </xf>
    <xf numFmtId="177" fontId="9" fillId="2" borderId="9" xfId="4" applyNumberFormat="1" applyFont="1" applyFill="1" applyBorder="1" applyAlignment="1">
      <alignment horizontal="right" wrapText="1"/>
    </xf>
    <xf numFmtId="3" fontId="13" fillId="2" borderId="0" xfId="9" applyNumberFormat="1" applyFont="1" applyFill="1" applyAlignment="1">
      <alignment horizontal="left" indent="1"/>
    </xf>
    <xf numFmtId="3" fontId="9" fillId="2" borderId="11" xfId="9" applyNumberFormat="1" applyFont="1" applyFill="1" applyBorder="1" applyAlignment="1">
      <alignment horizontal="left" vertical="top" indent="2"/>
    </xf>
    <xf numFmtId="3" fontId="9" fillId="2" borderId="11" xfId="9" applyNumberFormat="1" applyFont="1" applyFill="1" applyBorder="1" applyAlignment="1">
      <alignment horizontal="left" vertical="top"/>
    </xf>
    <xf numFmtId="177" fontId="9" fillId="2" borderId="11" xfId="4" applyNumberFormat="1" applyFont="1" applyFill="1" applyBorder="1" applyAlignment="1">
      <alignment horizontal="right" vertical="top" wrapText="1"/>
    </xf>
    <xf numFmtId="177" fontId="9" fillId="2" borderId="12" xfId="4" applyNumberFormat="1" applyFont="1" applyFill="1" applyBorder="1" applyAlignment="1">
      <alignment horizontal="right" vertical="top" wrapText="1"/>
    </xf>
    <xf numFmtId="174" fontId="23" fillId="2" borderId="0" xfId="5" applyNumberFormat="1" applyFont="1" applyFill="1" applyAlignment="1">
      <alignment horizontal="center"/>
    </xf>
    <xf numFmtId="177" fontId="13" fillId="2" borderId="0" xfId="4" applyNumberFormat="1" applyFont="1" applyFill="1" applyAlignment="1">
      <alignment horizontal="right"/>
    </xf>
    <xf numFmtId="174" fontId="13" fillId="2" borderId="0" xfId="4" applyNumberFormat="1" applyFont="1" applyFill="1" applyAlignment="1">
      <alignment horizontal="left" indent="2"/>
    </xf>
    <xf numFmtId="3" fontId="9" fillId="2" borderId="0" xfId="9" applyNumberFormat="1" applyFont="1" applyFill="1" applyAlignment="1">
      <alignment horizontal="left" indent="4"/>
    </xf>
    <xf numFmtId="3" fontId="9" fillId="2" borderId="11" xfId="9" applyNumberFormat="1" applyFont="1" applyFill="1" applyBorder="1" applyAlignment="1">
      <alignment horizontal="left" indent="1"/>
    </xf>
    <xf numFmtId="177" fontId="9" fillId="2" borderId="11" xfId="4" applyNumberFormat="1" applyFont="1" applyFill="1" applyBorder="1" applyAlignment="1">
      <alignment horizontal="right" wrapText="1"/>
    </xf>
    <xf numFmtId="177" fontId="9" fillId="2" borderId="12" xfId="4" applyNumberFormat="1" applyFont="1" applyFill="1" applyBorder="1" applyAlignment="1">
      <alignment horizontal="right" wrapText="1"/>
    </xf>
    <xf numFmtId="177" fontId="9" fillId="2" borderId="0" xfId="4" applyNumberFormat="1" applyFont="1" applyFill="1"/>
    <xf numFmtId="165" fontId="13" fillId="2" borderId="5" xfId="4" applyNumberFormat="1" applyFont="1" applyFill="1" applyBorder="1" applyAlignment="1">
      <alignment horizontal="right" wrapText="1"/>
    </xf>
    <xf numFmtId="165" fontId="13" fillId="2" borderId="6" xfId="4" applyNumberFormat="1" applyFont="1" applyFill="1" applyBorder="1" applyAlignment="1">
      <alignment horizontal="right" wrapText="1"/>
    </xf>
    <xf numFmtId="165" fontId="13" fillId="2" borderId="7" xfId="4" applyNumberFormat="1" applyFont="1" applyFill="1" applyBorder="1" applyAlignment="1">
      <alignment horizontal="right" wrapText="1"/>
    </xf>
    <xf numFmtId="165" fontId="13" fillId="2" borderId="8" xfId="4" applyNumberFormat="1" applyFont="1" applyFill="1" applyBorder="1" applyAlignment="1">
      <alignment horizontal="right" wrapText="1"/>
    </xf>
    <xf numFmtId="165" fontId="9" fillId="2" borderId="8" xfId="4" applyNumberFormat="1" applyFont="1" applyFill="1" applyBorder="1" applyAlignment="1">
      <alignment horizontal="right"/>
    </xf>
    <xf numFmtId="165" fontId="18" fillId="2" borderId="0" xfId="9" applyNumberFormat="1" applyFont="1" applyFill="1" applyAlignment="1">
      <alignment vertical="center"/>
    </xf>
    <xf numFmtId="165" fontId="9" fillId="2" borderId="8" xfId="4" applyNumberFormat="1" applyFont="1" applyFill="1" applyBorder="1" applyAlignment="1">
      <alignment horizontal="right" wrapText="1"/>
    </xf>
    <xf numFmtId="173" fontId="9" fillId="2" borderId="0" xfId="4" applyNumberFormat="1" applyFont="1" applyFill="1" applyAlignment="1">
      <alignment horizontal="right" wrapText="1"/>
    </xf>
    <xf numFmtId="165" fontId="9" fillId="2" borderId="10" xfId="4" applyNumberFormat="1" applyFont="1" applyFill="1" applyBorder="1" applyAlignment="1">
      <alignment horizontal="right" vertical="top" wrapText="1"/>
    </xf>
    <xf numFmtId="0" fontId="9" fillId="2" borderId="19" xfId="9" applyFont="1" applyFill="1" applyBorder="1" applyAlignment="1"/>
    <xf numFmtId="165" fontId="13" fillId="2" borderId="21" xfId="4" applyNumberFormat="1" applyFont="1" applyFill="1" applyBorder="1" applyAlignment="1">
      <alignment horizontal="right" wrapText="1"/>
    </xf>
    <xf numFmtId="0" fontId="9" fillId="2" borderId="11" xfId="9" applyFont="1" applyFill="1" applyBorder="1" applyAlignment="1">
      <alignment horizontal="left" indent="2"/>
    </xf>
    <xf numFmtId="165" fontId="9" fillId="2" borderId="10" xfId="4" applyNumberFormat="1" applyFont="1" applyFill="1" applyBorder="1" applyAlignment="1">
      <alignment horizontal="right" wrapText="1"/>
    </xf>
    <xf numFmtId="177" fontId="9" fillId="2" borderId="11" xfId="4" applyNumberFormat="1" applyFont="1" applyFill="1" applyBorder="1" applyAlignment="1">
      <alignment horizontal="right" vertical="center"/>
    </xf>
    <xf numFmtId="177" fontId="13" fillId="2" borderId="16" xfId="4" applyNumberFormat="1" applyFont="1" applyFill="1" applyBorder="1" applyAlignment="1">
      <alignment horizontal="right" wrapText="1"/>
    </xf>
    <xf numFmtId="177" fontId="13" fillId="2" borderId="22" xfId="4" applyNumberFormat="1" applyFont="1" applyFill="1" applyBorder="1" applyAlignment="1">
      <alignment horizontal="right" wrapText="1"/>
    </xf>
    <xf numFmtId="177" fontId="13" fillId="2" borderId="17" xfId="4" applyNumberFormat="1" applyFont="1" applyFill="1" applyBorder="1" applyAlignment="1">
      <alignment horizontal="right" wrapText="1"/>
    </xf>
    <xf numFmtId="177" fontId="9" fillId="2" borderId="18" xfId="4" applyNumberFormat="1" applyFont="1" applyFill="1" applyBorder="1" applyAlignment="1">
      <alignment horizontal="right" wrapText="1"/>
    </xf>
    <xf numFmtId="3" fontId="19" fillId="2" borderId="0" xfId="9" applyNumberFormat="1" applyFont="1" applyFill="1" applyAlignment="1">
      <alignment horizontal="left" vertical="center" wrapText="1"/>
    </xf>
    <xf numFmtId="178" fontId="9" fillId="2" borderId="0" xfId="4" applyNumberFormat="1" applyFont="1" applyFill="1" applyAlignment="1">
      <alignment horizontal="right" wrapText="1"/>
    </xf>
    <xf numFmtId="177" fontId="13" fillId="2" borderId="18" xfId="4" applyNumberFormat="1" applyFont="1" applyFill="1" applyBorder="1" applyAlignment="1">
      <alignment horizontal="right" wrapText="1"/>
    </xf>
    <xf numFmtId="174" fontId="9" fillId="2" borderId="11" xfId="4" applyNumberFormat="1" applyFont="1" applyFill="1" applyBorder="1" applyAlignment="1">
      <alignment vertical="top"/>
    </xf>
    <xf numFmtId="177" fontId="9" fillId="2" borderId="0" xfId="4" applyNumberFormat="1" applyFont="1" applyFill="1" applyAlignment="1">
      <alignment horizontal="right"/>
    </xf>
    <xf numFmtId="177" fontId="9" fillId="2" borderId="9" xfId="4" applyNumberFormat="1" applyFont="1" applyFill="1" applyBorder="1" applyAlignment="1">
      <alignment horizontal="right"/>
    </xf>
    <xf numFmtId="177" fontId="13" fillId="2" borderId="23" xfId="4" applyNumberFormat="1" applyFont="1" applyFill="1" applyBorder="1" applyAlignment="1">
      <alignment horizontal="right" wrapText="1"/>
    </xf>
    <xf numFmtId="3" fontId="9" fillId="2" borderId="0" xfId="9" applyNumberFormat="1" applyFont="1" applyFill="1" applyAlignment="1">
      <alignment horizontal="left" wrapText="1" indent="1"/>
    </xf>
    <xf numFmtId="49" fontId="9" fillId="2" borderId="0" xfId="4" applyNumberFormat="1" applyFont="1" applyFill="1" applyAlignment="1">
      <alignment wrapText="1"/>
    </xf>
    <xf numFmtId="0" fontId="0" fillId="2" borderId="0" xfId="0" applyFill="1" applyAlignment="1">
      <alignment wrapText="1"/>
    </xf>
    <xf numFmtId="49" fontId="9" fillId="2" borderId="11" xfId="4" applyNumberFormat="1" applyFont="1" applyFill="1" applyBorder="1" applyAlignment="1">
      <alignment vertical="center" wrapText="1"/>
    </xf>
    <xf numFmtId="177" fontId="9" fillId="2" borderId="11" xfId="4" applyNumberFormat="1" applyFont="1" applyFill="1" applyBorder="1" applyAlignment="1">
      <alignment horizontal="right"/>
    </xf>
    <xf numFmtId="174" fontId="9" fillId="2" borderId="12" xfId="4" applyNumberFormat="1" applyFont="1" applyFill="1" applyBorder="1"/>
    <xf numFmtId="0" fontId="9" fillId="2" borderId="0" xfId="9" applyFont="1" applyFill="1" applyAlignment="1">
      <alignment horizontal="left" wrapText="1" indent="1"/>
    </xf>
    <xf numFmtId="3" fontId="9" fillId="2" borderId="0" xfId="9" applyNumberFormat="1" applyFont="1" applyFill="1" applyAlignment="1">
      <alignment horizontal="left" vertical="top" indent="2"/>
    </xf>
    <xf numFmtId="3" fontId="9" fillId="2" borderId="0" xfId="9" applyNumberFormat="1" applyFont="1" applyFill="1" applyAlignment="1">
      <alignment horizontal="left" vertical="top"/>
    </xf>
    <xf numFmtId="165" fontId="9" fillId="2" borderId="0" xfId="4" applyNumberFormat="1" applyFont="1" applyFill="1" applyAlignment="1">
      <alignment horizontal="right" vertical="top" wrapText="1"/>
    </xf>
    <xf numFmtId="165" fontId="9" fillId="2" borderId="9" xfId="4" applyNumberFormat="1" applyFont="1" applyFill="1" applyBorder="1" applyAlignment="1">
      <alignment horizontal="right" vertical="top" wrapText="1"/>
    </xf>
    <xf numFmtId="3" fontId="9" fillId="2" borderId="19" xfId="9" applyNumberFormat="1" applyFont="1" applyFill="1" applyBorder="1" applyAlignment="1">
      <alignment horizontal="left"/>
    </xf>
    <xf numFmtId="165" fontId="9" fillId="2" borderId="0" xfId="9" applyNumberFormat="1" applyFont="1" applyFill="1" applyAlignment="1">
      <alignment horizontal="right" indent="1"/>
    </xf>
    <xf numFmtId="0" fontId="13" fillId="2" borderId="8" xfId="9" applyFont="1" applyFill="1" applyBorder="1" applyAlignment="1">
      <alignment vertical="center"/>
    </xf>
    <xf numFmtId="3" fontId="9" fillId="2" borderId="8" xfId="9" applyNumberFormat="1" applyFont="1" applyFill="1" applyBorder="1" applyAlignment="1"/>
    <xf numFmtId="3" fontId="9" fillId="2" borderId="8" xfId="9" applyNumberFormat="1" applyFont="1" applyFill="1" applyBorder="1" applyAlignment="1">
      <alignment vertical="center"/>
    </xf>
    <xf numFmtId="165" fontId="9" fillId="2" borderId="0" xfId="4" applyNumberFormat="1" applyFont="1" applyFill="1" applyAlignment="1">
      <alignment horizontal="right" vertical="center" wrapText="1"/>
    </xf>
    <xf numFmtId="165" fontId="9" fillId="2" borderId="9" xfId="4" applyNumberFormat="1" applyFont="1" applyFill="1" applyBorder="1" applyAlignment="1">
      <alignment horizontal="right" vertical="center" wrapText="1"/>
    </xf>
    <xf numFmtId="165" fontId="13" fillId="2" borderId="0" xfId="4" applyNumberFormat="1" applyFont="1" applyFill="1" applyAlignment="1">
      <alignment horizontal="right" vertical="center" wrapText="1"/>
    </xf>
    <xf numFmtId="165" fontId="13" fillId="2" borderId="9" xfId="4" applyNumberFormat="1" applyFont="1" applyFill="1" applyBorder="1" applyAlignment="1">
      <alignment horizontal="right" vertical="center" wrapText="1"/>
    </xf>
    <xf numFmtId="3" fontId="9" fillId="2" borderId="0" xfId="9" applyNumberFormat="1" applyFont="1" applyFill="1" applyAlignment="1">
      <alignment horizontal="left" vertical="top" indent="3"/>
    </xf>
    <xf numFmtId="174" fontId="21" fillId="2" borderId="8" xfId="4" applyNumberFormat="1" applyFont="1" applyFill="1" applyBorder="1"/>
    <xf numFmtId="0" fontId="13" fillId="2" borderId="14" xfId="9" applyFont="1" applyFill="1" applyBorder="1" applyAlignment="1">
      <alignment wrapText="1"/>
    </xf>
    <xf numFmtId="3" fontId="9" fillId="2" borderId="11" xfId="9" applyNumberFormat="1" applyFont="1" applyFill="1" applyBorder="1" applyAlignment="1"/>
    <xf numFmtId="0" fontId="9" fillId="2" borderId="11" xfId="9" applyFont="1" applyFill="1" applyBorder="1" applyAlignment="1">
      <alignment horizontal="left" vertical="center" wrapText="1" indent="2"/>
    </xf>
    <xf numFmtId="0" fontId="13" fillId="2" borderId="0" xfId="9" applyFont="1" applyFill="1" applyAlignment="1">
      <alignment horizontal="left" vertical="center" indent="1"/>
    </xf>
    <xf numFmtId="0" fontId="9" fillId="2" borderId="0" xfId="9" applyFont="1" applyFill="1" applyAlignment="1">
      <alignment horizontal="left" vertical="center"/>
    </xf>
    <xf numFmtId="165" fontId="13" fillId="2" borderId="16" xfId="4" applyNumberFormat="1" applyFont="1" applyFill="1" applyBorder="1" applyAlignment="1">
      <alignment horizontal="right" wrapText="1"/>
    </xf>
    <xf numFmtId="174" fontId="9" fillId="2" borderId="11" xfId="4" applyNumberFormat="1" applyFont="1" applyFill="1" applyBorder="1" applyAlignment="1">
      <alignment vertical="center"/>
    </xf>
    <xf numFmtId="0" fontId="13" fillId="2" borderId="11" xfId="9" applyFont="1" applyFill="1" applyBorder="1" applyAlignment="1">
      <alignment horizontal="left" vertical="center" indent="1"/>
    </xf>
    <xf numFmtId="165" fontId="13" fillId="2" borderId="11" xfId="4" applyNumberFormat="1" applyFont="1" applyFill="1" applyBorder="1" applyAlignment="1">
      <alignment horizontal="right" vertical="center" wrapText="1"/>
    </xf>
    <xf numFmtId="165" fontId="13" fillId="2" borderId="12" xfId="4" applyNumberFormat="1" applyFont="1" applyFill="1" applyBorder="1" applyAlignment="1">
      <alignment horizontal="right" vertical="center" wrapText="1"/>
    </xf>
    <xf numFmtId="3" fontId="9" fillId="2" borderId="11" xfId="9" applyNumberFormat="1" applyFont="1" applyFill="1" applyBorder="1" applyAlignment="1">
      <alignment horizontal="left" vertical="top" indent="1"/>
    </xf>
    <xf numFmtId="0" fontId="13" fillId="2" borderId="0" xfId="9" applyFont="1" applyFill="1" applyAlignment="1">
      <alignment horizontal="left" vertical="center"/>
    </xf>
    <xf numFmtId="165" fontId="13" fillId="2" borderId="0" xfId="9" applyNumberFormat="1" applyFont="1" applyFill="1" applyAlignment="1">
      <alignment horizontal="right" wrapText="1"/>
    </xf>
    <xf numFmtId="165" fontId="13" fillId="2" borderId="9" xfId="9" applyNumberFormat="1" applyFont="1" applyFill="1" applyBorder="1" applyAlignment="1">
      <alignment horizontal="right" wrapText="1"/>
    </xf>
    <xf numFmtId="165" fontId="9" fillId="2" borderId="0" xfId="9" applyNumberFormat="1" applyFont="1" applyFill="1" applyAlignment="1">
      <alignment horizontal="right" wrapText="1"/>
    </xf>
    <xf numFmtId="165" fontId="9" fillId="2" borderId="9" xfId="9" applyNumberFormat="1" applyFont="1" applyFill="1" applyBorder="1" applyAlignment="1">
      <alignment horizontal="right" wrapText="1"/>
    </xf>
    <xf numFmtId="165" fontId="9" fillId="2" borderId="0" xfId="9" applyNumberFormat="1" applyFont="1" applyFill="1" applyAlignment="1">
      <alignment horizontal="right" vertical="top" wrapText="1"/>
    </xf>
    <xf numFmtId="165" fontId="9" fillId="2" borderId="9" xfId="9" applyNumberFormat="1" applyFont="1" applyFill="1" applyBorder="1" applyAlignment="1">
      <alignment horizontal="right" vertical="top" wrapText="1"/>
    </xf>
    <xf numFmtId="174" fontId="9" fillId="2" borderId="11" xfId="4" applyNumberFormat="1" applyFont="1" applyFill="1" applyBorder="1" applyAlignment="1">
      <alignment horizontal="left" vertical="center"/>
    </xf>
    <xf numFmtId="165" fontId="9" fillId="2" borderId="11" xfId="9" applyNumberFormat="1" applyFont="1" applyFill="1" applyBorder="1" applyAlignment="1">
      <alignment horizontal="right" vertical="center" wrapText="1"/>
    </xf>
    <xf numFmtId="165" fontId="9" fillId="2" borderId="12" xfId="9" applyNumberFormat="1" applyFont="1" applyFill="1" applyBorder="1" applyAlignment="1">
      <alignment horizontal="right" vertical="center" wrapText="1"/>
    </xf>
    <xf numFmtId="0" fontId="13" fillId="2" borderId="14" xfId="9" applyFont="1" applyFill="1" applyBorder="1" applyAlignment="1">
      <alignment horizontal="left"/>
    </xf>
    <xf numFmtId="174" fontId="9" fillId="2" borderId="11" xfId="4" applyNumberFormat="1" applyFont="1" applyFill="1" applyBorder="1" applyAlignment="1">
      <alignment horizontal="left" vertical="center" wrapText="1" indent="1"/>
    </xf>
    <xf numFmtId="174" fontId="9" fillId="2" borderId="19" xfId="4" applyNumberFormat="1" applyFont="1" applyFill="1" applyBorder="1" applyAlignment="1">
      <alignment horizontal="left" indent="1"/>
    </xf>
    <xf numFmtId="165" fontId="9" fillId="2" borderId="11" xfId="9" applyNumberFormat="1" applyFont="1" applyFill="1" applyBorder="1" applyAlignment="1">
      <alignment horizontal="right" wrapText="1"/>
    </xf>
    <xf numFmtId="165" fontId="9" fillId="2" borderId="12" xfId="9" applyNumberFormat="1" applyFont="1" applyFill="1" applyBorder="1" applyAlignment="1">
      <alignment horizontal="right" wrapText="1"/>
    </xf>
    <xf numFmtId="0" fontId="9" fillId="2" borderId="11" xfId="9" applyFont="1" applyFill="1" applyBorder="1" applyAlignment="1">
      <alignment horizontal="left" vertical="top" indent="4"/>
    </xf>
    <xf numFmtId="165" fontId="9" fillId="2" borderId="11" xfId="4" applyNumberFormat="1" applyFont="1" applyFill="1" applyBorder="1" applyAlignment="1">
      <alignment horizontal="right" vertical="top"/>
    </xf>
    <xf numFmtId="165" fontId="9" fillId="2" borderId="12" xfId="4" applyNumberFormat="1" applyFont="1" applyFill="1" applyBorder="1" applyAlignment="1">
      <alignment horizontal="right" vertical="top"/>
    </xf>
    <xf numFmtId="165" fontId="9" fillId="2" borderId="11" xfId="4" applyNumberFormat="1" applyFont="1" applyFill="1" applyBorder="1" applyAlignment="1">
      <alignment horizontal="right"/>
    </xf>
    <xf numFmtId="165" fontId="9" fillId="2" borderId="12" xfId="4" applyNumberFormat="1" applyFont="1" applyFill="1" applyBorder="1" applyAlignment="1">
      <alignment horizontal="right"/>
    </xf>
    <xf numFmtId="174" fontId="9" fillId="2" borderId="0" xfId="4" applyNumberFormat="1" applyFont="1" applyFill="1" applyAlignment="1">
      <alignment horizontal="left"/>
    </xf>
    <xf numFmtId="3" fontId="9" fillId="2" borderId="0" xfId="7" applyNumberFormat="1" applyFont="1" applyFill="1" applyAlignment="1">
      <alignment horizontal="left" indent="1"/>
    </xf>
    <xf numFmtId="174" fontId="9" fillId="2" borderId="11" xfId="4" applyNumberFormat="1" applyFont="1" applyFill="1" applyBorder="1" applyAlignment="1">
      <alignment horizontal="left" indent="1"/>
    </xf>
    <xf numFmtId="165" fontId="9" fillId="2" borderId="11" xfId="4" applyNumberFormat="1" applyFont="1" applyFill="1" applyBorder="1" applyAlignment="1"/>
    <xf numFmtId="165" fontId="9" fillId="2" borderId="12" xfId="4" applyNumberFormat="1" applyFont="1" applyFill="1" applyBorder="1" applyAlignment="1"/>
    <xf numFmtId="174" fontId="9" fillId="2" borderId="8" xfId="4" applyNumberFormat="1" applyFont="1" applyFill="1" applyBorder="1" applyAlignment="1">
      <alignment vertical="center"/>
    </xf>
    <xf numFmtId="0" fontId="9" fillId="2" borderId="0" xfId="9" applyFont="1" applyFill="1" applyAlignment="1">
      <alignment horizontal="left" vertical="center" indent="1"/>
    </xf>
    <xf numFmtId="174" fontId="9" fillId="2" borderId="0" xfId="4" applyNumberFormat="1" applyFont="1" applyFill="1" applyAlignment="1">
      <alignment horizontal="left" vertical="center"/>
    </xf>
    <xf numFmtId="165" fontId="9" fillId="2" borderId="0" xfId="4" applyNumberFormat="1" applyFont="1" applyFill="1" applyAlignment="1">
      <alignment horizontal="right" vertical="center"/>
    </xf>
    <xf numFmtId="165" fontId="9" fillId="2" borderId="9" xfId="4" applyNumberFormat="1" applyFont="1" applyFill="1" applyBorder="1" applyAlignment="1">
      <alignment horizontal="right" vertical="center"/>
    </xf>
    <xf numFmtId="0" fontId="9" fillId="2" borderId="8" xfId="9" applyFont="1" applyFill="1" applyBorder="1" applyAlignment="1">
      <alignment vertical="center"/>
    </xf>
    <xf numFmtId="174" fontId="9" fillId="2" borderId="9" xfId="4" applyNumberFormat="1" applyFont="1" applyFill="1" applyBorder="1"/>
    <xf numFmtId="0" fontId="13" fillId="2" borderId="8" xfId="9" applyFont="1" applyFill="1" applyBorder="1" applyAlignment="1">
      <alignment vertical="top"/>
    </xf>
    <xf numFmtId="0" fontId="9" fillId="2" borderId="0" xfId="9" applyFont="1" applyFill="1" applyAlignment="1">
      <alignment horizontal="left" vertical="top"/>
    </xf>
    <xf numFmtId="174" fontId="22" fillId="2" borderId="11" xfId="4" applyNumberFormat="1" applyFont="1" applyFill="1" applyBorder="1" applyAlignment="1">
      <alignment vertical="top"/>
    </xf>
    <xf numFmtId="165" fontId="13" fillId="2" borderId="0" xfId="4" applyNumberFormat="1" applyFont="1" applyFill="1" applyAlignment="1">
      <alignment horizontal="right" vertical="top"/>
    </xf>
    <xf numFmtId="165" fontId="9" fillId="2" borderId="0" xfId="4" applyNumberFormat="1" applyFont="1" applyFill="1" applyAlignment="1">
      <alignment horizontal="right" vertical="top"/>
    </xf>
    <xf numFmtId="165" fontId="9" fillId="2" borderId="9" xfId="4" applyNumberFormat="1" applyFont="1" applyFill="1" applyBorder="1" applyAlignment="1">
      <alignment horizontal="right" vertical="top"/>
    </xf>
    <xf numFmtId="174" fontId="13" fillId="2" borderId="0" xfId="4" applyNumberFormat="1" applyFont="1" applyFill="1" applyAlignment="1">
      <alignment vertical="top"/>
    </xf>
    <xf numFmtId="174" fontId="23" fillId="2" borderId="8" xfId="5" applyNumberFormat="1" applyFont="1" applyFill="1" applyBorder="1" applyAlignment="1">
      <alignment horizontal="center"/>
    </xf>
    <xf numFmtId="174" fontId="11" fillId="2" borderId="8" xfId="5" applyNumberFormat="1" applyFont="1" applyFill="1" applyBorder="1" applyAlignment="1">
      <alignment horizontal="center"/>
    </xf>
    <xf numFmtId="174" fontId="23" fillId="2" borderId="8" xfId="5" applyNumberFormat="1" applyFont="1" applyFill="1" applyBorder="1" applyAlignment="1">
      <alignment horizontal="center" vertical="top"/>
    </xf>
    <xf numFmtId="174" fontId="22" fillId="2" borderId="0" xfId="4" applyNumberFormat="1" applyFont="1" applyFill="1" applyAlignment="1">
      <alignment vertical="top"/>
    </xf>
    <xf numFmtId="174" fontId="13" fillId="2" borderId="8" xfId="5" applyNumberFormat="1" applyFont="1" applyFill="1" applyBorder="1" applyAlignment="1">
      <alignment horizontal="center"/>
    </xf>
    <xf numFmtId="174" fontId="9" fillId="2" borderId="10" xfId="4" applyNumberFormat="1" applyFont="1" applyFill="1" applyBorder="1" applyAlignment="1">
      <alignment vertical="top"/>
    </xf>
    <xf numFmtId="0" fontId="9" fillId="2" borderId="11" xfId="9" applyFont="1" applyFill="1" applyBorder="1" applyAlignment="1">
      <alignment horizontal="left" vertical="top" wrapText="1"/>
    </xf>
    <xf numFmtId="0" fontId="0" fillId="2" borderId="0" xfId="0" applyFill="1" applyAlignment="1">
      <alignment vertical="center"/>
    </xf>
    <xf numFmtId="0" fontId="0" fillId="2" borderId="6" xfId="0" applyFill="1" applyBorder="1"/>
    <xf numFmtId="0" fontId="13" fillId="2" borderId="6" xfId="9" applyFont="1" applyFill="1" applyBorder="1" applyAlignment="1">
      <alignment horizontal="right"/>
    </xf>
    <xf numFmtId="0" fontId="13" fillId="2" borderId="6" xfId="0" applyFont="1" applyFill="1" applyBorder="1" applyAlignment="1">
      <alignment horizontal="right"/>
    </xf>
    <xf numFmtId="0" fontId="13" fillId="2" borderId="7" xfId="0" applyFont="1" applyFill="1" applyBorder="1" applyAlignment="1">
      <alignment horizontal="right"/>
    </xf>
    <xf numFmtId="0" fontId="0" fillId="2" borderId="11" xfId="0" applyFill="1" applyBorder="1"/>
    <xf numFmtId="179" fontId="13" fillId="2" borderId="6" xfId="4" applyNumberFormat="1" applyFont="1" applyFill="1" applyBorder="1" applyAlignment="1">
      <alignment horizontal="right"/>
    </xf>
    <xf numFmtId="179" fontId="13" fillId="2" borderId="7" xfId="4" applyNumberFormat="1" applyFont="1" applyFill="1" applyBorder="1" applyAlignment="1">
      <alignment horizontal="right"/>
    </xf>
    <xf numFmtId="174" fontId="12" fillId="2" borderId="8" xfId="5" applyNumberFormat="1" applyFont="1" applyFill="1" applyBorder="1" applyAlignment="1">
      <alignment horizontal="center"/>
    </xf>
    <xf numFmtId="179" fontId="9" fillId="2" borderId="9" xfId="4" applyNumberFormat="1" applyFont="1" applyFill="1" applyBorder="1" applyAlignment="1">
      <alignment horizontal="right"/>
    </xf>
    <xf numFmtId="0" fontId="9" fillId="2" borderId="8" xfId="0" applyFont="1" applyFill="1" applyBorder="1"/>
    <xf numFmtId="0" fontId="9" fillId="2" borderId="8" xfId="0" applyFont="1" applyFill="1" applyBorder="1" applyAlignment="1">
      <alignment vertical="center"/>
    </xf>
    <xf numFmtId="0" fontId="9" fillId="2" borderId="0" xfId="0" applyFont="1" applyFill="1" applyAlignment="1">
      <alignment horizontal="left" vertical="center" indent="1"/>
    </xf>
    <xf numFmtId="179" fontId="9" fillId="2" borderId="9" xfId="0" applyNumberFormat="1" applyFont="1" applyFill="1" applyBorder="1" applyAlignment="1">
      <alignment horizontal="right" vertical="center"/>
    </xf>
    <xf numFmtId="0" fontId="9" fillId="2" borderId="8" xfId="0" applyFont="1" applyFill="1" applyBorder="1" applyAlignment="1">
      <alignment vertical="top"/>
    </xf>
    <xf numFmtId="0" fontId="9" fillId="2" borderId="0" xfId="0" applyFont="1" applyFill="1" applyAlignment="1">
      <alignment horizontal="left" vertical="top" indent="1"/>
    </xf>
    <xf numFmtId="0" fontId="0" fillId="2" borderId="0" xfId="0" applyFill="1" applyAlignment="1">
      <alignment vertical="top"/>
    </xf>
    <xf numFmtId="179" fontId="9" fillId="2" borderId="9" xfId="0" applyNumberFormat="1" applyFont="1" applyFill="1" applyBorder="1" applyAlignment="1">
      <alignment horizontal="right" vertical="top"/>
    </xf>
    <xf numFmtId="0" fontId="24" fillId="2" borderId="0" xfId="0" applyFont="1" applyFill="1"/>
    <xf numFmtId="0" fontId="9" fillId="2" borderId="10" xfId="0" applyFont="1" applyFill="1" applyBorder="1"/>
    <xf numFmtId="0" fontId="9" fillId="2" borderId="11" xfId="0" applyFont="1" applyFill="1" applyBorder="1" applyAlignment="1">
      <alignment horizontal="left" indent="1"/>
    </xf>
    <xf numFmtId="0" fontId="9" fillId="2" borderId="11" xfId="0" applyFont="1" applyFill="1" applyBorder="1"/>
    <xf numFmtId="0" fontId="9" fillId="2" borderId="12" xfId="0" applyFont="1" applyFill="1" applyBorder="1"/>
    <xf numFmtId="179" fontId="9" fillId="2" borderId="0" xfId="0" applyNumberFormat="1" applyFont="1" applyFill="1" applyBorder="1" applyAlignment="1">
      <alignment horizontal="right" vertical="center"/>
    </xf>
    <xf numFmtId="0" fontId="0" fillId="2" borderId="0" xfId="0" applyFill="1" applyBorder="1"/>
    <xf numFmtId="179" fontId="9" fillId="2" borderId="0" xfId="4" applyNumberFormat="1" applyFont="1" applyFill="1" applyBorder="1" applyAlignment="1">
      <alignment horizontal="right"/>
    </xf>
    <xf numFmtId="0" fontId="0" fillId="2" borderId="0" xfId="0" applyFill="1" applyBorder="1" applyAlignment="1">
      <alignment vertical="center"/>
    </xf>
    <xf numFmtId="0" fontId="0" fillId="2" borderId="0" xfId="0" applyFill="1" applyBorder="1" applyAlignment="1">
      <alignment vertical="top"/>
    </xf>
    <xf numFmtId="179" fontId="9" fillId="2" borderId="0" xfId="0" applyNumberFormat="1" applyFont="1" applyFill="1" applyBorder="1" applyAlignment="1">
      <alignment horizontal="right" vertical="top"/>
    </xf>
    <xf numFmtId="0" fontId="24" fillId="2" borderId="0" xfId="0" applyFont="1" applyFill="1" applyBorder="1"/>
    <xf numFmtId="179" fontId="0" fillId="2" borderId="0" xfId="0" applyNumberFormat="1" applyFill="1"/>
    <xf numFmtId="182" fontId="25" fillId="3" borderId="0" xfId="9" applyNumberFormat="1" applyFont="1" applyFill="1" applyBorder="1" applyAlignment="1">
      <alignment horizontal="right"/>
    </xf>
    <xf numFmtId="182" fontId="25" fillId="3" borderId="24" xfId="9" applyNumberFormat="1" applyFont="1" applyFill="1" applyBorder="1" applyAlignment="1">
      <alignment horizontal="right" vertical="top"/>
    </xf>
    <xf numFmtId="165" fontId="13" fillId="2" borderId="25" xfId="9" applyNumberFormat="1" applyFont="1" applyFill="1" applyBorder="1" applyAlignment="1">
      <alignment horizontal="right"/>
    </xf>
    <xf numFmtId="165" fontId="13" fillId="2" borderId="26" xfId="9" applyNumberFormat="1" applyFont="1" applyFill="1" applyBorder="1" applyAlignment="1">
      <alignment horizontal="right"/>
    </xf>
    <xf numFmtId="165" fontId="13" fillId="2" borderId="27" xfId="9" applyNumberFormat="1" applyFont="1" applyFill="1" applyBorder="1" applyAlignment="1">
      <alignment horizontal="right"/>
    </xf>
    <xf numFmtId="165" fontId="13" fillId="2" borderId="28" xfId="9" applyNumberFormat="1" applyFont="1" applyFill="1" applyBorder="1" applyAlignment="1">
      <alignment horizontal="right"/>
    </xf>
    <xf numFmtId="165" fontId="13" fillId="2" borderId="0" xfId="9" applyNumberFormat="1" applyFont="1" applyFill="1" applyBorder="1" applyAlignment="1">
      <alignment horizontal="right"/>
    </xf>
    <xf numFmtId="165" fontId="13" fillId="2" borderId="29" xfId="9" applyNumberFormat="1" applyFont="1" applyFill="1" applyBorder="1" applyAlignment="1">
      <alignment horizontal="right"/>
    </xf>
    <xf numFmtId="165" fontId="15" fillId="2" borderId="28" xfId="9" applyNumberFormat="1" applyFont="1" applyFill="1" applyBorder="1" applyAlignment="1"/>
    <xf numFmtId="165" fontId="15" fillId="2" borderId="0" xfId="9" applyNumberFormat="1" applyFont="1" applyFill="1" applyBorder="1" applyAlignment="1"/>
    <xf numFmtId="165" fontId="9" fillId="2" borderId="0" xfId="9" applyNumberFormat="1" applyFont="1" applyFill="1" applyBorder="1" applyAlignment="1"/>
    <xf numFmtId="165" fontId="9" fillId="2" borderId="29" xfId="9" applyNumberFormat="1" applyFont="1" applyFill="1" applyBorder="1" applyAlignment="1"/>
    <xf numFmtId="165" fontId="9" fillId="2" borderId="30" xfId="9" applyNumberFormat="1" applyFont="1" applyFill="1" applyBorder="1" applyAlignment="1"/>
    <xf numFmtId="165" fontId="9" fillId="2" borderId="31" xfId="9" applyNumberFormat="1" applyFont="1" applyFill="1" applyBorder="1" applyAlignment="1"/>
    <xf numFmtId="165" fontId="9" fillId="2" borderId="28" xfId="9" applyNumberFormat="1" applyFont="1" applyFill="1" applyBorder="1" applyAlignment="1"/>
    <xf numFmtId="166" fontId="9" fillId="2" borderId="0" xfId="9" applyNumberFormat="1" applyFont="1" applyFill="1" applyBorder="1" applyAlignment="1"/>
    <xf numFmtId="166" fontId="9" fillId="2" borderId="29" xfId="9" applyNumberFormat="1" applyFont="1" applyFill="1" applyBorder="1" applyAlignment="1"/>
    <xf numFmtId="166" fontId="9" fillId="2" borderId="28" xfId="9" applyNumberFormat="1" applyFont="1" applyFill="1" applyBorder="1" applyAlignment="1">
      <alignment horizontal="right"/>
    </xf>
    <xf numFmtId="166" fontId="9" fillId="2" borderId="0" xfId="9" applyNumberFormat="1" applyFont="1" applyFill="1" applyBorder="1" applyAlignment="1">
      <alignment horizontal="right"/>
    </xf>
    <xf numFmtId="166" fontId="9" fillId="2" borderId="29" xfId="9" applyNumberFormat="1" applyFont="1" applyFill="1" applyBorder="1" applyAlignment="1">
      <alignment horizontal="right"/>
    </xf>
    <xf numFmtId="166" fontId="9" fillId="2" borderId="28" xfId="9" applyNumberFormat="1" applyFont="1" applyFill="1" applyBorder="1" applyAlignment="1"/>
    <xf numFmtId="166" fontId="13" fillId="2" borderId="28" xfId="9" applyNumberFormat="1" applyFont="1" applyFill="1" applyBorder="1" applyAlignment="1"/>
    <xf numFmtId="166" fontId="13" fillId="2" borderId="0" xfId="9" applyNumberFormat="1" applyFont="1" applyFill="1" applyBorder="1" applyAlignment="1">
      <alignment horizontal="right"/>
    </xf>
    <xf numFmtId="182" fontId="25" fillId="3" borderId="29" xfId="9" applyNumberFormat="1" applyFont="1" applyFill="1" applyBorder="1" applyAlignment="1">
      <alignment horizontal="right"/>
    </xf>
    <xf numFmtId="166" fontId="9" fillId="2" borderId="32" xfId="9" applyNumberFormat="1" applyFont="1" applyFill="1" applyBorder="1" applyAlignment="1">
      <alignment horizontal="right" vertical="top"/>
    </xf>
    <xf numFmtId="182" fontId="25" fillId="3" borderId="33" xfId="9" applyNumberFormat="1" applyFont="1" applyFill="1" applyBorder="1" applyAlignment="1">
      <alignment horizontal="right" vertical="top"/>
    </xf>
    <xf numFmtId="166" fontId="9" fillId="2" borderId="30" xfId="9" applyNumberFormat="1" applyFont="1" applyFill="1" applyBorder="1" applyAlignment="1"/>
    <xf numFmtId="180" fontId="9" fillId="2" borderId="0" xfId="9" applyNumberFormat="1" applyFont="1" applyFill="1" applyBorder="1" applyAlignment="1">
      <alignment horizontal="right"/>
    </xf>
    <xf numFmtId="165" fontId="13" fillId="2" borderId="32" xfId="9" applyNumberFormat="1" applyFont="1" applyFill="1" applyBorder="1" applyAlignment="1">
      <alignment vertical="center"/>
    </xf>
    <xf numFmtId="0" fontId="9" fillId="2" borderId="30" xfId="9" applyFont="1" applyFill="1" applyBorder="1" applyAlignment="1"/>
    <xf numFmtId="0" fontId="9" fillId="2" borderId="31" xfId="9" applyFont="1" applyFill="1" applyBorder="1" applyAlignment="1"/>
    <xf numFmtId="164" fontId="9" fillId="2" borderId="28" xfId="11" applyNumberFormat="1" applyFont="1" applyFill="1" applyBorder="1"/>
    <xf numFmtId="164" fontId="9" fillId="2" borderId="0" xfId="11" applyNumberFormat="1" applyFont="1" applyFill="1" applyBorder="1"/>
    <xf numFmtId="164" fontId="9" fillId="2" borderId="29" xfId="11" applyNumberFormat="1" applyFont="1" applyFill="1" applyBorder="1"/>
    <xf numFmtId="164" fontId="13" fillId="2" borderId="32" xfId="11" applyNumberFormat="1" applyFont="1" applyFill="1" applyBorder="1" applyAlignment="1">
      <alignment vertical="center"/>
    </xf>
    <xf numFmtId="164" fontId="13" fillId="2" borderId="35" xfId="11" applyNumberFormat="1" applyFont="1" applyFill="1" applyBorder="1" applyAlignment="1">
      <alignment vertical="center"/>
    </xf>
    <xf numFmtId="164" fontId="13" fillId="2" borderId="24" xfId="11" applyNumberFormat="1" applyFont="1" applyFill="1" applyBorder="1" applyAlignment="1">
      <alignment vertical="center"/>
    </xf>
    <xf numFmtId="164" fontId="13" fillId="2" borderId="11" xfId="12" applyNumberFormat="1" applyFont="1" applyFill="1" applyBorder="1" applyAlignment="1">
      <alignment vertical="center"/>
    </xf>
    <xf numFmtId="0" fontId="25" fillId="3" borderId="0" xfId="9" applyFont="1" applyFill="1" applyBorder="1"/>
    <xf numFmtId="166" fontId="26" fillId="2" borderId="0" xfId="9" applyNumberFormat="1" applyFont="1" applyFill="1" applyBorder="1" applyAlignment="1"/>
    <xf numFmtId="165" fontId="9" fillId="2" borderId="0" xfId="9" applyNumberFormat="1" applyFont="1" applyFill="1" applyBorder="1" applyAlignment="1">
      <alignment vertical="center"/>
    </xf>
    <xf numFmtId="165" fontId="15" fillId="2" borderId="36" xfId="9" applyNumberFormat="1" applyFont="1" applyFill="1" applyBorder="1" applyAlignment="1"/>
    <xf numFmtId="165" fontId="9" fillId="2" borderId="37" xfId="9" applyNumberFormat="1" applyFont="1" applyFill="1" applyBorder="1" applyAlignment="1"/>
    <xf numFmtId="166" fontId="13" fillId="2" borderId="0" xfId="9" applyNumberFormat="1" applyFont="1" applyFill="1" applyBorder="1" applyAlignment="1"/>
    <xf numFmtId="166" fontId="13" fillId="2" borderId="29" xfId="9" applyNumberFormat="1" applyFont="1" applyFill="1" applyBorder="1" applyAlignment="1"/>
    <xf numFmtId="166" fontId="9" fillId="2" borderId="32" xfId="9" applyNumberFormat="1" applyFont="1" applyFill="1" applyBorder="1" applyAlignment="1"/>
    <xf numFmtId="166" fontId="9" fillId="2" borderId="34" xfId="9" applyNumberFormat="1" applyFont="1" applyFill="1" applyBorder="1" applyAlignment="1"/>
    <xf numFmtId="165" fontId="13" fillId="2" borderId="0" xfId="9" applyNumberFormat="1" applyFont="1" applyFill="1" applyBorder="1" applyAlignment="1"/>
    <xf numFmtId="165" fontId="13" fillId="2" borderId="29" xfId="9" applyNumberFormat="1" applyFont="1" applyFill="1" applyBorder="1" applyAlignment="1"/>
    <xf numFmtId="165" fontId="9" fillId="2" borderId="32" xfId="9" applyNumberFormat="1" applyFont="1" applyFill="1" applyBorder="1" applyAlignment="1"/>
    <xf numFmtId="165" fontId="9" fillId="2" borderId="34" xfId="9" applyNumberFormat="1" applyFont="1" applyFill="1" applyBorder="1" applyAlignment="1"/>
    <xf numFmtId="0" fontId="9" fillId="2" borderId="28" xfId="9" applyFont="1" applyFill="1" applyBorder="1" applyAlignment="1"/>
    <xf numFmtId="0" fontId="9" fillId="2" borderId="0" xfId="9" applyFont="1" applyFill="1" applyBorder="1" applyAlignment="1"/>
    <xf numFmtId="0" fontId="9" fillId="2" borderId="29" xfId="9" applyFont="1" applyFill="1" applyBorder="1" applyAlignment="1"/>
    <xf numFmtId="164" fontId="13" fillId="2" borderId="0" xfId="12" applyNumberFormat="1" applyFont="1" applyFill="1" applyBorder="1" applyAlignment="1"/>
    <xf numFmtId="164" fontId="13" fillId="2" borderId="29" xfId="12" applyNumberFormat="1" applyFont="1" applyFill="1" applyBorder="1" applyAlignment="1"/>
    <xf numFmtId="0" fontId="9" fillId="2" borderId="32" xfId="9" applyFont="1" applyFill="1" applyBorder="1" applyAlignment="1"/>
    <xf numFmtId="0" fontId="9" fillId="2" borderId="34" xfId="9" applyFont="1" applyFill="1" applyBorder="1" applyAlignment="1"/>
    <xf numFmtId="0" fontId="13" fillId="2" borderId="28" xfId="9" applyFont="1" applyFill="1" applyBorder="1" applyAlignment="1"/>
    <xf numFmtId="0" fontId="13" fillId="2" borderId="0" xfId="9" applyFont="1" applyFill="1" applyBorder="1" applyAlignment="1"/>
    <xf numFmtId="0" fontId="9" fillId="2" borderId="35" xfId="9" applyFont="1" applyFill="1" applyBorder="1" applyAlignment="1"/>
    <xf numFmtId="0" fontId="9" fillId="2" borderId="24" xfId="9" applyFont="1" applyFill="1" applyBorder="1" applyAlignment="1"/>
    <xf numFmtId="0" fontId="9" fillId="2" borderId="33" xfId="9" applyFont="1" applyFill="1" applyBorder="1" applyAlignment="1"/>
    <xf numFmtId="0" fontId="9" fillId="2" borderId="0" xfId="9" applyFont="1" applyFill="1" applyBorder="1" applyAlignment="1">
      <alignment vertical="center"/>
    </xf>
    <xf numFmtId="0" fontId="9" fillId="2" borderId="0" xfId="9" applyFont="1" applyFill="1" applyBorder="1" applyAlignment="1">
      <alignment vertical="top" wrapText="1"/>
    </xf>
    <xf numFmtId="183" fontId="0" fillId="2" borderId="0" xfId="0" applyNumberFormat="1" applyFill="1" applyBorder="1"/>
    <xf numFmtId="0" fontId="13" fillId="2" borderId="0" xfId="9" applyFont="1" applyFill="1" applyBorder="1" applyAlignment="1">
      <alignment vertical="center" wrapText="1"/>
    </xf>
    <xf numFmtId="0" fontId="9" fillId="2" borderId="0" xfId="9" applyFont="1" applyFill="1" applyBorder="1" applyAlignment="1">
      <alignment wrapText="1"/>
    </xf>
    <xf numFmtId="0" fontId="9" fillId="2" borderId="0" xfId="9" applyFont="1" applyFill="1" applyBorder="1" applyAlignment="1">
      <alignment horizontal="left" indent="1"/>
    </xf>
    <xf numFmtId="0" fontId="9" fillId="2" borderId="0" xfId="9" applyFont="1" applyFill="1" applyBorder="1" applyAlignment="1">
      <alignment horizontal="left"/>
    </xf>
    <xf numFmtId="0" fontId="13" fillId="2" borderId="0" xfId="9" applyFont="1" applyFill="1" applyBorder="1" applyAlignment="1">
      <alignment horizontal="left"/>
    </xf>
    <xf numFmtId="0" fontId="13" fillId="2" borderId="25" xfId="9" applyFont="1" applyFill="1" applyBorder="1" applyAlignment="1">
      <alignment horizontal="center" wrapText="1"/>
    </xf>
    <xf numFmtId="0" fontId="13" fillId="2" borderId="26" xfId="9" applyFont="1" applyFill="1" applyBorder="1" applyAlignment="1">
      <alignment wrapText="1"/>
    </xf>
    <xf numFmtId="0" fontId="9" fillId="2" borderId="26" xfId="9" applyFont="1" applyFill="1" applyBorder="1" applyAlignment="1"/>
    <xf numFmtId="0" fontId="13" fillId="2" borderId="28" xfId="9" applyFont="1" applyFill="1" applyBorder="1" applyAlignment="1">
      <alignment horizontal="center" vertical="top" wrapText="1"/>
    </xf>
    <xf numFmtId="0" fontId="13" fillId="2" borderId="28" xfId="9" applyFont="1" applyFill="1" applyBorder="1" applyAlignment="1">
      <alignment vertical="center" wrapText="1"/>
    </xf>
    <xf numFmtId="0" fontId="9" fillId="2" borderId="28" xfId="9" applyFont="1" applyFill="1" applyBorder="1" applyAlignment="1">
      <alignment horizontal="center" vertical="center" wrapText="1"/>
    </xf>
    <xf numFmtId="166" fontId="13" fillId="2" borderId="29" xfId="9" applyNumberFormat="1" applyFont="1" applyFill="1" applyBorder="1" applyAlignment="1">
      <alignment horizontal="right"/>
    </xf>
    <xf numFmtId="0" fontId="9" fillId="2" borderId="28" xfId="9" applyFont="1" applyFill="1" applyBorder="1" applyAlignment="1">
      <alignment vertical="center" wrapText="1"/>
    </xf>
    <xf numFmtId="0" fontId="9" fillId="2" borderId="28" xfId="9" applyFont="1" applyFill="1" applyBorder="1" applyAlignment="1">
      <alignment vertical="top" wrapText="1"/>
    </xf>
    <xf numFmtId="166" fontId="9" fillId="2" borderId="34" xfId="9" applyNumberFormat="1" applyFont="1" applyFill="1" applyBorder="1" applyAlignment="1">
      <alignment horizontal="right" vertical="top"/>
    </xf>
    <xf numFmtId="166" fontId="9" fillId="2" borderId="31" xfId="9" applyNumberFormat="1" applyFont="1" applyFill="1" applyBorder="1" applyAlignment="1"/>
    <xf numFmtId="165" fontId="13" fillId="2" borderId="34" xfId="9" applyNumberFormat="1" applyFont="1" applyFill="1" applyBorder="1" applyAlignment="1">
      <alignment vertical="center"/>
    </xf>
    <xf numFmtId="164" fontId="13" fillId="2" borderId="34" xfId="12" applyNumberFormat="1" applyFont="1" applyFill="1" applyBorder="1" applyAlignment="1">
      <alignment vertical="center"/>
    </xf>
    <xf numFmtId="0" fontId="13" fillId="2" borderId="35" xfId="9" applyFont="1" applyFill="1" applyBorder="1" applyAlignment="1">
      <alignment vertical="center"/>
    </xf>
    <xf numFmtId="0" fontId="13" fillId="2" borderId="24" xfId="9" applyFont="1" applyFill="1" applyBorder="1" applyAlignment="1">
      <alignment vertical="center"/>
    </xf>
    <xf numFmtId="164" fontId="13" fillId="2" borderId="24" xfId="12" applyNumberFormat="1" applyFont="1" applyFill="1" applyBorder="1" applyAlignment="1">
      <alignment vertical="center"/>
    </xf>
    <xf numFmtId="164" fontId="13" fillId="2" borderId="33" xfId="12" applyNumberFormat="1" applyFont="1" applyFill="1" applyBorder="1" applyAlignment="1">
      <alignment vertical="center"/>
    </xf>
    <xf numFmtId="183" fontId="9" fillId="2" borderId="0" xfId="9" applyNumberFormat="1" applyFont="1" applyFill="1" applyBorder="1" applyAlignment="1"/>
    <xf numFmtId="0" fontId="11" fillId="2" borderId="0" xfId="5" applyFont="1" applyFill="1" applyBorder="1" applyAlignment="1">
      <alignment horizontal="center" vertical="center"/>
    </xf>
    <xf numFmtId="0" fontId="13" fillId="2" borderId="28" xfId="9" applyFont="1" applyFill="1" applyBorder="1" applyAlignment="1">
      <alignment horizontal="center" wrapText="1"/>
    </xf>
    <xf numFmtId="0" fontId="13" fillId="2" borderId="36" xfId="9" applyFont="1" applyFill="1" applyBorder="1" applyAlignment="1">
      <alignment vertical="center" wrapText="1"/>
    </xf>
    <xf numFmtId="0" fontId="13" fillId="2" borderId="0" xfId="9" applyFont="1" applyFill="1" applyBorder="1" applyAlignment="1">
      <alignment wrapText="1"/>
    </xf>
    <xf numFmtId="0" fontId="0" fillId="2" borderId="28" xfId="0" applyFill="1" applyBorder="1"/>
  </cellXfs>
  <cellStyles count="13">
    <cellStyle name="cf1" xfId="1"/>
    <cellStyle name="cf2" xfId="2"/>
    <cellStyle name="cf3" xfId="3"/>
    <cellStyle name="Comma 10 2" xfId="4"/>
    <cellStyle name="Hyperlink" xfId="5"/>
    <cellStyle name="Normal" xfId="0" builtinId="0" customBuiltin="1"/>
    <cellStyle name="Normal 10 4" xfId="6"/>
    <cellStyle name="Normal_Annex A_new format 1,2,4" xfId="7"/>
    <cellStyle name="Normal_Autumn 2011 expenditure tables (linked)" xfId="8"/>
    <cellStyle name="Normal_Autumn 2011 expenditure tables input sheets" xfId="9"/>
    <cellStyle name="Normal_Great Britain benefits and tax credits" xfId="10"/>
    <cellStyle name="Percent" xfId="12" builtinId="5"/>
    <cellStyle name="Percent 10 2 2 2" xfId="11"/>
  </cellStyles>
  <dxfs count="7">
    <dxf>
      <font>
        <b/>
        <color rgb="FF00FF00"/>
      </font>
    </dxf>
    <dxf>
      <font>
        <b/>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261939</xdr:colOff>
      <xdr:row>1</xdr:row>
      <xdr:rowOff>100007</xdr:rowOff>
    </xdr:from>
    <xdr:ext cx="1462089" cy="1207803"/>
    <xdr:pic>
      <xdr:nvPicPr>
        <xdr:cNvPr id="2" name="DWP logo" descr="Department for Work and Pensions" title="Department for Work and Pensions">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bright="-13000" contrast="44000"/>
        </a:blip>
        <a:srcRect/>
        <a:stretch>
          <a:fillRect/>
        </a:stretch>
      </xdr:blipFill>
      <xdr:spPr>
        <a:xfrm>
          <a:off x="1524002" y="261932"/>
          <a:ext cx="1462089" cy="1207803"/>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hyperlink" Target="mailto:expenditure.tables@dwp.gov.uk" TargetMode="External"/><Relationship Id="rId2" Type="http://schemas.openxmlformats.org/officeDocument/2006/relationships/hyperlink" Target="http://www.twitter.com/dwppressoffice" TargetMode="External"/><Relationship Id="rId1" Type="http://schemas.openxmlformats.org/officeDocument/2006/relationships/hyperlink" Target="https://www.gov.uk/government/organisations/department-for-work-pensions/about/media-enquiries" TargetMode="External"/><Relationship Id="rId5" Type="http://schemas.openxmlformats.org/officeDocument/2006/relationships/drawing" Target="../drawings/drawing1.xml"/><Relationship Id="rId4" Type="http://schemas.openxmlformats.org/officeDocument/2006/relationships/hyperlink" Target="https://www.gov.uk/government/organisations/department-for-work-pensions/about/media-enqui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topLeftCell="A16" zoomScale="70" zoomScaleNormal="70" workbookViewId="0">
      <selection activeCell="B34" sqref="B34"/>
    </sheetView>
  </sheetViews>
  <sheetFormatPr defaultColWidth="9.1328125" defaultRowHeight="15" x14ac:dyDescent="0.35"/>
  <cols>
    <col min="1" max="1" width="23.1328125" style="29" bestFit="1" customWidth="1"/>
    <col min="2" max="2" width="175.1328125" style="29" customWidth="1"/>
    <col min="3" max="3" width="23.86328125" style="29" customWidth="1"/>
    <col min="4" max="4" width="9.1328125" style="29" customWidth="1"/>
    <col min="5" max="5" width="56.86328125" style="29" customWidth="1"/>
    <col min="6" max="6" width="9.1328125" style="29" customWidth="1"/>
    <col min="7" max="16384" width="9.1328125" style="29"/>
  </cols>
  <sheetData>
    <row r="1" spans="1:6" s="16" customFormat="1" ht="24" customHeight="1" thickBot="1" x14ac:dyDescent="0.4">
      <c r="A1" s="14" t="s">
        <v>44</v>
      </c>
      <c r="B1" s="15"/>
    </row>
    <row r="2" spans="1:6" s="16" customFormat="1" x14ac:dyDescent="0.4">
      <c r="A2" s="17" t="s">
        <v>45</v>
      </c>
      <c r="B2" s="18" t="s">
        <v>5</v>
      </c>
      <c r="C2" s="19"/>
    </row>
    <row r="3" spans="1:6" s="16" customFormat="1" x14ac:dyDescent="0.35">
      <c r="A3" s="20">
        <v>2020</v>
      </c>
      <c r="B3" s="21"/>
      <c r="C3" s="22"/>
    </row>
    <row r="4" spans="1:6" s="16" customFormat="1" x14ac:dyDescent="0.35">
      <c r="A4" s="20"/>
      <c r="B4" s="23" t="s">
        <v>46</v>
      </c>
      <c r="C4" s="22"/>
    </row>
    <row r="5" spans="1:6" s="16" customFormat="1" ht="133.15" customHeight="1" x14ac:dyDescent="0.35">
      <c r="A5" s="24"/>
      <c r="B5" s="25" t="s">
        <v>47</v>
      </c>
      <c r="C5" s="22"/>
      <c r="E5" s="26"/>
      <c r="F5" s="26"/>
    </row>
    <row r="6" spans="1:6" s="16" customFormat="1" x14ac:dyDescent="0.35">
      <c r="A6" s="24"/>
      <c r="B6" s="27" t="s">
        <v>48</v>
      </c>
      <c r="C6" s="22"/>
      <c r="E6" s="26"/>
      <c r="F6" s="26"/>
    </row>
    <row r="7" spans="1:6" ht="112.9" customHeight="1" x14ac:dyDescent="0.35">
      <c r="A7" s="24"/>
      <c r="B7" s="28" t="s">
        <v>753</v>
      </c>
      <c r="C7" s="22"/>
    </row>
    <row r="8" spans="1:6" s="16" customFormat="1" ht="67.900000000000006" customHeight="1" x14ac:dyDescent="0.35">
      <c r="A8" s="24"/>
      <c r="B8" s="25" t="s">
        <v>49</v>
      </c>
      <c r="C8" s="22"/>
      <c r="E8" s="26"/>
      <c r="F8" s="26"/>
    </row>
    <row r="9" spans="1:6" s="16" customFormat="1" ht="79.5" customHeight="1" x14ac:dyDescent="0.35">
      <c r="A9" s="24"/>
      <c r="B9" s="25" t="s">
        <v>50</v>
      </c>
      <c r="C9" s="22"/>
      <c r="E9" s="26"/>
      <c r="F9" s="26"/>
    </row>
    <row r="10" spans="1:6" s="16" customFormat="1" ht="56.25" customHeight="1" x14ac:dyDescent="0.35">
      <c r="A10" s="24"/>
      <c r="B10" s="25" t="s">
        <v>51</v>
      </c>
      <c r="C10" s="22"/>
    </row>
    <row r="11" spans="1:6" s="16" customFormat="1" ht="54.75" customHeight="1" x14ac:dyDescent="0.35">
      <c r="A11" s="24"/>
      <c r="B11" s="25" t="s">
        <v>52</v>
      </c>
      <c r="C11" s="22"/>
    </row>
    <row r="12" spans="1:6" s="16" customFormat="1" ht="52.9" customHeight="1" x14ac:dyDescent="0.35">
      <c r="A12" s="24"/>
      <c r="B12" s="30" t="s">
        <v>53</v>
      </c>
      <c r="C12" s="22"/>
    </row>
    <row r="13" spans="1:6" s="16" customFormat="1" ht="53.65" customHeight="1" x14ac:dyDescent="0.35">
      <c r="A13" s="24"/>
      <c r="B13" s="25" t="s">
        <v>54</v>
      </c>
      <c r="C13" s="22"/>
    </row>
    <row r="14" spans="1:6" s="16" customFormat="1" ht="60" customHeight="1" x14ac:dyDescent="0.35">
      <c r="A14" s="24"/>
      <c r="B14" s="25" t="s">
        <v>55</v>
      </c>
      <c r="C14" s="22"/>
    </row>
    <row r="15" spans="1:6" s="16" customFormat="1" x14ac:dyDescent="0.35">
      <c r="A15" s="24"/>
      <c r="B15" s="27" t="s">
        <v>56</v>
      </c>
      <c r="C15" s="22"/>
    </row>
    <row r="16" spans="1:6" s="16" customFormat="1" ht="354.75" customHeight="1" x14ac:dyDescent="0.35">
      <c r="A16" s="24"/>
      <c r="B16" s="31" t="s">
        <v>57</v>
      </c>
      <c r="C16" s="22"/>
    </row>
    <row r="17" spans="1:4" s="16" customFormat="1" ht="180" x14ac:dyDescent="0.35">
      <c r="A17" s="24"/>
      <c r="B17" s="25" t="s">
        <v>58</v>
      </c>
      <c r="C17" s="22"/>
    </row>
    <row r="18" spans="1:4" s="16" customFormat="1" ht="51" customHeight="1" x14ac:dyDescent="0.35">
      <c r="A18" s="24"/>
      <c r="B18" s="28" t="s">
        <v>59</v>
      </c>
      <c r="C18" s="22"/>
    </row>
    <row r="19" spans="1:4" s="16" customFormat="1" ht="84.75" customHeight="1" x14ac:dyDescent="0.35">
      <c r="A19" s="24"/>
      <c r="B19" s="25" t="s">
        <v>60</v>
      </c>
      <c r="C19" s="22"/>
    </row>
    <row r="20" spans="1:4" s="16" customFormat="1" ht="238.5" customHeight="1" x14ac:dyDescent="0.35">
      <c r="A20" s="24"/>
      <c r="B20" s="25" t="s">
        <v>61</v>
      </c>
      <c r="C20" s="22"/>
    </row>
    <row r="21" spans="1:4" s="16" customFormat="1" ht="100.35" customHeight="1" x14ac:dyDescent="0.35">
      <c r="A21" s="24"/>
      <c r="B21" s="25" t="s">
        <v>62</v>
      </c>
      <c r="C21" s="22"/>
    </row>
    <row r="22" spans="1:4" s="16" customFormat="1" ht="78" customHeight="1" x14ac:dyDescent="0.35">
      <c r="A22" s="24"/>
      <c r="B22" s="31" t="s">
        <v>63</v>
      </c>
      <c r="C22" s="22"/>
    </row>
    <row r="23" spans="1:4" x14ac:dyDescent="0.35">
      <c r="A23" s="24"/>
      <c r="B23" s="32" t="s">
        <v>64</v>
      </c>
      <c r="C23" s="33"/>
    </row>
    <row r="24" spans="1:4" s="16" customFormat="1" ht="109.15" customHeight="1" x14ac:dyDescent="0.35">
      <c r="A24" s="24"/>
      <c r="B24" s="34" t="s">
        <v>65</v>
      </c>
      <c r="C24" s="22"/>
      <c r="D24" s="35"/>
    </row>
    <row r="25" spans="1:4" s="16" customFormat="1" ht="55.15" customHeight="1" x14ac:dyDescent="0.35">
      <c r="A25" s="24"/>
      <c r="B25" s="34" t="s">
        <v>66</v>
      </c>
      <c r="C25" s="22"/>
      <c r="D25" s="35"/>
    </row>
    <row r="26" spans="1:4" s="16" customFormat="1" ht="55.15" customHeight="1" x14ac:dyDescent="0.35">
      <c r="A26" s="24"/>
      <c r="B26" s="34" t="s">
        <v>67</v>
      </c>
      <c r="C26" s="22"/>
      <c r="D26" s="35"/>
    </row>
    <row r="27" spans="1:4" s="16" customFormat="1" ht="70.5" customHeight="1" x14ac:dyDescent="0.35">
      <c r="A27" s="24"/>
      <c r="B27" s="34" t="s">
        <v>756</v>
      </c>
      <c r="C27" s="22"/>
      <c r="D27" s="35"/>
    </row>
    <row r="28" spans="1:4" s="16" customFormat="1" ht="11.65" customHeight="1" x14ac:dyDescent="0.35">
      <c r="A28" s="24"/>
      <c r="B28" s="36" t="s">
        <v>68</v>
      </c>
      <c r="C28" s="22"/>
      <c r="D28" s="35"/>
    </row>
    <row r="29" spans="1:4" s="16" customFormat="1" ht="150" x14ac:dyDescent="0.35">
      <c r="A29" s="24"/>
      <c r="B29" s="25" t="s">
        <v>69</v>
      </c>
      <c r="C29" s="22"/>
    </row>
    <row r="30" spans="1:4" s="16" customFormat="1" ht="60" x14ac:dyDescent="0.35">
      <c r="A30" s="24"/>
      <c r="B30" s="37" t="s">
        <v>70</v>
      </c>
      <c r="C30" s="22"/>
    </row>
    <row r="31" spans="1:4" s="16" customFormat="1" ht="45" x14ac:dyDescent="0.35">
      <c r="A31" s="24"/>
      <c r="B31" s="37" t="s">
        <v>71</v>
      </c>
      <c r="C31" s="22"/>
    </row>
    <row r="32" spans="1:4" s="16" customFormat="1" ht="30" x14ac:dyDescent="0.35">
      <c r="A32" s="24"/>
      <c r="B32" s="37" t="s">
        <v>72</v>
      </c>
      <c r="C32" s="22"/>
    </row>
    <row r="33" spans="1:3" s="16" customFormat="1" ht="48.4" customHeight="1" x14ac:dyDescent="0.35">
      <c r="A33" s="24"/>
      <c r="B33" s="37" t="s">
        <v>73</v>
      </c>
      <c r="C33" s="22"/>
    </row>
    <row r="34" spans="1:3" s="16" customFormat="1" ht="30" x14ac:dyDescent="0.35">
      <c r="A34" s="24"/>
      <c r="B34" s="37" t="s">
        <v>74</v>
      </c>
      <c r="C34" s="22"/>
    </row>
    <row r="35" spans="1:3" s="16" customFormat="1" ht="45" x14ac:dyDescent="0.35">
      <c r="A35" s="24"/>
      <c r="B35" s="37" t="s">
        <v>75</v>
      </c>
      <c r="C35" s="22"/>
    </row>
    <row r="36" spans="1:3" s="16" customFormat="1" ht="45" x14ac:dyDescent="0.35">
      <c r="A36" s="24"/>
      <c r="B36" s="37" t="s">
        <v>76</v>
      </c>
      <c r="C36" s="22"/>
    </row>
    <row r="37" spans="1:3" s="16" customFormat="1" ht="60" x14ac:dyDescent="0.35">
      <c r="A37" s="24"/>
      <c r="B37" s="37" t="s">
        <v>77</v>
      </c>
      <c r="C37" s="38"/>
    </row>
    <row r="38" spans="1:3" s="16" customFormat="1" ht="75" x14ac:dyDescent="0.35">
      <c r="A38" s="24"/>
      <c r="B38" s="37" t="s">
        <v>78</v>
      </c>
      <c r="C38" s="22"/>
    </row>
    <row r="39" spans="1:3" s="16" customFormat="1" ht="30" x14ac:dyDescent="0.35">
      <c r="A39" s="24"/>
      <c r="B39" s="37" t="s">
        <v>79</v>
      </c>
      <c r="C39" s="22"/>
    </row>
    <row r="40" spans="1:3" s="16" customFormat="1" ht="48.75" customHeight="1" x14ac:dyDescent="0.35">
      <c r="A40" s="24"/>
      <c r="B40" s="37" t="s">
        <v>80</v>
      </c>
      <c r="C40" s="22"/>
    </row>
    <row r="41" spans="1:3" s="16" customFormat="1" ht="105" x14ac:dyDescent="0.35">
      <c r="A41" s="24"/>
      <c r="B41" s="37" t="s">
        <v>81</v>
      </c>
      <c r="C41" s="22"/>
    </row>
    <row r="42" spans="1:3" s="16" customFormat="1" ht="105" x14ac:dyDescent="0.35">
      <c r="A42" s="39"/>
      <c r="B42" s="40" t="s">
        <v>82</v>
      </c>
      <c r="C42" s="41"/>
    </row>
  </sheetData>
  <hyperlinks>
    <hyperlink ref="A1" location="Contents!A1" display="Contents page"/>
  </hyperlinks>
  <pageMargins left="0.75000000000000011" right="0.75000000000000011" top="1" bottom="1" header="0.5" footer="0.5"/>
  <pageSetup paperSize="0" fitToWidth="0" fitToHeight="0" orientation="portrait" horizontalDpi="0" verticalDpi="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7"/>
  <sheetViews>
    <sheetView zoomScale="70" zoomScaleNormal="70" workbookViewId="0">
      <pane xSplit="3" ySplit="4" topLeftCell="BU104" activePane="bottomRight" state="frozen"/>
      <selection pane="topRight" activeCell="D1" sqref="D1"/>
      <selection pane="bottomLeft" activeCell="A5" sqref="A5"/>
      <selection pane="bottomRight" activeCell="BY128" sqref="BY128"/>
    </sheetView>
  </sheetViews>
  <sheetFormatPr defaultColWidth="9.1328125" defaultRowHeight="15" x14ac:dyDescent="0.4"/>
  <cols>
    <col min="1" max="1" width="23.1328125" style="123" bestFit="1" customWidth="1"/>
    <col min="2" max="2" width="75.73046875" style="49" customWidth="1"/>
    <col min="3" max="3" width="25.73046875" style="49" customWidth="1"/>
    <col min="4" max="75" width="12.73046875" style="54" customWidth="1"/>
    <col min="76" max="81" width="12.73046875" style="49" customWidth="1"/>
    <col min="82" max="82" width="9.1328125" style="49" customWidth="1"/>
    <col min="83" max="16384" width="9.1328125" style="49"/>
  </cols>
  <sheetData>
    <row r="1" spans="1:81" s="16" customFormat="1" ht="25.5" customHeight="1" thickBot="1" x14ac:dyDescent="0.4">
      <c r="A1" s="14" t="s">
        <v>44</v>
      </c>
      <c r="B1" s="42" t="s">
        <v>83</v>
      </c>
      <c r="C1" s="76"/>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row>
    <row r="2" spans="1:81" ht="33" customHeight="1" x14ac:dyDescent="0.4">
      <c r="A2" s="44" t="s">
        <v>45</v>
      </c>
      <c r="B2" s="18" t="s">
        <v>360</v>
      </c>
      <c r="C2" s="99"/>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50" customFormat="1" x14ac:dyDescent="0.4">
      <c r="A3" s="78">
        <v>2020</v>
      </c>
      <c r="B3" s="21" t="s">
        <v>299</v>
      </c>
      <c r="C3" s="23"/>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79"/>
      <c r="B4" s="80"/>
      <c r="C4" s="100"/>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112"/>
    </row>
    <row r="5" spans="1:81" ht="27" customHeight="1" x14ac:dyDescent="0.4">
      <c r="A5" s="113"/>
      <c r="B5" s="75" t="s">
        <v>317</v>
      </c>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20"/>
    </row>
    <row r="6" spans="1:81" x14ac:dyDescent="0.4">
      <c r="A6" s="113"/>
      <c r="B6" s="49" t="s">
        <v>215</v>
      </c>
      <c r="C6" s="186" t="s">
        <v>214</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v>151.13125905481061</v>
      </c>
      <c r="AI6" s="119">
        <v>149.05555060490602</v>
      </c>
      <c r="AJ6" s="119">
        <v>150.5657412371842</v>
      </c>
      <c r="AK6" s="119">
        <v>157.75691153919485</v>
      </c>
      <c r="AL6" s="119">
        <v>170.72715735206313</v>
      </c>
      <c r="AM6" s="119">
        <v>179.60527393606978</v>
      </c>
      <c r="AN6" s="119">
        <v>184.77821728933091</v>
      </c>
      <c r="AO6" s="119">
        <v>199.54682126153742</v>
      </c>
      <c r="AP6" s="119">
        <v>207.68822306117804</v>
      </c>
      <c r="AQ6" s="119">
        <v>220.06885191907605</v>
      </c>
      <c r="AR6" s="119">
        <v>223.39975985766031</v>
      </c>
      <c r="AS6" s="119">
        <v>226.12579188216898</v>
      </c>
      <c r="AT6" s="119">
        <v>245.73312691997424</v>
      </c>
      <c r="AU6" s="119">
        <v>283.66662634320113</v>
      </c>
      <c r="AV6" s="119">
        <v>0</v>
      </c>
      <c r="AW6" s="119">
        <v>0</v>
      </c>
      <c r="AX6" s="119">
        <v>0</v>
      </c>
      <c r="AY6" s="119">
        <v>0</v>
      </c>
      <c r="AZ6" s="119">
        <v>0</v>
      </c>
      <c r="BA6" s="119">
        <v>0</v>
      </c>
      <c r="BB6" s="119">
        <v>0</v>
      </c>
      <c r="BC6" s="119">
        <v>0</v>
      </c>
      <c r="BD6" s="119">
        <v>0</v>
      </c>
      <c r="BE6" s="119">
        <v>0</v>
      </c>
      <c r="BF6" s="119">
        <v>0</v>
      </c>
      <c r="BG6" s="119">
        <v>0</v>
      </c>
      <c r="BH6" s="119">
        <v>0</v>
      </c>
      <c r="BI6" s="119">
        <v>0</v>
      </c>
      <c r="BJ6" s="119">
        <v>0</v>
      </c>
      <c r="BK6" s="119">
        <v>0</v>
      </c>
      <c r="BL6" s="119">
        <v>0</v>
      </c>
      <c r="BM6" s="119">
        <v>0</v>
      </c>
      <c r="BN6" s="119">
        <v>0</v>
      </c>
      <c r="BO6" s="119">
        <v>0</v>
      </c>
      <c r="BP6" s="119">
        <v>0</v>
      </c>
      <c r="BQ6" s="119">
        <v>0</v>
      </c>
      <c r="BR6" s="119">
        <v>0</v>
      </c>
      <c r="BS6" s="119">
        <v>0</v>
      </c>
      <c r="BT6" s="119">
        <v>0</v>
      </c>
      <c r="BU6" s="119">
        <v>0</v>
      </c>
      <c r="BV6" s="119">
        <v>0</v>
      </c>
      <c r="BW6" s="119">
        <v>0</v>
      </c>
      <c r="BX6" s="119">
        <v>0</v>
      </c>
      <c r="BY6" s="119">
        <v>0</v>
      </c>
      <c r="BZ6" s="119">
        <v>0</v>
      </c>
      <c r="CA6" s="119">
        <v>0</v>
      </c>
      <c r="CB6" s="119">
        <v>0</v>
      </c>
      <c r="CC6" s="120">
        <v>0</v>
      </c>
    </row>
    <row r="7" spans="1:81" x14ac:dyDescent="0.4">
      <c r="A7" s="113"/>
      <c r="B7" s="49" t="s">
        <v>318</v>
      </c>
      <c r="C7" s="186" t="s">
        <v>214</v>
      </c>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v>9334.5662409799879</v>
      </c>
      <c r="AI7" s="119">
        <v>12573.24372139867</v>
      </c>
      <c r="AJ7" s="119">
        <v>11207.856854973405</v>
      </c>
      <c r="AK7" s="119">
        <v>11634.651176520363</v>
      </c>
      <c r="AL7" s="119">
        <v>11789.309758689124</v>
      </c>
      <c r="AM7" s="119">
        <v>12283.630009769144</v>
      </c>
      <c r="AN7" s="119">
        <v>12477.114576189664</v>
      </c>
      <c r="AO7" s="119">
        <v>12373.037291014411</v>
      </c>
      <c r="AP7" s="119">
        <v>12032.76487534252</v>
      </c>
      <c r="AQ7" s="119">
        <v>11637.702177066216</v>
      </c>
      <c r="AR7" s="119">
        <v>10771.403231752372</v>
      </c>
      <c r="AS7" s="119">
        <v>10088.425655727067</v>
      </c>
      <c r="AT7" s="119">
        <v>9484.9779595030068</v>
      </c>
      <c r="AU7" s="119">
        <v>10113.50552889101</v>
      </c>
      <c r="AV7" s="119">
        <v>10791.675603854103</v>
      </c>
      <c r="AW7" s="119">
        <v>11201.618325637579</v>
      </c>
      <c r="AX7" s="119">
        <v>11184.790300995015</v>
      </c>
      <c r="AY7" s="119">
        <v>11266.309775991069</v>
      </c>
      <c r="AZ7" s="119">
        <v>11369.715352711191</v>
      </c>
      <c r="BA7" s="119">
        <v>11648.761429462989</v>
      </c>
      <c r="BB7" s="119">
        <v>11794.284524654389</v>
      </c>
      <c r="BC7" s="119">
        <v>13332.833206742416</v>
      </c>
      <c r="BD7" s="119">
        <v>13688.783629896076</v>
      </c>
      <c r="BE7" s="119">
        <v>13702.942899516334</v>
      </c>
      <c r="BF7" s="119">
        <v>13632.286417321629</v>
      </c>
      <c r="BG7" s="119"/>
      <c r="BH7" s="119"/>
      <c r="BI7" s="119"/>
      <c r="BJ7" s="119"/>
      <c r="BK7" s="119"/>
      <c r="BL7" s="119"/>
      <c r="BM7" s="119"/>
      <c r="BN7" s="119"/>
      <c r="BO7" s="119"/>
      <c r="BP7" s="119"/>
      <c r="BQ7" s="119"/>
      <c r="BR7" s="119"/>
      <c r="BS7" s="119"/>
      <c r="BT7" s="119"/>
      <c r="BU7" s="119"/>
      <c r="BV7" s="119"/>
      <c r="BW7" s="119"/>
      <c r="BX7" s="119"/>
      <c r="BY7" s="119"/>
      <c r="BZ7" s="119"/>
      <c r="CA7" s="119"/>
      <c r="CB7" s="119"/>
      <c r="CC7" s="120"/>
    </row>
    <row r="8" spans="1:81" x14ac:dyDescent="0.4">
      <c r="A8" s="113"/>
      <c r="B8" s="49" t="s">
        <v>225</v>
      </c>
      <c r="C8" s="186" t="s">
        <v>214</v>
      </c>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v>0</v>
      </c>
      <c r="AI8" s="119">
        <v>0</v>
      </c>
      <c r="AJ8" s="119">
        <v>0</v>
      </c>
      <c r="AK8" s="119">
        <v>0</v>
      </c>
      <c r="AL8" s="119">
        <v>0</v>
      </c>
      <c r="AM8" s="119">
        <v>0</v>
      </c>
      <c r="AN8" s="119">
        <v>0</v>
      </c>
      <c r="AO8" s="119">
        <v>0</v>
      </c>
      <c r="AP8" s="119">
        <v>0</v>
      </c>
      <c r="AQ8" s="119">
        <v>0</v>
      </c>
      <c r="AR8" s="119">
        <v>0</v>
      </c>
      <c r="AS8" s="119">
        <v>0</v>
      </c>
      <c r="AT8" s="119">
        <v>0</v>
      </c>
      <c r="AU8" s="119">
        <v>0</v>
      </c>
      <c r="AV8" s="119">
        <v>419.60652258302395</v>
      </c>
      <c r="AW8" s="119">
        <v>575.36531562461107</v>
      </c>
      <c r="AX8" s="119">
        <v>637.75118937159277</v>
      </c>
      <c r="AY8" s="119">
        <v>741.88834566114235</v>
      </c>
      <c r="AZ8" s="119">
        <v>726.04756570638949</v>
      </c>
      <c r="BA8" s="119">
        <v>802.97722935135403</v>
      </c>
      <c r="BB8" s="119">
        <v>854.59918954996351</v>
      </c>
      <c r="BC8" s="119">
        <v>911.62580628381568</v>
      </c>
      <c r="BD8" s="119">
        <v>959.58038276862635</v>
      </c>
      <c r="BE8" s="119">
        <v>1049.5050162768864</v>
      </c>
      <c r="BF8" s="119">
        <v>1161.6350719172699</v>
      </c>
      <c r="BG8" s="119">
        <v>1183.9273387541698</v>
      </c>
      <c r="BH8" s="119">
        <v>1221.5196928493713</v>
      </c>
      <c r="BI8" s="119">
        <v>1305.4889962181587</v>
      </c>
      <c r="BJ8" s="119">
        <v>1336.6837878613312</v>
      </c>
      <c r="BK8" s="119">
        <v>1389.7665821476262</v>
      </c>
      <c r="BL8" s="119">
        <v>1439.1369132834461</v>
      </c>
      <c r="BM8" s="119">
        <v>1526.8536802436079</v>
      </c>
      <c r="BN8" s="119">
        <v>1534.7426519828041</v>
      </c>
      <c r="BO8" s="119">
        <v>1628.9208359061447</v>
      </c>
      <c r="BP8" s="119">
        <v>1688.4608097451389</v>
      </c>
      <c r="BQ8" s="119">
        <v>1745.3197875514904</v>
      </c>
      <c r="BR8" s="119">
        <v>2020.2924033556785</v>
      </c>
      <c r="BS8" s="119">
        <v>2140.9417697851741</v>
      </c>
      <c r="BT8" s="119">
        <v>2160.136584211536</v>
      </c>
      <c r="BU8" s="119">
        <v>2198.9697310426241</v>
      </c>
      <c r="BV8" s="119">
        <v>2312.3983284684737</v>
      </c>
      <c r="BW8" s="119">
        <v>2454.8148909951942</v>
      </c>
      <c r="BX8" s="119">
        <v>2285.0801473079086</v>
      </c>
      <c r="BY8" s="119">
        <v>2487.6899003734857</v>
      </c>
      <c r="BZ8" s="119">
        <v>2634.0233450228015</v>
      </c>
      <c r="CA8" s="119">
        <v>2763.1175990255542</v>
      </c>
      <c r="CB8" s="119">
        <v>2891.3908587805981</v>
      </c>
      <c r="CC8" s="120">
        <v>2774.7707544757636</v>
      </c>
    </row>
    <row r="9" spans="1:81" x14ac:dyDescent="0.4">
      <c r="A9" s="113"/>
      <c r="B9" s="49" t="s">
        <v>319</v>
      </c>
      <c r="C9" s="186" t="s">
        <v>223</v>
      </c>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v>0</v>
      </c>
      <c r="AI9" s="119">
        <v>0</v>
      </c>
      <c r="AJ9" s="119">
        <v>0</v>
      </c>
      <c r="AK9" s="119">
        <v>0</v>
      </c>
      <c r="AL9" s="119">
        <v>0</v>
      </c>
      <c r="AM9" s="119">
        <v>0</v>
      </c>
      <c r="AN9" s="119">
        <v>0</v>
      </c>
      <c r="AO9" s="119">
        <v>0</v>
      </c>
      <c r="AP9" s="119">
        <v>0</v>
      </c>
      <c r="AQ9" s="119">
        <v>0</v>
      </c>
      <c r="AR9" s="119">
        <v>0</v>
      </c>
      <c r="AS9" s="119">
        <v>0</v>
      </c>
      <c r="AT9" s="119">
        <v>0</v>
      </c>
      <c r="AU9" s="119">
        <v>0</v>
      </c>
      <c r="AV9" s="119">
        <v>1.1847292704489778</v>
      </c>
      <c r="AW9" s="119">
        <v>2.8692706913474901</v>
      </c>
      <c r="AX9" s="119">
        <v>4.4980232293506095</v>
      </c>
      <c r="AY9" s="119">
        <v>6.9025618429695665</v>
      </c>
      <c r="AZ9" s="119">
        <v>12.096849226097673</v>
      </c>
      <c r="BA9" s="119">
        <v>15.27807025679402</v>
      </c>
      <c r="BB9" s="119">
        <v>17.467085222618973</v>
      </c>
      <c r="BC9" s="119">
        <v>15.059249175132139</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20">
        <v>0</v>
      </c>
    </row>
    <row r="10" spans="1:81" x14ac:dyDescent="0.4">
      <c r="A10" s="113"/>
      <c r="B10" s="60" t="s">
        <v>231</v>
      </c>
      <c r="C10" s="186" t="s">
        <v>223</v>
      </c>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v>75.340888192072484</v>
      </c>
      <c r="AI10" s="119">
        <v>71.677825620598952</v>
      </c>
      <c r="AJ10" s="119">
        <v>92.189484609517862</v>
      </c>
      <c r="AK10" s="119">
        <v>129.08981557289195</v>
      </c>
      <c r="AL10" s="119">
        <v>168.7404898146753</v>
      </c>
      <c r="AM10" s="119">
        <v>208.27817823874872</v>
      </c>
      <c r="AN10" s="119">
        <v>200.93379725418794</v>
      </c>
      <c r="AO10" s="119">
        <v>196.06122806372665</v>
      </c>
      <c r="AP10" s="119">
        <v>233.14610131100719</v>
      </c>
      <c r="AQ10" s="119">
        <v>247.2682487309682</v>
      </c>
      <c r="AR10" s="119">
        <v>492.70710524801797</v>
      </c>
      <c r="AS10" s="119">
        <v>524.41127889898405</v>
      </c>
      <c r="AT10" s="119">
        <v>572.26202722161304</v>
      </c>
      <c r="AU10" s="119">
        <v>697.25400890436481</v>
      </c>
      <c r="AV10" s="119">
        <v>935.22503019693136</v>
      </c>
      <c r="AW10" s="119">
        <v>1131.3588946866755</v>
      </c>
      <c r="AX10" s="119">
        <v>1303.2884661765315</v>
      </c>
      <c r="AY10" s="119">
        <v>1472.7262035874949</v>
      </c>
      <c r="AZ10" s="119">
        <v>1661.4861785616424</v>
      </c>
      <c r="BA10" s="119">
        <v>1839.316085532937</v>
      </c>
      <c r="BB10" s="119">
        <v>1877.5893907135439</v>
      </c>
      <c r="BC10" s="119">
        <v>1533.9318644216335</v>
      </c>
      <c r="BD10" s="119">
        <v>1.3588804597409201</v>
      </c>
      <c r="BE10" s="119">
        <v>0</v>
      </c>
      <c r="BF10" s="119">
        <v>0</v>
      </c>
      <c r="BG10" s="119">
        <v>6.3907357355278291E-2</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20">
        <v>0</v>
      </c>
    </row>
    <row r="11" spans="1:81" ht="24.75" customHeight="1" x14ac:dyDescent="0.4">
      <c r="A11" s="113"/>
      <c r="B11" s="60" t="s">
        <v>234</v>
      </c>
      <c r="C11" s="186" t="s">
        <v>217</v>
      </c>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v>10.383277242469395</v>
      </c>
      <c r="AI11" s="119">
        <v>8.8856846087623111</v>
      </c>
      <c r="AJ11" s="119">
        <v>7.4594721164548456</v>
      </c>
      <c r="AK11" s="119">
        <v>6.7486375733876818</v>
      </c>
      <c r="AL11" s="119">
        <v>6.2859556164698072</v>
      </c>
      <c r="AM11" s="119">
        <v>5.9993308961021459</v>
      </c>
      <c r="AN11" s="119">
        <v>5.6765762403046702</v>
      </c>
      <c r="AO11" s="119">
        <v>2.6886217494598896</v>
      </c>
      <c r="AP11" s="119">
        <v>5.1631687943971336</v>
      </c>
      <c r="AQ11" s="119">
        <v>3.5058319852277151</v>
      </c>
      <c r="AR11" s="119">
        <v>3.1026766415205693</v>
      </c>
      <c r="AS11" s="119">
        <v>2.8858655007170797</v>
      </c>
      <c r="AT11" s="119">
        <v>3.0523493941423663</v>
      </c>
      <c r="AU11" s="119">
        <v>2.7359739507834018</v>
      </c>
      <c r="AV11" s="119">
        <v>3.6255157045801574</v>
      </c>
      <c r="AW11" s="119">
        <v>1.7692169338305133</v>
      </c>
      <c r="AX11" s="119">
        <v>1.7466153599773839</v>
      </c>
      <c r="AY11" s="119">
        <v>2.9191000191171828</v>
      </c>
      <c r="AZ11" s="119">
        <v>2.4503940457376419</v>
      </c>
      <c r="BA11" s="119">
        <v>2.5834011990107912</v>
      </c>
      <c r="BB11" s="119">
        <v>2.8730075563668578</v>
      </c>
      <c r="BC11" s="119">
        <v>2.1874402811187057</v>
      </c>
      <c r="BD11" s="119">
        <v>2.2952838550534818</v>
      </c>
      <c r="BE11" s="119">
        <v>2.5184146700457997</v>
      </c>
      <c r="BF11" s="119">
        <v>2.4395363073615517</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20">
        <v>0</v>
      </c>
    </row>
    <row r="12" spans="1:81" x14ac:dyDescent="0.4">
      <c r="A12" s="113"/>
      <c r="B12" s="49" t="s">
        <v>320</v>
      </c>
      <c r="C12" s="186" t="s">
        <v>223</v>
      </c>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v>1492.6286229719854</v>
      </c>
      <c r="AI12" s="119">
        <v>1342.0958292435503</v>
      </c>
      <c r="AJ12" s="119">
        <v>1476.5489693946624</v>
      </c>
      <c r="AK12" s="119">
        <v>1904.3458378097991</v>
      </c>
      <c r="AL12" s="119">
        <v>2374.4147767347972</v>
      </c>
      <c r="AM12" s="119">
        <v>2648.592299652882</v>
      </c>
      <c r="AN12" s="119">
        <v>2897.2410609946223</v>
      </c>
      <c r="AO12" s="119">
        <v>3151.3865525743058</v>
      </c>
      <c r="AP12" s="119">
        <v>3215.5584339815578</v>
      </c>
      <c r="AQ12" s="119">
        <v>3156.9372408621634</v>
      </c>
      <c r="AR12" s="119">
        <v>3034.6632003842369</v>
      </c>
      <c r="AS12" s="119">
        <v>3018.4497935676559</v>
      </c>
      <c r="AT12" s="119">
        <v>3151.3679712541334</v>
      </c>
      <c r="AU12" s="119">
        <v>3876.2225370834908</v>
      </c>
      <c r="AV12" s="119">
        <v>4693.1612135124569</v>
      </c>
      <c r="AW12" s="119">
        <v>5080.9745207313053</v>
      </c>
      <c r="AX12" s="119">
        <v>4865.9254238221138</v>
      </c>
      <c r="AY12" s="119">
        <v>4654.8705040466239</v>
      </c>
      <c r="AZ12" s="119">
        <v>3993.7532456427443</v>
      </c>
      <c r="BA12" s="119">
        <v>3540.6417294185553</v>
      </c>
      <c r="BB12" s="119">
        <v>3493.0840724449172</v>
      </c>
      <c r="BC12" s="119">
        <v>3837.2853236414135</v>
      </c>
      <c r="BD12" s="119">
        <v>4654.5321494395284</v>
      </c>
      <c r="BE12" s="119">
        <v>5180.4528466937327</v>
      </c>
      <c r="BF12" s="119">
        <v>5570.2141339269301</v>
      </c>
      <c r="BG12" s="119">
        <v>5598.9478528503769</v>
      </c>
      <c r="BH12" s="119">
        <v>4754.7784227616157</v>
      </c>
      <c r="BI12" s="119">
        <v>3569.8104271082989</v>
      </c>
      <c r="BJ12" s="119">
        <v>2817.1352676790334</v>
      </c>
      <c r="BK12" s="119">
        <v>2322.2530198611503</v>
      </c>
      <c r="BL12" s="119">
        <v>1894.2606633513296</v>
      </c>
      <c r="BM12" s="119">
        <v>1123.2342508631327</v>
      </c>
      <c r="BN12" s="119">
        <v>796.44793079990973</v>
      </c>
      <c r="BO12" s="119">
        <v>558.85604858976171</v>
      </c>
      <c r="BP12" s="119">
        <v>354.87037834237236</v>
      </c>
      <c r="BQ12" s="119">
        <v>205.34485149764984</v>
      </c>
      <c r="BR12" s="119">
        <v>140.5735690571349</v>
      </c>
      <c r="BS12" s="119">
        <v>93.615185621404805</v>
      </c>
      <c r="BT12" s="119">
        <v>67.383556283395436</v>
      </c>
      <c r="BU12" s="119">
        <v>47.679203688667513</v>
      </c>
      <c r="BV12" s="119">
        <v>35.746404491700524</v>
      </c>
      <c r="BW12" s="119">
        <v>27.229438259735581</v>
      </c>
      <c r="BX12" s="119">
        <v>19.906815776762869</v>
      </c>
      <c r="BY12" s="119">
        <v>16.53900574328069</v>
      </c>
      <c r="BZ12" s="119">
        <v>13.062556724672111</v>
      </c>
      <c r="CA12" s="119">
        <v>2.0052336387935736</v>
      </c>
      <c r="CB12" s="119">
        <v>1.1358381123170396</v>
      </c>
      <c r="CC12" s="120">
        <v>0</v>
      </c>
    </row>
    <row r="13" spans="1:81" x14ac:dyDescent="0.4">
      <c r="A13" s="113"/>
      <c r="B13" s="49" t="s">
        <v>321</v>
      </c>
      <c r="C13" s="186" t="s">
        <v>223</v>
      </c>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v>0</v>
      </c>
      <c r="AI13" s="119">
        <v>0</v>
      </c>
      <c r="AJ13" s="119">
        <v>0</v>
      </c>
      <c r="AK13" s="119">
        <v>0</v>
      </c>
      <c r="AL13" s="119">
        <v>0</v>
      </c>
      <c r="AM13" s="119">
        <v>0</v>
      </c>
      <c r="AN13" s="119">
        <v>0</v>
      </c>
      <c r="AO13" s="119">
        <v>0</v>
      </c>
      <c r="AP13" s="119">
        <v>0</v>
      </c>
      <c r="AQ13" s="119">
        <v>0</v>
      </c>
      <c r="AR13" s="119">
        <v>0</v>
      </c>
      <c r="AS13" s="119">
        <v>0</v>
      </c>
      <c r="AT13" s="119">
        <v>0</v>
      </c>
      <c r="AU13" s="119">
        <v>0</v>
      </c>
      <c r="AV13" s="119">
        <v>0</v>
      </c>
      <c r="AW13" s="119">
        <v>0</v>
      </c>
      <c r="AX13" s="119">
        <v>0</v>
      </c>
      <c r="AY13" s="119">
        <v>0</v>
      </c>
      <c r="AZ13" s="119">
        <v>350.99031515827875</v>
      </c>
      <c r="BA13" s="119">
        <v>542.31704559386833</v>
      </c>
      <c r="BB13" s="119">
        <v>493.11609718170604</v>
      </c>
      <c r="BC13" s="119">
        <v>458.73471679089857</v>
      </c>
      <c r="BD13" s="119">
        <v>482.13607148161975</v>
      </c>
      <c r="BE13" s="119">
        <v>442.47186852506132</v>
      </c>
      <c r="BF13" s="119">
        <v>441.67370097944149</v>
      </c>
      <c r="BG13" s="119">
        <v>381.76929072808065</v>
      </c>
      <c r="BH13" s="119">
        <v>207.25060885375302</v>
      </c>
      <c r="BI13" s="119">
        <v>34.092064508000185</v>
      </c>
      <c r="BJ13" s="119">
        <v>16.799211060688879</v>
      </c>
      <c r="BK13" s="119">
        <v>0</v>
      </c>
      <c r="BL13" s="119">
        <v>0</v>
      </c>
      <c r="BM13" s="119">
        <v>0</v>
      </c>
      <c r="BN13" s="119">
        <v>0</v>
      </c>
      <c r="BO13" s="119">
        <v>0</v>
      </c>
      <c r="BP13" s="119">
        <v>0</v>
      </c>
      <c r="BQ13" s="119">
        <v>0</v>
      </c>
      <c r="BR13" s="119">
        <v>0</v>
      </c>
      <c r="BS13" s="119">
        <v>0</v>
      </c>
      <c r="BT13" s="119">
        <v>0</v>
      </c>
      <c r="BU13" s="119">
        <v>0</v>
      </c>
      <c r="BV13" s="119">
        <v>0</v>
      </c>
      <c r="BW13" s="119">
        <v>0</v>
      </c>
      <c r="BX13" s="119">
        <v>0</v>
      </c>
      <c r="BY13" s="119">
        <v>0</v>
      </c>
      <c r="BZ13" s="119">
        <v>0</v>
      </c>
      <c r="CA13" s="119">
        <v>0</v>
      </c>
      <c r="CB13" s="119">
        <v>0</v>
      </c>
      <c r="CC13" s="120">
        <v>0</v>
      </c>
    </row>
    <row r="14" spans="1:81" x14ac:dyDescent="0.4">
      <c r="A14" s="113"/>
      <c r="B14" s="49" t="s">
        <v>322</v>
      </c>
      <c r="C14" s="186" t="s">
        <v>214</v>
      </c>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v>47.25168296384814</v>
      </c>
      <c r="AI14" s="119">
        <v>51.715734015860747</v>
      </c>
      <c r="AJ14" s="119">
        <v>50.837176550260445</v>
      </c>
      <c r="AK14" s="119">
        <v>52.606269047615143</v>
      </c>
      <c r="AL14" s="119">
        <v>55.125787053669519</v>
      </c>
      <c r="AM14" s="119">
        <v>56.310233215809568</v>
      </c>
      <c r="AN14" s="119">
        <v>53.737001970540156</v>
      </c>
      <c r="AO14" s="119">
        <v>52.312341243269643</v>
      </c>
      <c r="AP14" s="119">
        <v>53.03637953544407</v>
      </c>
      <c r="AQ14" s="119">
        <v>52.253825988929798</v>
      </c>
      <c r="AR14" s="119">
        <v>51.391308540931924</v>
      </c>
      <c r="AS14" s="119">
        <v>50.916778892615099</v>
      </c>
      <c r="AT14" s="119">
        <v>52.01248319403409</v>
      </c>
      <c r="AU14" s="119">
        <v>56.897071340764775</v>
      </c>
      <c r="AV14" s="119">
        <v>3.5668859221531215</v>
      </c>
      <c r="AW14" s="119">
        <v>0</v>
      </c>
      <c r="AX14" s="119">
        <v>0</v>
      </c>
      <c r="AY14" s="119">
        <v>0</v>
      </c>
      <c r="AZ14" s="119">
        <v>0</v>
      </c>
      <c r="BA14" s="119">
        <v>0</v>
      </c>
      <c r="BB14" s="119">
        <v>0</v>
      </c>
      <c r="BC14" s="119">
        <v>0</v>
      </c>
      <c r="BD14" s="119">
        <v>0</v>
      </c>
      <c r="BE14" s="119">
        <v>0</v>
      </c>
      <c r="BF14" s="119">
        <v>0</v>
      </c>
      <c r="BG14" s="119">
        <v>0</v>
      </c>
      <c r="BH14" s="119">
        <v>0</v>
      </c>
      <c r="BI14" s="119">
        <v>0</v>
      </c>
      <c r="BJ14" s="119">
        <v>0</v>
      </c>
      <c r="BK14" s="119">
        <v>0</v>
      </c>
      <c r="BL14" s="119">
        <v>0</v>
      </c>
      <c r="BM14" s="119">
        <v>0</v>
      </c>
      <c r="BN14" s="119">
        <v>0</v>
      </c>
      <c r="BO14" s="119">
        <v>0</v>
      </c>
      <c r="BP14" s="119">
        <v>0</v>
      </c>
      <c r="BQ14" s="119">
        <v>0</v>
      </c>
      <c r="BR14" s="119">
        <v>0</v>
      </c>
      <c r="BS14" s="119">
        <v>0</v>
      </c>
      <c r="BT14" s="119">
        <v>0</v>
      </c>
      <c r="BU14" s="119">
        <v>0</v>
      </c>
      <c r="BV14" s="119">
        <v>0</v>
      </c>
      <c r="BW14" s="119">
        <v>0</v>
      </c>
      <c r="BX14" s="119">
        <v>0</v>
      </c>
      <c r="BY14" s="119">
        <v>0</v>
      </c>
      <c r="BZ14" s="119">
        <v>0</v>
      </c>
      <c r="CA14" s="119">
        <v>0</v>
      </c>
      <c r="CB14" s="119">
        <v>0</v>
      </c>
      <c r="CC14" s="120">
        <v>0</v>
      </c>
    </row>
    <row r="15" spans="1:81" x14ac:dyDescent="0.4">
      <c r="A15" s="113"/>
      <c r="B15" s="49" t="s">
        <v>272</v>
      </c>
      <c r="C15" s="186" t="s">
        <v>214</v>
      </c>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v>0</v>
      </c>
      <c r="AI15" s="119">
        <v>0</v>
      </c>
      <c r="AJ15" s="119">
        <v>0</v>
      </c>
      <c r="AK15" s="119">
        <v>0</v>
      </c>
      <c r="AL15" s="119">
        <v>0</v>
      </c>
      <c r="AM15" s="119">
        <v>0</v>
      </c>
      <c r="AN15" s="119">
        <v>0</v>
      </c>
      <c r="AO15" s="119">
        <v>0</v>
      </c>
      <c r="AP15" s="119">
        <v>0</v>
      </c>
      <c r="AQ15" s="119">
        <v>0</v>
      </c>
      <c r="AR15" s="119">
        <v>0</v>
      </c>
      <c r="AS15" s="119">
        <v>0</v>
      </c>
      <c r="AT15" s="119">
        <v>0</v>
      </c>
      <c r="AU15" s="119">
        <v>0</v>
      </c>
      <c r="AV15" s="119">
        <v>0</v>
      </c>
      <c r="AW15" s="119">
        <v>4.5999640279593343E-2</v>
      </c>
      <c r="AX15" s="119">
        <v>2.9692461119615529E-2</v>
      </c>
      <c r="AY15" s="119">
        <v>0</v>
      </c>
      <c r="AZ15" s="119">
        <v>1.4741675408849448E-2</v>
      </c>
      <c r="BA15" s="119">
        <v>1.9720619839777031E-2</v>
      </c>
      <c r="BB15" s="119">
        <v>0</v>
      </c>
      <c r="BC15" s="119">
        <v>9.6575729850715483E-2</v>
      </c>
      <c r="BD15" s="119">
        <v>96.006728411031787</v>
      </c>
      <c r="BE15" s="119">
        <v>10.16516797954846</v>
      </c>
      <c r="BF15" s="119">
        <v>0.86562943055115804</v>
      </c>
      <c r="BG15" s="119">
        <v>0.71314882708899441</v>
      </c>
      <c r="BH15" s="119">
        <v>0.62226965935470813</v>
      </c>
      <c r="BI15" s="119">
        <v>0.70661330702856273</v>
      </c>
      <c r="BJ15" s="119">
        <v>0.5345685946961678</v>
      </c>
      <c r="BK15" s="119">
        <v>0.26730785697546638</v>
      </c>
      <c r="BL15" s="119">
        <v>0</v>
      </c>
      <c r="BM15" s="119">
        <v>0.37335584679841227</v>
      </c>
      <c r="BN15" s="119">
        <v>0.11508641321508131</v>
      </c>
      <c r="BO15" s="119">
        <v>0</v>
      </c>
      <c r="BP15" s="119">
        <v>0</v>
      </c>
      <c r="BQ15" s="119">
        <v>2.5176927767260067E-4</v>
      </c>
      <c r="BR15" s="119">
        <v>0.11764323567517081</v>
      </c>
      <c r="BS15" s="119">
        <v>0.28005858135529599</v>
      </c>
      <c r="BT15" s="119">
        <v>0.2732949036492005</v>
      </c>
      <c r="BU15" s="119">
        <v>0.40284906788071789</v>
      </c>
      <c r="BV15" s="119">
        <v>0.21875696409681894</v>
      </c>
      <c r="BW15" s="119">
        <v>0.3203098259239725</v>
      </c>
      <c r="BX15" s="119">
        <v>0.36</v>
      </c>
      <c r="BY15" s="119">
        <v>0.24689372304982221</v>
      </c>
      <c r="BZ15" s="119">
        <v>0.24476039270398081</v>
      </c>
      <c r="CA15" s="119">
        <v>0.24026180464651273</v>
      </c>
      <c r="CB15" s="119">
        <v>0.23523800608400833</v>
      </c>
      <c r="CC15" s="120">
        <v>0.23025151924936216</v>
      </c>
    </row>
    <row r="16" spans="1:81" ht="24.75" customHeight="1" x14ac:dyDescent="0.4">
      <c r="A16" s="113"/>
      <c r="B16" s="75" t="s">
        <v>323</v>
      </c>
      <c r="C16" s="186"/>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f t="shared" ref="AH16:CC16" si="0">SUM(AH6:AH15)</f>
        <v>11111.301971405177</v>
      </c>
      <c r="AI16" s="52">
        <f t="shared" si="0"/>
        <v>14196.674345492349</v>
      </c>
      <c r="AJ16" s="52">
        <f t="shared" si="0"/>
        <v>12985.457698881482</v>
      </c>
      <c r="AK16" s="52">
        <f t="shared" si="0"/>
        <v>13885.198648063251</v>
      </c>
      <c r="AL16" s="52">
        <f t="shared" si="0"/>
        <v>14564.603925260799</v>
      </c>
      <c r="AM16" s="52">
        <f t="shared" si="0"/>
        <v>15382.415325708755</v>
      </c>
      <c r="AN16" s="52">
        <f t="shared" si="0"/>
        <v>15819.481229938649</v>
      </c>
      <c r="AO16" s="52">
        <f t="shared" si="0"/>
        <v>15975.032855906709</v>
      </c>
      <c r="AP16" s="52">
        <f t="shared" si="0"/>
        <v>15747.357182026104</v>
      </c>
      <c r="AQ16" s="52">
        <f t="shared" si="0"/>
        <v>15317.73617655258</v>
      </c>
      <c r="AR16" s="52">
        <f t="shared" si="0"/>
        <v>14576.66728242474</v>
      </c>
      <c r="AS16" s="52">
        <f t="shared" si="0"/>
        <v>13911.215164469208</v>
      </c>
      <c r="AT16" s="52">
        <f t="shared" si="0"/>
        <v>13509.405917486903</v>
      </c>
      <c r="AU16" s="52">
        <f t="shared" si="0"/>
        <v>15030.281746513616</v>
      </c>
      <c r="AV16" s="52">
        <f t="shared" si="0"/>
        <v>16848.045501043696</v>
      </c>
      <c r="AW16" s="52">
        <f t="shared" si="0"/>
        <v>17994.001543945626</v>
      </c>
      <c r="AX16" s="52">
        <f t="shared" si="0"/>
        <v>17998.029711415704</v>
      </c>
      <c r="AY16" s="52">
        <f t="shared" si="0"/>
        <v>18145.616491148416</v>
      </c>
      <c r="AZ16" s="52">
        <f t="shared" si="0"/>
        <v>18116.554642727493</v>
      </c>
      <c r="BA16" s="52">
        <f t="shared" si="0"/>
        <v>18391.894711435347</v>
      </c>
      <c r="BB16" s="52">
        <f t="shared" si="0"/>
        <v>18533.013367323503</v>
      </c>
      <c r="BC16" s="52">
        <f t="shared" si="0"/>
        <v>20091.754183066278</v>
      </c>
      <c r="BD16" s="52">
        <f t="shared" si="0"/>
        <v>19884.693126311675</v>
      </c>
      <c r="BE16" s="52">
        <f t="shared" si="0"/>
        <v>20388.05621366161</v>
      </c>
      <c r="BF16" s="52">
        <f t="shared" si="0"/>
        <v>20809.114489883184</v>
      </c>
      <c r="BG16" s="52">
        <f t="shared" si="0"/>
        <v>7165.4215385170719</v>
      </c>
      <c r="BH16" s="52">
        <f t="shared" si="0"/>
        <v>6184.1709941240952</v>
      </c>
      <c r="BI16" s="52">
        <f t="shared" si="0"/>
        <v>4910.0981011414869</v>
      </c>
      <c r="BJ16" s="52">
        <f t="shared" si="0"/>
        <v>4171.1528351957495</v>
      </c>
      <c r="BK16" s="52">
        <f t="shared" si="0"/>
        <v>3712.286909865752</v>
      </c>
      <c r="BL16" s="52">
        <f t="shared" si="0"/>
        <v>3333.3975766347758</v>
      </c>
      <c r="BM16" s="52">
        <f t="shared" si="0"/>
        <v>2650.461286953539</v>
      </c>
      <c r="BN16" s="52">
        <f t="shared" si="0"/>
        <v>2331.3056691959291</v>
      </c>
      <c r="BO16" s="52">
        <f t="shared" si="0"/>
        <v>2187.7768844959064</v>
      </c>
      <c r="BP16" s="52">
        <f t="shared" si="0"/>
        <v>2043.3311880875112</v>
      </c>
      <c r="BQ16" s="52">
        <f t="shared" si="0"/>
        <v>1950.6648908184179</v>
      </c>
      <c r="BR16" s="52">
        <f t="shared" si="0"/>
        <v>2160.9836156484885</v>
      </c>
      <c r="BS16" s="52">
        <f t="shared" si="0"/>
        <v>2234.8370139879339</v>
      </c>
      <c r="BT16" s="52">
        <f t="shared" si="0"/>
        <v>2227.7934353985806</v>
      </c>
      <c r="BU16" s="52">
        <f t="shared" si="0"/>
        <v>2247.0517837991724</v>
      </c>
      <c r="BV16" s="52">
        <f t="shared" si="0"/>
        <v>2348.3634899242711</v>
      </c>
      <c r="BW16" s="52">
        <f t="shared" si="0"/>
        <v>2482.364639080854</v>
      </c>
      <c r="BX16" s="52">
        <f t="shared" si="0"/>
        <v>2305.3469630846716</v>
      </c>
      <c r="BY16" s="52">
        <f t="shared" si="0"/>
        <v>2504.4757998398159</v>
      </c>
      <c r="BZ16" s="52">
        <f t="shared" si="0"/>
        <v>2647.3306621401775</v>
      </c>
      <c r="CA16" s="52">
        <f t="shared" si="0"/>
        <v>2765.3630944689944</v>
      </c>
      <c r="CB16" s="52">
        <f t="shared" si="0"/>
        <v>2892.7619348989988</v>
      </c>
      <c r="CC16" s="53">
        <f t="shared" si="0"/>
        <v>2775.0010059950132</v>
      </c>
    </row>
    <row r="17" spans="1:81" x14ac:dyDescent="0.4">
      <c r="A17" s="113"/>
      <c r="B17" s="187" t="s">
        <v>324</v>
      </c>
      <c r="C17" s="186"/>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f t="shared" ref="AH17:CC17" si="1">AH16-SUM(AH9:AH13,AH7)</f>
        <v>198.3829420186612</v>
      </c>
      <c r="AI17" s="52">
        <f t="shared" si="1"/>
        <v>200.77128462076689</v>
      </c>
      <c r="AJ17" s="52">
        <f t="shared" si="1"/>
        <v>201.40291778744177</v>
      </c>
      <c r="AK17" s="52">
        <f t="shared" si="1"/>
        <v>210.3631805868099</v>
      </c>
      <c r="AL17" s="52">
        <f t="shared" si="1"/>
        <v>225.85294440573307</v>
      </c>
      <c r="AM17" s="52">
        <f t="shared" si="1"/>
        <v>235.91550715187805</v>
      </c>
      <c r="AN17" s="52">
        <f t="shared" si="1"/>
        <v>238.5152192598689</v>
      </c>
      <c r="AO17" s="52">
        <f t="shared" si="1"/>
        <v>251.85916250480659</v>
      </c>
      <c r="AP17" s="52">
        <f t="shared" si="1"/>
        <v>260.72460259662148</v>
      </c>
      <c r="AQ17" s="52">
        <f t="shared" si="1"/>
        <v>272.32267790800506</v>
      </c>
      <c r="AR17" s="52">
        <f t="shared" si="1"/>
        <v>274.79106839859196</v>
      </c>
      <c r="AS17" s="52">
        <f t="shared" si="1"/>
        <v>277.0425707747836</v>
      </c>
      <c r="AT17" s="52">
        <f t="shared" si="1"/>
        <v>297.74561011400874</v>
      </c>
      <c r="AU17" s="52">
        <f t="shared" si="1"/>
        <v>340.56369768396689</v>
      </c>
      <c r="AV17" s="52">
        <f t="shared" si="1"/>
        <v>423.17340850517576</v>
      </c>
      <c r="AW17" s="52">
        <f t="shared" si="1"/>
        <v>575.41131526488607</v>
      </c>
      <c r="AX17" s="52">
        <f t="shared" si="1"/>
        <v>637.78088183271393</v>
      </c>
      <c r="AY17" s="52">
        <f t="shared" si="1"/>
        <v>741.88834566114019</v>
      </c>
      <c r="AZ17" s="52">
        <f t="shared" si="1"/>
        <v>726.06230738180238</v>
      </c>
      <c r="BA17" s="52">
        <f t="shared" si="1"/>
        <v>802.9969499711915</v>
      </c>
      <c r="BB17" s="52">
        <f t="shared" si="1"/>
        <v>854.59918954996101</v>
      </c>
      <c r="BC17" s="52">
        <f t="shared" si="1"/>
        <v>911.72238201366417</v>
      </c>
      <c r="BD17" s="52">
        <f t="shared" si="1"/>
        <v>1055.587111179655</v>
      </c>
      <c r="BE17" s="52">
        <f t="shared" si="1"/>
        <v>1059.6701842564362</v>
      </c>
      <c r="BF17" s="52">
        <f t="shared" si="1"/>
        <v>1162.5007013478207</v>
      </c>
      <c r="BG17" s="52">
        <f t="shared" si="1"/>
        <v>1184.6404875812586</v>
      </c>
      <c r="BH17" s="52">
        <f t="shared" si="1"/>
        <v>1222.1419625087265</v>
      </c>
      <c r="BI17" s="52">
        <f t="shared" si="1"/>
        <v>1306.195609525188</v>
      </c>
      <c r="BJ17" s="52">
        <f t="shared" si="1"/>
        <v>1337.2183564560273</v>
      </c>
      <c r="BK17" s="52">
        <f t="shared" si="1"/>
        <v>1390.0338900046017</v>
      </c>
      <c r="BL17" s="52">
        <f t="shared" si="1"/>
        <v>1439.1369132834461</v>
      </c>
      <c r="BM17" s="52">
        <f t="shared" si="1"/>
        <v>1527.2270360904063</v>
      </c>
      <c r="BN17" s="52">
        <f t="shared" si="1"/>
        <v>1534.8577383960194</v>
      </c>
      <c r="BO17" s="52">
        <f t="shared" si="1"/>
        <v>1628.9208359061447</v>
      </c>
      <c r="BP17" s="52">
        <f t="shared" si="1"/>
        <v>1688.4608097451389</v>
      </c>
      <c r="BQ17" s="52">
        <f t="shared" si="1"/>
        <v>1745.320039320768</v>
      </c>
      <c r="BR17" s="52">
        <f t="shared" si="1"/>
        <v>2020.4100465913536</v>
      </c>
      <c r="BS17" s="52">
        <f t="shared" si="1"/>
        <v>2141.2218283665293</v>
      </c>
      <c r="BT17" s="52">
        <f t="shared" si="1"/>
        <v>2160.409879115185</v>
      </c>
      <c r="BU17" s="52">
        <f t="shared" si="1"/>
        <v>2199.3725801105047</v>
      </c>
      <c r="BV17" s="52">
        <f t="shared" si="1"/>
        <v>2312.6170854325705</v>
      </c>
      <c r="BW17" s="52">
        <f t="shared" si="1"/>
        <v>2455.1352008211184</v>
      </c>
      <c r="BX17" s="52">
        <f t="shared" si="1"/>
        <v>2285.4401473079088</v>
      </c>
      <c r="BY17" s="52">
        <f t="shared" si="1"/>
        <v>2487.9367940965353</v>
      </c>
      <c r="BZ17" s="52">
        <f t="shared" si="1"/>
        <v>2634.2681054155055</v>
      </c>
      <c r="CA17" s="52">
        <f t="shared" si="1"/>
        <v>2763.3578608302009</v>
      </c>
      <c r="CB17" s="52">
        <f t="shared" si="1"/>
        <v>2891.626096786682</v>
      </c>
      <c r="CC17" s="53">
        <f t="shared" si="1"/>
        <v>2775.0010059950132</v>
      </c>
    </row>
    <row r="18" spans="1:81" ht="12.75" customHeight="1" x14ac:dyDescent="0.4">
      <c r="A18" s="113"/>
      <c r="C18" s="186"/>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3"/>
    </row>
    <row r="19" spans="1:81" ht="27" customHeight="1" x14ac:dyDescent="0.4">
      <c r="A19" s="113"/>
      <c r="B19" s="75" t="s">
        <v>325</v>
      </c>
      <c r="C19" s="186"/>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20"/>
    </row>
    <row r="20" spans="1:81" x14ac:dyDescent="0.4">
      <c r="A20" s="113"/>
      <c r="B20" s="60" t="s">
        <v>213</v>
      </c>
      <c r="C20" s="186" t="s">
        <v>214</v>
      </c>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v>5.6879602505977491</v>
      </c>
      <c r="BR20" s="119">
        <v>7.1057275499538033</v>
      </c>
      <c r="BS20" s="119">
        <v>8.0933841198910237</v>
      </c>
      <c r="BT20" s="119">
        <v>8.3678356538976608</v>
      </c>
      <c r="BU20" s="119">
        <v>9.1996428088193927</v>
      </c>
      <c r="BV20" s="119">
        <v>10.006257136834375</v>
      </c>
      <c r="BW20" s="119">
        <v>10.719647956479083</v>
      </c>
      <c r="BX20" s="119">
        <v>9.9116195664442621</v>
      </c>
      <c r="BY20" s="119">
        <v>10.927699625099606</v>
      </c>
      <c r="BZ20" s="119">
        <v>11.491695151570763</v>
      </c>
      <c r="CA20" s="119">
        <v>12.003946213268874</v>
      </c>
      <c r="CB20" s="119">
        <v>12.407207779330713</v>
      </c>
      <c r="CC20" s="120">
        <v>12.838489160779632</v>
      </c>
    </row>
    <row r="21" spans="1:81" x14ac:dyDescent="0.4">
      <c r="A21" s="113"/>
      <c r="B21" s="49" t="s">
        <v>215</v>
      </c>
      <c r="C21" s="186" t="s">
        <v>214</v>
      </c>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v>244.49679242644919</v>
      </c>
      <c r="AI21" s="119">
        <v>252.50208572538406</v>
      </c>
      <c r="AJ21" s="119">
        <v>261.58378822064873</v>
      </c>
      <c r="AK21" s="119">
        <v>303.67579782856859</v>
      </c>
      <c r="AL21" s="119">
        <v>338.08026021100255</v>
      </c>
      <c r="AM21" s="119">
        <v>393.31966379782693</v>
      </c>
      <c r="AN21" s="119">
        <v>422.45345300069573</v>
      </c>
      <c r="AO21" s="119">
        <v>461.9802333891065</v>
      </c>
      <c r="AP21" s="119">
        <v>501.74247048238777</v>
      </c>
      <c r="AQ21" s="119">
        <v>533.98362785823178</v>
      </c>
      <c r="AR21" s="119">
        <v>542.28694980020543</v>
      </c>
      <c r="AS21" s="119">
        <v>569.81999982723585</v>
      </c>
      <c r="AT21" s="119">
        <v>612.71537254880116</v>
      </c>
      <c r="AU21" s="119">
        <v>679.17977277920818</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19">
        <v>0</v>
      </c>
      <c r="BY21" s="119">
        <v>0</v>
      </c>
      <c r="BZ21" s="119">
        <v>0</v>
      </c>
      <c r="CA21" s="119">
        <v>0</v>
      </c>
      <c r="CB21" s="119">
        <v>0</v>
      </c>
      <c r="CC21" s="120">
        <v>0</v>
      </c>
    </row>
    <row r="22" spans="1:81" x14ac:dyDescent="0.4">
      <c r="A22" s="113"/>
      <c r="B22" s="49" t="s">
        <v>216</v>
      </c>
      <c r="C22" s="186"/>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f t="shared" ref="AH22:CC22" si="2">SUM(AH23:AH25)</f>
        <v>2248.9990487661735</v>
      </c>
      <c r="AI22" s="119">
        <f t="shared" si="2"/>
        <v>2184.5016315967364</v>
      </c>
      <c r="AJ22" s="119">
        <f t="shared" si="2"/>
        <v>2076.6632424516092</v>
      </c>
      <c r="AK22" s="119">
        <f t="shared" si="2"/>
        <v>2033.6704400757619</v>
      </c>
      <c r="AL22" s="119">
        <f t="shared" si="2"/>
        <v>2008.138613039401</v>
      </c>
      <c r="AM22" s="119">
        <f t="shared" si="2"/>
        <v>2029.1736141950116</v>
      </c>
      <c r="AN22" s="119">
        <f t="shared" si="2"/>
        <v>1959.7258914833244</v>
      </c>
      <c r="AO22" s="119">
        <f t="shared" si="2"/>
        <v>1882.26525887147</v>
      </c>
      <c r="AP22" s="119">
        <f t="shared" si="2"/>
        <v>1870.2532441290684</v>
      </c>
      <c r="AQ22" s="119">
        <f t="shared" si="2"/>
        <v>1796.6965905664276</v>
      </c>
      <c r="AR22" s="119">
        <f t="shared" si="2"/>
        <v>1703.6269673885045</v>
      </c>
      <c r="AS22" s="119">
        <f t="shared" si="2"/>
        <v>1555.0259661657221</v>
      </c>
      <c r="AT22" s="119">
        <f t="shared" si="2"/>
        <v>1525.7061392467876</v>
      </c>
      <c r="AU22" s="119">
        <f t="shared" si="2"/>
        <v>1606.2571501462301</v>
      </c>
      <c r="AV22" s="119">
        <f t="shared" si="2"/>
        <v>1544.9278744781932</v>
      </c>
      <c r="AW22" s="119">
        <f t="shared" si="2"/>
        <v>1544.8865836784366</v>
      </c>
      <c r="AX22" s="119">
        <f t="shared" si="2"/>
        <v>1500.4529491881319</v>
      </c>
      <c r="AY22" s="119">
        <f t="shared" si="2"/>
        <v>1444.6768890147926</v>
      </c>
      <c r="AZ22" s="119">
        <f t="shared" si="2"/>
        <v>1359.3155759713884</v>
      </c>
      <c r="BA22" s="119">
        <f t="shared" si="2"/>
        <v>1392.902046682226</v>
      </c>
      <c r="BB22" s="119">
        <f t="shared" si="2"/>
        <v>1357.9230387607281</v>
      </c>
      <c r="BC22" s="119">
        <f t="shared" si="2"/>
        <v>1404.4715992342396</v>
      </c>
      <c r="BD22" s="119">
        <f t="shared" si="2"/>
        <v>1368.7512500145965</v>
      </c>
      <c r="BE22" s="119">
        <f t="shared" si="2"/>
        <v>1519.1386426890904</v>
      </c>
      <c r="BF22" s="119">
        <f t="shared" si="2"/>
        <v>1460.3187406741965</v>
      </c>
      <c r="BG22" s="119">
        <f t="shared" si="2"/>
        <v>1319.7015204062038</v>
      </c>
      <c r="BH22" s="119">
        <f t="shared" si="2"/>
        <v>1166.6080247729974</v>
      </c>
      <c r="BI22" s="119">
        <f t="shared" si="2"/>
        <v>1080.3256292970366</v>
      </c>
      <c r="BJ22" s="119">
        <f t="shared" si="2"/>
        <v>959.40539667570397</v>
      </c>
      <c r="BK22" s="119">
        <f t="shared" si="2"/>
        <v>878.42029171963895</v>
      </c>
      <c r="BL22" s="119">
        <f t="shared" si="2"/>
        <v>792.94000056199889</v>
      </c>
      <c r="BM22" s="119">
        <f t="shared" si="2"/>
        <v>766.12482992510741</v>
      </c>
      <c r="BN22" s="119">
        <f t="shared" si="2"/>
        <v>708.49284882291136</v>
      </c>
      <c r="BO22" s="119">
        <f t="shared" si="2"/>
        <v>689.6371266947865</v>
      </c>
      <c r="BP22" s="119">
        <f t="shared" si="2"/>
        <v>685.10687435288162</v>
      </c>
      <c r="BQ22" s="119">
        <f t="shared" si="2"/>
        <v>672.32590977698032</v>
      </c>
      <c r="BR22" s="119">
        <f t="shared" si="2"/>
        <v>656.89325978758939</v>
      </c>
      <c r="BS22" s="119">
        <f t="shared" si="2"/>
        <v>655.92409291991999</v>
      </c>
      <c r="BT22" s="119">
        <f t="shared" si="2"/>
        <v>629.12340419551572</v>
      </c>
      <c r="BU22" s="119">
        <f t="shared" si="2"/>
        <v>558.73033894434013</v>
      </c>
      <c r="BV22" s="119">
        <f t="shared" si="2"/>
        <v>504.98752784014147</v>
      </c>
      <c r="BW22" s="119">
        <f t="shared" si="2"/>
        <v>539.46324010363423</v>
      </c>
      <c r="BX22" s="119">
        <f t="shared" si="2"/>
        <v>500.90514451419199</v>
      </c>
      <c r="BY22" s="119">
        <f t="shared" si="2"/>
        <v>410.09476617675608</v>
      </c>
      <c r="BZ22" s="119">
        <f t="shared" si="2"/>
        <v>371.45530268786507</v>
      </c>
      <c r="CA22" s="119">
        <f t="shared" si="2"/>
        <v>305.28500426169904</v>
      </c>
      <c r="CB22" s="119">
        <f t="shared" si="2"/>
        <v>277.63305121293445</v>
      </c>
      <c r="CC22" s="120">
        <f t="shared" si="2"/>
        <v>254.13387089087956</v>
      </c>
    </row>
    <row r="23" spans="1:81" x14ac:dyDescent="0.4">
      <c r="A23" s="113"/>
      <c r="B23" s="59" t="s">
        <v>326</v>
      </c>
      <c r="C23" s="186" t="s">
        <v>217</v>
      </c>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v>0</v>
      </c>
      <c r="AI23" s="119">
        <v>0</v>
      </c>
      <c r="AJ23" s="119">
        <v>0</v>
      </c>
      <c r="AK23" s="119">
        <v>0</v>
      </c>
      <c r="AL23" s="119">
        <v>0</v>
      </c>
      <c r="AM23" s="119">
        <v>0</v>
      </c>
      <c r="AN23" s="119">
        <v>0</v>
      </c>
      <c r="AO23" s="119">
        <v>0</v>
      </c>
      <c r="AP23" s="119">
        <v>0</v>
      </c>
      <c r="AQ23" s="119">
        <v>0</v>
      </c>
      <c r="AR23" s="119">
        <v>0</v>
      </c>
      <c r="AS23" s="119">
        <v>0</v>
      </c>
      <c r="AT23" s="119">
        <v>0</v>
      </c>
      <c r="AU23" s="119">
        <v>0</v>
      </c>
      <c r="AV23" s="119">
        <v>0</v>
      </c>
      <c r="AW23" s="119">
        <v>0</v>
      </c>
      <c r="AX23" s="119">
        <v>0</v>
      </c>
      <c r="AY23" s="119">
        <v>0</v>
      </c>
      <c r="AZ23" s="119">
        <v>0</v>
      </c>
      <c r="BA23" s="119">
        <v>0</v>
      </c>
      <c r="BB23" s="119">
        <v>0</v>
      </c>
      <c r="BC23" s="119">
        <v>0</v>
      </c>
      <c r="BD23" s="119">
        <v>0</v>
      </c>
      <c r="BE23" s="119">
        <v>0</v>
      </c>
      <c r="BF23" s="119">
        <v>0</v>
      </c>
      <c r="BG23" s="119">
        <v>0</v>
      </c>
      <c r="BH23" s="119">
        <v>0</v>
      </c>
      <c r="BI23" s="119">
        <v>0</v>
      </c>
      <c r="BJ23" s="119">
        <v>0</v>
      </c>
      <c r="BK23" s="119">
        <v>0</v>
      </c>
      <c r="BL23" s="119">
        <v>0</v>
      </c>
      <c r="BM23" s="119">
        <v>0</v>
      </c>
      <c r="BN23" s="119">
        <v>0</v>
      </c>
      <c r="BO23" s="119">
        <v>0</v>
      </c>
      <c r="BP23" s="119">
        <v>0</v>
      </c>
      <c r="BQ23" s="119">
        <v>0</v>
      </c>
      <c r="BR23" s="119">
        <v>0</v>
      </c>
      <c r="BS23" s="119">
        <v>0</v>
      </c>
      <c r="BT23" s="119">
        <v>0</v>
      </c>
      <c r="BU23" s="119">
        <v>123.00352359963181</v>
      </c>
      <c r="BV23" s="119">
        <v>202.31208919540745</v>
      </c>
      <c r="BW23" s="119">
        <v>237.17876559457966</v>
      </c>
      <c r="BX23" s="119">
        <v>253.88789687256894</v>
      </c>
      <c r="BY23" s="119">
        <v>224.95685818741441</v>
      </c>
      <c r="BZ23" s="119">
        <v>220.42624026880125</v>
      </c>
      <c r="CA23" s="119">
        <v>194.89703874658892</v>
      </c>
      <c r="CB23" s="119">
        <v>189.73719958021292</v>
      </c>
      <c r="CC23" s="120">
        <v>184.73118313076111</v>
      </c>
    </row>
    <row r="24" spans="1:81" x14ac:dyDescent="0.4">
      <c r="A24" s="113"/>
      <c r="B24" s="59" t="s">
        <v>327</v>
      </c>
      <c r="C24" s="186" t="s">
        <v>217</v>
      </c>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v>2248.9990487661735</v>
      </c>
      <c r="AI24" s="119">
        <v>2184.0037233642151</v>
      </c>
      <c r="AJ24" s="119">
        <v>2069.3682362563991</v>
      </c>
      <c r="AK24" s="119">
        <v>2016.6012987732838</v>
      </c>
      <c r="AL24" s="119">
        <v>1980.5346426396541</v>
      </c>
      <c r="AM24" s="119">
        <v>1985.5363292364198</v>
      </c>
      <c r="AN24" s="119">
        <v>1888.1983493753548</v>
      </c>
      <c r="AO24" s="119">
        <v>1797.5609190550542</v>
      </c>
      <c r="AP24" s="119">
        <v>1772.3821811994078</v>
      </c>
      <c r="AQ24" s="119">
        <v>1681.620435165054</v>
      </c>
      <c r="AR24" s="119">
        <v>1568.467116934002</v>
      </c>
      <c r="AS24" s="119">
        <v>1397.2576733930541</v>
      </c>
      <c r="AT24" s="119">
        <v>1345.4827319024928</v>
      </c>
      <c r="AU24" s="119">
        <v>1388.0964819781896</v>
      </c>
      <c r="AV24" s="119">
        <v>1306.8361234250619</v>
      </c>
      <c r="AW24" s="119">
        <v>1279.1151009362866</v>
      </c>
      <c r="AX24" s="119">
        <v>1225.6009787974497</v>
      </c>
      <c r="AY24" s="119">
        <v>1159.4565477652022</v>
      </c>
      <c r="AZ24" s="119">
        <v>1062.1717534096008</v>
      </c>
      <c r="BA24" s="119">
        <v>1077.1967683996852</v>
      </c>
      <c r="BB24" s="119">
        <v>1032.4413451942805</v>
      </c>
      <c r="BC24" s="119">
        <v>1046.7454606767753</v>
      </c>
      <c r="BD24" s="119">
        <v>997.6374305812958</v>
      </c>
      <c r="BE24" s="119">
        <v>1147.0959791929495</v>
      </c>
      <c r="BF24" s="119">
        <v>1125.4486971423682</v>
      </c>
      <c r="BG24" s="119">
        <v>1031.2059648719533</v>
      </c>
      <c r="BH24" s="119">
        <v>922.82917155670452</v>
      </c>
      <c r="BI24" s="119">
        <v>874.2441613039706</v>
      </c>
      <c r="BJ24" s="119">
        <v>787.32807479455869</v>
      </c>
      <c r="BK24" s="119">
        <v>731.49408008241585</v>
      </c>
      <c r="BL24" s="119">
        <v>670.87881864066901</v>
      </c>
      <c r="BM24" s="119">
        <v>656.90147487850288</v>
      </c>
      <c r="BN24" s="119">
        <v>619.74079143191489</v>
      </c>
      <c r="BO24" s="119">
        <v>606.68423412641755</v>
      </c>
      <c r="BP24" s="119">
        <v>610.45765677477448</v>
      </c>
      <c r="BQ24" s="119">
        <v>595.36468314131412</v>
      </c>
      <c r="BR24" s="119">
        <v>596.41227821094014</v>
      </c>
      <c r="BS24" s="119">
        <v>602.74382098367948</v>
      </c>
      <c r="BT24" s="119">
        <v>584.14459832945306</v>
      </c>
      <c r="BU24" s="119">
        <v>376.49503317262304</v>
      </c>
      <c r="BV24" s="119">
        <v>261.53037935692726</v>
      </c>
      <c r="BW24" s="119">
        <v>261.19256205937239</v>
      </c>
      <c r="BX24" s="119">
        <v>213.4382451799965</v>
      </c>
      <c r="BY24" s="119">
        <v>159.97065215004957</v>
      </c>
      <c r="BZ24" s="119">
        <v>130.49849094210938</v>
      </c>
      <c r="CA24" s="119">
        <v>95.382058837922983</v>
      </c>
      <c r="CB24" s="119">
        <v>75.947475369441591</v>
      </c>
      <c r="CC24" s="120">
        <v>59.968233100006593</v>
      </c>
    </row>
    <row r="25" spans="1:81" x14ac:dyDescent="0.4">
      <c r="A25" s="113"/>
      <c r="B25" s="59" t="s">
        <v>328</v>
      </c>
      <c r="C25" s="186" t="s">
        <v>217</v>
      </c>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v>0</v>
      </c>
      <c r="AI25" s="119">
        <v>0.49790823252130606</v>
      </c>
      <c r="AJ25" s="119">
        <v>7.2950061952102629</v>
      </c>
      <c r="AK25" s="119">
        <v>17.069141302478016</v>
      </c>
      <c r="AL25" s="119">
        <v>27.603970399746892</v>
      </c>
      <c r="AM25" s="119">
        <v>43.637284958591863</v>
      </c>
      <c r="AN25" s="119">
        <v>71.527542107969509</v>
      </c>
      <c r="AO25" s="119">
        <v>84.704339816415882</v>
      </c>
      <c r="AP25" s="119">
        <v>97.871062929660638</v>
      </c>
      <c r="AQ25" s="119">
        <v>115.07615540137354</v>
      </c>
      <c r="AR25" s="119">
        <v>135.1598504545025</v>
      </c>
      <c r="AS25" s="119">
        <v>157.76829277266805</v>
      </c>
      <c r="AT25" s="119">
        <v>180.2234073442948</v>
      </c>
      <c r="AU25" s="119">
        <v>218.16066816804056</v>
      </c>
      <c r="AV25" s="119">
        <v>238.09175105313116</v>
      </c>
      <c r="AW25" s="119">
        <v>265.77148274215011</v>
      </c>
      <c r="AX25" s="119">
        <v>274.85197039068231</v>
      </c>
      <c r="AY25" s="119">
        <v>285.22034124959026</v>
      </c>
      <c r="AZ25" s="119">
        <v>297.14382256178754</v>
      </c>
      <c r="BA25" s="119">
        <v>315.7052782825408</v>
      </c>
      <c r="BB25" s="119">
        <v>325.48169356644752</v>
      </c>
      <c r="BC25" s="119">
        <v>357.72613855746425</v>
      </c>
      <c r="BD25" s="119">
        <v>371.11381943330076</v>
      </c>
      <c r="BE25" s="119">
        <v>372.04266349614079</v>
      </c>
      <c r="BF25" s="119">
        <v>334.87004353182829</v>
      </c>
      <c r="BG25" s="119">
        <v>288.49555553425057</v>
      </c>
      <c r="BH25" s="119">
        <v>243.7788532162929</v>
      </c>
      <c r="BI25" s="119">
        <v>206.08146799306601</v>
      </c>
      <c r="BJ25" s="119">
        <v>172.07732188114522</v>
      </c>
      <c r="BK25" s="119">
        <v>146.92621163722313</v>
      </c>
      <c r="BL25" s="119">
        <v>122.06118192132982</v>
      </c>
      <c r="BM25" s="119">
        <v>109.22335504660454</v>
      </c>
      <c r="BN25" s="119">
        <v>88.752057390996498</v>
      </c>
      <c r="BO25" s="119">
        <v>82.952892568368938</v>
      </c>
      <c r="BP25" s="119">
        <v>74.649217578107141</v>
      </c>
      <c r="BQ25" s="119">
        <v>76.961226635666236</v>
      </c>
      <c r="BR25" s="119">
        <v>60.48098157664927</v>
      </c>
      <c r="BS25" s="119">
        <v>53.180271936240445</v>
      </c>
      <c r="BT25" s="119">
        <v>44.978805866062636</v>
      </c>
      <c r="BU25" s="119">
        <v>59.231782172085254</v>
      </c>
      <c r="BV25" s="119">
        <v>41.145059287806738</v>
      </c>
      <c r="BW25" s="119">
        <v>41.091912449682162</v>
      </c>
      <c r="BX25" s="119">
        <v>33.579002461626558</v>
      </c>
      <c r="BY25" s="119">
        <v>25.167255839292075</v>
      </c>
      <c r="BZ25" s="119">
        <v>20.530571476954428</v>
      </c>
      <c r="CA25" s="119">
        <v>15.005906677187186</v>
      </c>
      <c r="CB25" s="119">
        <v>11.948376263279975</v>
      </c>
      <c r="CC25" s="120">
        <v>9.4344546601118644</v>
      </c>
    </row>
    <row r="26" spans="1:81" ht="25.5" customHeight="1" x14ac:dyDescent="0.4">
      <c r="A26" s="113"/>
      <c r="B26" s="60" t="s">
        <v>218</v>
      </c>
      <c r="C26" s="186" t="s">
        <v>214</v>
      </c>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v>20.766554484938791</v>
      </c>
      <c r="AI26" s="119">
        <v>17.771369217524622</v>
      </c>
      <c r="AJ26" s="119">
        <v>18.648680291137115</v>
      </c>
      <c r="AK26" s="119">
        <v>20.245912720163044</v>
      </c>
      <c r="AL26" s="119">
        <v>25.143822465879229</v>
      </c>
      <c r="AM26" s="119">
        <v>29.996654480510731</v>
      </c>
      <c r="AN26" s="119">
        <v>31.221169321675685</v>
      </c>
      <c r="AO26" s="119">
        <v>34.952082742978561</v>
      </c>
      <c r="AP26" s="119">
        <v>268.48477730865096</v>
      </c>
      <c r="AQ26" s="119">
        <v>449.16455357182116</v>
      </c>
      <c r="AR26" s="119">
        <v>397.97335637515835</v>
      </c>
      <c r="AS26" s="119">
        <v>391.09760415326849</v>
      </c>
      <c r="AT26" s="119">
        <v>409.38086458381372</v>
      </c>
      <c r="AU26" s="119">
        <v>502.12528502044017</v>
      </c>
      <c r="AV26" s="119">
        <v>594.53631269608411</v>
      </c>
      <c r="AW26" s="119">
        <v>742.59855259591359</v>
      </c>
      <c r="AX26" s="119">
        <v>873.39084079918644</v>
      </c>
      <c r="AY26" s="119">
        <v>994.27592592837107</v>
      </c>
      <c r="AZ26" s="119">
        <v>1146.3204165408222</v>
      </c>
      <c r="BA26" s="119">
        <v>1165.5072588551109</v>
      </c>
      <c r="BB26" s="119">
        <v>1202.8133241912358</v>
      </c>
      <c r="BC26" s="119">
        <v>1281.4961163305798</v>
      </c>
      <c r="BD26" s="119">
        <v>1279.9918809524067</v>
      </c>
      <c r="BE26" s="119">
        <v>1356.2867709418231</v>
      </c>
      <c r="BF26" s="119">
        <v>1443.6778667293152</v>
      </c>
      <c r="BG26" s="119">
        <v>1518.0160477223185</v>
      </c>
      <c r="BH26" s="119">
        <v>1534.1035840411666</v>
      </c>
      <c r="BI26" s="119">
        <v>1573.6497783077054</v>
      </c>
      <c r="BJ26" s="119">
        <v>1569.399493066983</v>
      </c>
      <c r="BK26" s="119">
        <v>1651.423974953819</v>
      </c>
      <c r="BL26" s="119">
        <v>1712.8482546142334</v>
      </c>
      <c r="BM26" s="119">
        <v>1852.2928656743059</v>
      </c>
      <c r="BN26" s="119">
        <v>1919.8664422082757</v>
      </c>
      <c r="BO26" s="119">
        <v>2095.6521498809607</v>
      </c>
      <c r="BP26" s="119">
        <v>2285.3339348161453</v>
      </c>
      <c r="BQ26" s="119">
        <v>2435.1674459398691</v>
      </c>
      <c r="BR26" s="119">
        <v>2675.7476072264008</v>
      </c>
      <c r="BS26" s="119">
        <v>2921.4314095265008</v>
      </c>
      <c r="BT26" s="119">
        <v>2991.1195978410419</v>
      </c>
      <c r="BU26" s="119">
        <v>3123.4576469567705</v>
      </c>
      <c r="BV26" s="119">
        <v>3123.2090847525737</v>
      </c>
      <c r="BW26" s="119">
        <v>3110.8388359425849</v>
      </c>
      <c r="BX26" s="119">
        <v>3036.6782580258409</v>
      </c>
      <c r="BY26" s="119">
        <v>3277.9400413010339</v>
      </c>
      <c r="BZ26" s="119">
        <v>3507.772279769792</v>
      </c>
      <c r="CA26" s="119">
        <v>3679.2995682940355</v>
      </c>
      <c r="CB26" s="119">
        <v>3848.5378723348676</v>
      </c>
      <c r="CC26" s="120">
        <v>4016.5729613299968</v>
      </c>
    </row>
    <row r="27" spans="1:81" x14ac:dyDescent="0.4">
      <c r="A27" s="113"/>
      <c r="B27" s="49" t="s">
        <v>329</v>
      </c>
      <c r="C27" s="186" t="s">
        <v>214</v>
      </c>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v>25.958193106173489</v>
      </c>
      <c r="AI27" s="119">
        <v>22.214211521905778</v>
      </c>
      <c r="AJ27" s="119">
        <v>18.648680291137115</v>
      </c>
      <c r="AK27" s="119">
        <v>20.245912720163044</v>
      </c>
      <c r="AL27" s="119">
        <v>18.857866849409422</v>
      </c>
      <c r="AM27" s="119">
        <v>17.997992688306439</v>
      </c>
      <c r="AN27" s="119">
        <v>17.029728720914012</v>
      </c>
      <c r="AO27" s="119">
        <v>18.820352246219226</v>
      </c>
      <c r="AP27" s="119">
        <v>20.652675177588534</v>
      </c>
      <c r="AQ27" s="119">
        <v>21.682861838901399</v>
      </c>
      <c r="AR27" s="119">
        <v>19.754319918793684</v>
      </c>
      <c r="AS27" s="119">
        <v>18.671869258145119</v>
      </c>
      <c r="AT27" s="119">
        <v>18.382975944992808</v>
      </c>
      <c r="AU27" s="119">
        <v>19.853015602081598</v>
      </c>
      <c r="AV27" s="119">
        <v>22.936825105026365</v>
      </c>
      <c r="AW27" s="119">
        <v>24.629268935854576</v>
      </c>
      <c r="AX27" s="119">
        <v>22.009100151075017</v>
      </c>
      <c r="AY27" s="119">
        <v>25.035395864131097</v>
      </c>
      <c r="AZ27" s="119">
        <v>25.288525181914071</v>
      </c>
      <c r="BA27" s="119">
        <v>25.924398164373557</v>
      </c>
      <c r="BB27" s="119">
        <v>25.975092515807503</v>
      </c>
      <c r="BC27" s="119">
        <v>25.951508206384766</v>
      </c>
      <c r="BD27" s="119">
        <v>25.643315906802744</v>
      </c>
      <c r="BE27" s="119">
        <v>25.477966429543411</v>
      </c>
      <c r="BF27" s="119">
        <v>26.194434247030465</v>
      </c>
      <c r="BG27" s="119">
        <v>27.654658282262766</v>
      </c>
      <c r="BH27" s="119">
        <v>27.864336028447418</v>
      </c>
      <c r="BI27" s="119">
        <v>27.015027970323899</v>
      </c>
      <c r="BJ27" s="119">
        <v>26.391263744634593</v>
      </c>
      <c r="BK27" s="119">
        <v>26.773305235662733</v>
      </c>
      <c r="BL27" s="119">
        <v>288.1894822087674</v>
      </c>
      <c r="BM27" s="119">
        <v>41.580476611912232</v>
      </c>
      <c r="BN27" s="119">
        <v>40.590338299478958</v>
      </c>
      <c r="BO27" s="119">
        <v>39.802954920580518</v>
      </c>
      <c r="BP27" s="119">
        <v>39.338097138818149</v>
      </c>
      <c r="BQ27" s="119">
        <v>38.345434076002746</v>
      </c>
      <c r="BR27" s="119">
        <v>39.167810202255168</v>
      </c>
      <c r="BS27" s="119">
        <v>41.603899779153963</v>
      </c>
      <c r="BT27" s="119">
        <v>37.687477408007368</v>
      </c>
      <c r="BU27" s="119">
        <v>37.114564555819769</v>
      </c>
      <c r="BV27" s="119">
        <v>35.453533178495562</v>
      </c>
      <c r="BW27" s="119">
        <v>37.14940163955562</v>
      </c>
      <c r="BX27" s="119">
        <v>35.994166094941654</v>
      </c>
      <c r="BY27" s="119">
        <v>38.094416257840514</v>
      </c>
      <c r="BZ27" s="119">
        <v>38.858029359453695</v>
      </c>
      <c r="CA27" s="119">
        <v>38.991170771416733</v>
      </c>
      <c r="CB27" s="119">
        <v>39.328010337419464</v>
      </c>
      <c r="CC27" s="120">
        <v>39.67562331940988</v>
      </c>
    </row>
    <row r="28" spans="1:81" x14ac:dyDescent="0.4">
      <c r="A28" s="113"/>
      <c r="B28" s="49" t="s">
        <v>222</v>
      </c>
      <c r="C28" s="186" t="s">
        <v>223</v>
      </c>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v>0</v>
      </c>
      <c r="AI28" s="119">
        <v>0</v>
      </c>
      <c r="AJ28" s="119">
        <v>0</v>
      </c>
      <c r="AK28" s="119">
        <v>0</v>
      </c>
      <c r="AL28" s="119">
        <v>0</v>
      </c>
      <c r="AM28" s="119">
        <v>0</v>
      </c>
      <c r="AN28" s="119">
        <v>0</v>
      </c>
      <c r="AO28" s="119">
        <v>0</v>
      </c>
      <c r="AP28" s="119">
        <v>0</v>
      </c>
      <c r="AQ28" s="119">
        <v>0</v>
      </c>
      <c r="AR28" s="119">
        <v>0</v>
      </c>
      <c r="AS28" s="119">
        <v>0</v>
      </c>
      <c r="AT28" s="119">
        <v>0</v>
      </c>
      <c r="AU28" s="119">
        <v>0</v>
      </c>
      <c r="AV28" s="119">
        <v>0</v>
      </c>
      <c r="AW28" s="119">
        <v>0</v>
      </c>
      <c r="AX28" s="119">
        <v>0</v>
      </c>
      <c r="AY28" s="119">
        <v>0</v>
      </c>
      <c r="AZ28" s="119">
        <v>0</v>
      </c>
      <c r="BA28" s="119">
        <v>0</v>
      </c>
      <c r="BB28" s="119">
        <v>0</v>
      </c>
      <c r="BC28" s="119">
        <v>0</v>
      </c>
      <c r="BD28" s="119">
        <v>0</v>
      </c>
      <c r="BE28" s="119">
        <v>0</v>
      </c>
      <c r="BF28" s="119">
        <v>0</v>
      </c>
      <c r="BG28" s="119">
        <v>0</v>
      </c>
      <c r="BH28" s="119">
        <v>0</v>
      </c>
      <c r="BI28" s="119">
        <v>0</v>
      </c>
      <c r="BJ28" s="119">
        <v>1.4436433572595579</v>
      </c>
      <c r="BK28" s="119">
        <v>1.617239489619867</v>
      </c>
      <c r="BL28" s="119">
        <v>85.438802747732225</v>
      </c>
      <c r="BM28" s="119">
        <v>133.63685993545994</v>
      </c>
      <c r="BN28" s="119">
        <v>212.06006106666652</v>
      </c>
      <c r="BO28" s="119">
        <v>62.985595862127653</v>
      </c>
      <c r="BP28" s="119">
        <v>70.392208944120739</v>
      </c>
      <c r="BQ28" s="119">
        <v>4.2366650893413151</v>
      </c>
      <c r="BR28" s="119">
        <v>5.754890810738754</v>
      </c>
      <c r="BS28" s="119">
        <v>2.2299020711789748</v>
      </c>
      <c r="BT28" s="119">
        <v>1.8437531684404107</v>
      </c>
      <c r="BU28" s="119">
        <v>67.331720227237994</v>
      </c>
      <c r="BV28" s="119">
        <v>7.5086313562515494</v>
      </c>
      <c r="BW28" s="119">
        <v>-10.695474537342596</v>
      </c>
      <c r="BX28" s="119">
        <v>40.738676914712947</v>
      </c>
      <c r="BY28" s="119">
        <v>43.956683857846869</v>
      </c>
      <c r="BZ28" s="119">
        <v>43.955220591729855</v>
      </c>
      <c r="CA28" s="119">
        <v>43.349616143767243</v>
      </c>
      <c r="CB28" s="119">
        <v>47.389038335407889</v>
      </c>
      <c r="CC28" s="120">
        <v>47.255765146492891</v>
      </c>
    </row>
    <row r="29" spans="1:81" x14ac:dyDescent="0.4">
      <c r="A29" s="113"/>
      <c r="B29" s="49" t="s">
        <v>23</v>
      </c>
      <c r="C29" s="186" t="s">
        <v>223</v>
      </c>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v>1022.4391815495829</v>
      </c>
      <c r="AI29" s="119">
        <v>1011.8934819691536</v>
      </c>
      <c r="AJ29" s="119">
        <v>1146.3464372629098</v>
      </c>
      <c r="AK29" s="119">
        <v>1534.6588397152207</v>
      </c>
      <c r="AL29" s="119">
        <v>1732.9100184274562</v>
      </c>
      <c r="AM29" s="119">
        <v>1854.0530922384867</v>
      </c>
      <c r="AN29" s="119">
        <v>1948.2072738541885</v>
      </c>
      <c r="AO29" s="119">
        <v>2012.3147749632612</v>
      </c>
      <c r="AP29" s="119">
        <v>2141.1441695920416</v>
      </c>
      <c r="AQ29" s="119">
        <v>2109.3951499391069</v>
      </c>
      <c r="AR29" s="119">
        <v>1388.092090808683</v>
      </c>
      <c r="AS29" s="119">
        <v>1625.8152397333572</v>
      </c>
      <c r="AT29" s="119">
        <v>1890.6322994885959</v>
      </c>
      <c r="AU29" s="119">
        <v>1364.8994724968672</v>
      </c>
      <c r="AV29" s="119">
        <v>1755.4293852114054</v>
      </c>
      <c r="AW29" s="119">
        <v>1766.4251095089287</v>
      </c>
      <c r="AX29" s="119">
        <v>1928.1972148379646</v>
      </c>
      <c r="AY29" s="119">
        <v>2030.5945441616384</v>
      </c>
      <c r="AZ29" s="119">
        <v>2089.2340872366658</v>
      </c>
      <c r="BA29" s="119">
        <v>2161.2724537746662</v>
      </c>
      <c r="BB29" s="119">
        <v>2146.5618141553532</v>
      </c>
      <c r="BC29" s="119">
        <v>2168.3694956388899</v>
      </c>
      <c r="BD29" s="119">
        <v>2126.3883565306296</v>
      </c>
      <c r="BE29" s="119">
        <v>2082.0749505167719</v>
      </c>
      <c r="BF29" s="119">
        <v>2138.3082483744638</v>
      </c>
      <c r="BG29" s="119">
        <v>2407.4201957539949</v>
      </c>
      <c r="BH29" s="119">
        <v>2507.1485570337341</v>
      </c>
      <c r="BI29" s="119">
        <v>2728.6489595496032</v>
      </c>
      <c r="BJ29" s="119">
        <v>2661.8942321817226</v>
      </c>
      <c r="BK29" s="119">
        <v>2646.4466383836561</v>
      </c>
      <c r="BL29" s="119">
        <v>2695.7560512595733</v>
      </c>
      <c r="BM29" s="119">
        <v>3148.1419303635635</v>
      </c>
      <c r="BN29" s="119">
        <v>3335.3159043868645</v>
      </c>
      <c r="BO29" s="119">
        <v>3334.4313890948788</v>
      </c>
      <c r="BP29" s="119">
        <v>3369.7480955902611</v>
      </c>
      <c r="BQ29" s="119"/>
      <c r="BR29" s="119"/>
      <c r="BS29" s="119"/>
      <c r="BT29" s="119"/>
      <c r="BU29" s="119"/>
      <c r="BV29" s="119"/>
      <c r="BW29" s="119"/>
      <c r="BX29" s="119"/>
      <c r="BY29" s="119"/>
      <c r="BZ29" s="119"/>
      <c r="CA29" s="119"/>
      <c r="CB29" s="119"/>
      <c r="CC29" s="120"/>
    </row>
    <row r="30" spans="1:81" x14ac:dyDescent="0.4">
      <c r="A30" s="113"/>
      <c r="B30" s="60" t="s">
        <v>225</v>
      </c>
      <c r="C30" s="186" t="s">
        <v>214</v>
      </c>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v>0</v>
      </c>
      <c r="AI30" s="119">
        <v>0</v>
      </c>
      <c r="AJ30" s="119">
        <v>0</v>
      </c>
      <c r="AK30" s="119">
        <v>0</v>
      </c>
      <c r="AL30" s="119">
        <v>0</v>
      </c>
      <c r="AM30" s="119">
        <v>0</v>
      </c>
      <c r="AN30" s="119">
        <v>0</v>
      </c>
      <c r="AO30" s="119">
        <v>0</v>
      </c>
      <c r="AP30" s="119">
        <v>0</v>
      </c>
      <c r="AQ30" s="119">
        <v>0</v>
      </c>
      <c r="AR30" s="119">
        <v>0</v>
      </c>
      <c r="AS30" s="119">
        <v>0</v>
      </c>
      <c r="AT30" s="119">
        <v>0</v>
      </c>
      <c r="AU30" s="119">
        <v>0</v>
      </c>
      <c r="AV30" s="119">
        <v>2240.9683443382805</v>
      </c>
      <c r="AW30" s="119">
        <v>3072.820343229625</v>
      </c>
      <c r="AX30" s="119">
        <v>3386.0876425307138</v>
      </c>
      <c r="AY30" s="119">
        <v>3996.8687515561701</v>
      </c>
      <c r="AZ30" s="119">
        <v>4655.1360812194898</v>
      </c>
      <c r="BA30" s="119">
        <v>5080.4454687305179</v>
      </c>
      <c r="BB30" s="119">
        <v>5267.9535028691898</v>
      </c>
      <c r="BC30" s="119">
        <v>5486.4547501104435</v>
      </c>
      <c r="BD30" s="119">
        <v>5674.4061217278122</v>
      </c>
      <c r="BE30" s="119">
        <v>6016.590100172396</v>
      </c>
      <c r="BF30" s="119">
        <v>6256.3731154634725</v>
      </c>
      <c r="BG30" s="119">
        <v>6547.5824024884823</v>
      </c>
      <c r="BH30" s="119">
        <v>6713.335187523885</v>
      </c>
      <c r="BI30" s="119">
        <v>6881.9845578526292</v>
      </c>
      <c r="BJ30" s="119">
        <v>7040.0848553729902</v>
      </c>
      <c r="BK30" s="119">
        <v>7308.298412957447</v>
      </c>
      <c r="BL30" s="119">
        <v>7546.9964478263973</v>
      </c>
      <c r="BM30" s="119">
        <v>8040.0131919552814</v>
      </c>
      <c r="BN30" s="119">
        <v>8120.345125324955</v>
      </c>
      <c r="BO30" s="119">
        <v>8548.7533875163736</v>
      </c>
      <c r="BP30" s="119">
        <v>9008.4097567556382</v>
      </c>
      <c r="BQ30" s="119">
        <v>8978.6909113236561</v>
      </c>
      <c r="BR30" s="119">
        <v>8318.5135892146027</v>
      </c>
      <c r="BS30" s="119">
        <v>7739.0548211692621</v>
      </c>
      <c r="BT30" s="119">
        <v>5851.1306346112024</v>
      </c>
      <c r="BU30" s="119">
        <v>3997.1160949494333</v>
      </c>
      <c r="BV30" s="119">
        <v>2719.7866872340032</v>
      </c>
      <c r="BW30" s="119">
        <v>1732.1934929353013</v>
      </c>
      <c r="BX30" s="119">
        <v>884.03476611520819</v>
      </c>
      <c r="BY30" s="119">
        <v>771.82469078074769</v>
      </c>
      <c r="BZ30" s="119">
        <v>676.28160068761872</v>
      </c>
      <c r="CA30" s="119">
        <v>550.51339299315032</v>
      </c>
      <c r="CB30" s="119">
        <v>270.51610334387283</v>
      </c>
      <c r="CC30" s="120">
        <v>70.535459633887726</v>
      </c>
    </row>
    <row r="31" spans="1:81" ht="25.5" customHeight="1" x14ac:dyDescent="0.4">
      <c r="A31" s="113"/>
      <c r="B31" s="60" t="s">
        <v>226</v>
      </c>
      <c r="C31" s="186" t="s">
        <v>223</v>
      </c>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v>0</v>
      </c>
      <c r="AI31" s="119">
        <v>0</v>
      </c>
      <c r="AJ31" s="119">
        <v>0</v>
      </c>
      <c r="AK31" s="119">
        <v>0</v>
      </c>
      <c r="AL31" s="119">
        <v>0</v>
      </c>
      <c r="AM31" s="119">
        <v>0</v>
      </c>
      <c r="AN31" s="119">
        <v>0</v>
      </c>
      <c r="AO31" s="119">
        <v>0</v>
      </c>
      <c r="AP31" s="119">
        <v>0</v>
      </c>
      <c r="AQ31" s="119">
        <v>0</v>
      </c>
      <c r="AR31" s="119">
        <v>0</v>
      </c>
      <c r="AS31" s="119">
        <v>0</v>
      </c>
      <c r="AT31" s="119">
        <v>0</v>
      </c>
      <c r="AU31" s="119">
        <v>0</v>
      </c>
      <c r="AV31" s="119">
        <v>4.0305750705895775</v>
      </c>
      <c r="AW31" s="119">
        <v>9.8761680999675292</v>
      </c>
      <c r="AX31" s="119">
        <v>15.35924679823227</v>
      </c>
      <c r="AY31" s="119">
        <v>25.601048654614729</v>
      </c>
      <c r="AZ31" s="119">
        <v>43.638149566893468</v>
      </c>
      <c r="BA31" s="119">
        <v>53.786827192078448</v>
      </c>
      <c r="BB31" s="119">
        <v>61.48322709730585</v>
      </c>
      <c r="BC31" s="119">
        <v>48.178538731116355</v>
      </c>
      <c r="BD31" s="119">
        <v>-9.6427214296323949E-2</v>
      </c>
      <c r="BE31" s="119">
        <v>-0.13466812388506441</v>
      </c>
      <c r="BF31" s="119">
        <v>-0.22459639493026062</v>
      </c>
      <c r="BG31" s="119">
        <v>0.12712632766096699</v>
      </c>
      <c r="BH31" s="119">
        <v>-4.2064848767567685E-2</v>
      </c>
      <c r="BI31" s="119">
        <v>0</v>
      </c>
      <c r="BJ31" s="119">
        <v>0</v>
      </c>
      <c r="BK31" s="119">
        <v>0</v>
      </c>
      <c r="BL31" s="119">
        <v>0</v>
      </c>
      <c r="BM31" s="119">
        <v>0</v>
      </c>
      <c r="BN31" s="119">
        <v>0</v>
      </c>
      <c r="BO31" s="119">
        <v>0</v>
      </c>
      <c r="BP31" s="119">
        <v>0</v>
      </c>
      <c r="BQ31" s="119">
        <v>0</v>
      </c>
      <c r="BR31" s="119">
        <v>0</v>
      </c>
      <c r="BS31" s="119">
        <v>0</v>
      </c>
      <c r="BT31" s="119">
        <v>0</v>
      </c>
      <c r="BU31" s="119">
        <v>0</v>
      </c>
      <c r="BV31" s="119">
        <v>0</v>
      </c>
      <c r="BW31" s="119">
        <v>0</v>
      </c>
      <c r="BX31" s="119">
        <v>0</v>
      </c>
      <c r="BY31" s="119">
        <v>0</v>
      </c>
      <c r="BZ31" s="119">
        <v>0</v>
      </c>
      <c r="CA31" s="119">
        <v>0</v>
      </c>
      <c r="CB31" s="119">
        <v>0</v>
      </c>
      <c r="CC31" s="120">
        <v>0</v>
      </c>
    </row>
    <row r="32" spans="1:81" x14ac:dyDescent="0.4">
      <c r="A32" s="113"/>
      <c r="B32" s="49" t="s">
        <v>227</v>
      </c>
      <c r="C32" s="186" t="s">
        <v>223</v>
      </c>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v>0</v>
      </c>
      <c r="AI32" s="119">
        <v>0</v>
      </c>
      <c r="AJ32" s="119">
        <v>0</v>
      </c>
      <c r="AK32" s="119">
        <v>0</v>
      </c>
      <c r="AL32" s="119">
        <v>0</v>
      </c>
      <c r="AM32" s="119">
        <v>0</v>
      </c>
      <c r="AN32" s="119">
        <v>0</v>
      </c>
      <c r="AO32" s="119">
        <v>0</v>
      </c>
      <c r="AP32" s="119">
        <v>0</v>
      </c>
      <c r="AQ32" s="119">
        <v>0</v>
      </c>
      <c r="AR32" s="119">
        <v>0</v>
      </c>
      <c r="AS32" s="119">
        <v>0</v>
      </c>
      <c r="AT32" s="119">
        <v>0</v>
      </c>
      <c r="AU32" s="119">
        <v>0</v>
      </c>
      <c r="AV32" s="119">
        <v>0</v>
      </c>
      <c r="AW32" s="119">
        <v>0</v>
      </c>
      <c r="AX32" s="119">
        <v>0</v>
      </c>
      <c r="AY32" s="119">
        <v>0</v>
      </c>
      <c r="AZ32" s="119">
        <v>0</v>
      </c>
      <c r="BA32" s="119">
        <v>0</v>
      </c>
      <c r="BB32" s="119">
        <v>0</v>
      </c>
      <c r="BC32" s="119">
        <v>0</v>
      </c>
      <c r="BD32" s="119">
        <v>0</v>
      </c>
      <c r="BE32" s="119">
        <v>10.678528827009755</v>
      </c>
      <c r="BF32" s="119">
        <v>19.975800576208002</v>
      </c>
      <c r="BG32" s="119">
        <v>22.358946711524837</v>
      </c>
      <c r="BH32" s="119">
        <v>24.110445893303329</v>
      </c>
      <c r="BI32" s="119">
        <v>25.005015966291033</v>
      </c>
      <c r="BJ32" s="119">
        <v>26.79443430714997</v>
      </c>
      <c r="BK32" s="119">
        <v>27.40881608638276</v>
      </c>
      <c r="BL32" s="119">
        <v>27.561738942741233</v>
      </c>
      <c r="BM32" s="119">
        <v>27.919949771977755</v>
      </c>
      <c r="BN32" s="119">
        <v>26.869425030484276</v>
      </c>
      <c r="BO32" s="119">
        <v>27.67873092807374</v>
      </c>
      <c r="BP32" s="119">
        <v>68.68844037697626</v>
      </c>
      <c r="BQ32" s="119">
        <v>210.37689255986157</v>
      </c>
      <c r="BR32" s="119">
        <v>235.03190550552887</v>
      </c>
      <c r="BS32" s="119">
        <v>187.87263165917773</v>
      </c>
      <c r="BT32" s="119">
        <v>209.52609279772037</v>
      </c>
      <c r="BU32" s="119">
        <v>183.52013092343816</v>
      </c>
      <c r="BV32" s="119">
        <v>168.44286235455061</v>
      </c>
      <c r="BW32" s="119">
        <v>154.81641586325338</v>
      </c>
      <c r="BX32" s="119">
        <v>179.5</v>
      </c>
      <c r="BY32" s="119">
        <v>144.02133844572964</v>
      </c>
      <c r="BZ32" s="119">
        <v>142.7768957439888</v>
      </c>
      <c r="CA32" s="119">
        <v>140.15271937713243</v>
      </c>
      <c r="CB32" s="119">
        <v>137.22217021567153</v>
      </c>
      <c r="CC32" s="120">
        <v>134.3133862287946</v>
      </c>
    </row>
    <row r="33" spans="1:81" x14ac:dyDescent="0.4">
      <c r="A33" s="113"/>
      <c r="B33" s="49" t="s">
        <v>330</v>
      </c>
      <c r="C33" s="186" t="s">
        <v>223</v>
      </c>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v>0</v>
      </c>
      <c r="AI33" s="119">
        <v>0</v>
      </c>
      <c r="AJ33" s="119">
        <v>0</v>
      </c>
      <c r="AK33" s="119">
        <v>0</v>
      </c>
      <c r="AL33" s="119">
        <v>0</v>
      </c>
      <c r="AM33" s="119">
        <v>0</v>
      </c>
      <c r="AN33" s="119">
        <v>0</v>
      </c>
      <c r="AO33" s="119">
        <v>0</v>
      </c>
      <c r="AP33" s="119">
        <v>0</v>
      </c>
      <c r="AQ33" s="119">
        <v>0</v>
      </c>
      <c r="AR33" s="119">
        <v>0</v>
      </c>
      <c r="AS33" s="119">
        <v>0</v>
      </c>
      <c r="AT33" s="119">
        <v>0</v>
      </c>
      <c r="AU33" s="119">
        <v>0</v>
      </c>
      <c r="AV33" s="119">
        <v>0</v>
      </c>
      <c r="AW33" s="119">
        <v>0</v>
      </c>
      <c r="AX33" s="119">
        <v>0</v>
      </c>
      <c r="AY33" s="119">
        <v>0</v>
      </c>
      <c r="AZ33" s="119">
        <v>5.2300188422729219</v>
      </c>
      <c r="BA33" s="119">
        <v>38.755948140121809</v>
      </c>
      <c r="BB33" s="119">
        <v>52.370546294786308</v>
      </c>
      <c r="BC33" s="119">
        <v>44.183396406702336</v>
      </c>
      <c r="BD33" s="119">
        <v>6.5902468262520415</v>
      </c>
      <c r="BE33" s="119">
        <v>9.3479972223604515E-3</v>
      </c>
      <c r="BF33" s="119">
        <v>6.5531805481865837E-2</v>
      </c>
      <c r="BG33" s="119">
        <v>0</v>
      </c>
      <c r="BH33" s="119">
        <v>0</v>
      </c>
      <c r="BI33" s="119">
        <v>0</v>
      </c>
      <c r="BJ33" s="119">
        <v>0</v>
      </c>
      <c r="BK33" s="119">
        <v>0</v>
      </c>
      <c r="BL33" s="119">
        <v>0</v>
      </c>
      <c r="BM33" s="119">
        <v>0</v>
      </c>
      <c r="BN33" s="119">
        <v>0</v>
      </c>
      <c r="BO33" s="119">
        <v>0</v>
      </c>
      <c r="BP33" s="119">
        <v>0</v>
      </c>
      <c r="BQ33" s="119">
        <v>0</v>
      </c>
      <c r="BR33" s="119">
        <v>0</v>
      </c>
      <c r="BS33" s="119">
        <v>0</v>
      </c>
      <c r="BT33" s="119">
        <v>0</v>
      </c>
      <c r="BU33" s="119">
        <v>0</v>
      </c>
      <c r="BV33" s="119">
        <v>0</v>
      </c>
      <c r="BW33" s="119">
        <v>0</v>
      </c>
      <c r="BX33" s="119">
        <v>0</v>
      </c>
      <c r="BY33" s="119">
        <v>0</v>
      </c>
      <c r="BZ33" s="119">
        <v>0</v>
      </c>
      <c r="CA33" s="119">
        <v>0</v>
      </c>
      <c r="CB33" s="119">
        <v>0</v>
      </c>
      <c r="CC33" s="120">
        <v>0</v>
      </c>
    </row>
    <row r="34" spans="1:81" x14ac:dyDescent="0.4">
      <c r="A34" s="113"/>
      <c r="B34" s="49" t="s">
        <v>229</v>
      </c>
      <c r="C34" s="186"/>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v>0</v>
      </c>
      <c r="AI34" s="119">
        <v>0</v>
      </c>
      <c r="AJ34" s="119">
        <v>0</v>
      </c>
      <c r="AK34" s="119">
        <v>0</v>
      </c>
      <c r="AL34" s="119">
        <v>0</v>
      </c>
      <c r="AM34" s="119">
        <v>0</v>
      </c>
      <c r="AN34" s="119">
        <v>0</v>
      </c>
      <c r="AO34" s="119">
        <v>0</v>
      </c>
      <c r="AP34" s="119">
        <v>0</v>
      </c>
      <c r="AQ34" s="119">
        <v>0</v>
      </c>
      <c r="AR34" s="119">
        <v>0</v>
      </c>
      <c r="AS34" s="119">
        <v>0</v>
      </c>
      <c r="AT34" s="119">
        <v>0</v>
      </c>
      <c r="AU34" s="119">
        <v>0</v>
      </c>
      <c r="AV34" s="119">
        <v>0</v>
      </c>
      <c r="AW34" s="119">
        <v>0</v>
      </c>
      <c r="AX34" s="119">
        <v>0</v>
      </c>
      <c r="AY34" s="119">
        <v>0</v>
      </c>
      <c r="AZ34" s="119">
        <v>0</v>
      </c>
      <c r="BA34" s="119">
        <v>0</v>
      </c>
      <c r="BB34" s="119">
        <v>0</v>
      </c>
      <c r="BC34" s="119">
        <v>0</v>
      </c>
      <c r="BD34" s="119">
        <v>0</v>
      </c>
      <c r="BE34" s="119">
        <v>0</v>
      </c>
      <c r="BF34" s="119">
        <v>0</v>
      </c>
      <c r="BG34" s="119">
        <v>0</v>
      </c>
      <c r="BH34" s="119">
        <v>0</v>
      </c>
      <c r="BI34" s="119">
        <v>0</v>
      </c>
      <c r="BJ34" s="119">
        <v>0</v>
      </c>
      <c r="BK34" s="119">
        <v>0</v>
      </c>
      <c r="BL34" s="119">
        <v>165.50713232057629</v>
      </c>
      <c r="BM34" s="119">
        <v>1623.2965316263701</v>
      </c>
      <c r="BN34" s="119">
        <v>2807.0373133301009</v>
      </c>
      <c r="BO34" s="119">
        <v>4403.4975041499147</v>
      </c>
      <c r="BP34" s="119">
        <v>8231.619610409045</v>
      </c>
      <c r="BQ34" s="119">
        <v>12447.382255573133</v>
      </c>
      <c r="BR34" s="119">
        <v>15090.547415055722</v>
      </c>
      <c r="BS34" s="119">
        <v>16653.623525115647</v>
      </c>
      <c r="BT34" s="119">
        <v>16887.854113504782</v>
      </c>
      <c r="BU34" s="119">
        <v>17180.273262681447</v>
      </c>
      <c r="BV34" s="119">
        <v>16513.817304923694</v>
      </c>
      <c r="BW34" s="119">
        <v>14788.69273472137</v>
      </c>
      <c r="BX34" s="119">
        <v>13431.41560101785</v>
      </c>
      <c r="BY34" s="119">
        <v>13461.689749888994</v>
      </c>
      <c r="BZ34" s="119">
        <v>12827.599312349705</v>
      </c>
      <c r="CA34" s="119">
        <v>11536.817314672866</v>
      </c>
      <c r="CB34" s="119">
        <v>9470.1198720447337</v>
      </c>
      <c r="CC34" s="120">
        <v>7011.0601509815824</v>
      </c>
    </row>
    <row r="35" spans="1:81" x14ac:dyDescent="0.4">
      <c r="A35" s="113"/>
      <c r="B35" s="59" t="s">
        <v>220</v>
      </c>
      <c r="C35" s="186" t="s">
        <v>217</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v>0</v>
      </c>
      <c r="AI35" s="119">
        <v>0</v>
      </c>
      <c r="AJ35" s="119">
        <v>0</v>
      </c>
      <c r="AK35" s="119">
        <v>0</v>
      </c>
      <c r="AL35" s="119">
        <v>0</v>
      </c>
      <c r="AM35" s="119">
        <v>0</v>
      </c>
      <c r="AN35" s="119">
        <v>0</v>
      </c>
      <c r="AO35" s="119">
        <v>0</v>
      </c>
      <c r="AP35" s="119">
        <v>0</v>
      </c>
      <c r="AQ35" s="119">
        <v>0</v>
      </c>
      <c r="AR35" s="119">
        <v>0</v>
      </c>
      <c r="AS35" s="119">
        <v>0</v>
      </c>
      <c r="AT35" s="119">
        <v>0</v>
      </c>
      <c r="AU35" s="119">
        <v>0</v>
      </c>
      <c r="AV35" s="119">
        <v>0</v>
      </c>
      <c r="AW35" s="119">
        <v>0</v>
      </c>
      <c r="AX35" s="119">
        <v>0</v>
      </c>
      <c r="AY35" s="119">
        <v>0</v>
      </c>
      <c r="AZ35" s="119">
        <v>0</v>
      </c>
      <c r="BA35" s="119">
        <v>0</v>
      </c>
      <c r="BB35" s="119">
        <v>0</v>
      </c>
      <c r="BC35" s="119">
        <v>0</v>
      </c>
      <c r="BD35" s="119">
        <v>0</v>
      </c>
      <c r="BE35" s="119">
        <v>0</v>
      </c>
      <c r="BF35" s="119">
        <v>0</v>
      </c>
      <c r="BG35" s="119">
        <v>0</v>
      </c>
      <c r="BH35" s="119">
        <v>0</v>
      </c>
      <c r="BI35" s="119">
        <v>0</v>
      </c>
      <c r="BJ35" s="119">
        <v>0</v>
      </c>
      <c r="BK35" s="119">
        <v>0</v>
      </c>
      <c r="BL35" s="119">
        <v>83.776111619404162</v>
      </c>
      <c r="BM35" s="119">
        <v>744.10133278731359</v>
      </c>
      <c r="BN35" s="119">
        <v>1200.977451889697</v>
      </c>
      <c r="BO35" s="119">
        <v>1732.7486301486665</v>
      </c>
      <c r="BP35" s="119">
        <v>2798.3573381427477</v>
      </c>
      <c r="BQ35" s="119">
        <v>4220.6595655953561</v>
      </c>
      <c r="BR35" s="119">
        <v>4824.4540332339384</v>
      </c>
      <c r="BS35" s="119">
        <v>5200.5301301705404</v>
      </c>
      <c r="BT35" s="119">
        <v>5337.2319503043163</v>
      </c>
      <c r="BU35" s="119">
        <v>5272.0914884180538</v>
      </c>
      <c r="BV35" s="119">
        <v>4990.7882048697238</v>
      </c>
      <c r="BW35" s="119">
        <v>4817.4489081787278</v>
      </c>
      <c r="BX35" s="119">
        <v>4599.9838485910077</v>
      </c>
      <c r="BY35" s="119">
        <v>4774.1979289151031</v>
      </c>
      <c r="BZ35" s="119">
        <v>4930.1756216836166</v>
      </c>
      <c r="CA35" s="119">
        <v>4969.585537024107</v>
      </c>
      <c r="CB35" s="119">
        <v>4812.1283452620792</v>
      </c>
      <c r="CC35" s="120">
        <v>4613.5826478723247</v>
      </c>
    </row>
    <row r="36" spans="1:81" x14ac:dyDescent="0.4">
      <c r="A36" s="113"/>
      <c r="B36" s="59" t="s">
        <v>331</v>
      </c>
      <c r="C36" s="186" t="s">
        <v>223</v>
      </c>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v>0</v>
      </c>
      <c r="AI36" s="119">
        <v>0</v>
      </c>
      <c r="AJ36" s="119">
        <v>0</v>
      </c>
      <c r="AK36" s="119">
        <v>0</v>
      </c>
      <c r="AL36" s="119">
        <v>0</v>
      </c>
      <c r="AM36" s="119">
        <v>0</v>
      </c>
      <c r="AN36" s="119">
        <v>0</v>
      </c>
      <c r="AO36" s="119">
        <v>0</v>
      </c>
      <c r="AP36" s="119">
        <v>0</v>
      </c>
      <c r="AQ36" s="119">
        <v>0</v>
      </c>
      <c r="AR36" s="119">
        <v>0</v>
      </c>
      <c r="AS36" s="119">
        <v>0</v>
      </c>
      <c r="AT36" s="119">
        <v>0</v>
      </c>
      <c r="AU36" s="119">
        <v>0</v>
      </c>
      <c r="AV36" s="119">
        <v>0</v>
      </c>
      <c r="AW36" s="119">
        <v>0</v>
      </c>
      <c r="AX36" s="119">
        <v>0</v>
      </c>
      <c r="AY36" s="119">
        <v>0</v>
      </c>
      <c r="AZ36" s="119">
        <v>0</v>
      </c>
      <c r="BA36" s="119">
        <v>0</v>
      </c>
      <c r="BB36" s="119">
        <v>0</v>
      </c>
      <c r="BC36" s="119">
        <v>0</v>
      </c>
      <c r="BD36" s="119">
        <v>0</v>
      </c>
      <c r="BE36" s="119">
        <v>0</v>
      </c>
      <c r="BF36" s="119">
        <v>0</v>
      </c>
      <c r="BG36" s="119">
        <v>0</v>
      </c>
      <c r="BH36" s="119">
        <v>0</v>
      </c>
      <c r="BI36" s="119">
        <v>0</v>
      </c>
      <c r="BJ36" s="119">
        <v>0</v>
      </c>
      <c r="BK36" s="119">
        <v>0</v>
      </c>
      <c r="BL36" s="119">
        <v>81.731020701172142</v>
      </c>
      <c r="BM36" s="119">
        <v>879.19519883905639</v>
      </c>
      <c r="BN36" s="119">
        <v>1606.0598614404039</v>
      </c>
      <c r="BO36" s="119">
        <v>2670.7488740012486</v>
      </c>
      <c r="BP36" s="119">
        <v>5433.2622722662982</v>
      </c>
      <c r="BQ36" s="119">
        <v>8226.7226899777797</v>
      </c>
      <c r="BR36" s="119">
        <v>10266.093381821782</v>
      </c>
      <c r="BS36" s="119">
        <v>11453.093394945106</v>
      </c>
      <c r="BT36" s="119">
        <v>11550.622163200464</v>
      </c>
      <c r="BU36" s="119">
        <v>11908.18177426339</v>
      </c>
      <c r="BV36" s="119">
        <v>11523.029100053967</v>
      </c>
      <c r="BW36" s="119">
        <v>9971.2438265426408</v>
      </c>
      <c r="BX36" s="119">
        <v>8831.4317524268426</v>
      </c>
      <c r="BY36" s="119">
        <v>8687.4918209738917</v>
      </c>
      <c r="BZ36" s="119">
        <v>7897.423690666089</v>
      </c>
      <c r="CA36" s="119">
        <v>6567.231777648758</v>
      </c>
      <c r="CB36" s="119">
        <v>4657.9915267826545</v>
      </c>
      <c r="CC36" s="120">
        <v>2397.4775031092568</v>
      </c>
    </row>
    <row r="37" spans="1:81" ht="25.5" customHeight="1" x14ac:dyDescent="0.4">
      <c r="A37" s="113"/>
      <c r="B37" s="49" t="s">
        <v>231</v>
      </c>
      <c r="C37" s="186" t="s">
        <v>223</v>
      </c>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v>49.258438717560267</v>
      </c>
      <c r="AI37" s="119">
        <v>48.278916597692245</v>
      </c>
      <c r="AJ37" s="119">
        <v>64.459429836033891</v>
      </c>
      <c r="AK37" s="119">
        <v>93.615224348901535</v>
      </c>
      <c r="AL37" s="119">
        <v>126.69942415940564</v>
      </c>
      <c r="AM37" s="119">
        <v>160.68067187153326</v>
      </c>
      <c r="AN37" s="119">
        <v>156.69050588500627</v>
      </c>
      <c r="AO37" s="119">
        <v>153.459599366059</v>
      </c>
      <c r="AP37" s="119">
        <v>182.48898663796209</v>
      </c>
      <c r="AQ37" s="119">
        <v>192.0804642406512</v>
      </c>
      <c r="AR37" s="119">
        <v>412.03753420189076</v>
      </c>
      <c r="AS37" s="119">
        <v>381.10090236476304</v>
      </c>
      <c r="AT37" s="119">
        <v>400.61874650015443</v>
      </c>
      <c r="AU37" s="119">
        <v>467.52505758669668</v>
      </c>
      <c r="AV37" s="119">
        <v>748.2451193099663</v>
      </c>
      <c r="AW37" s="119">
        <v>1005.4570875704726</v>
      </c>
      <c r="AX37" s="119">
        <v>1213.2297046328033</v>
      </c>
      <c r="AY37" s="119">
        <v>1477.8597270084053</v>
      </c>
      <c r="AZ37" s="119">
        <v>1751.5065120951817</v>
      </c>
      <c r="BA37" s="119">
        <v>1983.7429972260779</v>
      </c>
      <c r="BB37" s="119">
        <v>2049.5209195039092</v>
      </c>
      <c r="BC37" s="119">
        <v>1517.4089025261753</v>
      </c>
      <c r="BD37" s="119">
        <v>1.3442430885658661</v>
      </c>
      <c r="BE37" s="119">
        <v>0</v>
      </c>
      <c r="BF37" s="119">
        <v>0</v>
      </c>
      <c r="BG37" s="119">
        <v>6.3218970305688696E-2</v>
      </c>
      <c r="BH37" s="119">
        <v>0</v>
      </c>
      <c r="BI37" s="119">
        <v>0</v>
      </c>
      <c r="BJ37" s="119">
        <v>0</v>
      </c>
      <c r="BK37" s="119">
        <v>0</v>
      </c>
      <c r="BL37" s="119">
        <v>0</v>
      </c>
      <c r="BM37" s="119">
        <v>0</v>
      </c>
      <c r="BN37" s="119">
        <v>0</v>
      </c>
      <c r="BO37" s="119">
        <v>0</v>
      </c>
      <c r="BP37" s="119">
        <v>0</v>
      </c>
      <c r="BQ37" s="119">
        <v>0</v>
      </c>
      <c r="BR37" s="119">
        <v>0</v>
      </c>
      <c r="BS37" s="119">
        <v>0</v>
      </c>
      <c r="BT37" s="119">
        <v>0</v>
      </c>
      <c r="BU37" s="119">
        <v>0</v>
      </c>
      <c r="BV37" s="119">
        <v>0</v>
      </c>
      <c r="BW37" s="119">
        <v>0</v>
      </c>
      <c r="BX37" s="119">
        <v>0</v>
      </c>
      <c r="BY37" s="119">
        <v>0</v>
      </c>
      <c r="BZ37" s="119">
        <v>0</v>
      </c>
      <c r="CA37" s="119">
        <v>0</v>
      </c>
      <c r="CB37" s="119">
        <v>0</v>
      </c>
      <c r="CC37" s="120">
        <v>0</v>
      </c>
    </row>
    <row r="38" spans="1:81" x14ac:dyDescent="0.4">
      <c r="A38" s="113"/>
      <c r="B38" s="49" t="s">
        <v>233</v>
      </c>
      <c r="C38" s="186" t="s">
        <v>223</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v>0</v>
      </c>
      <c r="AI38" s="119">
        <v>0</v>
      </c>
      <c r="AJ38" s="119">
        <v>0</v>
      </c>
      <c r="AK38" s="119">
        <v>0</v>
      </c>
      <c r="AL38" s="119">
        <v>0</v>
      </c>
      <c r="AM38" s="119">
        <v>0</v>
      </c>
      <c r="AN38" s="119">
        <v>0</v>
      </c>
      <c r="AO38" s="119">
        <v>0</v>
      </c>
      <c r="AP38" s="119">
        <v>0</v>
      </c>
      <c r="AQ38" s="119">
        <v>0</v>
      </c>
      <c r="AR38" s="119">
        <v>0</v>
      </c>
      <c r="AS38" s="119">
        <v>0</v>
      </c>
      <c r="AT38" s="119">
        <v>0</v>
      </c>
      <c r="AU38" s="119">
        <v>0</v>
      </c>
      <c r="AV38" s="119">
        <v>0</v>
      </c>
      <c r="AW38" s="119">
        <v>0</v>
      </c>
      <c r="AX38" s="119">
        <v>0</v>
      </c>
      <c r="AY38" s="119">
        <v>0</v>
      </c>
      <c r="AZ38" s="119">
        <v>0</v>
      </c>
      <c r="BA38" s="119">
        <v>0</v>
      </c>
      <c r="BB38" s="119">
        <v>0</v>
      </c>
      <c r="BC38" s="119">
        <v>0</v>
      </c>
      <c r="BD38" s="119">
        <v>0</v>
      </c>
      <c r="BE38" s="119">
        <v>0</v>
      </c>
      <c r="BF38" s="119">
        <v>0</v>
      </c>
      <c r="BG38" s="119">
        <v>0</v>
      </c>
      <c r="BH38" s="119">
        <v>0</v>
      </c>
      <c r="BI38" s="119">
        <v>0</v>
      </c>
      <c r="BJ38" s="119">
        <v>32.493890824051448</v>
      </c>
      <c r="BK38" s="119">
        <v>32.428024976407542</v>
      </c>
      <c r="BL38" s="119">
        <v>34.380592971609673</v>
      </c>
      <c r="BM38" s="119">
        <v>32.590359947941401</v>
      </c>
      <c r="BN38" s="119">
        <v>30.518008808821495</v>
      </c>
      <c r="BO38" s="119">
        <v>31.265523852080538</v>
      </c>
      <c r="BP38" s="119">
        <v>30.840749331075383</v>
      </c>
      <c r="BQ38" s="119">
        <v>31.241342422516784</v>
      </c>
      <c r="BR38" s="119">
        <v>32.265380857318242</v>
      </c>
      <c r="BS38" s="119">
        <v>29.807611599630384</v>
      </c>
      <c r="BT38" s="119">
        <v>28.765918038843061</v>
      </c>
      <c r="BU38" s="119">
        <v>28.561957396908404</v>
      </c>
      <c r="BV38" s="119">
        <v>34.832716107059952</v>
      </c>
      <c r="BW38" s="119">
        <v>25.993649587899696</v>
      </c>
      <c r="BX38" s="119">
        <v>53.686947706296607</v>
      </c>
      <c r="BY38" s="119">
        <v>35.796546800988317</v>
      </c>
      <c r="BZ38" s="119">
        <v>31.384878244302069</v>
      </c>
      <c r="CA38" s="119">
        <v>34.930203190803546</v>
      </c>
      <c r="CB38" s="119">
        <v>35.745980219621352</v>
      </c>
      <c r="CC38" s="120">
        <v>36.721446383820904</v>
      </c>
    </row>
    <row r="39" spans="1:81" x14ac:dyDescent="0.4">
      <c r="A39" s="113"/>
      <c r="B39" s="49" t="s">
        <v>332</v>
      </c>
      <c r="C39" s="186" t="s">
        <v>223</v>
      </c>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v>2076.9690753275318</v>
      </c>
      <c r="AI39" s="119">
        <v>1955.9251773574583</v>
      </c>
      <c r="AJ39" s="119">
        <v>2120.9023497443127</v>
      </c>
      <c r="AK39" s="119">
        <v>3101.6551732021162</v>
      </c>
      <c r="AL39" s="119">
        <v>3713.8705232436319</v>
      </c>
      <c r="AM39" s="119">
        <v>4190.2727855844259</v>
      </c>
      <c r="AN39" s="119">
        <v>4463.4855895699357</v>
      </c>
      <c r="AO39" s="119">
        <v>4741.5030596799807</v>
      </c>
      <c r="AP39" s="119">
        <v>4896.2548971712522</v>
      </c>
      <c r="AQ39" s="119">
        <v>4799.5875489824575</v>
      </c>
      <c r="AR39" s="119">
        <v>4368.4562621814966</v>
      </c>
      <c r="AS39" s="119">
        <v>4659.0307155392256</v>
      </c>
      <c r="AT39" s="119">
        <v>5454.9104771251377</v>
      </c>
      <c r="AU39" s="119">
        <v>7040.8531978690608</v>
      </c>
      <c r="AV39" s="119">
        <v>9071.5315502375233</v>
      </c>
      <c r="AW39" s="119">
        <v>10664.556602420924</v>
      </c>
      <c r="AX39" s="119">
        <v>11704.10624735608</v>
      </c>
      <c r="AY39" s="119">
        <v>12313.851707790454</v>
      </c>
      <c r="AZ39" s="119">
        <v>12494.128933432114</v>
      </c>
      <c r="BA39" s="119">
        <v>12141.955247887441</v>
      </c>
      <c r="BB39" s="119">
        <v>11661.892435258424</v>
      </c>
      <c r="BC39" s="119">
        <v>11374.739243041777</v>
      </c>
      <c r="BD39" s="119">
        <v>10994.326268942406</v>
      </c>
      <c r="BE39" s="119">
        <v>11108.666155399025</v>
      </c>
      <c r="BF39" s="119">
        <v>11968.567612747844</v>
      </c>
      <c r="BG39" s="119">
        <v>11797.436678594599</v>
      </c>
      <c r="BH39" s="119">
        <v>12487.617511416416</v>
      </c>
      <c r="BI39" s="119">
        <v>13233.830839967159</v>
      </c>
      <c r="BJ39" s="119">
        <v>13713.359173599827</v>
      </c>
      <c r="BK39" s="119">
        <v>14445.581074054267</v>
      </c>
      <c r="BL39" s="119">
        <v>15094.195580333209</v>
      </c>
      <c r="BM39" s="119">
        <v>18221.80365506453</v>
      </c>
      <c r="BN39" s="119">
        <v>19467.854826452469</v>
      </c>
      <c r="BO39" s="119">
        <v>20540.804710751523</v>
      </c>
      <c r="BP39" s="119">
        <v>21214.488902609446</v>
      </c>
      <c r="BQ39" s="119">
        <v>21021.422208103872</v>
      </c>
      <c r="BR39" s="119">
        <v>20868.157846977952</v>
      </c>
      <c r="BS39" s="119">
        <v>20673.254243339532</v>
      </c>
      <c r="BT39" s="119">
        <v>19485.142050623694</v>
      </c>
      <c r="BU39" s="119">
        <v>18142.841293854264</v>
      </c>
      <c r="BV39" s="119">
        <v>16292.303627729896</v>
      </c>
      <c r="BW39" s="119">
        <v>13457.271190400761</v>
      </c>
      <c r="BX39" s="119">
        <v>11573.593086843108</v>
      </c>
      <c r="BY39" s="119">
        <v>10044.529020679094</v>
      </c>
      <c r="BZ39" s="119">
        <v>8721.0642383526992</v>
      </c>
      <c r="CA39" s="119">
        <v>7238.4634977446949</v>
      </c>
      <c r="CB39" s="119">
        <v>5528.0118405771664</v>
      </c>
      <c r="CC39" s="120">
        <v>4074.4982743109786</v>
      </c>
    </row>
    <row r="40" spans="1:81" x14ac:dyDescent="0.4">
      <c r="A40" s="113"/>
      <c r="B40" s="49" t="s">
        <v>333</v>
      </c>
      <c r="C40" s="186"/>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v>7605.1270655064218</v>
      </c>
      <c r="AI40" s="119">
        <v>6960.3992140577238</v>
      </c>
      <c r="AJ40" s="119">
        <v>6376.4682646699557</v>
      </c>
      <c r="AK40" s="119">
        <v>6543.9416446474143</v>
      </c>
      <c r="AL40" s="119">
        <v>6343.7419472403435</v>
      </c>
      <c r="AM40" s="119">
        <v>5949.8757722662467</v>
      </c>
      <c r="AN40" s="119">
        <v>6328.5108924936731</v>
      </c>
      <c r="AO40" s="119">
        <v>6413.32661653166</v>
      </c>
      <c r="AP40" s="119">
        <v>6559.5094436655036</v>
      </c>
      <c r="AQ40" s="119">
        <v>6774.0394612528298</v>
      </c>
      <c r="AR40" s="119">
        <v>7047.5899408459118</v>
      </c>
      <c r="AS40" s="119">
        <v>7338.693481843472</v>
      </c>
      <c r="AT40" s="119">
        <v>7693.4734752833447</v>
      </c>
      <c r="AU40" s="119">
        <v>8969.6767326291138</v>
      </c>
      <c r="AV40" s="119">
        <v>10001.618114831168</v>
      </c>
      <c r="AW40" s="119">
        <v>11074.548057851043</v>
      </c>
      <c r="AX40" s="119">
        <v>11874.92609889796</v>
      </c>
      <c r="AY40" s="119">
        <v>11591.33368847726</v>
      </c>
      <c r="AZ40" s="119">
        <v>11126.245333082757</v>
      </c>
      <c r="BA40" s="119">
        <v>11083.553866576593</v>
      </c>
      <c r="BB40" s="119">
        <v>11026.143422129269</v>
      </c>
      <c r="BC40" s="119">
        <v>10670.503453950741</v>
      </c>
      <c r="BD40" s="119">
        <v>10690.931091479579</v>
      </c>
      <c r="BE40" s="119">
        <v>10515.006419349716</v>
      </c>
      <c r="BF40" s="119">
        <v>10299.092100835838</v>
      </c>
      <c r="BG40" s="119">
        <v>10032.010097178745</v>
      </c>
      <c r="BH40" s="119">
        <v>9663.3502841535374</v>
      </c>
      <c r="BI40" s="119">
        <v>9397.858916180332</v>
      </c>
      <c r="BJ40" s="119">
        <v>9023.3108134360918</v>
      </c>
      <c r="BK40" s="119">
        <v>8897.3422623302013</v>
      </c>
      <c r="BL40" s="119">
        <v>8478.9381992639646</v>
      </c>
      <c r="BM40" s="119">
        <v>7823.6203536167004</v>
      </c>
      <c r="BN40" s="119">
        <v>6988.244498749159</v>
      </c>
      <c r="BO40" s="119">
        <v>6114.7627836398324</v>
      </c>
      <c r="BP40" s="119">
        <v>3977.4170884314026</v>
      </c>
      <c r="BQ40" s="119">
        <v>1415.439746025816</v>
      </c>
      <c r="BR40" s="119">
        <v>287.67079017432877</v>
      </c>
      <c r="BS40" s="119">
        <v>72.263541127415962</v>
      </c>
      <c r="BT40" s="119">
        <v>16.961784374307314</v>
      </c>
      <c r="BU40" s="119">
        <v>9.9911756075679605</v>
      </c>
      <c r="BV40" s="119">
        <v>0</v>
      </c>
      <c r="BW40" s="119">
        <v>0</v>
      </c>
      <c r="BX40" s="119">
        <v>0</v>
      </c>
      <c r="BY40" s="119">
        <v>0</v>
      </c>
      <c r="BZ40" s="119">
        <v>0</v>
      </c>
      <c r="CA40" s="119">
        <v>0</v>
      </c>
      <c r="CB40" s="119">
        <v>0</v>
      </c>
      <c r="CC40" s="120">
        <v>0</v>
      </c>
    </row>
    <row r="41" spans="1:81" x14ac:dyDescent="0.4">
      <c r="A41" s="113"/>
      <c r="B41" s="59" t="s">
        <v>327</v>
      </c>
      <c r="C41" s="186" t="s">
        <v>217</v>
      </c>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v>7605.1270655064218</v>
      </c>
      <c r="AI41" s="119">
        <v>6947.5263589902961</v>
      </c>
      <c r="AJ41" s="119">
        <v>6340.4353237183104</v>
      </c>
      <c r="AK41" s="119">
        <v>6459.1865555074264</v>
      </c>
      <c r="AL41" s="119">
        <v>6182.9391886483836</v>
      </c>
      <c r="AM41" s="119">
        <v>5756.0238613772171</v>
      </c>
      <c r="AN41" s="119">
        <v>6055.6802357465467</v>
      </c>
      <c r="AO41" s="119">
        <v>6087.1605309072111</v>
      </c>
      <c r="AP41" s="119">
        <v>6085.8168155347603</v>
      </c>
      <c r="AQ41" s="119">
        <v>6172.6566416794258</v>
      </c>
      <c r="AR41" s="119">
        <v>6332.3907892318684</v>
      </c>
      <c r="AS41" s="119">
        <v>6477.0713615902014</v>
      </c>
      <c r="AT41" s="119">
        <v>6656.8497787324022</v>
      </c>
      <c r="AU41" s="119">
        <v>7616.9800344219011</v>
      </c>
      <c r="AV41" s="119">
        <v>8349.6497483193998</v>
      </c>
      <c r="AW41" s="119">
        <v>9062.782781106207</v>
      </c>
      <c r="AX41" s="119">
        <v>9557.6382115642264</v>
      </c>
      <c r="AY41" s="119">
        <v>9360.7144003316789</v>
      </c>
      <c r="AZ41" s="119">
        <v>9228.4035662054175</v>
      </c>
      <c r="BA41" s="119">
        <v>9468.061204938489</v>
      </c>
      <c r="BB41" s="119">
        <v>9626.653997929925</v>
      </c>
      <c r="BC41" s="119">
        <v>9491.7890833144484</v>
      </c>
      <c r="BD41" s="119">
        <v>9591.8205066759747</v>
      </c>
      <c r="BE41" s="119">
        <v>9710.4720466556264</v>
      </c>
      <c r="BF41" s="119">
        <v>9578.7366636068218</v>
      </c>
      <c r="BG41" s="119">
        <v>9364.0206848444777</v>
      </c>
      <c r="BH41" s="119">
        <v>9109.9146730148623</v>
      </c>
      <c r="BI41" s="119">
        <v>8955.9436819561379</v>
      </c>
      <c r="BJ41" s="119">
        <v>8633.7404032636659</v>
      </c>
      <c r="BK41" s="119">
        <v>8566.2114128460944</v>
      </c>
      <c r="BL41" s="119">
        <v>8199.2399863387527</v>
      </c>
      <c r="BM41" s="119">
        <v>7595.0255136735595</v>
      </c>
      <c r="BN41" s="119">
        <v>6790.2737800045888</v>
      </c>
      <c r="BO41" s="119">
        <v>5958.3922847267668</v>
      </c>
      <c r="BP41" s="119">
        <v>3875.8527870452749</v>
      </c>
      <c r="BQ41" s="119">
        <v>1381.8694658630893</v>
      </c>
      <c r="BR41" s="119">
        <v>281.6012022109237</v>
      </c>
      <c r="BS41" s="119">
        <v>71.027451386003705</v>
      </c>
      <c r="BT41" s="119">
        <v>16.763738719251847</v>
      </c>
      <c r="BU41" s="119">
        <v>9.8893391116769287</v>
      </c>
      <c r="BV41" s="119">
        <v>0</v>
      </c>
      <c r="BW41" s="119">
        <v>0</v>
      </c>
      <c r="BX41" s="119">
        <v>0</v>
      </c>
      <c r="BY41" s="119">
        <v>0</v>
      </c>
      <c r="BZ41" s="119">
        <v>0</v>
      </c>
      <c r="CA41" s="119">
        <v>0</v>
      </c>
      <c r="CB41" s="119">
        <v>0</v>
      </c>
      <c r="CC41" s="120">
        <v>0</v>
      </c>
    </row>
    <row r="42" spans="1:81" x14ac:dyDescent="0.4">
      <c r="A42" s="113"/>
      <c r="B42" s="59" t="s">
        <v>328</v>
      </c>
      <c r="C42" s="186" t="s">
        <v>217</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v>0</v>
      </c>
      <c r="AI42" s="119">
        <v>12.872855067427226</v>
      </c>
      <c r="AJ42" s="119">
        <v>36.032940951645493</v>
      </c>
      <c r="AK42" s="119">
        <v>84.75508913998739</v>
      </c>
      <c r="AL42" s="119">
        <v>160.80275859195922</v>
      </c>
      <c r="AM42" s="119">
        <v>193.85191088902988</v>
      </c>
      <c r="AN42" s="119">
        <v>272.83065674712611</v>
      </c>
      <c r="AO42" s="119">
        <v>326.16608562444856</v>
      </c>
      <c r="AP42" s="119">
        <v>473.69262813074357</v>
      </c>
      <c r="AQ42" s="119">
        <v>601.38281957340359</v>
      </c>
      <c r="AR42" s="119">
        <v>715.1991516140431</v>
      </c>
      <c r="AS42" s="119">
        <v>861.62212025327096</v>
      </c>
      <c r="AT42" s="119">
        <v>1036.6236965509431</v>
      </c>
      <c r="AU42" s="119">
        <v>1352.6966982072126</v>
      </c>
      <c r="AV42" s="119">
        <v>1651.968366511768</v>
      </c>
      <c r="AW42" s="119">
        <v>2011.7652767448353</v>
      </c>
      <c r="AX42" s="119">
        <v>2317.2878873337322</v>
      </c>
      <c r="AY42" s="119">
        <v>2230.6192881455809</v>
      </c>
      <c r="AZ42" s="119">
        <v>1897.8417668773402</v>
      </c>
      <c r="BA42" s="119">
        <v>1615.492661638104</v>
      </c>
      <c r="BB42" s="119">
        <v>1399.4894241993445</v>
      </c>
      <c r="BC42" s="119">
        <v>1178.7143706362922</v>
      </c>
      <c r="BD42" s="119">
        <v>1099.1105848036025</v>
      </c>
      <c r="BE42" s="119">
        <v>804.53437269408983</v>
      </c>
      <c r="BF42" s="119">
        <v>720.35543722901718</v>
      </c>
      <c r="BG42" s="119">
        <v>667.98941233426785</v>
      </c>
      <c r="BH42" s="119">
        <v>553.43561113867622</v>
      </c>
      <c r="BI42" s="119">
        <v>441.91523422419453</v>
      </c>
      <c r="BJ42" s="119">
        <v>389.57041017242614</v>
      </c>
      <c r="BK42" s="119">
        <v>331.13084948410579</v>
      </c>
      <c r="BL42" s="119">
        <v>279.69821292521175</v>
      </c>
      <c r="BM42" s="119">
        <v>228.5948399431401</v>
      </c>
      <c r="BN42" s="119">
        <v>197.97071874457063</v>
      </c>
      <c r="BO42" s="119">
        <v>156.37049891306648</v>
      </c>
      <c r="BP42" s="119">
        <v>101.56430138612781</v>
      </c>
      <c r="BQ42" s="119">
        <v>33.570280162726739</v>
      </c>
      <c r="BR42" s="119">
        <v>6.0695879634050689</v>
      </c>
      <c r="BS42" s="119">
        <v>1.2360897414122518</v>
      </c>
      <c r="BT42" s="119">
        <v>0.19804565505546448</v>
      </c>
      <c r="BU42" s="119">
        <v>0.10183649589103078</v>
      </c>
      <c r="BV42" s="119">
        <v>0</v>
      </c>
      <c r="BW42" s="119">
        <v>0</v>
      </c>
      <c r="BX42" s="119">
        <v>0</v>
      </c>
      <c r="BY42" s="119">
        <v>0</v>
      </c>
      <c r="BZ42" s="119">
        <v>0</v>
      </c>
      <c r="CA42" s="119">
        <v>0</v>
      </c>
      <c r="CB42" s="119">
        <v>0</v>
      </c>
      <c r="CC42" s="120">
        <v>0</v>
      </c>
    </row>
    <row r="43" spans="1:81" ht="25.5" customHeight="1" x14ac:dyDescent="0.4">
      <c r="A43" s="113"/>
      <c r="B43" s="49" t="s">
        <v>320</v>
      </c>
      <c r="C43" s="186"/>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v>3713.5620660963923</v>
      </c>
      <c r="AI43" s="119">
        <v>3341.1831264697403</v>
      </c>
      <c r="AJ43" s="119">
        <v>3895.8271409186777</v>
      </c>
      <c r="AK43" s="119">
        <v>5937.4783299296168</v>
      </c>
      <c r="AL43" s="119">
        <v>9179.668214829564</v>
      </c>
      <c r="AM43" s="119">
        <v>11185.32714596715</v>
      </c>
      <c r="AN43" s="119">
        <v>12108.723571209106</v>
      </c>
      <c r="AO43" s="119">
        <v>13198.150242207614</v>
      </c>
      <c r="AP43" s="119">
        <v>13598.863831556144</v>
      </c>
      <c r="AQ43" s="119">
        <v>12473.07091793317</v>
      </c>
      <c r="AR43" s="119">
        <v>10157.163828727609</v>
      </c>
      <c r="AS43" s="119">
        <v>9011.080513451454</v>
      </c>
      <c r="AT43" s="119">
        <v>9871.6432129997793</v>
      </c>
      <c r="AU43" s="119">
        <v>12716.680781100371</v>
      </c>
      <c r="AV43" s="119">
        <v>15429.86868790462</v>
      </c>
      <c r="AW43" s="119">
        <v>16528.184593798589</v>
      </c>
      <c r="AX43" s="119">
        <v>16899.542843920375</v>
      </c>
      <c r="AY43" s="119">
        <v>17143.214604077981</v>
      </c>
      <c r="AZ43" s="119">
        <v>13500.355120468394</v>
      </c>
      <c r="BA43" s="119">
        <v>10007.340287873949</v>
      </c>
      <c r="BB43" s="119">
        <v>9804.5982583302575</v>
      </c>
      <c r="BC43" s="119">
        <v>9613.0708887563396</v>
      </c>
      <c r="BD43" s="119">
        <v>9713.7060863205315</v>
      </c>
      <c r="BE43" s="119">
        <v>9908.5282498498855</v>
      </c>
      <c r="BF43" s="119">
        <v>9414.0411797824199</v>
      </c>
      <c r="BG43" s="119">
        <v>9899.6504169897071</v>
      </c>
      <c r="BH43" s="119">
        <v>9792.2804961381607</v>
      </c>
      <c r="BI43" s="119">
        <v>9361.2074451158514</v>
      </c>
      <c r="BJ43" s="119">
        <v>9329.2125769052145</v>
      </c>
      <c r="BK43" s="119">
        <v>9744.0047577206187</v>
      </c>
      <c r="BL43" s="119">
        <v>9407.0108757261241</v>
      </c>
      <c r="BM43" s="119">
        <v>9601.9535618491846</v>
      </c>
      <c r="BN43" s="119">
        <v>9085.1306170681328</v>
      </c>
      <c r="BO43" s="119">
        <v>8110.624700108312</v>
      </c>
      <c r="BP43" s="119">
        <v>6091.0334408549934</v>
      </c>
      <c r="BQ43" s="119">
        <v>4067.7272419453557</v>
      </c>
      <c r="BR43" s="119">
        <v>3263.4057758916861</v>
      </c>
      <c r="BS43" s="119">
        <v>2869.3017400674598</v>
      </c>
      <c r="BT43" s="119">
        <v>2474.118618017239</v>
      </c>
      <c r="BU43" s="119">
        <v>2345.5800170997904</v>
      </c>
      <c r="BV43" s="119">
        <v>1976.1195483636475</v>
      </c>
      <c r="BW43" s="119">
        <v>1441.4658693666497</v>
      </c>
      <c r="BX43" s="119">
        <v>1001.4099396216418</v>
      </c>
      <c r="BY43" s="119">
        <v>714.43246763622255</v>
      </c>
      <c r="BZ43" s="119">
        <v>515.67668429557727</v>
      </c>
      <c r="CA43" s="119">
        <v>347.8557869145011</v>
      </c>
      <c r="CB43" s="119">
        <v>230.61356746551172</v>
      </c>
      <c r="CC43" s="120">
        <v>59.836647506713732</v>
      </c>
    </row>
    <row r="44" spans="1:81" x14ac:dyDescent="0.4">
      <c r="A44" s="113"/>
      <c r="B44" s="59" t="s">
        <v>334</v>
      </c>
      <c r="C44" s="186" t="s">
        <v>223</v>
      </c>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v>0</v>
      </c>
      <c r="AI44" s="119">
        <v>9.2373169388023904</v>
      </c>
      <c r="AJ44" s="119">
        <v>13.958397141648106</v>
      </c>
      <c r="AK44" s="119">
        <v>16.136111724103127</v>
      </c>
      <c r="AL44" s="119">
        <v>25.485365586545569</v>
      </c>
      <c r="AM44" s="119">
        <v>64.862115055864663</v>
      </c>
      <c r="AN44" s="119">
        <v>118.02429675989455</v>
      </c>
      <c r="AO44" s="119">
        <v>194.53327476719096</v>
      </c>
      <c r="AP44" s="119">
        <v>268.37451846619098</v>
      </c>
      <c r="AQ44" s="119">
        <v>341.07462797514472</v>
      </c>
      <c r="AR44" s="119">
        <v>418.927901925897</v>
      </c>
      <c r="AS44" s="119">
        <v>489.30991438142411</v>
      </c>
      <c r="AT44" s="119">
        <v>495.76349896762031</v>
      </c>
      <c r="AU44" s="119">
        <v>599.77444483499369</v>
      </c>
      <c r="AV44" s="119">
        <v>706.4931542142117</v>
      </c>
      <c r="AW44" s="119">
        <v>818.66377132244736</v>
      </c>
      <c r="AX44" s="119">
        <v>836.28029356828608</v>
      </c>
      <c r="AY44" s="119">
        <v>815.45542527206294</v>
      </c>
      <c r="AZ44" s="119">
        <v>797.98488659920372</v>
      </c>
      <c r="BA44" s="119">
        <v>811.72248745404431</v>
      </c>
      <c r="BB44" s="119">
        <v>802.33479942162955</v>
      </c>
      <c r="BC44" s="119">
        <v>799.18472946998622</v>
      </c>
      <c r="BD44" s="119">
        <v>767.07804045844114</v>
      </c>
      <c r="BE44" s="119">
        <v>761.93732163388449</v>
      </c>
      <c r="BF44" s="119">
        <v>224.21674003270439</v>
      </c>
      <c r="BG44" s="119">
        <v>96.94012167588528</v>
      </c>
      <c r="BH44" s="119">
        <v>0</v>
      </c>
      <c r="BI44" s="119">
        <v>0</v>
      </c>
      <c r="BJ44" s="119">
        <v>0</v>
      </c>
      <c r="BK44" s="119">
        <v>0</v>
      </c>
      <c r="BL44" s="119">
        <v>0</v>
      </c>
      <c r="BM44" s="119">
        <v>0</v>
      </c>
      <c r="BN44" s="119">
        <v>0</v>
      </c>
      <c r="BO44" s="119">
        <v>0</v>
      </c>
      <c r="BP44" s="119">
        <v>0</v>
      </c>
      <c r="BQ44" s="119">
        <v>0</v>
      </c>
      <c r="BR44" s="119">
        <v>0</v>
      </c>
      <c r="BS44" s="119">
        <v>0</v>
      </c>
      <c r="BT44" s="119">
        <v>0</v>
      </c>
      <c r="BU44" s="119">
        <v>0</v>
      </c>
      <c r="BV44" s="119">
        <v>0</v>
      </c>
      <c r="BW44" s="119">
        <v>0</v>
      </c>
      <c r="BX44" s="119">
        <v>0</v>
      </c>
      <c r="BY44" s="119">
        <v>0</v>
      </c>
      <c r="BZ44" s="119">
        <v>0</v>
      </c>
      <c r="CA44" s="119">
        <v>0</v>
      </c>
      <c r="CB44" s="119">
        <v>0</v>
      </c>
      <c r="CC44" s="120">
        <v>0</v>
      </c>
    </row>
    <row r="45" spans="1:81" x14ac:dyDescent="0.4">
      <c r="A45" s="113"/>
      <c r="B45" s="59" t="s">
        <v>335</v>
      </c>
      <c r="C45" s="186" t="s">
        <v>223</v>
      </c>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v>3713.5620660963923</v>
      </c>
      <c r="AI45" s="119">
        <v>3331.9458095309378</v>
      </c>
      <c r="AJ45" s="119">
        <v>3881.8687437770295</v>
      </c>
      <c r="AK45" s="119">
        <v>5921.3422182055137</v>
      </c>
      <c r="AL45" s="119">
        <v>9154.1828492430195</v>
      </c>
      <c r="AM45" s="119">
        <v>11120.465030911286</v>
      </c>
      <c r="AN45" s="119">
        <v>11990.699274449213</v>
      </c>
      <c r="AO45" s="119">
        <v>13003.616967440425</v>
      </c>
      <c r="AP45" s="119">
        <v>13330.489313089953</v>
      </c>
      <c r="AQ45" s="119">
        <v>12131.996289958024</v>
      </c>
      <c r="AR45" s="119">
        <v>9738.2359268017117</v>
      </c>
      <c r="AS45" s="119">
        <v>8521.7705990700306</v>
      </c>
      <c r="AT45" s="119">
        <v>9375.8797140321585</v>
      </c>
      <c r="AU45" s="119">
        <v>12116.906336265378</v>
      </c>
      <c r="AV45" s="119">
        <v>14723.375533690409</v>
      </c>
      <c r="AW45" s="119">
        <v>15709.520822476141</v>
      </c>
      <c r="AX45" s="119">
        <v>16063.262550352089</v>
      </c>
      <c r="AY45" s="119">
        <v>16327.759178805918</v>
      </c>
      <c r="AZ45" s="119">
        <v>12702.370233869191</v>
      </c>
      <c r="BA45" s="119">
        <v>9195.6178004199028</v>
      </c>
      <c r="BB45" s="119">
        <v>9002.2634589086283</v>
      </c>
      <c r="BC45" s="119">
        <v>8813.8861592863541</v>
      </c>
      <c r="BD45" s="119">
        <v>8946.6280458620895</v>
      </c>
      <c r="BE45" s="119">
        <v>9146.590928216001</v>
      </c>
      <c r="BF45" s="119">
        <v>9189.8244397497147</v>
      </c>
      <c r="BG45" s="119">
        <v>9802.7102953138219</v>
      </c>
      <c r="BH45" s="119">
        <v>9792.2804961381607</v>
      </c>
      <c r="BI45" s="119">
        <v>9361.2074451158514</v>
      </c>
      <c r="BJ45" s="119">
        <v>9329.2125769052145</v>
      </c>
      <c r="BK45" s="119">
        <v>9744.0047577206187</v>
      </c>
      <c r="BL45" s="119">
        <v>9407.0108757261241</v>
      </c>
      <c r="BM45" s="119">
        <v>9601.9535618491846</v>
      </c>
      <c r="BN45" s="119">
        <v>9085.1306170681328</v>
      </c>
      <c r="BO45" s="119">
        <v>8110.624700108312</v>
      </c>
      <c r="BP45" s="119">
        <v>6091.0334408549934</v>
      </c>
      <c r="BQ45" s="119">
        <v>4067.7272419453557</v>
      </c>
      <c r="BR45" s="119">
        <v>3263.4057758916861</v>
      </c>
      <c r="BS45" s="119">
        <v>2869.3017400674598</v>
      </c>
      <c r="BT45" s="119">
        <v>2474.118618017239</v>
      </c>
      <c r="BU45" s="119">
        <v>2345.5800170997904</v>
      </c>
      <c r="BV45" s="119">
        <v>1976.1195483636475</v>
      </c>
      <c r="BW45" s="119">
        <v>1441.4658693666497</v>
      </c>
      <c r="BX45" s="119">
        <v>1001.4099396216418</v>
      </c>
      <c r="BY45" s="119">
        <v>714.43246763622255</v>
      </c>
      <c r="BZ45" s="119">
        <v>515.67668429557727</v>
      </c>
      <c r="CA45" s="119">
        <v>347.8557869145011</v>
      </c>
      <c r="CB45" s="119">
        <v>230.61356746551172</v>
      </c>
      <c r="CC45" s="120">
        <v>59.836647506713732</v>
      </c>
    </row>
    <row r="46" spans="1:81" x14ac:dyDescent="0.4">
      <c r="A46" s="113"/>
      <c r="B46" s="49" t="s">
        <v>240</v>
      </c>
      <c r="C46" s="186" t="s">
        <v>223</v>
      </c>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v>0</v>
      </c>
      <c r="AI46" s="119">
        <v>0</v>
      </c>
      <c r="AJ46" s="119">
        <v>0</v>
      </c>
      <c r="AK46" s="119">
        <v>0</v>
      </c>
      <c r="AL46" s="119">
        <v>0</v>
      </c>
      <c r="AM46" s="119">
        <v>0</v>
      </c>
      <c r="AN46" s="119">
        <v>0</v>
      </c>
      <c r="AO46" s="119">
        <v>0</v>
      </c>
      <c r="AP46" s="119">
        <v>0</v>
      </c>
      <c r="AQ46" s="119">
        <v>0</v>
      </c>
      <c r="AR46" s="119">
        <v>2.9259709452209508</v>
      </c>
      <c r="AS46" s="119">
        <v>22.854776891656812</v>
      </c>
      <c r="AT46" s="119">
        <v>48.052363092697725</v>
      </c>
      <c r="AU46" s="119">
        <v>85.371314983656106</v>
      </c>
      <c r="AV46" s="119">
        <v>156.73285666685248</v>
      </c>
      <c r="AW46" s="119">
        <v>199.64551568117045</v>
      </c>
      <c r="AX46" s="119">
        <v>176.95484196538871</v>
      </c>
      <c r="AY46" s="119">
        <v>177.28825758174625</v>
      </c>
      <c r="AZ46" s="119">
        <v>179.22109980112003</v>
      </c>
      <c r="BA46" s="119">
        <v>176.6490955997894</v>
      </c>
      <c r="BB46" s="119">
        <v>181.16600378229143</v>
      </c>
      <c r="BC46" s="119">
        <v>201.65817190578147</v>
      </c>
      <c r="BD46" s="119">
        <v>209.22492418695495</v>
      </c>
      <c r="BE46" s="119">
        <v>231.7321771437044</v>
      </c>
      <c r="BF46" s="119">
        <v>256.55092247959948</v>
      </c>
      <c r="BG46" s="119">
        <v>282.09810329459026</v>
      </c>
      <c r="BH46" s="119">
        <v>303.75897602276501</v>
      </c>
      <c r="BI46" s="119">
        <v>326.61564146058515</v>
      </c>
      <c r="BJ46" s="119">
        <v>356.35498681008534</v>
      </c>
      <c r="BK46" s="119">
        <v>395.93372467349099</v>
      </c>
      <c r="BL46" s="119">
        <v>422.86531174802025</v>
      </c>
      <c r="BM46" s="119">
        <v>436.88397716273909</v>
      </c>
      <c r="BN46" s="119">
        <v>440.01497763400209</v>
      </c>
      <c r="BO46" s="119">
        <v>403.88351891039019</v>
      </c>
      <c r="BP46" s="119">
        <v>369.12560541965138</v>
      </c>
      <c r="BQ46" s="119">
        <v>340.59815403948187</v>
      </c>
      <c r="BR46" s="119">
        <v>319.54138030854227</v>
      </c>
      <c r="BS46" s="119">
        <v>0</v>
      </c>
      <c r="BT46" s="119">
        <v>0</v>
      </c>
      <c r="BU46" s="119">
        <v>0</v>
      </c>
      <c r="BV46" s="119">
        <v>0</v>
      </c>
      <c r="BW46" s="119">
        <v>0</v>
      </c>
      <c r="BX46" s="119">
        <v>0</v>
      </c>
      <c r="BY46" s="119">
        <v>0</v>
      </c>
      <c r="BZ46" s="119">
        <v>0</v>
      </c>
      <c r="CA46" s="119">
        <v>0</v>
      </c>
      <c r="CB46" s="119">
        <v>0</v>
      </c>
      <c r="CC46" s="120">
        <v>0</v>
      </c>
    </row>
    <row r="47" spans="1:81" x14ac:dyDescent="0.4">
      <c r="A47" s="113"/>
      <c r="B47" s="49" t="s">
        <v>28</v>
      </c>
      <c r="C47" s="186" t="s">
        <v>214</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v>839.68265378350918</v>
      </c>
      <c r="AI47" s="119">
        <v>805.03992908714577</v>
      </c>
      <c r="AJ47" s="119">
        <v>772.94576105445458</v>
      </c>
      <c r="AK47" s="119">
        <v>773.47149352495217</v>
      </c>
      <c r="AL47" s="119">
        <v>747.47877312625258</v>
      </c>
      <c r="AM47" s="119">
        <v>789.80437609814192</v>
      </c>
      <c r="AN47" s="119">
        <v>794.82453060093974</v>
      </c>
      <c r="AO47" s="119">
        <v>815.17791998080725</v>
      </c>
      <c r="AP47" s="119">
        <v>771.41588265038365</v>
      </c>
      <c r="AQ47" s="119">
        <v>750.15882501615704</v>
      </c>
      <c r="AR47" s="119">
        <v>693.50314853243674</v>
      </c>
      <c r="AS47" s="119">
        <v>676.97127549488255</v>
      </c>
      <c r="AT47" s="119">
        <v>686.17806939375157</v>
      </c>
      <c r="AU47" s="119">
        <v>737.76836353908095</v>
      </c>
      <c r="AV47" s="119">
        <v>724.22456197232566</v>
      </c>
      <c r="AW47" s="119">
        <v>711.66966275116363</v>
      </c>
      <c r="AX47" s="119">
        <v>735.67709109641862</v>
      </c>
      <c r="AY47" s="119">
        <v>740.15087537824957</v>
      </c>
      <c r="AZ47" s="119">
        <v>751.814612255317</v>
      </c>
      <c r="BA47" s="119">
        <v>758.06754442900967</v>
      </c>
      <c r="BB47" s="119">
        <v>763.9535735850709</v>
      </c>
      <c r="BC47" s="119">
        <v>749.1798609549395</v>
      </c>
      <c r="BD47" s="119">
        <v>721.59646005948935</v>
      </c>
      <c r="BE47" s="119">
        <v>725.73982227116551</v>
      </c>
      <c r="BF47" s="119">
        <v>700.82605931675414</v>
      </c>
      <c r="BG47" s="119">
        <v>707.31426179929463</v>
      </c>
      <c r="BH47" s="119">
        <v>673.57136870682302</v>
      </c>
      <c r="BI47" s="119">
        <v>645.91676030038377</v>
      </c>
      <c r="BJ47" s="119">
        <v>618.15461336998442</v>
      </c>
      <c r="BK47" s="119">
        <v>565.4571254101578</v>
      </c>
      <c r="BL47" s="119">
        <v>457.82115418075585</v>
      </c>
      <c r="BM47" s="119">
        <v>456.91934383851412</v>
      </c>
      <c r="BN47" s="119">
        <v>507.61923882351141</v>
      </c>
      <c r="BO47" s="119">
        <v>486.75782383359979</v>
      </c>
      <c r="BP47" s="119">
        <v>472.54746569264103</v>
      </c>
      <c r="BQ47" s="119">
        <v>446.90912709491562</v>
      </c>
      <c r="BR47" s="119">
        <v>432.88610642175399</v>
      </c>
      <c r="BS47" s="119">
        <v>404.97169397442377</v>
      </c>
      <c r="BT47" s="119">
        <v>406.10761232569922</v>
      </c>
      <c r="BU47" s="119">
        <v>380.99234755570092</v>
      </c>
      <c r="BV47" s="119">
        <v>365.5010068213121</v>
      </c>
      <c r="BW47" s="119">
        <v>351.36613824615995</v>
      </c>
      <c r="BX47" s="119">
        <v>285.19003223242765</v>
      </c>
      <c r="BY47" s="119">
        <v>276.41314665144898</v>
      </c>
      <c r="BZ47" s="119">
        <v>260.17073941935229</v>
      </c>
      <c r="CA47" s="119">
        <v>243.18127574766339</v>
      </c>
      <c r="CB47" s="119">
        <v>225.45471639091161</v>
      </c>
      <c r="CC47" s="120">
        <v>209.54718524896433</v>
      </c>
    </row>
    <row r="48" spans="1:81" ht="25.5" customHeight="1" x14ac:dyDescent="0.4">
      <c r="A48" s="113"/>
      <c r="B48" s="60" t="s">
        <v>336</v>
      </c>
      <c r="C48" s="186" t="s">
        <v>223</v>
      </c>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v>0</v>
      </c>
      <c r="AI48" s="119">
        <v>0</v>
      </c>
      <c r="AJ48" s="119">
        <v>0</v>
      </c>
      <c r="AK48" s="119">
        <v>0</v>
      </c>
      <c r="AL48" s="119">
        <v>0</v>
      </c>
      <c r="AM48" s="119">
        <v>0</v>
      </c>
      <c r="AN48" s="119">
        <v>0</v>
      </c>
      <c r="AO48" s="119">
        <v>0</v>
      </c>
      <c r="AP48" s="119">
        <v>0</v>
      </c>
      <c r="AQ48" s="119">
        <v>0</v>
      </c>
      <c r="AR48" s="119">
        <v>0</v>
      </c>
      <c r="AS48" s="119">
        <v>0</v>
      </c>
      <c r="AT48" s="119">
        <v>0</v>
      </c>
      <c r="AU48" s="119">
        <v>0</v>
      </c>
      <c r="AV48" s="119">
        <v>0</v>
      </c>
      <c r="AW48" s="119">
        <v>0</v>
      </c>
      <c r="AX48" s="119">
        <v>0</v>
      </c>
      <c r="AY48" s="119">
        <v>0</v>
      </c>
      <c r="AZ48" s="119">
        <v>0</v>
      </c>
      <c r="BA48" s="119">
        <v>0</v>
      </c>
      <c r="BB48" s="119">
        <v>0</v>
      </c>
      <c r="BC48" s="119">
        <v>0</v>
      </c>
      <c r="BD48" s="119">
        <v>0</v>
      </c>
      <c r="BE48" s="119">
        <v>0</v>
      </c>
      <c r="BF48" s="119">
        <v>0</v>
      </c>
      <c r="BG48" s="119">
        <v>0</v>
      </c>
      <c r="BH48" s="119">
        <v>0</v>
      </c>
      <c r="BI48" s="119">
        <v>0</v>
      </c>
      <c r="BJ48" s="119">
        <v>0</v>
      </c>
      <c r="BK48" s="119">
        <v>0</v>
      </c>
      <c r="BL48" s="119">
        <v>118.22094172803138</v>
      </c>
      <c r="BM48" s="119">
        <v>137.00661033439835</v>
      </c>
      <c r="BN48" s="119">
        <v>138.25502003964058</v>
      </c>
      <c r="BO48" s="119">
        <v>143.67356528628588</v>
      </c>
      <c r="BP48" s="119">
        <v>133.59157842449227</v>
      </c>
      <c r="BQ48" s="119">
        <v>120.9149651358689</v>
      </c>
      <c r="BR48" s="119">
        <v>18.468768393577577</v>
      </c>
      <c r="BS48" s="119">
        <v>0</v>
      </c>
      <c r="BT48" s="119">
        <v>0</v>
      </c>
      <c r="BU48" s="119">
        <v>0</v>
      </c>
      <c r="BV48" s="119">
        <v>0</v>
      </c>
      <c r="BW48" s="119">
        <v>0</v>
      </c>
      <c r="BX48" s="119">
        <v>0</v>
      </c>
      <c r="BY48" s="119">
        <v>0</v>
      </c>
      <c r="BZ48" s="119">
        <v>0</v>
      </c>
      <c r="CA48" s="119">
        <v>0</v>
      </c>
      <c r="CB48" s="119">
        <v>0</v>
      </c>
      <c r="CC48" s="120">
        <v>0</v>
      </c>
    </row>
    <row r="49" spans="1:81" x14ac:dyDescent="0.4">
      <c r="A49" s="113"/>
      <c r="B49" s="60" t="s">
        <v>244</v>
      </c>
      <c r="C49" s="186" t="s">
        <v>214</v>
      </c>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v>0</v>
      </c>
      <c r="AI49" s="119">
        <v>0</v>
      </c>
      <c r="AJ49" s="119">
        <v>0</v>
      </c>
      <c r="AK49" s="119">
        <v>0</v>
      </c>
      <c r="AL49" s="119">
        <v>0</v>
      </c>
      <c r="AM49" s="119">
        <v>0</v>
      </c>
      <c r="AN49" s="119">
        <v>0</v>
      </c>
      <c r="AO49" s="119">
        <v>0</v>
      </c>
      <c r="AP49" s="119">
        <v>0</v>
      </c>
      <c r="AQ49" s="119">
        <v>0</v>
      </c>
      <c r="AR49" s="119">
        <v>0</v>
      </c>
      <c r="AS49" s="119">
        <v>0</v>
      </c>
      <c r="AT49" s="119">
        <v>0</v>
      </c>
      <c r="AU49" s="119">
        <v>0</v>
      </c>
      <c r="AV49" s="119">
        <v>0</v>
      </c>
      <c r="AW49" s="119">
        <v>0</v>
      </c>
      <c r="AX49" s="119">
        <v>0</v>
      </c>
      <c r="AY49" s="119">
        <v>0</v>
      </c>
      <c r="AZ49" s="119">
        <v>0</v>
      </c>
      <c r="BA49" s="119">
        <v>0</v>
      </c>
      <c r="BB49" s="119">
        <v>0</v>
      </c>
      <c r="BC49" s="119">
        <v>0</v>
      </c>
      <c r="BD49" s="119">
        <v>0</v>
      </c>
      <c r="BE49" s="119">
        <v>8.1904035663248145</v>
      </c>
      <c r="BF49" s="119">
        <v>8.6303863824141001</v>
      </c>
      <c r="BG49" s="119">
        <v>7.4500818996856966</v>
      </c>
      <c r="BH49" s="119">
        <v>26.522612403964658</v>
      </c>
      <c r="BI49" s="119">
        <v>53.892191642618421</v>
      </c>
      <c r="BJ49" s="119">
        <v>55.349711771263763</v>
      </c>
      <c r="BK49" s="119">
        <v>62.725233170952279</v>
      </c>
      <c r="BL49" s="119">
        <v>50.268539172893114</v>
      </c>
      <c r="BM49" s="119">
        <v>62.073699749449112</v>
      </c>
      <c r="BN49" s="119">
        <v>76.373447111207028</v>
      </c>
      <c r="BO49" s="119">
        <v>64.875354202200512</v>
      </c>
      <c r="BP49" s="119">
        <v>69.000976577871313</v>
      </c>
      <c r="BQ49" s="119">
        <v>0.74295129264777537</v>
      </c>
      <c r="BR49" s="119">
        <v>0.24672041741911213</v>
      </c>
      <c r="BS49" s="119">
        <v>0.17709170655526024</v>
      </c>
      <c r="BT49" s="119">
        <v>0</v>
      </c>
      <c r="BU49" s="119">
        <v>0</v>
      </c>
      <c r="BV49" s="119">
        <v>0</v>
      </c>
      <c r="BW49" s="119">
        <v>0</v>
      </c>
      <c r="BX49" s="119">
        <v>0</v>
      </c>
      <c r="BY49" s="119">
        <v>0</v>
      </c>
      <c r="BZ49" s="119">
        <v>0</v>
      </c>
      <c r="CA49" s="119">
        <v>0</v>
      </c>
      <c r="CB49" s="119">
        <v>0</v>
      </c>
      <c r="CC49" s="120">
        <v>0</v>
      </c>
    </row>
    <row r="50" spans="1:81" x14ac:dyDescent="0.4">
      <c r="A50" s="113"/>
      <c r="B50" s="60" t="s">
        <v>245</v>
      </c>
      <c r="C50" s="186"/>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v>0</v>
      </c>
      <c r="AI50" s="119">
        <v>0</v>
      </c>
      <c r="AJ50" s="119">
        <v>0</v>
      </c>
      <c r="AK50" s="119">
        <v>0</v>
      </c>
      <c r="AL50" s="119">
        <v>0</v>
      </c>
      <c r="AM50" s="119">
        <v>0</v>
      </c>
      <c r="AN50" s="119">
        <v>0</v>
      </c>
      <c r="AO50" s="119">
        <v>0</v>
      </c>
      <c r="AP50" s="119">
        <v>0</v>
      </c>
      <c r="AQ50" s="119">
        <v>0</v>
      </c>
      <c r="AR50" s="119">
        <v>0</v>
      </c>
      <c r="AS50" s="119">
        <v>0</v>
      </c>
      <c r="AT50" s="119">
        <v>0</v>
      </c>
      <c r="AU50" s="119">
        <v>0</v>
      </c>
      <c r="AV50" s="119">
        <v>0</v>
      </c>
      <c r="AW50" s="119">
        <v>0</v>
      </c>
      <c r="AX50" s="119">
        <v>0</v>
      </c>
      <c r="AY50" s="119">
        <v>0</v>
      </c>
      <c r="AZ50" s="119">
        <v>3196.7134433485462</v>
      </c>
      <c r="BA50" s="119">
        <v>5856.1465248309087</v>
      </c>
      <c r="BB50" s="119">
        <v>5258.8697622631316</v>
      </c>
      <c r="BC50" s="119">
        <v>4780.6370528232028</v>
      </c>
      <c r="BD50" s="119">
        <v>4074.0023807995417</v>
      </c>
      <c r="BE50" s="119">
        <v>3617.0063896447418</v>
      </c>
      <c r="BF50" s="119">
        <v>3557.4670122501052</v>
      </c>
      <c r="BG50" s="119">
        <v>3436.3943216824905</v>
      </c>
      <c r="BH50" s="119">
        <v>2990.3784947901745</v>
      </c>
      <c r="BI50" s="119">
        <v>3232.1633794937397</v>
      </c>
      <c r="BJ50" s="119">
        <v>3336.0017773474424</v>
      </c>
      <c r="BK50" s="119">
        <v>2995.8369548214732</v>
      </c>
      <c r="BL50" s="119">
        <v>3717.5333124311933</v>
      </c>
      <c r="BM50" s="119">
        <v>5999.3322338172156</v>
      </c>
      <c r="BN50" s="119">
        <v>5626.6379148710366</v>
      </c>
      <c r="BO50" s="119">
        <v>6113.1586235182021</v>
      </c>
      <c r="BP50" s="119">
        <v>6276.9990477062511</v>
      </c>
      <c r="BQ50" s="119">
        <v>5173.7686687821533</v>
      </c>
      <c r="BR50" s="119">
        <v>3605.8135103202007</v>
      </c>
      <c r="BS50" s="119">
        <v>2699.6667221870998</v>
      </c>
      <c r="BT50" s="119">
        <v>2135.6612281765006</v>
      </c>
      <c r="BU50" s="119">
        <v>1865.3976090850056</v>
      </c>
      <c r="BV50" s="119">
        <v>1421.8050124774109</v>
      </c>
      <c r="BW50" s="119">
        <v>762.06188631023281</v>
      </c>
      <c r="BX50" s="119">
        <v>960.88396516278556</v>
      </c>
      <c r="BY50" s="119">
        <v>409.61889230350641</v>
      </c>
      <c r="BZ50" s="119">
        <v>199.24050689755285</v>
      </c>
      <c r="CA50" s="119">
        <v>164.31153958472279</v>
      </c>
      <c r="CB50" s="119">
        <v>139.91898747654955</v>
      </c>
      <c r="CC50" s="120">
        <v>135.98927895511162</v>
      </c>
    </row>
    <row r="51" spans="1:81" x14ac:dyDescent="0.4">
      <c r="A51" s="113"/>
      <c r="B51" s="59" t="s">
        <v>220</v>
      </c>
      <c r="C51" s="186" t="s">
        <v>217</v>
      </c>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v>0</v>
      </c>
      <c r="AI51" s="119">
        <v>0</v>
      </c>
      <c r="AJ51" s="119">
        <v>0</v>
      </c>
      <c r="AK51" s="119">
        <v>0</v>
      </c>
      <c r="AL51" s="119">
        <v>0</v>
      </c>
      <c r="AM51" s="119">
        <v>0</v>
      </c>
      <c r="AN51" s="119">
        <v>0</v>
      </c>
      <c r="AO51" s="119">
        <v>0</v>
      </c>
      <c r="AP51" s="119">
        <v>0</v>
      </c>
      <c r="AQ51" s="119">
        <v>0</v>
      </c>
      <c r="AR51" s="119">
        <v>0</v>
      </c>
      <c r="AS51" s="119">
        <v>0</v>
      </c>
      <c r="AT51" s="119">
        <v>0</v>
      </c>
      <c r="AU51" s="119">
        <v>0</v>
      </c>
      <c r="AV51" s="119">
        <v>0</v>
      </c>
      <c r="AW51" s="119">
        <v>0</v>
      </c>
      <c r="AX51" s="119">
        <v>0</v>
      </c>
      <c r="AY51" s="119">
        <v>0</v>
      </c>
      <c r="AZ51" s="119">
        <v>544.96370465860934</v>
      </c>
      <c r="BA51" s="119">
        <v>780.62101573773407</v>
      </c>
      <c r="BB51" s="119">
        <v>766.74541112079021</v>
      </c>
      <c r="BC51" s="119">
        <v>738.83491567242618</v>
      </c>
      <c r="BD51" s="119">
        <v>706.53326456719958</v>
      </c>
      <c r="BE51" s="119">
        <v>731.88882492106063</v>
      </c>
      <c r="BF51" s="119">
        <v>790.41679546790988</v>
      </c>
      <c r="BG51" s="119">
        <v>756.72686629840825</v>
      </c>
      <c r="BH51" s="119">
        <v>645.82017261644012</v>
      </c>
      <c r="BI51" s="119">
        <v>687.17254418778987</v>
      </c>
      <c r="BJ51" s="119">
        <v>656.77108253607821</v>
      </c>
      <c r="BK51" s="119">
        <v>566.73328054525916</v>
      </c>
      <c r="BL51" s="119">
        <v>946.94184974551854</v>
      </c>
      <c r="BM51" s="119">
        <v>1394.406748056992</v>
      </c>
      <c r="BN51" s="119">
        <v>1007.6794893677004</v>
      </c>
      <c r="BO51" s="119">
        <v>929.09000650071289</v>
      </c>
      <c r="BP51" s="119">
        <v>804.18454178861657</v>
      </c>
      <c r="BQ51" s="119">
        <v>628.18199419560631</v>
      </c>
      <c r="BR51" s="119">
        <v>434.35145947864447</v>
      </c>
      <c r="BS51" s="119">
        <v>361.62400427220791</v>
      </c>
      <c r="BT51" s="119">
        <v>300.93025059351584</v>
      </c>
      <c r="BU51" s="119">
        <v>250.95821615097455</v>
      </c>
      <c r="BV51" s="119">
        <v>169.4116567303567</v>
      </c>
      <c r="BW51" s="119">
        <v>118.26005184744626</v>
      </c>
      <c r="BX51" s="119">
        <v>549.17443260294374</v>
      </c>
      <c r="BY51" s="119">
        <v>338.40278227017512</v>
      </c>
      <c r="BZ51" s="119">
        <v>199.24050689755285</v>
      </c>
      <c r="CA51" s="119">
        <v>164.31153958472279</v>
      </c>
      <c r="CB51" s="119">
        <v>139.91898747654955</v>
      </c>
      <c r="CC51" s="120">
        <v>135.98927895511162</v>
      </c>
    </row>
    <row r="52" spans="1:81" x14ac:dyDescent="0.4">
      <c r="A52" s="113"/>
      <c r="B52" s="59" t="s">
        <v>331</v>
      </c>
      <c r="C52" s="186" t="s">
        <v>223</v>
      </c>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v>0</v>
      </c>
      <c r="AI52" s="119">
        <v>0</v>
      </c>
      <c r="AJ52" s="119">
        <v>0</v>
      </c>
      <c r="AK52" s="119">
        <v>0</v>
      </c>
      <c r="AL52" s="119">
        <v>0</v>
      </c>
      <c r="AM52" s="119">
        <v>0</v>
      </c>
      <c r="AN52" s="119">
        <v>0</v>
      </c>
      <c r="AO52" s="119">
        <v>0</v>
      </c>
      <c r="AP52" s="119">
        <v>0</v>
      </c>
      <c r="AQ52" s="119">
        <v>0</v>
      </c>
      <c r="AR52" s="119">
        <v>0</v>
      </c>
      <c r="AS52" s="119">
        <v>0</v>
      </c>
      <c r="AT52" s="119">
        <v>0</v>
      </c>
      <c r="AU52" s="119">
        <v>0</v>
      </c>
      <c r="AV52" s="119">
        <v>0</v>
      </c>
      <c r="AW52" s="119">
        <v>0</v>
      </c>
      <c r="AX52" s="119">
        <v>0</v>
      </c>
      <c r="AY52" s="119">
        <v>0</v>
      </c>
      <c r="AZ52" s="119">
        <v>2651.7497386899372</v>
      </c>
      <c r="BA52" s="119">
        <v>5075.5255090931742</v>
      </c>
      <c r="BB52" s="119">
        <v>4492.1243511423409</v>
      </c>
      <c r="BC52" s="119">
        <v>4041.8021371507762</v>
      </c>
      <c r="BD52" s="119">
        <v>3367.469116232342</v>
      </c>
      <c r="BE52" s="119">
        <v>2885.117564723681</v>
      </c>
      <c r="BF52" s="119">
        <v>2767.0502167821951</v>
      </c>
      <c r="BG52" s="119">
        <v>2679.6674553840821</v>
      </c>
      <c r="BH52" s="119">
        <v>2344.5583221737343</v>
      </c>
      <c r="BI52" s="119">
        <v>2544.99083530595</v>
      </c>
      <c r="BJ52" s="119">
        <v>2679.2306948113642</v>
      </c>
      <c r="BK52" s="119">
        <v>2429.103674276214</v>
      </c>
      <c r="BL52" s="119">
        <v>2770.5914626856752</v>
      </c>
      <c r="BM52" s="119">
        <v>4604.9254857602227</v>
      </c>
      <c r="BN52" s="119">
        <v>4618.958425503336</v>
      </c>
      <c r="BO52" s="119">
        <v>5184.0686170174895</v>
      </c>
      <c r="BP52" s="119">
        <v>5472.814505917635</v>
      </c>
      <c r="BQ52" s="119">
        <v>4545.5866745865469</v>
      </c>
      <c r="BR52" s="119">
        <v>3171.4620508415564</v>
      </c>
      <c r="BS52" s="119">
        <v>2338.0427179148919</v>
      </c>
      <c r="BT52" s="119">
        <v>1834.7309775829849</v>
      </c>
      <c r="BU52" s="119">
        <v>1614.4393929340313</v>
      </c>
      <c r="BV52" s="119">
        <v>1252.3933557470541</v>
      </c>
      <c r="BW52" s="119">
        <v>643.80183446278647</v>
      </c>
      <c r="BX52" s="119">
        <v>411.70953255984182</v>
      </c>
      <c r="BY52" s="119">
        <v>71.216110033331248</v>
      </c>
      <c r="BZ52" s="119">
        <v>0</v>
      </c>
      <c r="CA52" s="119">
        <v>0</v>
      </c>
      <c r="CB52" s="119">
        <v>0</v>
      </c>
      <c r="CC52" s="120">
        <v>0</v>
      </c>
    </row>
    <row r="53" spans="1:81" ht="26.25" customHeight="1" x14ac:dyDescent="0.4">
      <c r="A53" s="113"/>
      <c r="B53" s="49" t="s">
        <v>246</v>
      </c>
      <c r="C53" s="186" t="s">
        <v>217</v>
      </c>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v>545.12205522964325</v>
      </c>
      <c r="AI53" s="119">
        <v>555.35528804764442</v>
      </c>
      <c r="AJ53" s="119">
        <v>555.73067267588601</v>
      </c>
      <c r="AK53" s="119">
        <v>533.14236829762683</v>
      </c>
      <c r="AL53" s="119">
        <v>477.73262685170533</v>
      </c>
      <c r="AM53" s="119">
        <v>422.95282817520132</v>
      </c>
      <c r="AN53" s="119">
        <v>456.96438734452596</v>
      </c>
      <c r="AO53" s="119">
        <v>440.93396691142186</v>
      </c>
      <c r="AP53" s="119">
        <v>434.49872513929915</v>
      </c>
      <c r="AQ53" s="119">
        <v>124.06342393470408</v>
      </c>
      <c r="AR53" s="119">
        <v>61.663403371048588</v>
      </c>
      <c r="AS53" s="119">
        <v>64.551806244453118</v>
      </c>
      <c r="AT53" s="119">
        <v>66.252316153322226</v>
      </c>
      <c r="AU53" s="119">
        <v>57.567049456626151</v>
      </c>
      <c r="AV53" s="119">
        <v>57.101872347137473</v>
      </c>
      <c r="AW53" s="119">
        <v>58.384158816406938</v>
      </c>
      <c r="AX53" s="119">
        <v>47.158614719389369</v>
      </c>
      <c r="AY53" s="119">
        <v>48.437384802980468</v>
      </c>
      <c r="AZ53" s="119">
        <v>53.602369750510917</v>
      </c>
      <c r="BA53" s="119">
        <v>58.772377277495494</v>
      </c>
      <c r="BB53" s="119">
        <v>61.864243746100989</v>
      </c>
      <c r="BC53" s="119">
        <v>61.596000498786339</v>
      </c>
      <c r="BD53" s="119">
        <v>70.681148079205457</v>
      </c>
      <c r="BE53" s="119">
        <v>86.928126897402777</v>
      </c>
      <c r="BF53" s="119">
        <v>104.75319476309056</v>
      </c>
      <c r="BG53" s="119">
        <v>190.40154253495166</v>
      </c>
      <c r="BH53" s="119">
        <v>217.23593364395768</v>
      </c>
      <c r="BI53" s="119">
        <v>231.23974613221299</v>
      </c>
      <c r="BJ53" s="119">
        <v>241.02275838096014</v>
      </c>
      <c r="BK53" s="119">
        <v>329.70634837362979</v>
      </c>
      <c r="BL53" s="119">
        <v>417.57628576960752</v>
      </c>
      <c r="BM53" s="119">
        <v>441.2611902365345</v>
      </c>
      <c r="BN53" s="119">
        <v>431.73741657847631</v>
      </c>
      <c r="BO53" s="119">
        <v>452.89625665576341</v>
      </c>
      <c r="BP53" s="119">
        <v>480.533244749907</v>
      </c>
      <c r="BQ53" s="119">
        <v>477.05213989243816</v>
      </c>
      <c r="BR53" s="119">
        <v>490.05000587982249</v>
      </c>
      <c r="BS53" s="119">
        <v>515.02795951183134</v>
      </c>
      <c r="BT53" s="119">
        <v>497.81753919210104</v>
      </c>
      <c r="BU53" s="119">
        <v>478.68684551991032</v>
      </c>
      <c r="BV53" s="119">
        <v>468.16894513392714</v>
      </c>
      <c r="BW53" s="119">
        <v>448.05631583475366</v>
      </c>
      <c r="BX53" s="119">
        <v>398.42688014758551</v>
      </c>
      <c r="BY53" s="119">
        <v>426.52101288646674</v>
      </c>
      <c r="BZ53" s="119">
        <v>429.39499084156694</v>
      </c>
      <c r="CA53" s="119">
        <v>430.87558977338375</v>
      </c>
      <c r="CB53" s="119">
        <v>428.87065855402301</v>
      </c>
      <c r="CC53" s="120">
        <v>427.51014793415948</v>
      </c>
    </row>
    <row r="54" spans="1:81" x14ac:dyDescent="0.4">
      <c r="A54" s="113"/>
      <c r="B54" s="49" t="s">
        <v>247</v>
      </c>
      <c r="C54" s="186" t="s">
        <v>217</v>
      </c>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v>83.066217939755163</v>
      </c>
      <c r="AI54" s="119">
        <v>71.085476870098489</v>
      </c>
      <c r="AJ54" s="119">
        <v>59.675776931638765</v>
      </c>
      <c r="AK54" s="119">
        <v>53.989100587101454</v>
      </c>
      <c r="AL54" s="119">
        <v>50.287644931758457</v>
      </c>
      <c r="AM54" s="119">
        <v>50.994312616868243</v>
      </c>
      <c r="AN54" s="119">
        <v>51.089186162742031</v>
      </c>
      <c r="AO54" s="119">
        <v>45.706569740818118</v>
      </c>
      <c r="AP54" s="119">
        <v>36.142181560779939</v>
      </c>
      <c r="AQ54" s="119">
        <v>1.0610398058499499</v>
      </c>
      <c r="AR54" s="119">
        <v>0</v>
      </c>
      <c r="AS54" s="119">
        <v>0</v>
      </c>
      <c r="AT54" s="119">
        <v>0</v>
      </c>
      <c r="AU54" s="119">
        <v>0</v>
      </c>
      <c r="AV54" s="119">
        <v>0</v>
      </c>
      <c r="AW54" s="119">
        <v>0</v>
      </c>
      <c r="AX54" s="119">
        <v>0</v>
      </c>
      <c r="AY54" s="119">
        <v>0</v>
      </c>
      <c r="AZ54" s="119">
        <v>0</v>
      </c>
      <c r="BA54" s="119">
        <v>0</v>
      </c>
      <c r="BB54" s="119">
        <v>0</v>
      </c>
      <c r="BC54" s="119">
        <v>0</v>
      </c>
      <c r="BD54" s="119">
        <v>0</v>
      </c>
      <c r="BE54" s="119">
        <v>0</v>
      </c>
      <c r="BF54" s="119">
        <v>0</v>
      </c>
      <c r="BG54" s="119">
        <v>0</v>
      </c>
      <c r="BH54" s="119">
        <v>0</v>
      </c>
      <c r="BI54" s="119">
        <v>0</v>
      </c>
      <c r="BJ54" s="119">
        <v>0</v>
      </c>
      <c r="BK54" s="119">
        <v>0</v>
      </c>
      <c r="BL54" s="119">
        <v>0</v>
      </c>
      <c r="BM54" s="119">
        <v>0</v>
      </c>
      <c r="BN54" s="119">
        <v>0</v>
      </c>
      <c r="BO54" s="119">
        <v>0</v>
      </c>
      <c r="BP54" s="119">
        <v>0</v>
      </c>
      <c r="BQ54" s="119">
        <v>0</v>
      </c>
      <c r="BR54" s="119">
        <v>0</v>
      </c>
      <c r="BS54" s="119">
        <v>0</v>
      </c>
      <c r="BT54" s="119">
        <v>0</v>
      </c>
      <c r="BU54" s="119">
        <v>0</v>
      </c>
      <c r="BV54" s="119">
        <v>0</v>
      </c>
      <c r="BW54" s="119">
        <v>0</v>
      </c>
      <c r="BX54" s="119">
        <v>0</v>
      </c>
      <c r="BY54" s="119">
        <v>0</v>
      </c>
      <c r="BZ54" s="119">
        <v>0</v>
      </c>
      <c r="CA54" s="119">
        <v>0</v>
      </c>
      <c r="CB54" s="119">
        <v>0</v>
      </c>
      <c r="CC54" s="120">
        <v>0</v>
      </c>
    </row>
    <row r="55" spans="1:81" x14ac:dyDescent="0.4">
      <c r="A55" s="113"/>
      <c r="B55" s="49" t="s">
        <v>322</v>
      </c>
      <c r="C55" s="186" t="s">
        <v>214</v>
      </c>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v>196.75533223418267</v>
      </c>
      <c r="AI55" s="119">
        <v>288.14366371558509</v>
      </c>
      <c r="AJ55" s="119">
        <v>360.17766191134217</v>
      </c>
      <c r="AK55" s="119">
        <v>431.39250738576266</v>
      </c>
      <c r="AL55" s="119">
        <v>533.31909783814569</v>
      </c>
      <c r="AM55" s="119">
        <v>643.24216312763531</v>
      </c>
      <c r="AN55" s="119">
        <v>696.20002791059164</v>
      </c>
      <c r="AO55" s="119">
        <v>759.51798680773402</v>
      </c>
      <c r="AP55" s="119">
        <v>865.52582248943372</v>
      </c>
      <c r="AQ55" s="119">
        <v>930.3882485043348</v>
      </c>
      <c r="AR55" s="119">
        <v>967.2207546299137</v>
      </c>
      <c r="AS55" s="119">
        <v>1001.2687483999106</v>
      </c>
      <c r="AT55" s="119">
        <v>1041.1156920083056</v>
      </c>
      <c r="AU55" s="119">
        <v>1169.4068768069233</v>
      </c>
      <c r="AV55" s="119">
        <v>73.310292214692367</v>
      </c>
      <c r="AW55" s="119">
        <v>0</v>
      </c>
      <c r="AX55" s="119">
        <v>0</v>
      </c>
      <c r="AY55" s="119">
        <v>0</v>
      </c>
      <c r="AZ55" s="119">
        <v>0</v>
      </c>
      <c r="BA55" s="119">
        <v>0</v>
      </c>
      <c r="BB55" s="119">
        <v>0</v>
      </c>
      <c r="BC55" s="119">
        <v>0</v>
      </c>
      <c r="BD55" s="119">
        <v>0</v>
      </c>
      <c r="BE55" s="119">
        <v>0</v>
      </c>
      <c r="BF55" s="119">
        <v>0</v>
      </c>
      <c r="BG55" s="119">
        <v>0</v>
      </c>
      <c r="BH55" s="119">
        <v>0</v>
      </c>
      <c r="BI55" s="119">
        <v>0</v>
      </c>
      <c r="BJ55" s="119">
        <v>0</v>
      </c>
      <c r="BK55" s="119">
        <v>0</v>
      </c>
      <c r="BL55" s="119">
        <v>0</v>
      </c>
      <c r="BM55" s="119">
        <v>0</v>
      </c>
      <c r="BN55" s="119">
        <v>0</v>
      </c>
      <c r="BO55" s="119">
        <v>0</v>
      </c>
      <c r="BP55" s="119">
        <v>0</v>
      </c>
      <c r="BQ55" s="119">
        <v>0</v>
      </c>
      <c r="BR55" s="119">
        <v>0</v>
      </c>
      <c r="BS55" s="119">
        <v>0</v>
      </c>
      <c r="BT55" s="119">
        <v>0</v>
      </c>
      <c r="BU55" s="119">
        <v>0</v>
      </c>
      <c r="BV55" s="119">
        <v>0</v>
      </c>
      <c r="BW55" s="119">
        <v>0</v>
      </c>
      <c r="BX55" s="119">
        <v>0</v>
      </c>
      <c r="BY55" s="119">
        <v>0</v>
      </c>
      <c r="BZ55" s="119">
        <v>0</v>
      </c>
      <c r="CA55" s="119">
        <v>0</v>
      </c>
      <c r="CB55" s="119">
        <v>0</v>
      </c>
      <c r="CC55" s="120">
        <v>0</v>
      </c>
    </row>
    <row r="56" spans="1:81" x14ac:dyDescent="0.4">
      <c r="A56" s="113"/>
      <c r="B56" s="49" t="s">
        <v>337</v>
      </c>
      <c r="C56" s="186" t="s">
        <v>214</v>
      </c>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v>0</v>
      </c>
      <c r="AI56" s="119">
        <v>0</v>
      </c>
      <c r="AJ56" s="119">
        <v>0</v>
      </c>
      <c r="AK56" s="119">
        <v>0</v>
      </c>
      <c r="AL56" s="119">
        <v>0</v>
      </c>
      <c r="AM56" s="119">
        <v>0</v>
      </c>
      <c r="AN56" s="119">
        <v>0</v>
      </c>
      <c r="AO56" s="119">
        <v>0</v>
      </c>
      <c r="AP56" s="119">
        <v>0</v>
      </c>
      <c r="AQ56" s="119">
        <v>0</v>
      </c>
      <c r="AR56" s="119">
        <v>0</v>
      </c>
      <c r="AS56" s="119">
        <v>0</v>
      </c>
      <c r="AT56" s="119">
        <v>0</v>
      </c>
      <c r="AU56" s="119">
        <v>0</v>
      </c>
      <c r="AV56" s="119">
        <v>0</v>
      </c>
      <c r="AW56" s="119">
        <v>0</v>
      </c>
      <c r="AX56" s="119">
        <v>0</v>
      </c>
      <c r="AY56" s="119">
        <v>0</v>
      </c>
      <c r="AZ56" s="119">
        <v>0</v>
      </c>
      <c r="BA56" s="119">
        <v>0</v>
      </c>
      <c r="BB56" s="119">
        <v>0</v>
      </c>
      <c r="BC56" s="119">
        <v>0.91264064708926129</v>
      </c>
      <c r="BD56" s="119">
        <v>67.579669481674514</v>
      </c>
      <c r="BE56" s="119">
        <v>127.75596203892617</v>
      </c>
      <c r="BF56" s="119">
        <v>274.51759946397135</v>
      </c>
      <c r="BG56" s="119">
        <v>207.89837155508943</v>
      </c>
      <c r="BH56" s="119">
        <v>126.62099683848459</v>
      </c>
      <c r="BI56" s="119">
        <v>101.39696685258625</v>
      </c>
      <c r="BJ56" s="119">
        <v>118.75370281649707</v>
      </c>
      <c r="BK56" s="119">
        <v>146.98376817527802</v>
      </c>
      <c r="BL56" s="119">
        <v>146.0480109467243</v>
      </c>
      <c r="BM56" s="119">
        <v>147.42619598912859</v>
      </c>
      <c r="BN56" s="119">
        <v>173.74878802457584</v>
      </c>
      <c r="BO56" s="119">
        <v>58.256939269456083</v>
      </c>
      <c r="BP56" s="119">
        <v>1.6920223660106579</v>
      </c>
      <c r="BQ56" s="119">
        <v>1.036774197445625</v>
      </c>
      <c r="BR56" s="119">
        <v>0.48515755108568837</v>
      </c>
      <c r="BS56" s="119">
        <v>0.10919342890841555</v>
      </c>
      <c r="BT56" s="119">
        <v>3.1881649702128256E-2</v>
      </c>
      <c r="BU56" s="119">
        <v>3.620463881379006E-2</v>
      </c>
      <c r="BV56" s="119">
        <v>0</v>
      </c>
      <c r="BW56" s="119">
        <v>0</v>
      </c>
      <c r="BX56" s="119">
        <v>0</v>
      </c>
      <c r="BY56" s="119">
        <v>0</v>
      </c>
      <c r="BZ56" s="119">
        <v>0</v>
      </c>
      <c r="CA56" s="119">
        <v>0</v>
      </c>
      <c r="CB56" s="119">
        <v>0</v>
      </c>
      <c r="CC56" s="120">
        <v>0</v>
      </c>
    </row>
    <row r="57" spans="1:81" x14ac:dyDescent="0.4">
      <c r="A57" s="113"/>
      <c r="B57" s="49" t="s">
        <v>250</v>
      </c>
      <c r="C57" s="186" t="s">
        <v>214</v>
      </c>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v>0</v>
      </c>
      <c r="AI57" s="119">
        <v>0</v>
      </c>
      <c r="AJ57" s="119">
        <v>0</v>
      </c>
      <c r="AK57" s="119">
        <v>0</v>
      </c>
      <c r="AL57" s="119">
        <v>0</v>
      </c>
      <c r="AM57" s="119">
        <v>0</v>
      </c>
      <c r="AN57" s="119">
        <v>0</v>
      </c>
      <c r="AO57" s="119">
        <v>0</v>
      </c>
      <c r="AP57" s="119">
        <v>0</v>
      </c>
      <c r="AQ57" s="119">
        <v>0</v>
      </c>
      <c r="AR57" s="119">
        <v>0</v>
      </c>
      <c r="AS57" s="119">
        <v>0</v>
      </c>
      <c r="AT57" s="119">
        <v>0</v>
      </c>
      <c r="AU57" s="119">
        <v>0</v>
      </c>
      <c r="AV57" s="119">
        <v>0</v>
      </c>
      <c r="AW57" s="119">
        <v>0</v>
      </c>
      <c r="AX57" s="119">
        <v>0</v>
      </c>
      <c r="AY57" s="119">
        <v>0</v>
      </c>
      <c r="AZ57" s="119">
        <v>0</v>
      </c>
      <c r="BA57" s="119">
        <v>0</v>
      </c>
      <c r="BB57" s="119">
        <v>0</v>
      </c>
      <c r="BC57" s="119">
        <v>0</v>
      </c>
      <c r="BD57" s="119">
        <v>0</v>
      </c>
      <c r="BE57" s="119">
        <v>0</v>
      </c>
      <c r="BF57" s="119">
        <v>0</v>
      </c>
      <c r="BG57" s="119">
        <v>0</v>
      </c>
      <c r="BH57" s="119">
        <v>0</v>
      </c>
      <c r="BI57" s="119">
        <v>0</v>
      </c>
      <c r="BJ57" s="119">
        <v>0</v>
      </c>
      <c r="BK57" s="119">
        <v>0</v>
      </c>
      <c r="BL57" s="119">
        <v>0</v>
      </c>
      <c r="BM57" s="119">
        <v>0</v>
      </c>
      <c r="BN57" s="119">
        <v>0</v>
      </c>
      <c r="BO57" s="119">
        <v>6.3262769108875343</v>
      </c>
      <c r="BP57" s="119">
        <v>22.196673949478505</v>
      </c>
      <c r="BQ57" s="119">
        <v>39.110995764456213</v>
      </c>
      <c r="BR57" s="119">
        <v>36.618502272727511</v>
      </c>
      <c r="BS57" s="119">
        <v>25.854258397207555</v>
      </c>
      <c r="BT57" s="119">
        <v>23.154483950299177</v>
      </c>
      <c r="BU57" s="119">
        <v>15.995048283829194</v>
      </c>
      <c r="BV57" s="119">
        <v>14.632612858397863</v>
      </c>
      <c r="BW57" s="119">
        <v>14.805946940839297</v>
      </c>
      <c r="BX57" s="119">
        <v>8.8494379999999992</v>
      </c>
      <c r="BY57" s="119">
        <v>7.434860875880819</v>
      </c>
      <c r="BZ57" s="119">
        <v>0</v>
      </c>
      <c r="CA57" s="119">
        <v>0</v>
      </c>
      <c r="CB57" s="119">
        <v>0</v>
      </c>
      <c r="CC57" s="120">
        <v>0</v>
      </c>
    </row>
    <row r="58" spans="1:81" ht="25.5" customHeight="1" x14ac:dyDescent="0.4">
      <c r="A58" s="113"/>
      <c r="B58" s="13" t="s">
        <v>255</v>
      </c>
      <c r="C58" s="186" t="s">
        <v>214</v>
      </c>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v>0</v>
      </c>
      <c r="AI58" s="119">
        <v>0</v>
      </c>
      <c r="AJ58" s="119">
        <v>0</v>
      </c>
      <c r="AK58" s="119">
        <v>0</v>
      </c>
      <c r="AL58" s="119">
        <v>0</v>
      </c>
      <c r="AM58" s="119">
        <v>0</v>
      </c>
      <c r="AN58" s="119">
        <v>0</v>
      </c>
      <c r="AO58" s="119">
        <v>0</v>
      </c>
      <c r="AP58" s="119">
        <v>0</v>
      </c>
      <c r="AQ58" s="119">
        <v>0</v>
      </c>
      <c r="AR58" s="119">
        <v>0</v>
      </c>
      <c r="AS58" s="119">
        <v>0</v>
      </c>
      <c r="AT58" s="119">
        <v>0</v>
      </c>
      <c r="AU58" s="119">
        <v>0</v>
      </c>
      <c r="AV58" s="119">
        <v>0</v>
      </c>
      <c r="AW58" s="119">
        <v>0</v>
      </c>
      <c r="AX58" s="119">
        <v>0</v>
      </c>
      <c r="AY58" s="119">
        <v>0</v>
      </c>
      <c r="AZ58" s="119">
        <v>0</v>
      </c>
      <c r="BA58" s="119">
        <v>0</v>
      </c>
      <c r="BB58" s="119">
        <v>0</v>
      </c>
      <c r="BC58" s="119">
        <v>0</v>
      </c>
      <c r="BD58" s="119">
        <v>0</v>
      </c>
      <c r="BE58" s="119">
        <v>0</v>
      </c>
      <c r="BF58" s="119">
        <v>0</v>
      </c>
      <c r="BG58" s="119">
        <v>0</v>
      </c>
      <c r="BH58" s="119">
        <v>0</v>
      </c>
      <c r="BI58" s="119">
        <v>0</v>
      </c>
      <c r="BJ58" s="119">
        <v>0</v>
      </c>
      <c r="BK58" s="119">
        <v>0</v>
      </c>
      <c r="BL58" s="119">
        <v>0</v>
      </c>
      <c r="BM58" s="119">
        <v>0</v>
      </c>
      <c r="BN58" s="119">
        <v>0</v>
      </c>
      <c r="BO58" s="119">
        <v>0</v>
      </c>
      <c r="BP58" s="119">
        <v>0</v>
      </c>
      <c r="BQ58" s="119">
        <v>173.73182030380644</v>
      </c>
      <c r="BR58" s="119">
        <v>1689.601785564952</v>
      </c>
      <c r="BS58" s="119">
        <v>3177.517111083569</v>
      </c>
      <c r="BT58" s="119">
        <v>5100.5361095916751</v>
      </c>
      <c r="BU58" s="119">
        <v>8072.2879309315513</v>
      </c>
      <c r="BV58" s="119">
        <v>9964.4000526434374</v>
      </c>
      <c r="BW58" s="119">
        <v>11364.139788799581</v>
      </c>
      <c r="BX58" s="119">
        <v>11134.062890692221</v>
      </c>
      <c r="BY58" s="119">
        <v>12265.295081573178</v>
      </c>
      <c r="BZ58" s="119">
        <v>13255.217632665464</v>
      </c>
      <c r="CA58" s="119">
        <v>14201.459084821439</v>
      </c>
      <c r="CB58" s="119">
        <v>15599.417221358044</v>
      </c>
      <c r="CC58" s="120">
        <v>16364.929958016948</v>
      </c>
    </row>
    <row r="59" spans="1:81" x14ac:dyDescent="0.4">
      <c r="A59" s="113"/>
      <c r="B59" s="49" t="s">
        <v>257</v>
      </c>
      <c r="C59" s="186" t="s">
        <v>214</v>
      </c>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v>0</v>
      </c>
      <c r="AI59" s="119">
        <v>0</v>
      </c>
      <c r="AJ59" s="119">
        <v>0</v>
      </c>
      <c r="AK59" s="119">
        <v>0</v>
      </c>
      <c r="AL59" s="119">
        <v>0</v>
      </c>
      <c r="AM59" s="119">
        <v>0</v>
      </c>
      <c r="AN59" s="119">
        <v>0</v>
      </c>
      <c r="AO59" s="119">
        <v>0</v>
      </c>
      <c r="AP59" s="119">
        <v>0</v>
      </c>
      <c r="AQ59" s="119">
        <v>0</v>
      </c>
      <c r="AR59" s="119">
        <v>0</v>
      </c>
      <c r="AS59" s="119">
        <v>0</v>
      </c>
      <c r="AT59" s="119">
        <v>0</v>
      </c>
      <c r="AU59" s="119">
        <v>0</v>
      </c>
      <c r="AV59" s="119">
        <v>0</v>
      </c>
      <c r="AW59" s="119">
        <v>0</v>
      </c>
      <c r="AX59" s="119">
        <v>0</v>
      </c>
      <c r="AY59" s="119">
        <v>0</v>
      </c>
      <c r="AZ59" s="119">
        <v>0</v>
      </c>
      <c r="BA59" s="119">
        <v>0</v>
      </c>
      <c r="BB59" s="119">
        <v>0</v>
      </c>
      <c r="BC59" s="119">
        <v>0</v>
      </c>
      <c r="BD59" s="119">
        <v>0</v>
      </c>
      <c r="BE59" s="119">
        <v>0</v>
      </c>
      <c r="BF59" s="119">
        <v>0</v>
      </c>
      <c r="BG59" s="119">
        <v>0</v>
      </c>
      <c r="BH59" s="119">
        <v>0</v>
      </c>
      <c r="BI59" s="119">
        <v>0</v>
      </c>
      <c r="BJ59" s="119">
        <v>0</v>
      </c>
      <c r="BK59" s="119">
        <v>0</v>
      </c>
      <c r="BL59" s="119">
        <v>71.679998477277422</v>
      </c>
      <c r="BM59" s="119">
        <v>80.78818114098226</v>
      </c>
      <c r="BN59" s="119">
        <v>77.852334085228989</v>
      </c>
      <c r="BO59" s="119">
        <v>48.364617371282797</v>
      </c>
      <c r="BP59" s="119">
        <v>33.849830970609759</v>
      </c>
      <c r="BQ59" s="119">
        <v>30.072879535122638</v>
      </c>
      <c r="BR59" s="119">
        <v>4.8225373957087099</v>
      </c>
      <c r="BS59" s="119">
        <v>0</v>
      </c>
      <c r="BT59" s="119">
        <v>0</v>
      </c>
      <c r="BU59" s="119">
        <v>0</v>
      </c>
      <c r="BV59" s="119">
        <v>0</v>
      </c>
      <c r="BW59" s="119">
        <v>0</v>
      </c>
      <c r="BX59" s="119">
        <v>0</v>
      </c>
      <c r="BY59" s="119">
        <v>0</v>
      </c>
      <c r="BZ59" s="119">
        <v>0</v>
      </c>
      <c r="CA59" s="119">
        <v>0</v>
      </c>
      <c r="CB59" s="119">
        <v>0</v>
      </c>
      <c r="CC59" s="120">
        <v>0</v>
      </c>
    </row>
    <row r="60" spans="1:81" x14ac:dyDescent="0.4">
      <c r="A60" s="113"/>
      <c r="B60" s="49" t="s">
        <v>259</v>
      </c>
      <c r="C60" s="186" t="s">
        <v>214</v>
      </c>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v>337.78677687326825</v>
      </c>
      <c r="AI60" s="119">
        <v>353.11594988055117</v>
      </c>
      <c r="AJ60" s="119">
        <v>371.41023041207507</v>
      </c>
      <c r="AK60" s="119">
        <v>400.16427739201612</v>
      </c>
      <c r="AL60" s="119">
        <v>439.19720720323755</v>
      </c>
      <c r="AM60" s="119">
        <v>493.45437357753002</v>
      </c>
      <c r="AN60" s="119">
        <v>603.74033017408578</v>
      </c>
      <c r="AO60" s="119">
        <v>642.36056578429407</v>
      </c>
      <c r="AP60" s="119">
        <v>656.36986274569222</v>
      </c>
      <c r="AQ60" s="119">
        <v>638.64998897814871</v>
      </c>
      <c r="AR60" s="119">
        <v>636.6189623322191</v>
      </c>
      <c r="AS60" s="119">
        <v>642.03583363944347</v>
      </c>
      <c r="AT60" s="119">
        <v>731.4836766241167</v>
      </c>
      <c r="AU60" s="119">
        <v>964.14740443785058</v>
      </c>
      <c r="AV60" s="119">
        <v>992.75730216364991</v>
      </c>
      <c r="AW60" s="119">
        <v>1060.4500955092597</v>
      </c>
      <c r="AX60" s="119">
        <v>1167.0879212526847</v>
      </c>
      <c r="AY60" s="119">
        <v>1203.2077068636224</v>
      </c>
      <c r="AZ60" s="119">
        <v>1312.1211422695903</v>
      </c>
      <c r="BA60" s="119">
        <v>1417.3259344979303</v>
      </c>
      <c r="BB60" s="119">
        <v>1358.1554422089218</v>
      </c>
      <c r="BC60" s="119">
        <v>1387.4614883410311</v>
      </c>
      <c r="BD60" s="119">
        <v>1345.4852788787198</v>
      </c>
      <c r="BE60" s="119">
        <v>1361.9626655526806</v>
      </c>
      <c r="BF60" s="119">
        <v>1211.5660268189984</v>
      </c>
      <c r="BG60" s="119">
        <v>1143.0419960000424</v>
      </c>
      <c r="BH60" s="119">
        <v>1151.8820609706763</v>
      </c>
      <c r="BI60" s="119">
        <v>1090.9418666465508</v>
      </c>
      <c r="BJ60" s="119">
        <v>1055.8557560348227</v>
      </c>
      <c r="BK60" s="119">
        <v>932.33965651492224</v>
      </c>
      <c r="BL60" s="119">
        <v>926.37564750088882</v>
      </c>
      <c r="BM60" s="119">
        <v>926.42309095757957</v>
      </c>
      <c r="BN60" s="119">
        <v>903.43386626125687</v>
      </c>
      <c r="BO60" s="119">
        <v>881.37288066228314</v>
      </c>
      <c r="BP60" s="119">
        <v>883.18146795779478</v>
      </c>
      <c r="BQ60" s="119">
        <v>852.81113665973646</v>
      </c>
      <c r="BR60" s="119">
        <v>702.16309440963278</v>
      </c>
      <c r="BS60" s="119">
        <v>398.37761080586949</v>
      </c>
      <c r="BT60" s="119">
        <v>129.36490934175936</v>
      </c>
      <c r="BU60" s="119">
        <v>15.561228920248917</v>
      </c>
      <c r="BV60" s="119">
        <v>0.81083768270158851</v>
      </c>
      <c r="BW60" s="119">
        <v>0.1287727230408387</v>
      </c>
      <c r="BX60" s="119">
        <v>5.6857800694815427E-2</v>
      </c>
      <c r="BY60" s="119">
        <v>0</v>
      </c>
      <c r="BZ60" s="119">
        <v>0</v>
      </c>
      <c r="CA60" s="119">
        <v>0</v>
      </c>
      <c r="CB60" s="119">
        <v>0</v>
      </c>
      <c r="CC60" s="120">
        <v>0</v>
      </c>
    </row>
    <row r="61" spans="1:81" x14ac:dyDescent="0.4">
      <c r="A61" s="113"/>
      <c r="B61" s="49" t="s">
        <v>361</v>
      </c>
      <c r="C61" s="186" t="s">
        <v>223</v>
      </c>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v>0</v>
      </c>
      <c r="AI61" s="119">
        <v>0</v>
      </c>
      <c r="AJ61" s="119">
        <v>0</v>
      </c>
      <c r="AK61" s="119">
        <v>0</v>
      </c>
      <c r="AL61" s="119">
        <v>0</v>
      </c>
      <c r="AM61" s="119">
        <v>0</v>
      </c>
      <c r="AN61" s="119">
        <v>0</v>
      </c>
      <c r="AO61" s="119">
        <v>0</v>
      </c>
      <c r="AP61" s="119">
        <v>0</v>
      </c>
      <c r="AQ61" s="119">
        <v>58.044572310394081</v>
      </c>
      <c r="AR61" s="119">
        <v>285.83738315736542</v>
      </c>
      <c r="AS61" s="119">
        <v>229.4432383026294</v>
      </c>
      <c r="AT61" s="119">
        <v>249.88803430816958</v>
      </c>
      <c r="AU61" s="119">
        <v>320.24472797137059</v>
      </c>
      <c r="AV61" s="119">
        <v>312.47957306205916</v>
      </c>
      <c r="AW61" s="119">
        <v>343.68100469818023</v>
      </c>
      <c r="AX61" s="119">
        <v>327.12184415480425</v>
      </c>
      <c r="AY61" s="119">
        <v>363.63742876147273</v>
      </c>
      <c r="AZ61" s="119">
        <v>324.17927002420527</v>
      </c>
      <c r="BA61" s="119">
        <v>269.85531850252227</v>
      </c>
      <c r="BB61" s="119">
        <v>285.72116735161518</v>
      </c>
      <c r="BC61" s="119">
        <v>262.41457994168974</v>
      </c>
      <c r="BD61" s="119">
        <v>315.06828573901964</v>
      </c>
      <c r="BE61" s="119">
        <v>347.4494190854071</v>
      </c>
      <c r="BF61" s="119">
        <v>413.86785272094107</v>
      </c>
      <c r="BG61" s="119">
        <v>444.13905577217673</v>
      </c>
      <c r="BH61" s="119">
        <v>429.40383227881318</v>
      </c>
      <c r="BI61" s="119">
        <v>457.29935770227951</v>
      </c>
      <c r="BJ61" s="119">
        <v>0</v>
      </c>
      <c r="BK61" s="119">
        <v>0</v>
      </c>
      <c r="BL61" s="119">
        <v>0</v>
      </c>
      <c r="BM61" s="119">
        <v>0</v>
      </c>
      <c r="BN61" s="119">
        <v>0</v>
      </c>
      <c r="BO61" s="119">
        <v>0</v>
      </c>
      <c r="BP61" s="119">
        <v>0</v>
      </c>
      <c r="BQ61" s="119">
        <v>0</v>
      </c>
      <c r="BR61" s="119">
        <v>0</v>
      </c>
      <c r="BS61" s="119">
        <v>0</v>
      </c>
      <c r="BT61" s="119">
        <v>0</v>
      </c>
      <c r="BU61" s="119">
        <v>0</v>
      </c>
      <c r="BV61" s="119">
        <v>0</v>
      </c>
      <c r="BW61" s="119">
        <v>0</v>
      </c>
      <c r="BX61" s="119">
        <v>0</v>
      </c>
      <c r="BY61" s="119">
        <v>0</v>
      </c>
      <c r="BZ61" s="119">
        <v>0</v>
      </c>
      <c r="CA61" s="119">
        <v>0</v>
      </c>
      <c r="CB61" s="119">
        <v>0</v>
      </c>
      <c r="CC61" s="120">
        <v>0</v>
      </c>
    </row>
    <row r="62" spans="1:81" x14ac:dyDescent="0.4">
      <c r="A62" s="113"/>
      <c r="B62" s="60" t="s">
        <v>261</v>
      </c>
      <c r="C62" s="186" t="s">
        <v>223</v>
      </c>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v>0</v>
      </c>
      <c r="AI62" s="119">
        <v>0</v>
      </c>
      <c r="AJ62" s="119">
        <v>0</v>
      </c>
      <c r="AK62" s="119">
        <v>0</v>
      </c>
      <c r="AL62" s="119">
        <v>0</v>
      </c>
      <c r="AM62" s="119">
        <v>0</v>
      </c>
      <c r="AN62" s="119">
        <v>0</v>
      </c>
      <c r="AO62" s="119">
        <v>0</v>
      </c>
      <c r="AP62" s="119">
        <v>0</v>
      </c>
      <c r="AQ62" s="119">
        <v>0</v>
      </c>
      <c r="AR62" s="119">
        <v>0</v>
      </c>
      <c r="AS62" s="119">
        <v>0</v>
      </c>
      <c r="AT62" s="119">
        <v>0</v>
      </c>
      <c r="AU62" s="119">
        <v>0</v>
      </c>
      <c r="AV62" s="119">
        <v>0</v>
      </c>
      <c r="AW62" s="119">
        <v>0</v>
      </c>
      <c r="AX62" s="119">
        <v>0</v>
      </c>
      <c r="AY62" s="119">
        <v>0</v>
      </c>
      <c r="AZ62" s="119">
        <v>0</v>
      </c>
      <c r="BA62" s="119">
        <v>0</v>
      </c>
      <c r="BB62" s="119">
        <v>0</v>
      </c>
      <c r="BC62" s="119">
        <v>0</v>
      </c>
      <c r="BD62" s="119">
        <v>0</v>
      </c>
      <c r="BE62" s="119">
        <v>0</v>
      </c>
      <c r="BF62" s="119">
        <v>0</v>
      </c>
      <c r="BG62" s="119">
        <v>0</v>
      </c>
      <c r="BH62" s="119">
        <v>0</v>
      </c>
      <c r="BI62" s="119">
        <v>0</v>
      </c>
      <c r="BJ62" s="119">
        <v>347.02244946861072</v>
      </c>
      <c r="BK62" s="119">
        <v>290.07223112384321</v>
      </c>
      <c r="BL62" s="119">
        <v>263.78531412975286</v>
      </c>
      <c r="BM62" s="119">
        <v>326.16723737799873</v>
      </c>
      <c r="BN62" s="119">
        <v>324.29451947149511</v>
      </c>
      <c r="BO62" s="119">
        <v>144.73024464633872</v>
      </c>
      <c r="BP62" s="119">
        <v>107.8604491815482</v>
      </c>
      <c r="BQ62" s="119">
        <v>9.8046756683427674</v>
      </c>
      <c r="BR62" s="119">
        <v>0</v>
      </c>
      <c r="BS62" s="119">
        <v>0</v>
      </c>
      <c r="BT62" s="119">
        <v>0</v>
      </c>
      <c r="BU62" s="119">
        <v>0</v>
      </c>
      <c r="BV62" s="119">
        <v>0</v>
      </c>
      <c r="BW62" s="119">
        <v>0</v>
      </c>
      <c r="BX62" s="119">
        <v>0</v>
      </c>
      <c r="BY62" s="119">
        <v>0</v>
      </c>
      <c r="BZ62" s="119">
        <v>0</v>
      </c>
      <c r="CA62" s="119">
        <v>0</v>
      </c>
      <c r="CB62" s="119">
        <v>0</v>
      </c>
      <c r="CC62" s="120">
        <v>0</v>
      </c>
    </row>
    <row r="63" spans="1:81" ht="25.5" customHeight="1" x14ac:dyDescent="0.4">
      <c r="A63" s="113"/>
      <c r="B63" s="49" t="s">
        <v>262</v>
      </c>
      <c r="C63" s="186" t="s">
        <v>214</v>
      </c>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v>0</v>
      </c>
      <c r="AI63" s="119">
        <v>0</v>
      </c>
      <c r="AJ63" s="119">
        <v>0</v>
      </c>
      <c r="AK63" s="119">
        <v>0</v>
      </c>
      <c r="AL63" s="119">
        <v>0</v>
      </c>
      <c r="AM63" s="119">
        <v>0</v>
      </c>
      <c r="AN63" s="119">
        <v>0</v>
      </c>
      <c r="AO63" s="119">
        <v>0</v>
      </c>
      <c r="AP63" s="119">
        <v>2.5815843971985668</v>
      </c>
      <c r="AQ63" s="119">
        <v>1.6673482663356358</v>
      </c>
      <c r="AR63" s="119">
        <v>1.6316590918055653</v>
      </c>
      <c r="AS63" s="119">
        <v>0.10648950187147896</v>
      </c>
      <c r="AT63" s="119">
        <v>8.6591472174251533E-2</v>
      </c>
      <c r="AU63" s="119">
        <v>1.9585184025662283</v>
      </c>
      <c r="AV63" s="119">
        <v>1.9360253862458041</v>
      </c>
      <c r="AW63" s="119">
        <v>3.5773566402052976</v>
      </c>
      <c r="AX63" s="119">
        <v>3.3203157993170072</v>
      </c>
      <c r="AY63" s="119">
        <v>5.0494832986123495</v>
      </c>
      <c r="AZ63" s="119">
        <v>4.2488784456172741</v>
      </c>
      <c r="BA63" s="119">
        <v>5.206243637701137</v>
      </c>
      <c r="BB63" s="119">
        <v>7.0717698658124002</v>
      </c>
      <c r="BC63" s="119">
        <v>10.744049945892097</v>
      </c>
      <c r="BD63" s="119">
        <v>3.1078016935503752</v>
      </c>
      <c r="BE63" s="119">
        <v>13.548363974274414</v>
      </c>
      <c r="BF63" s="119">
        <v>10.917903592374113</v>
      </c>
      <c r="BG63" s="119">
        <v>8.8129082042148319</v>
      </c>
      <c r="BH63" s="119">
        <v>11.193601308252406</v>
      </c>
      <c r="BI63" s="119">
        <v>11.489532372284431</v>
      </c>
      <c r="BJ63" s="119">
        <v>13.197935175994848</v>
      </c>
      <c r="BK63" s="119">
        <v>16.040476227455297</v>
      </c>
      <c r="BL63" s="119">
        <v>20.949335800719506</v>
      </c>
      <c r="BM63" s="119">
        <v>20.619770993909349</v>
      </c>
      <c r="BN63" s="119">
        <v>20.248945006315392</v>
      </c>
      <c r="BO63" s="119">
        <v>19.946421287662485</v>
      </c>
      <c r="BP63" s="119">
        <v>19.546843329466103</v>
      </c>
      <c r="BQ63" s="119">
        <v>19.200561992592966</v>
      </c>
      <c r="BR63" s="119">
        <v>18.939408039992937</v>
      </c>
      <c r="BS63" s="119">
        <v>15.368757265373292</v>
      </c>
      <c r="BT63" s="119">
        <v>0</v>
      </c>
      <c r="BU63" s="119">
        <v>0</v>
      </c>
      <c r="BV63" s="119">
        <v>0</v>
      </c>
      <c r="BW63" s="119">
        <v>0</v>
      </c>
      <c r="BX63" s="119">
        <v>0</v>
      </c>
      <c r="BY63" s="119">
        <v>0</v>
      </c>
      <c r="BZ63" s="119">
        <v>0</v>
      </c>
      <c r="CA63" s="119">
        <v>0</v>
      </c>
      <c r="CB63" s="119">
        <v>0</v>
      </c>
      <c r="CC63" s="120">
        <v>0</v>
      </c>
    </row>
    <row r="64" spans="1:81" x14ac:dyDescent="0.4">
      <c r="A64" s="113"/>
      <c r="B64" s="49" t="s">
        <v>264</v>
      </c>
      <c r="C64" s="186" t="s">
        <v>217</v>
      </c>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v>0</v>
      </c>
      <c r="AI64" s="119">
        <v>0</v>
      </c>
      <c r="AJ64" s="119">
        <v>0</v>
      </c>
      <c r="AK64" s="119">
        <v>0</v>
      </c>
      <c r="AL64" s="119">
        <v>0</v>
      </c>
      <c r="AM64" s="119">
        <v>0</v>
      </c>
      <c r="AN64" s="119">
        <v>0</v>
      </c>
      <c r="AO64" s="119">
        <v>0</v>
      </c>
      <c r="AP64" s="119">
        <v>0</v>
      </c>
      <c r="AQ64" s="119">
        <v>471.84489061990865</v>
      </c>
      <c r="AR64" s="119">
        <v>573.71979318057856</v>
      </c>
      <c r="AS64" s="119">
        <v>609.11995070485966</v>
      </c>
      <c r="AT64" s="119">
        <v>617.94823324352228</v>
      </c>
      <c r="AU64" s="119">
        <v>758.85613318805429</v>
      </c>
      <c r="AV64" s="119">
        <v>786.73690789389411</v>
      </c>
      <c r="AW64" s="119">
        <v>735.99424447349361</v>
      </c>
      <c r="AX64" s="119">
        <v>838.37537278914431</v>
      </c>
      <c r="AY64" s="119">
        <v>889.29932598671633</v>
      </c>
      <c r="AZ64" s="119">
        <v>558.21810881509919</v>
      </c>
      <c r="BA64" s="119">
        <v>824.97926329733912</v>
      </c>
      <c r="BB64" s="119">
        <v>894.07607128355221</v>
      </c>
      <c r="BC64" s="119">
        <v>1022.0931409200722</v>
      </c>
      <c r="BD64" s="119">
        <v>1024.3415551478347</v>
      </c>
      <c r="BE64" s="119">
        <v>990.79590587941266</v>
      </c>
      <c r="BF64" s="119">
        <v>1103.0012046069105</v>
      </c>
      <c r="BG64" s="119">
        <v>1544.1611632575507</v>
      </c>
      <c r="BH64" s="119">
        <v>1872.8576132144954</v>
      </c>
      <c r="BI64" s="119">
        <v>1672.7726691488419</v>
      </c>
      <c r="BJ64" s="119">
        <v>1804.2778611995941</v>
      </c>
      <c r="BK64" s="119">
        <v>2169.4549017445311</v>
      </c>
      <c r="BL64" s="119">
        <v>2536.7441211217215</v>
      </c>
      <c r="BM64" s="119">
        <v>2595.1783916323993</v>
      </c>
      <c r="BN64" s="119">
        <v>2684.6889131512908</v>
      </c>
      <c r="BO64" s="119">
        <v>2719.4191426866969</v>
      </c>
      <c r="BP64" s="119">
        <v>2725.2418974622315</v>
      </c>
      <c r="BQ64" s="119">
        <v>2666.7745375456316</v>
      </c>
      <c r="BR64" s="119">
        <v>2658.7371262588608</v>
      </c>
      <c r="BS64" s="119">
        <v>2743.4071865262536</v>
      </c>
      <c r="BT64" s="119">
        <v>2649.8218366320398</v>
      </c>
      <c r="BU64" s="119">
        <v>2620.7569916017815</v>
      </c>
      <c r="BV64" s="119">
        <v>2667.7411771607076</v>
      </c>
      <c r="BW64" s="119">
        <v>2663.9100522677045</v>
      </c>
      <c r="BX64" s="119">
        <v>2545</v>
      </c>
      <c r="BY64" s="119">
        <v>2660.7547472247052</v>
      </c>
      <c r="BZ64" s="119">
        <v>2666.2303021844518</v>
      </c>
      <c r="CA64" s="119">
        <v>2725.0145943567645</v>
      </c>
      <c r="CB64" s="119">
        <v>2765.3499754452614</v>
      </c>
      <c r="CC64" s="120">
        <v>2764.1772602981118</v>
      </c>
    </row>
    <row r="65" spans="1:81" x14ac:dyDescent="0.4">
      <c r="A65" s="113"/>
      <c r="B65" s="49" t="s">
        <v>265</v>
      </c>
      <c r="C65" s="186" t="s">
        <v>217</v>
      </c>
      <c r="D65" s="119"/>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v>0</v>
      </c>
      <c r="AI65" s="119">
        <v>0</v>
      </c>
      <c r="AJ65" s="119">
        <v>0</v>
      </c>
      <c r="AK65" s="119">
        <v>0</v>
      </c>
      <c r="AL65" s="119">
        <v>0</v>
      </c>
      <c r="AM65" s="119">
        <v>1499.8327240255367</v>
      </c>
      <c r="AN65" s="119">
        <v>1441.8503650373862</v>
      </c>
      <c r="AO65" s="119">
        <v>1465.2988534556398</v>
      </c>
      <c r="AP65" s="119">
        <v>1954.2593886793152</v>
      </c>
      <c r="AQ65" s="119">
        <v>2053.6254306773226</v>
      </c>
      <c r="AR65" s="119">
        <v>2060.8014971046382</v>
      </c>
      <c r="AS65" s="119">
        <v>2021.1707455206706</v>
      </c>
      <c r="AT65" s="119">
        <v>1851.8767117266066</v>
      </c>
      <c r="AU65" s="119">
        <v>1452.6143137741922</v>
      </c>
      <c r="AV65" s="119">
        <v>1247.177402375574</v>
      </c>
      <c r="AW65" s="119">
        <v>1165.9139593943082</v>
      </c>
      <c r="AX65" s="119">
        <v>139.72922879819072</v>
      </c>
      <c r="AY65" s="119">
        <v>61.570790641460619</v>
      </c>
      <c r="AZ65" s="119">
        <v>159.86527998930069</v>
      </c>
      <c r="BA65" s="119">
        <v>42.728009652850233</v>
      </c>
      <c r="BB65" s="119">
        <v>43.652900406249387</v>
      </c>
      <c r="BC65" s="119">
        <v>106.23330283578703</v>
      </c>
      <c r="BD65" s="119">
        <v>105.91185832547058</v>
      </c>
      <c r="BE65" s="119">
        <v>107.50196805714519</v>
      </c>
      <c r="BF65" s="119">
        <v>106.6796833425723</v>
      </c>
      <c r="BG65" s="119">
        <v>118.95054797133359</v>
      </c>
      <c r="BH65" s="119">
        <v>62.372017138117592</v>
      </c>
      <c r="BI65" s="119">
        <v>57.942291176342145</v>
      </c>
      <c r="BJ65" s="119">
        <v>61.839554656369025</v>
      </c>
      <c r="BK65" s="119">
        <v>58.105023933636453</v>
      </c>
      <c r="BL65" s="119">
        <v>60.123520278056716</v>
      </c>
      <c r="BM65" s="119">
        <v>59.966734494749296</v>
      </c>
      <c r="BN65" s="119">
        <v>55.86445698732765</v>
      </c>
      <c r="BO65" s="119">
        <v>58.702668189445106</v>
      </c>
      <c r="BP65" s="119">
        <v>67.993243459227386</v>
      </c>
      <c r="BQ65" s="119">
        <v>59.632704327943465</v>
      </c>
      <c r="BR65" s="119">
        <v>5.8821617837585416</v>
      </c>
      <c r="BS65" s="119">
        <v>0</v>
      </c>
      <c r="BT65" s="119">
        <v>0</v>
      </c>
      <c r="BU65" s="119">
        <v>0</v>
      </c>
      <c r="BV65" s="119">
        <v>0</v>
      </c>
      <c r="BW65" s="119">
        <v>0</v>
      </c>
      <c r="BX65" s="119">
        <v>50</v>
      </c>
      <c r="BY65" s="119">
        <v>0</v>
      </c>
      <c r="BZ65" s="119">
        <v>0</v>
      </c>
      <c r="CA65" s="119">
        <v>0</v>
      </c>
      <c r="CB65" s="119">
        <v>0</v>
      </c>
      <c r="CC65" s="120">
        <v>0</v>
      </c>
    </row>
    <row r="66" spans="1:81" x14ac:dyDescent="0.4">
      <c r="A66" s="113"/>
      <c r="B66" s="49" t="s">
        <v>267</v>
      </c>
      <c r="C66" s="186" t="s">
        <v>223</v>
      </c>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v>0</v>
      </c>
      <c r="AI66" s="119">
        <v>0</v>
      </c>
      <c r="AJ66" s="119">
        <v>0</v>
      </c>
      <c r="AK66" s="119">
        <v>0</v>
      </c>
      <c r="AL66" s="119">
        <v>0</v>
      </c>
      <c r="AM66" s="119">
        <v>0</v>
      </c>
      <c r="AN66" s="119">
        <v>0</v>
      </c>
      <c r="AO66" s="119">
        <v>0</v>
      </c>
      <c r="AP66" s="119">
        <v>0</v>
      </c>
      <c r="AQ66" s="119">
        <v>0</v>
      </c>
      <c r="AR66" s="119">
        <v>0</v>
      </c>
      <c r="AS66" s="119">
        <v>0</v>
      </c>
      <c r="AT66" s="119">
        <v>0</v>
      </c>
      <c r="AU66" s="119">
        <v>0</v>
      </c>
      <c r="AV66" s="119">
        <v>0</v>
      </c>
      <c r="AW66" s="119">
        <v>0</v>
      </c>
      <c r="AX66" s="119">
        <v>0</v>
      </c>
      <c r="AY66" s="119">
        <v>0</v>
      </c>
      <c r="AZ66" s="119">
        <v>0</v>
      </c>
      <c r="BA66" s="119">
        <v>0</v>
      </c>
      <c r="BB66" s="119">
        <v>0</v>
      </c>
      <c r="BC66" s="119">
        <v>0</v>
      </c>
      <c r="BD66" s="119">
        <v>0</v>
      </c>
      <c r="BE66" s="119">
        <v>0</v>
      </c>
      <c r="BF66" s="119">
        <v>0</v>
      </c>
      <c r="BG66" s="119">
        <v>0</v>
      </c>
      <c r="BH66" s="119">
        <v>0</v>
      </c>
      <c r="BI66" s="119">
        <v>0</v>
      </c>
      <c r="BJ66" s="119">
        <v>164.72790061849949</v>
      </c>
      <c r="BK66" s="119">
        <v>164.48922632913809</v>
      </c>
      <c r="BL66" s="119">
        <v>173.4489377747033</v>
      </c>
      <c r="BM66" s="119">
        <v>177.79423162083978</v>
      </c>
      <c r="BN66" s="119">
        <v>164.64110913905097</v>
      </c>
      <c r="BO66" s="119">
        <v>57.043104782023214</v>
      </c>
      <c r="BP66" s="119">
        <v>47.398575681452122</v>
      </c>
      <c r="BQ66" s="119">
        <v>44.267741730805547</v>
      </c>
      <c r="BR66" s="119">
        <v>39.824588140758827</v>
      </c>
      <c r="BS66" s="119">
        <v>35.134515941777529</v>
      </c>
      <c r="BT66" s="119">
        <v>31.748327338298061</v>
      </c>
      <c r="BU66" s="119">
        <v>28.658794591553129</v>
      </c>
      <c r="BV66" s="119">
        <v>27.155395738158624</v>
      </c>
      <c r="BW66" s="119">
        <v>27.669190102002407</v>
      </c>
      <c r="BX66" s="119">
        <v>27.653645978157293</v>
      </c>
      <c r="BY66" s="119">
        <v>26.038245926103343</v>
      </c>
      <c r="BZ66" s="119">
        <v>25.478948563947107</v>
      </c>
      <c r="CA66" s="119">
        <v>25.894370032418632</v>
      </c>
      <c r="CB66" s="119">
        <v>25.745137566349456</v>
      </c>
      <c r="CC66" s="120">
        <v>23.459483869946791</v>
      </c>
    </row>
    <row r="67" spans="1:81" x14ac:dyDescent="0.4">
      <c r="A67" s="113"/>
      <c r="C67" s="186"/>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20"/>
    </row>
    <row r="68" spans="1:81" s="189" customFormat="1" x14ac:dyDescent="0.4">
      <c r="A68" s="188"/>
      <c r="B68" s="49" t="s">
        <v>268</v>
      </c>
      <c r="C68" s="186" t="s">
        <v>217</v>
      </c>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v>3281.1156086203291</v>
      </c>
      <c r="AI68" s="119">
        <v>2901.1760247608945</v>
      </c>
      <c r="AJ68" s="119">
        <v>4774.0621545311014</v>
      </c>
      <c r="AK68" s="119">
        <v>5743.0905749529165</v>
      </c>
      <c r="AL68" s="119">
        <v>4714.466712352355</v>
      </c>
      <c r="AM68" s="119">
        <v>4490.499175732456</v>
      </c>
      <c r="AN68" s="119">
        <v>4478.818653600385</v>
      </c>
      <c r="AO68" s="119">
        <v>4272.2199598917641</v>
      </c>
      <c r="AP68" s="119">
        <v>4476.4673447423147</v>
      </c>
      <c r="AQ68" s="119">
        <v>3588.7788942896441</v>
      </c>
      <c r="AR68" s="119">
        <v>2539.8460500145575</v>
      </c>
      <c r="AS68" s="119">
        <v>1562.0093113512276</v>
      </c>
      <c r="AT68" s="119">
        <v>1711.8346853647945</v>
      </c>
      <c r="AU68" s="119">
        <v>2983.0020814926456</v>
      </c>
      <c r="AV68" s="119">
        <v>3190.7402357711999</v>
      </c>
      <c r="AW68" s="119">
        <v>2922.328839491624</v>
      </c>
      <c r="AX68" s="119">
        <v>2269.6969678294909</v>
      </c>
      <c r="AY68" s="119">
        <v>1868.8804281021662</v>
      </c>
      <c r="AZ68" s="119">
        <v>961.97294269627378</v>
      </c>
      <c r="BA68" s="119">
        <v>0</v>
      </c>
      <c r="BB68" s="119">
        <v>0</v>
      </c>
      <c r="BC68" s="119">
        <v>0</v>
      </c>
      <c r="BD68" s="119">
        <v>0</v>
      </c>
      <c r="BE68" s="119">
        <v>0</v>
      </c>
      <c r="BF68" s="119">
        <v>0</v>
      </c>
      <c r="BG68" s="119">
        <v>0</v>
      </c>
      <c r="BH68" s="119">
        <v>0</v>
      </c>
      <c r="BI68" s="119">
        <v>0</v>
      </c>
      <c r="BJ68" s="119">
        <v>0</v>
      </c>
      <c r="BK68" s="119">
        <v>0</v>
      </c>
      <c r="BL68" s="119">
        <v>0</v>
      </c>
      <c r="BM68" s="119">
        <v>0</v>
      </c>
      <c r="BN68" s="119">
        <v>0</v>
      </c>
      <c r="BO68" s="119">
        <v>0</v>
      </c>
      <c r="BP68" s="119">
        <v>0</v>
      </c>
      <c r="BQ68" s="119">
        <v>0</v>
      </c>
      <c r="BR68" s="119">
        <v>0</v>
      </c>
      <c r="BS68" s="119">
        <v>0</v>
      </c>
      <c r="BT68" s="119">
        <v>0</v>
      </c>
      <c r="BU68" s="119">
        <v>0</v>
      </c>
      <c r="BV68" s="119">
        <v>0</v>
      </c>
      <c r="BW68" s="119">
        <v>0</v>
      </c>
      <c r="BX68" s="119">
        <v>0</v>
      </c>
      <c r="BY68" s="119">
        <v>0</v>
      </c>
      <c r="BZ68" s="119">
        <v>0</v>
      </c>
      <c r="CA68" s="119">
        <v>0</v>
      </c>
      <c r="CB68" s="119">
        <v>0</v>
      </c>
      <c r="CC68" s="120">
        <v>0</v>
      </c>
    </row>
    <row r="69" spans="1:81" s="189" customFormat="1" ht="25.5" customHeight="1" x14ac:dyDescent="0.4">
      <c r="A69" s="188"/>
      <c r="B69" s="13" t="s">
        <v>269</v>
      </c>
      <c r="C69" s="186"/>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v>6.9859351268935939</v>
      </c>
      <c r="BR69" s="119">
        <v>66.057064619006184</v>
      </c>
      <c r="BS69" s="119">
        <v>572.71563839131034</v>
      </c>
      <c r="BT69" s="119">
        <v>1805.2142387100291</v>
      </c>
      <c r="BU69" s="119">
        <v>3717.1781040181845</v>
      </c>
      <c r="BV69" s="119">
        <v>8893.0772805011438</v>
      </c>
      <c r="BW69" s="119">
        <v>19621.033442462234</v>
      </c>
      <c r="BX69" s="119">
        <v>39168.033276227485</v>
      </c>
      <c r="BY69" s="119">
        <v>43497.256660217732</v>
      </c>
      <c r="BZ69" s="119">
        <v>44368.259338005919</v>
      </c>
      <c r="CA69" s="119">
        <v>48235.400896814463</v>
      </c>
      <c r="CB69" s="119">
        <v>52976.446265047933</v>
      </c>
      <c r="CC69" s="120">
        <v>59372.376674216328</v>
      </c>
    </row>
    <row r="70" spans="1:81" s="189" customFormat="1" x14ac:dyDescent="0.4">
      <c r="A70" s="188"/>
      <c r="B70" s="126" t="s">
        <v>270</v>
      </c>
      <c r="C70" s="186" t="s">
        <v>223</v>
      </c>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v>0.934710540765187</v>
      </c>
      <c r="BR70" s="119">
        <v>6.4813858908649093</v>
      </c>
      <c r="BS70" s="119">
        <v>39.383378882803228</v>
      </c>
      <c r="BT70" s="119">
        <v>788.18071289499096</v>
      </c>
      <c r="BU70" s="119">
        <v>2255.832897082355</v>
      </c>
      <c r="BV70" s="119">
        <v>6757.8187301851003</v>
      </c>
      <c r="BW70" s="119">
        <v>16388.486502667052</v>
      </c>
      <c r="BX70" s="119">
        <v>22930.414074388013</v>
      </c>
      <c r="BY70" s="119">
        <v>25968.694496959342</v>
      </c>
      <c r="BZ70" s="119">
        <v>28986.808130022928</v>
      </c>
      <c r="CA70" s="119">
        <v>32891.926004377245</v>
      </c>
      <c r="CB70" s="119">
        <v>37084.373026807887</v>
      </c>
      <c r="CC70" s="120">
        <v>42567.304913808352</v>
      </c>
    </row>
    <row r="71" spans="1:81" s="189" customFormat="1" x14ac:dyDescent="0.4">
      <c r="A71" s="188"/>
      <c r="B71" s="126" t="s">
        <v>271</v>
      </c>
      <c r="C71" s="186" t="s">
        <v>223</v>
      </c>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v>6.0512245861284075</v>
      </c>
      <c r="BR71" s="119">
        <v>59.575678728141277</v>
      </c>
      <c r="BS71" s="119">
        <v>533.33225950850715</v>
      </c>
      <c r="BT71" s="119">
        <v>1017.033525815038</v>
      </c>
      <c r="BU71" s="119">
        <v>1461.3452069358295</v>
      </c>
      <c r="BV71" s="119">
        <v>2135.2585503160435</v>
      </c>
      <c r="BW71" s="119">
        <v>3232.5469397951806</v>
      </c>
      <c r="BX71" s="119">
        <v>16237.619201839474</v>
      </c>
      <c r="BY71" s="119">
        <v>17528.562163258393</v>
      </c>
      <c r="BZ71" s="119">
        <v>15381.451207982993</v>
      </c>
      <c r="CA71" s="119">
        <v>15343.474892437218</v>
      </c>
      <c r="CB71" s="119">
        <v>15892.07323824004</v>
      </c>
      <c r="CC71" s="120">
        <v>16805.071760407973</v>
      </c>
    </row>
    <row r="72" spans="1:81" ht="25.5" customHeight="1" x14ac:dyDescent="0.4">
      <c r="A72" s="113"/>
      <c r="B72" s="49" t="s">
        <v>339</v>
      </c>
      <c r="C72" s="186" t="s">
        <v>214</v>
      </c>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v>501.03466005811828</v>
      </c>
      <c r="AI72" s="119">
        <v>613.88529256556183</v>
      </c>
      <c r="AJ72" s="119">
        <v>557.56570281653387</v>
      </c>
      <c r="AK72" s="119">
        <v>542.46898542404858</v>
      </c>
      <c r="AL72" s="119">
        <v>508.15665203541926</v>
      </c>
      <c r="AM72" s="119">
        <v>513.16176719444115</v>
      </c>
      <c r="AN72" s="119">
        <v>445.79572359172647</v>
      </c>
      <c r="AO72" s="119">
        <v>397.71974953235315</v>
      </c>
      <c r="AP72" s="119">
        <v>356.52713159071084</v>
      </c>
      <c r="AQ72" s="119">
        <v>315.64467348728391</v>
      </c>
      <c r="AR72" s="119">
        <v>276.1818237996124</v>
      </c>
      <c r="AS72" s="119">
        <v>248.72965931125083</v>
      </c>
      <c r="AT72" s="119">
        <v>278.06096105555338</v>
      </c>
      <c r="AU72" s="119">
        <v>298.09282467168987</v>
      </c>
      <c r="AV72" s="119">
        <v>363.43707520283135</v>
      </c>
      <c r="AW72" s="119">
        <v>423.39681780868091</v>
      </c>
      <c r="AX72" s="119">
        <v>384.87522171500109</v>
      </c>
      <c r="AY72" s="119">
        <v>414.87541760984584</v>
      </c>
      <c r="AZ72" s="119">
        <v>383.90936560349974</v>
      </c>
      <c r="BA72" s="119">
        <v>352.82927868338857</v>
      </c>
      <c r="BB72" s="119">
        <v>347.20963573501837</v>
      </c>
      <c r="BC72" s="119">
        <v>346.20724787400218</v>
      </c>
      <c r="BD72" s="119">
        <v>332.17099921793357</v>
      </c>
      <c r="BE72" s="119">
        <v>290.35750512177663</v>
      </c>
      <c r="BF72" s="119">
        <v>0</v>
      </c>
      <c r="BG72" s="119">
        <v>0</v>
      </c>
      <c r="BH72" s="119">
        <v>0</v>
      </c>
      <c r="BI72" s="119">
        <v>0</v>
      </c>
      <c r="BJ72" s="119">
        <v>0</v>
      </c>
      <c r="BK72" s="119">
        <v>0</v>
      </c>
      <c r="BL72" s="119">
        <v>0</v>
      </c>
      <c r="BM72" s="119">
        <v>0</v>
      </c>
      <c r="BN72" s="119">
        <v>0</v>
      </c>
      <c r="BO72" s="119">
        <v>0</v>
      </c>
      <c r="BP72" s="119">
        <v>0</v>
      </c>
      <c r="BQ72" s="119">
        <v>0</v>
      </c>
      <c r="BR72" s="119">
        <v>0</v>
      </c>
      <c r="BS72" s="119">
        <v>0</v>
      </c>
      <c r="BT72" s="119">
        <v>0</v>
      </c>
      <c r="BU72" s="119">
        <v>0</v>
      </c>
      <c r="BV72" s="119">
        <v>0</v>
      </c>
      <c r="BW72" s="119">
        <v>0</v>
      </c>
      <c r="BX72" s="119">
        <v>0</v>
      </c>
      <c r="BY72" s="119">
        <v>0</v>
      </c>
      <c r="BZ72" s="119">
        <v>0</v>
      </c>
      <c r="CA72" s="119">
        <v>0</v>
      </c>
      <c r="CB72" s="119">
        <v>0</v>
      </c>
      <c r="CC72" s="120">
        <v>0</v>
      </c>
    </row>
    <row r="73" spans="1:81" x14ac:dyDescent="0.4">
      <c r="A73" s="113"/>
      <c r="B73" s="49" t="s">
        <v>340</v>
      </c>
      <c r="C73" s="186" t="s">
        <v>223</v>
      </c>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v>0</v>
      </c>
      <c r="AI73" s="119">
        <v>0</v>
      </c>
      <c r="AJ73" s="119">
        <v>0</v>
      </c>
      <c r="AK73" s="119">
        <v>0</v>
      </c>
      <c r="AL73" s="119">
        <v>0</v>
      </c>
      <c r="AM73" s="119">
        <v>0</v>
      </c>
      <c r="AN73" s="119">
        <v>0</v>
      </c>
      <c r="AO73" s="119">
        <v>0</v>
      </c>
      <c r="AP73" s="119">
        <v>0</v>
      </c>
      <c r="AQ73" s="119">
        <v>0</v>
      </c>
      <c r="AR73" s="119">
        <v>77.727557580104786</v>
      </c>
      <c r="AS73" s="119">
        <v>54.550312228683808</v>
      </c>
      <c r="AT73" s="119">
        <v>21.118479270497573</v>
      </c>
      <c r="AU73" s="119">
        <v>7.9252107439075967</v>
      </c>
      <c r="AV73" s="119">
        <v>4.026135189936265</v>
      </c>
      <c r="AW73" s="119">
        <v>2.301751230913498</v>
      </c>
      <c r="AX73" s="119">
        <v>1.4706501331009574</v>
      </c>
      <c r="AY73" s="119">
        <v>2.6901177398720812</v>
      </c>
      <c r="AZ73" s="119">
        <v>0</v>
      </c>
      <c r="BA73" s="119">
        <v>0.36976162199581936</v>
      </c>
      <c r="BB73" s="119">
        <v>0.86659091176850633</v>
      </c>
      <c r="BC73" s="119">
        <v>0.34928222296008771</v>
      </c>
      <c r="BD73" s="119">
        <v>6.9554056213741861E-2</v>
      </c>
      <c r="BE73" s="119">
        <v>0.53283584167454567</v>
      </c>
      <c r="BF73" s="119">
        <v>0.52120645290228174</v>
      </c>
      <c r="BG73" s="119">
        <v>0.18947678041904245</v>
      </c>
      <c r="BH73" s="119">
        <v>0.12619454630270302</v>
      </c>
      <c r="BI73" s="119">
        <v>0</v>
      </c>
      <c r="BJ73" s="119">
        <v>0</v>
      </c>
      <c r="BK73" s="119">
        <v>0</v>
      </c>
      <c r="BL73" s="119">
        <v>0</v>
      </c>
      <c r="BM73" s="119">
        <v>0</v>
      </c>
      <c r="BN73" s="119">
        <v>0</v>
      </c>
      <c r="BO73" s="119">
        <v>0</v>
      </c>
      <c r="BP73" s="119">
        <v>0</v>
      </c>
      <c r="BQ73" s="119">
        <v>0</v>
      </c>
      <c r="BR73" s="119">
        <v>0</v>
      </c>
      <c r="BS73" s="119">
        <v>0</v>
      </c>
      <c r="BT73" s="119">
        <v>0</v>
      </c>
      <c r="BU73" s="119">
        <v>0</v>
      </c>
      <c r="BV73" s="119">
        <v>0</v>
      </c>
      <c r="BW73" s="119">
        <v>0</v>
      </c>
      <c r="BX73" s="119">
        <v>0</v>
      </c>
      <c r="BY73" s="119">
        <v>0</v>
      </c>
      <c r="BZ73" s="119">
        <v>0</v>
      </c>
      <c r="CA73" s="119">
        <v>0</v>
      </c>
      <c r="CB73" s="119">
        <v>0</v>
      </c>
      <c r="CC73" s="120">
        <v>0</v>
      </c>
    </row>
    <row r="74" spans="1:81" x14ac:dyDescent="0.4">
      <c r="A74" s="113"/>
      <c r="B74" s="49" t="s">
        <v>341</v>
      </c>
      <c r="C74" s="186" t="s">
        <v>214</v>
      </c>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v>0</v>
      </c>
      <c r="AI74" s="119">
        <v>0.26657053826286931</v>
      </c>
      <c r="AJ74" s="119">
        <v>0.22378416349364535</v>
      </c>
      <c r="AK74" s="119">
        <v>0.20245912720163042</v>
      </c>
      <c r="AL74" s="119">
        <v>0.18857866849409421</v>
      </c>
      <c r="AM74" s="119">
        <v>0.17997992688306438</v>
      </c>
      <c r="AN74" s="119">
        <v>0.17029728720914009</v>
      </c>
      <c r="AO74" s="119">
        <v>0.16131730496759336</v>
      </c>
      <c r="AP74" s="119">
        <v>0.15489506383191401</v>
      </c>
      <c r="AQ74" s="119">
        <v>0.14668753076266589</v>
      </c>
      <c r="AR74" s="119">
        <v>0.13769275036333886</v>
      </c>
      <c r="AS74" s="119">
        <v>0.12778740224577476</v>
      </c>
      <c r="AT74" s="119">
        <v>1.967988003960262E-2</v>
      </c>
      <c r="AU74" s="119">
        <v>0</v>
      </c>
      <c r="AV74" s="119">
        <v>4.5300818728767052</v>
      </c>
      <c r="AW74" s="119">
        <v>0</v>
      </c>
      <c r="AX74" s="119">
        <v>0</v>
      </c>
      <c r="AY74" s="119">
        <v>-1.1533923630482906E-4</v>
      </c>
      <c r="AZ74" s="119">
        <v>0</v>
      </c>
      <c r="BA74" s="119">
        <v>1.05999810686412</v>
      </c>
      <c r="BB74" s="119">
        <v>0.13904257171366283</v>
      </c>
      <c r="BC74" s="119">
        <v>1.5067423452472961</v>
      </c>
      <c r="BD74" s="119">
        <v>0.37726424726273527</v>
      </c>
      <c r="BE74" s="119">
        <v>0.27581265804574551</v>
      </c>
      <c r="BF74" s="119">
        <v>0.30175110431184748</v>
      </c>
      <c r="BG74" s="119">
        <v>0.22639043790823896</v>
      </c>
      <c r="BH74" s="119">
        <v>0</v>
      </c>
      <c r="BI74" s="119">
        <v>0</v>
      </c>
      <c r="BJ74" s="119">
        <v>-0.20424766633480018</v>
      </c>
      <c r="BK74" s="119">
        <v>0</v>
      </c>
      <c r="BL74" s="119">
        <v>0</v>
      </c>
      <c r="BM74" s="119">
        <v>0</v>
      </c>
      <c r="BN74" s="119">
        <v>0</v>
      </c>
      <c r="BO74" s="119">
        <v>0</v>
      </c>
      <c r="BP74" s="119">
        <v>0</v>
      </c>
      <c r="BQ74" s="119">
        <v>0</v>
      </c>
      <c r="BR74" s="119">
        <v>0</v>
      </c>
      <c r="BS74" s="119">
        <v>0</v>
      </c>
      <c r="BT74" s="119">
        <v>0</v>
      </c>
      <c r="BU74" s="119">
        <v>0</v>
      </c>
      <c r="BV74" s="119">
        <v>0</v>
      </c>
      <c r="BW74" s="119">
        <v>0</v>
      </c>
      <c r="BX74" s="119">
        <v>0</v>
      </c>
      <c r="BY74" s="119">
        <v>0</v>
      </c>
      <c r="BZ74" s="119">
        <v>0</v>
      </c>
      <c r="CA74" s="119">
        <v>0</v>
      </c>
      <c r="CB74" s="119">
        <v>0</v>
      </c>
      <c r="CC74" s="120">
        <v>0</v>
      </c>
    </row>
    <row r="75" spans="1:81" ht="24.75" customHeight="1" x14ac:dyDescent="0.4">
      <c r="A75" s="113"/>
      <c r="B75" s="63" t="s">
        <v>342</v>
      </c>
      <c r="C75" s="186"/>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f t="shared" ref="AH75:CC75" si="3">SUM(AH20:AH74)-AH22-AH34-AH40-AH43-AH50-AH69</f>
        <v>22792.139720720028</v>
      </c>
      <c r="AI75" s="52">
        <f t="shared" si="3"/>
        <v>21382.737409979054</v>
      </c>
      <c r="AJ75" s="52">
        <f t="shared" si="3"/>
        <v>23431.339758182952</v>
      </c>
      <c r="AK75" s="52">
        <f t="shared" si="3"/>
        <v>28067.10904187955</v>
      </c>
      <c r="AL75" s="52">
        <f t="shared" si="3"/>
        <v>30957.937983473457</v>
      </c>
      <c r="AM75" s="52">
        <f t="shared" si="3"/>
        <v>34714.819093564183</v>
      </c>
      <c r="AN75" s="52">
        <f t="shared" si="3"/>
        <v>36405.50157724812</v>
      </c>
      <c r="AO75" s="52">
        <f t="shared" si="3"/>
        <v>37755.869109408151</v>
      </c>
      <c r="AP75" s="52">
        <f t="shared" si="3"/>
        <v>39593.33731477955</v>
      </c>
      <c r="AQ75" s="52">
        <f t="shared" si="3"/>
        <v>38083.775199604446</v>
      </c>
      <c r="AR75" s="52">
        <f t="shared" si="3"/>
        <v>34214.796946738126</v>
      </c>
      <c r="AS75" s="52">
        <f t="shared" si="3"/>
        <v>32683.276227330418</v>
      </c>
      <c r="AT75" s="52">
        <f t="shared" si="3"/>
        <v>35181.379057314967</v>
      </c>
      <c r="AU75" s="52">
        <f t="shared" si="3"/>
        <v>42204.005284698622</v>
      </c>
      <c r="AV75" s="52">
        <f t="shared" si="3"/>
        <v>49329.283111302138</v>
      </c>
      <c r="AW75" s="52">
        <f t="shared" si="3"/>
        <v>54061.325774185185</v>
      </c>
      <c r="AX75" s="52">
        <f t="shared" si="3"/>
        <v>55508.769959365403</v>
      </c>
      <c r="AY75" s="52">
        <f t="shared" si="3"/>
        <v>56818.399383961354</v>
      </c>
      <c r="AZ75" s="52">
        <f t="shared" si="3"/>
        <v>56082.265266636983</v>
      </c>
      <c r="BA75" s="52">
        <f t="shared" si="3"/>
        <v>54899.176151240965</v>
      </c>
      <c r="BB75" s="52">
        <f t="shared" si="3"/>
        <v>53859.981784817501</v>
      </c>
      <c r="BC75" s="52">
        <f t="shared" si="3"/>
        <v>52565.821454189841</v>
      </c>
      <c r="BD75" s="52">
        <f t="shared" si="3"/>
        <v>50151.599614488208</v>
      </c>
      <c r="BE75" s="52">
        <f t="shared" si="3"/>
        <v>50452.099821781252</v>
      </c>
      <c r="BF75" s="52">
        <f t="shared" si="3"/>
        <v>50775.990838136298</v>
      </c>
      <c r="BG75" s="52">
        <f t="shared" si="3"/>
        <v>51663.09953061556</v>
      </c>
      <c r="BH75" s="52">
        <f t="shared" si="3"/>
        <v>51782.300064015697</v>
      </c>
      <c r="BI75" s="52">
        <f t="shared" si="3"/>
        <v>52191.196573135356</v>
      </c>
      <c r="BJ75" s="52">
        <f t="shared" si="3"/>
        <v>52556.144533455423</v>
      </c>
      <c r="BK75" s="52">
        <f t="shared" si="3"/>
        <v>53786.889468406211</v>
      </c>
      <c r="BL75" s="52">
        <f t="shared" si="3"/>
        <v>55713.203589837241</v>
      </c>
      <c r="BM75" s="52">
        <f t="shared" si="3"/>
        <v>63180.815455688804</v>
      </c>
      <c r="BN75" s="52">
        <f t="shared" si="3"/>
        <v>64367.736356732712</v>
      </c>
      <c r="BO75" s="52">
        <f t="shared" si="3"/>
        <v>65659.303995611961</v>
      </c>
      <c r="BP75" s="52">
        <f t="shared" si="3"/>
        <v>66783.176122539415</v>
      </c>
      <c r="BQ75" s="52">
        <f t="shared" si="3"/>
        <v>61791.459782177277</v>
      </c>
      <c r="BR75" s="52">
        <f t="shared" si="3"/>
        <v>61570.399917031864</v>
      </c>
      <c r="BS75" s="52">
        <f t="shared" si="3"/>
        <v>62442.788541714966</v>
      </c>
      <c r="BT75" s="52">
        <f t="shared" si="3"/>
        <v>61401.099447142784</v>
      </c>
      <c r="BU75" s="52">
        <f t="shared" si="3"/>
        <v>62879.268951152437</v>
      </c>
      <c r="BV75" s="52">
        <f t="shared" si="3"/>
        <v>65209.760101994318</v>
      </c>
      <c r="BW75" s="52">
        <f t="shared" si="3"/>
        <v>70541.080537666683</v>
      </c>
      <c r="BX75" s="52">
        <f t="shared" si="3"/>
        <v>85326.025192661589</v>
      </c>
      <c r="BY75" s="52">
        <f t="shared" si="3"/>
        <v>88522.640069109417</v>
      </c>
      <c r="BZ75" s="52">
        <f t="shared" si="3"/>
        <v>88092.30859581253</v>
      </c>
      <c r="CA75" s="52">
        <f t="shared" si="3"/>
        <v>89953.799571708209</v>
      </c>
      <c r="CB75" s="52">
        <f t="shared" si="3"/>
        <v>92058.727675705566</v>
      </c>
      <c r="CC75" s="53">
        <f t="shared" si="3"/>
        <v>95055.432063432876</v>
      </c>
    </row>
    <row r="76" spans="1:81" x14ac:dyDescent="0.4">
      <c r="A76" s="113"/>
      <c r="B76" s="187" t="s">
        <v>324</v>
      </c>
      <c r="C76" s="186"/>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f t="shared" ref="AH76:CC76" si="4">AH75-AH72-AH44-AH37-AH31-AH33-AH29</f>
        <v>21219.407440394767</v>
      </c>
      <c r="AI76" s="52">
        <f t="shared" si="4"/>
        <v>19699.442401907843</v>
      </c>
      <c r="AJ76" s="52">
        <f t="shared" si="4"/>
        <v>21649.009791125827</v>
      </c>
      <c r="AK76" s="52">
        <f t="shared" si="4"/>
        <v>25880.229880667277</v>
      </c>
      <c r="AL76" s="52">
        <f t="shared" si="4"/>
        <v>28564.686523264631</v>
      </c>
      <c r="AM76" s="52">
        <f t="shared" si="4"/>
        <v>32122.061447203865</v>
      </c>
      <c r="AN76" s="52">
        <f t="shared" si="4"/>
        <v>33736.783777157296</v>
      </c>
      <c r="AO76" s="52">
        <f t="shared" si="4"/>
        <v>34997.841710779277</v>
      </c>
      <c r="AP76" s="52">
        <f t="shared" si="4"/>
        <v>36644.802508492648</v>
      </c>
      <c r="AQ76" s="52">
        <f t="shared" si="4"/>
        <v>35125.580283962263</v>
      </c>
      <c r="AR76" s="52">
        <f t="shared" si="4"/>
        <v>31719.557596002043</v>
      </c>
      <c r="AS76" s="52">
        <f t="shared" si="4"/>
        <v>29938.320511539619</v>
      </c>
      <c r="AT76" s="52">
        <f t="shared" si="4"/>
        <v>32116.303551303037</v>
      </c>
      <c r="AU76" s="52">
        <f t="shared" si="4"/>
        <v>39473.713485108383</v>
      </c>
      <c r="AV76" s="52">
        <f t="shared" si="4"/>
        <v>45751.647802293126</v>
      </c>
      <c r="AW76" s="52">
        <f t="shared" si="4"/>
        <v>50037.506819874689</v>
      </c>
      <c r="AX76" s="52">
        <f t="shared" si="4"/>
        <v>51130.828277813118</v>
      </c>
      <c r="AY76" s="52">
        <f t="shared" si="4"/>
        <v>52054.013221254791</v>
      </c>
      <c r="AZ76" s="52">
        <f t="shared" si="4"/>
        <v>51010.762246693266</v>
      </c>
      <c r="BA76" s="52">
        <f t="shared" si="4"/>
        <v>49497.066158770576</v>
      </c>
      <c r="BB76" s="52">
        <f t="shared" si="4"/>
        <v>48400.500842609501</v>
      </c>
      <c r="BC76" s="52">
        <f t="shared" si="4"/>
        <v>47642.289143542963</v>
      </c>
      <c r="BD76" s="52">
        <f t="shared" si="4"/>
        <v>46918.124155580685</v>
      </c>
      <c r="BE76" s="52">
        <f t="shared" si="4"/>
        <v>47317.855364635485</v>
      </c>
      <c r="BF76" s="52">
        <f t="shared" si="4"/>
        <v>48413.624914318578</v>
      </c>
      <c r="BG76" s="52">
        <f t="shared" si="4"/>
        <v>49158.548867887723</v>
      </c>
      <c r="BH76" s="52">
        <f t="shared" si="4"/>
        <v>49275.193571830736</v>
      </c>
      <c r="BI76" s="52">
        <f t="shared" si="4"/>
        <v>49462.547613585753</v>
      </c>
      <c r="BJ76" s="52">
        <f t="shared" si="4"/>
        <v>49894.2503012737</v>
      </c>
      <c r="BK76" s="52">
        <f t="shared" si="4"/>
        <v>51140.442830022555</v>
      </c>
      <c r="BL76" s="52">
        <f t="shared" si="4"/>
        <v>53017.447538577668</v>
      </c>
      <c r="BM76" s="52">
        <f t="shared" si="4"/>
        <v>60032.673525325241</v>
      </c>
      <c r="BN76" s="52">
        <f t="shared" si="4"/>
        <v>61032.420452345847</v>
      </c>
      <c r="BO76" s="52">
        <f t="shared" si="4"/>
        <v>62324.872606517085</v>
      </c>
      <c r="BP76" s="52">
        <f t="shared" si="4"/>
        <v>63413.428026949157</v>
      </c>
      <c r="BQ76" s="52">
        <f t="shared" si="4"/>
        <v>61791.459782177277</v>
      </c>
      <c r="BR76" s="52">
        <f t="shared" si="4"/>
        <v>61570.399917031864</v>
      </c>
      <c r="BS76" s="52">
        <f t="shared" si="4"/>
        <v>62442.788541714966</v>
      </c>
      <c r="BT76" s="52">
        <f t="shared" si="4"/>
        <v>61401.099447142784</v>
      </c>
      <c r="BU76" s="52">
        <f t="shared" si="4"/>
        <v>62879.268951152437</v>
      </c>
      <c r="BV76" s="52">
        <f t="shared" si="4"/>
        <v>65209.760101994318</v>
      </c>
      <c r="BW76" s="52">
        <f t="shared" si="4"/>
        <v>70541.080537666683</v>
      </c>
      <c r="BX76" s="52">
        <f t="shared" si="4"/>
        <v>85326.025192661589</v>
      </c>
      <c r="BY76" s="52">
        <f t="shared" si="4"/>
        <v>88522.640069109417</v>
      </c>
      <c r="BZ76" s="52">
        <f t="shared" si="4"/>
        <v>88092.30859581253</v>
      </c>
      <c r="CA76" s="52">
        <f t="shared" si="4"/>
        <v>89953.799571708209</v>
      </c>
      <c r="CB76" s="52">
        <f t="shared" si="4"/>
        <v>92058.727675705566</v>
      </c>
      <c r="CC76" s="53">
        <f t="shared" si="4"/>
        <v>95055.432063432876</v>
      </c>
    </row>
    <row r="77" spans="1:81" x14ac:dyDescent="0.4">
      <c r="A77" s="113"/>
      <c r="C77" s="186"/>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3"/>
    </row>
    <row r="78" spans="1:81" ht="26.25" customHeight="1" x14ac:dyDescent="0.4">
      <c r="A78" s="113"/>
      <c r="B78" s="75" t="s">
        <v>343</v>
      </c>
      <c r="C78" s="186"/>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20"/>
    </row>
    <row r="79" spans="1:81" x14ac:dyDescent="0.4">
      <c r="A79" s="113"/>
      <c r="B79" s="49" t="s">
        <v>215</v>
      </c>
      <c r="C79" s="186" t="s">
        <v>214</v>
      </c>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v>476.56723688616944</v>
      </c>
      <c r="AI79" s="119">
        <v>491.45366685032212</v>
      </c>
      <c r="AJ79" s="119">
        <v>557.58184568129695</v>
      </c>
      <c r="AK79" s="119">
        <v>652.09249024120402</v>
      </c>
      <c r="AL79" s="119">
        <v>757.81263915560044</v>
      </c>
      <c r="AM79" s="119">
        <v>911.9094590513846</v>
      </c>
      <c r="AN79" s="119">
        <v>1027.6222869177184</v>
      </c>
      <c r="AO79" s="119">
        <v>1182.8674654788401</v>
      </c>
      <c r="AP79" s="119">
        <v>1301.6235518741178</v>
      </c>
      <c r="AQ79" s="119">
        <v>1439.8673501136079</v>
      </c>
      <c r="AR79" s="119">
        <v>1537.1488091562771</v>
      </c>
      <c r="AS79" s="119">
        <v>1671.4734709837735</v>
      </c>
      <c r="AT79" s="119">
        <v>1861.3286338963424</v>
      </c>
      <c r="AU79" s="119">
        <v>2210.6248519174319</v>
      </c>
      <c r="AV79" s="119">
        <v>2816.0721918284776</v>
      </c>
      <c r="AW79" s="119">
        <v>3176.5600052322675</v>
      </c>
      <c r="AX79" s="119">
        <v>3428.0505279511322</v>
      </c>
      <c r="AY79" s="119">
        <v>3721.6608577258544</v>
      </c>
      <c r="AZ79" s="119">
        <v>3919.472432678665</v>
      </c>
      <c r="BA79" s="119">
        <v>4143.3843975864866</v>
      </c>
      <c r="BB79" s="119">
        <v>4332.9141394903036</v>
      </c>
      <c r="BC79" s="119">
        <v>4543.5726087586518</v>
      </c>
      <c r="BD79" s="119">
        <v>4671.3784580092979</v>
      </c>
      <c r="BE79" s="119">
        <v>4867.9068592451358</v>
      </c>
      <c r="BF79" s="119">
        <v>4954.0197687713498</v>
      </c>
      <c r="BG79" s="119">
        <v>5157.71394479848</v>
      </c>
      <c r="BH79" s="119">
        <v>5328.5806732639267</v>
      </c>
      <c r="BI79" s="119">
        <v>5545.6996196695081</v>
      </c>
      <c r="BJ79" s="119">
        <v>5702.1645712211875</v>
      </c>
      <c r="BK79" s="119">
        <v>5940.1621065412446</v>
      </c>
      <c r="BL79" s="119">
        <v>6161.3065460943444</v>
      </c>
      <c r="BM79" s="119">
        <v>6540.1361839283318</v>
      </c>
      <c r="BN79" s="119">
        <v>6575.3298230719083</v>
      </c>
      <c r="BO79" s="119">
        <v>6615.4956416738059</v>
      </c>
      <c r="BP79" s="119">
        <v>6648.3124640957349</v>
      </c>
      <c r="BQ79" s="119">
        <v>6392.7155634320889</v>
      </c>
      <c r="BR79" s="119">
        <v>6378.3499843721984</v>
      </c>
      <c r="BS79" s="119">
        <v>6405.8072274243486</v>
      </c>
      <c r="BT79" s="119">
        <v>6243.385178985669</v>
      </c>
      <c r="BU79" s="119">
        <v>6187.4467566758885</v>
      </c>
      <c r="BV79" s="119">
        <v>6207.8312006493506</v>
      </c>
      <c r="BW79" s="119">
        <v>6308.4839801110174</v>
      </c>
      <c r="BX79" s="119">
        <v>5406.569615272183</v>
      </c>
      <c r="BY79" s="119">
        <v>5734.5769031416121</v>
      </c>
      <c r="BZ79" s="119">
        <v>5868.9440091152865</v>
      </c>
      <c r="CA79" s="119">
        <v>5993.7835406307204</v>
      </c>
      <c r="CB79" s="119">
        <v>6095.6835705877866</v>
      </c>
      <c r="CC79" s="120">
        <v>6263.7767511690472</v>
      </c>
    </row>
    <row r="80" spans="1:81" x14ac:dyDescent="0.4">
      <c r="A80" s="113"/>
      <c r="B80" s="49" t="s">
        <v>216</v>
      </c>
      <c r="C80" s="186"/>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v>372.77845495734908</v>
      </c>
      <c r="AI80" s="119">
        <v>316.81858576985405</v>
      </c>
      <c r="AJ80" s="119">
        <v>302.9083626974861</v>
      </c>
      <c r="AK80" s="119">
        <v>297.98384152968202</v>
      </c>
      <c r="AL80" s="119">
        <v>270.52029793090441</v>
      </c>
      <c r="AM80" s="119">
        <v>283.56844625236567</v>
      </c>
      <c r="AN80" s="119">
        <v>268.33028283625885</v>
      </c>
      <c r="AO80" s="119">
        <v>268.63214069644141</v>
      </c>
      <c r="AP80" s="119">
        <v>259.55388355974941</v>
      </c>
      <c r="AQ80" s="119">
        <v>255.09524597636181</v>
      </c>
      <c r="AR80" s="119">
        <v>247.39668960978906</v>
      </c>
      <c r="AS80" s="119">
        <v>260.20047210562035</v>
      </c>
      <c r="AT80" s="119">
        <v>224.59483964341408</v>
      </c>
      <c r="AU80" s="119">
        <v>273.39787275503102</v>
      </c>
      <c r="AV80" s="119">
        <v>285.95755633478632</v>
      </c>
      <c r="AW80" s="119">
        <v>295.09902750529716</v>
      </c>
      <c r="AX80" s="119">
        <v>284.58794870875431</v>
      </c>
      <c r="AY80" s="119">
        <v>279.27980647063316</v>
      </c>
      <c r="AZ80" s="119">
        <v>247.92179290137179</v>
      </c>
      <c r="BA80" s="119">
        <v>229.23890224346033</v>
      </c>
      <c r="BB80" s="119">
        <v>217.4713343226733</v>
      </c>
      <c r="BC80" s="119">
        <v>207.84411466848047</v>
      </c>
      <c r="BD80" s="119">
        <v>189.6548026744357</v>
      </c>
      <c r="BE80" s="119">
        <v>193.56349394333751</v>
      </c>
      <c r="BF80" s="119">
        <v>196.89623951781704</v>
      </c>
      <c r="BG80" s="119">
        <v>182.20493054661145</v>
      </c>
      <c r="BH80" s="119">
        <v>171.93607734774724</v>
      </c>
      <c r="BI80" s="119">
        <v>155.5974451709923</v>
      </c>
      <c r="BJ80" s="119">
        <v>135.22031979805413</v>
      </c>
      <c r="BK80" s="119">
        <v>105.50274418191026</v>
      </c>
      <c r="BL80" s="119">
        <v>85.099054013196238</v>
      </c>
      <c r="BM80" s="119">
        <v>65.940633573561641</v>
      </c>
      <c r="BN80" s="119">
        <v>63.182600057810575</v>
      </c>
      <c r="BO80" s="119">
        <v>46.270979824782508</v>
      </c>
      <c r="BP80" s="119">
        <v>34.33442520173773</v>
      </c>
      <c r="BQ80" s="119">
        <v>22.074273984172429</v>
      </c>
      <c r="BR80" s="119">
        <v>14.456287864645342</v>
      </c>
      <c r="BS80" s="119">
        <v>7.9553172047303038</v>
      </c>
      <c r="BT80" s="119">
        <v>5.5328315801901899</v>
      </c>
      <c r="BU80" s="119">
        <v>3.6376765296515066</v>
      </c>
      <c r="BV80" s="119">
        <v>1.7184537304811349</v>
      </c>
      <c r="BW80" s="119">
        <v>1.0959390266013533</v>
      </c>
      <c r="BX80" s="119">
        <v>0</v>
      </c>
      <c r="BY80" s="119">
        <v>0</v>
      </c>
      <c r="BZ80" s="119">
        <v>0</v>
      </c>
      <c r="CA80" s="119">
        <v>0</v>
      </c>
      <c r="CB80" s="119">
        <v>0</v>
      </c>
      <c r="CC80" s="120">
        <v>0</v>
      </c>
    </row>
    <row r="81" spans="1:81" x14ac:dyDescent="0.4">
      <c r="A81" s="113"/>
      <c r="B81" s="59" t="s">
        <v>327</v>
      </c>
      <c r="C81" s="186" t="s">
        <v>217</v>
      </c>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v>372.77845495734908</v>
      </c>
      <c r="AI81" s="119">
        <v>316.81556270919793</v>
      </c>
      <c r="AJ81" s="119">
        <v>302.81923799758079</v>
      </c>
      <c r="AK81" s="119">
        <v>297.66911277747892</v>
      </c>
      <c r="AL81" s="119">
        <v>269.83746805653715</v>
      </c>
      <c r="AM81" s="119">
        <v>282.21074949019146</v>
      </c>
      <c r="AN81" s="119">
        <v>266.06233382026761</v>
      </c>
      <c r="AO81" s="119">
        <v>264.61196278068093</v>
      </c>
      <c r="AP81" s="119">
        <v>254.16157060146739</v>
      </c>
      <c r="AQ81" s="119">
        <v>247.93179240884709</v>
      </c>
      <c r="AR81" s="119">
        <v>237.97915218278575</v>
      </c>
      <c r="AS81" s="119">
        <v>245.45577184649252</v>
      </c>
      <c r="AT81" s="119">
        <v>207.0472605177263</v>
      </c>
      <c r="AU81" s="119">
        <v>246.38663183373393</v>
      </c>
      <c r="AV81" s="119">
        <v>252.4039177065446</v>
      </c>
      <c r="AW81" s="119">
        <v>256.56519762859898</v>
      </c>
      <c r="AX81" s="119">
        <v>244.73651015407157</v>
      </c>
      <c r="AY81" s="119">
        <v>233.62245037608326</v>
      </c>
      <c r="AZ81" s="119">
        <v>201.71561555171249</v>
      </c>
      <c r="BA81" s="119">
        <v>184.84237548169921</v>
      </c>
      <c r="BB81" s="119">
        <v>171.70936154530656</v>
      </c>
      <c r="BC81" s="119">
        <v>161.10626782465579</v>
      </c>
      <c r="BD81" s="119">
        <v>144.5887652048022</v>
      </c>
      <c r="BE81" s="119">
        <v>146.88073934466209</v>
      </c>
      <c r="BF81" s="119">
        <v>149.56694755333581</v>
      </c>
      <c r="BG81" s="119">
        <v>131.91708374358507</v>
      </c>
      <c r="BH81" s="119">
        <v>122.80288347520174</v>
      </c>
      <c r="BI81" s="119">
        <v>110.8479382785158</v>
      </c>
      <c r="BJ81" s="119">
        <v>95.073768879220736</v>
      </c>
      <c r="BK81" s="119">
        <v>70.852656448196953</v>
      </c>
      <c r="BL81" s="119">
        <v>57.739738526709125</v>
      </c>
      <c r="BM81" s="119">
        <v>45.028787774326695</v>
      </c>
      <c r="BN81" s="119">
        <v>46.574831556032841</v>
      </c>
      <c r="BO81" s="119">
        <v>35.773795975961193</v>
      </c>
      <c r="BP81" s="119">
        <v>25.624686848678945</v>
      </c>
      <c r="BQ81" s="119">
        <v>17.009234051388759</v>
      </c>
      <c r="BR81" s="119">
        <v>10.721659629059316</v>
      </c>
      <c r="BS81" s="119">
        <v>6.4238832034169819</v>
      </c>
      <c r="BT81" s="119">
        <v>3.7863811176797117</v>
      </c>
      <c r="BU81" s="119">
        <v>3.1431784720867739</v>
      </c>
      <c r="BV81" s="119">
        <v>1.4848507630894194</v>
      </c>
      <c r="BW81" s="119">
        <v>0.94695939208842117</v>
      </c>
      <c r="BX81" s="119">
        <v>0</v>
      </c>
      <c r="BY81" s="119">
        <v>0</v>
      </c>
      <c r="BZ81" s="119">
        <v>0</v>
      </c>
      <c r="CA81" s="119">
        <v>0</v>
      </c>
      <c r="CB81" s="119">
        <v>0</v>
      </c>
      <c r="CC81" s="120">
        <v>0</v>
      </c>
    </row>
    <row r="82" spans="1:81" x14ac:dyDescent="0.4">
      <c r="A82" s="113"/>
      <c r="B82" s="59" t="s">
        <v>328</v>
      </c>
      <c r="C82" s="186" t="s">
        <v>217</v>
      </c>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v>0</v>
      </c>
      <c r="AI82" s="119">
        <v>3.0230606561392663E-3</v>
      </c>
      <c r="AJ82" s="119">
        <v>8.9124699905297755E-2</v>
      </c>
      <c r="AK82" s="119">
        <v>0.3147287522031193</v>
      </c>
      <c r="AL82" s="119">
        <v>0.68282987436724263</v>
      </c>
      <c r="AM82" s="119">
        <v>1.3576967621742293</v>
      </c>
      <c r="AN82" s="119">
        <v>2.2679490159911944</v>
      </c>
      <c r="AO82" s="119">
        <v>4.0201779157604722</v>
      </c>
      <c r="AP82" s="119">
        <v>5.3923129582820399</v>
      </c>
      <c r="AQ82" s="119">
        <v>7.1634535675147353</v>
      </c>
      <c r="AR82" s="119">
        <v>9.4175374270033103</v>
      </c>
      <c r="AS82" s="119">
        <v>14.744700259127857</v>
      </c>
      <c r="AT82" s="119">
        <v>17.547579125687761</v>
      </c>
      <c r="AU82" s="119">
        <v>27.011240921297077</v>
      </c>
      <c r="AV82" s="119">
        <v>33.553638628241714</v>
      </c>
      <c r="AW82" s="119">
        <v>38.53382987669815</v>
      </c>
      <c r="AX82" s="119">
        <v>39.851438554682723</v>
      </c>
      <c r="AY82" s="119">
        <v>45.657356094549939</v>
      </c>
      <c r="AZ82" s="119">
        <v>46.206177349659306</v>
      </c>
      <c r="BA82" s="119">
        <v>44.396526761761152</v>
      </c>
      <c r="BB82" s="119">
        <v>45.761972777366715</v>
      </c>
      <c r="BC82" s="119">
        <v>46.737846843824713</v>
      </c>
      <c r="BD82" s="119">
        <v>45.066037469633493</v>
      </c>
      <c r="BE82" s="119">
        <v>46.682754598675416</v>
      </c>
      <c r="BF82" s="119">
        <v>47.329291964481214</v>
      </c>
      <c r="BG82" s="119">
        <v>50.28784680302639</v>
      </c>
      <c r="BH82" s="119">
        <v>49.133193872545512</v>
      </c>
      <c r="BI82" s="119">
        <v>44.749506892476489</v>
      </c>
      <c r="BJ82" s="119">
        <v>40.146550918833377</v>
      </c>
      <c r="BK82" s="119">
        <v>34.650087733713299</v>
      </c>
      <c r="BL82" s="119">
        <v>27.359315486487123</v>
      </c>
      <c r="BM82" s="119">
        <v>20.911845799234953</v>
      </c>
      <c r="BN82" s="119">
        <v>16.607768501777727</v>
      </c>
      <c r="BO82" s="119">
        <v>10.497183848821319</v>
      </c>
      <c r="BP82" s="119">
        <v>8.7097383530587855</v>
      </c>
      <c r="BQ82" s="119">
        <v>5.065039932783673</v>
      </c>
      <c r="BR82" s="119">
        <v>3.7346282355860243</v>
      </c>
      <c r="BS82" s="119">
        <v>1.5314340013133214</v>
      </c>
      <c r="BT82" s="119">
        <v>1.7464504625104782</v>
      </c>
      <c r="BU82" s="119">
        <v>0.49449805756473242</v>
      </c>
      <c r="BV82" s="119">
        <v>0.23360296739171543</v>
      </c>
      <c r="BW82" s="119">
        <v>0.14897963451293217</v>
      </c>
      <c r="BX82" s="119">
        <v>0</v>
      </c>
      <c r="BY82" s="119">
        <v>0</v>
      </c>
      <c r="BZ82" s="119">
        <v>0</v>
      </c>
      <c r="CA82" s="119">
        <v>0</v>
      </c>
      <c r="CB82" s="119">
        <v>0</v>
      </c>
      <c r="CC82" s="120">
        <v>0</v>
      </c>
    </row>
    <row r="83" spans="1:81" x14ac:dyDescent="0.4">
      <c r="A83" s="113"/>
      <c r="B83" s="49" t="s">
        <v>218</v>
      </c>
      <c r="C83" s="186" t="s">
        <v>214</v>
      </c>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v>0</v>
      </c>
      <c r="AI83" s="119">
        <v>0</v>
      </c>
      <c r="AJ83" s="119">
        <v>0</v>
      </c>
      <c r="AK83" s="119">
        <v>0</v>
      </c>
      <c r="AL83" s="119">
        <v>0</v>
      </c>
      <c r="AM83" s="119">
        <v>0</v>
      </c>
      <c r="AN83" s="119">
        <v>0</v>
      </c>
      <c r="AO83" s="119">
        <v>0</v>
      </c>
      <c r="AP83" s="119">
        <v>0</v>
      </c>
      <c r="AQ83" s="119">
        <v>0</v>
      </c>
      <c r="AR83" s="119">
        <v>0</v>
      </c>
      <c r="AS83" s="119">
        <v>0</v>
      </c>
      <c r="AT83" s="119">
        <v>0</v>
      </c>
      <c r="AU83" s="119">
        <v>27.301483958922798</v>
      </c>
      <c r="AV83" s="119">
        <v>31.403535426123302</v>
      </c>
      <c r="AW83" s="119">
        <v>38.953027923715609</v>
      </c>
      <c r="AX83" s="119">
        <v>45.891248694830281</v>
      </c>
      <c r="AY83" s="119">
        <v>52.851556234320952</v>
      </c>
      <c r="AZ83" s="119">
        <v>59.877862653860376</v>
      </c>
      <c r="BA83" s="119">
        <v>60.305106380603043</v>
      </c>
      <c r="BB83" s="119">
        <v>62.105453462028791</v>
      </c>
      <c r="BC83" s="119">
        <v>61.756395017051759</v>
      </c>
      <c r="BD83" s="119">
        <v>90.556569773332853</v>
      </c>
      <c r="BE83" s="119">
        <v>95.427624818562236</v>
      </c>
      <c r="BF83" s="119">
        <v>69.814232770331955</v>
      </c>
      <c r="BG83" s="119">
        <v>53.998374322432021</v>
      </c>
      <c r="BH83" s="119">
        <v>55.717067960683089</v>
      </c>
      <c r="BI83" s="119">
        <v>50.343435306263565</v>
      </c>
      <c r="BJ83" s="119">
        <v>53.907445636154904</v>
      </c>
      <c r="BK83" s="119">
        <v>59.193127334867022</v>
      </c>
      <c r="BL83" s="119">
        <v>60.792059958206629</v>
      </c>
      <c r="BM83" s="119">
        <v>62.386113294519902</v>
      </c>
      <c r="BN83" s="119">
        <v>57.459800956705294</v>
      </c>
      <c r="BO83" s="119">
        <v>51.489462200012156</v>
      </c>
      <c r="BP83" s="119">
        <v>54.633138674630551</v>
      </c>
      <c r="BQ83" s="119">
        <v>55.412506440661211</v>
      </c>
      <c r="BR83" s="119">
        <v>52.647934697770076</v>
      </c>
      <c r="BS83" s="119">
        <v>48.874534419601879</v>
      </c>
      <c r="BT83" s="119">
        <v>45.839926457676071</v>
      </c>
      <c r="BU83" s="119">
        <v>43.400817099575448</v>
      </c>
      <c r="BV83" s="119">
        <v>32.372407757019857</v>
      </c>
      <c r="BW83" s="119">
        <v>29.050883177712695</v>
      </c>
      <c r="BX83" s="119">
        <v>27.823533601646226</v>
      </c>
      <c r="BY83" s="119">
        <v>29.417298880361813</v>
      </c>
      <c r="BZ83" s="119">
        <v>30.502422742872863</v>
      </c>
      <c r="CA83" s="119">
        <v>31.111194480185688</v>
      </c>
      <c r="CB83" s="119">
        <v>32.069256071298717</v>
      </c>
      <c r="CC83" s="120">
        <v>33.708539441792297</v>
      </c>
    </row>
    <row r="84" spans="1:81" ht="26.25" customHeight="1" x14ac:dyDescent="0.4">
      <c r="A84" s="113"/>
      <c r="B84" s="49" t="s">
        <v>344</v>
      </c>
      <c r="C84" s="186" t="s">
        <v>217</v>
      </c>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v>498.397307638531</v>
      </c>
      <c r="AI84" s="119">
        <v>426.51286122059093</v>
      </c>
      <c r="AJ84" s="119">
        <v>365.5141337062874</v>
      </c>
      <c r="AK84" s="119">
        <v>340.80619745607788</v>
      </c>
      <c r="AL84" s="119">
        <v>320.58373643996015</v>
      </c>
      <c r="AM84" s="119">
        <v>308.96554114926056</v>
      </c>
      <c r="AN84" s="119">
        <v>298.02025261599516</v>
      </c>
      <c r="AO84" s="119">
        <v>282.3052836932884</v>
      </c>
      <c r="AP84" s="119">
        <v>276.22953050024665</v>
      </c>
      <c r="AQ84" s="119">
        <v>261.59276319342086</v>
      </c>
      <c r="AR84" s="119">
        <v>250.14182982673228</v>
      </c>
      <c r="AS84" s="119">
        <v>238.53648419211285</v>
      </c>
      <c r="AT84" s="119">
        <v>221.12116413697109</v>
      </c>
      <c r="AU84" s="119">
        <v>212.63595237889982</v>
      </c>
      <c r="AV84" s="119">
        <v>208.66655637711094</v>
      </c>
      <c r="AW84" s="119">
        <v>216.00192623443354</v>
      </c>
      <c r="AX84" s="119">
        <v>215.36640696201135</v>
      </c>
      <c r="AY84" s="119">
        <v>210.62807743983302</v>
      </c>
      <c r="AZ84" s="119">
        <v>210.6650934481959</v>
      </c>
      <c r="BA84" s="119">
        <v>202.56856360920304</v>
      </c>
      <c r="BB84" s="119">
        <v>201.15418184608629</v>
      </c>
      <c r="BC84" s="119">
        <v>190.22360549145677</v>
      </c>
      <c r="BD84" s="119">
        <v>188.05203716589</v>
      </c>
      <c r="BE84" s="119">
        <v>187.17962238193451</v>
      </c>
      <c r="BF84" s="119">
        <v>182.90688907726917</v>
      </c>
      <c r="BG84" s="119">
        <v>182.50045423605471</v>
      </c>
      <c r="BH84" s="119">
        <v>178.43473693594268</v>
      </c>
      <c r="BI84" s="119">
        <v>175.06092689195086</v>
      </c>
      <c r="BJ84" s="119">
        <v>172.96111173688706</v>
      </c>
      <c r="BK84" s="119">
        <v>170.11249958599188</v>
      </c>
      <c r="BL84" s="119">
        <v>1070.7116735055117</v>
      </c>
      <c r="BM84" s="119">
        <v>155.27533786411232</v>
      </c>
      <c r="BN84" s="119">
        <v>153.93738278429558</v>
      </c>
      <c r="BO84" s="119">
        <v>152.83270842933558</v>
      </c>
      <c r="BP84" s="119">
        <v>149.90182327223289</v>
      </c>
      <c r="BQ84" s="119">
        <v>146.1302783198575</v>
      </c>
      <c r="BR84" s="119">
        <v>146.57634738866821</v>
      </c>
      <c r="BS84" s="119">
        <v>148.8623431996123</v>
      </c>
      <c r="BT84" s="119">
        <v>143.95827484601611</v>
      </c>
      <c r="BU84" s="119">
        <v>141.05330268270103</v>
      </c>
      <c r="BV84" s="119">
        <v>137.49141381334127</v>
      </c>
      <c r="BW84" s="119">
        <v>132.45049954803275</v>
      </c>
      <c r="BX84" s="119">
        <v>125.8940455173389</v>
      </c>
      <c r="BY84" s="119">
        <v>131.11245976234136</v>
      </c>
      <c r="BZ84" s="119">
        <v>131.72041594434515</v>
      </c>
      <c r="CA84" s="119">
        <v>131.23377403014402</v>
      </c>
      <c r="CB84" s="119">
        <v>130.58156745962086</v>
      </c>
      <c r="CC84" s="120">
        <v>129.90364027713608</v>
      </c>
    </row>
    <row r="85" spans="1:81" x14ac:dyDescent="0.4">
      <c r="A85" s="113"/>
      <c r="B85" s="49" t="s">
        <v>222</v>
      </c>
      <c r="C85" s="186" t="s">
        <v>223</v>
      </c>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v>0</v>
      </c>
      <c r="AI85" s="119">
        <v>0</v>
      </c>
      <c r="AJ85" s="119">
        <v>0</v>
      </c>
      <c r="AK85" s="119">
        <v>0</v>
      </c>
      <c r="AL85" s="119">
        <v>0</v>
      </c>
      <c r="AM85" s="119">
        <v>0</v>
      </c>
      <c r="AN85" s="119">
        <v>0</v>
      </c>
      <c r="AO85" s="119">
        <v>0</v>
      </c>
      <c r="AP85" s="119">
        <v>0</v>
      </c>
      <c r="AQ85" s="119">
        <v>0</v>
      </c>
      <c r="AR85" s="119">
        <v>0</v>
      </c>
      <c r="AS85" s="119">
        <v>0</v>
      </c>
      <c r="AT85" s="119">
        <v>0</v>
      </c>
      <c r="AU85" s="119">
        <v>0</v>
      </c>
      <c r="AV85" s="119">
        <v>0</v>
      </c>
      <c r="AW85" s="119">
        <v>0</v>
      </c>
      <c r="AX85" s="119">
        <v>0</v>
      </c>
      <c r="AY85" s="119">
        <v>0</v>
      </c>
      <c r="AZ85" s="119">
        <v>0</v>
      </c>
      <c r="BA85" s="119">
        <v>0</v>
      </c>
      <c r="BB85" s="119">
        <v>0</v>
      </c>
      <c r="BC85" s="119">
        <v>0</v>
      </c>
      <c r="BD85" s="119">
        <v>0</v>
      </c>
      <c r="BE85" s="119">
        <v>0</v>
      </c>
      <c r="BF85" s="119">
        <v>0</v>
      </c>
      <c r="BG85" s="119">
        <v>0</v>
      </c>
      <c r="BH85" s="119">
        <v>0</v>
      </c>
      <c r="BI85" s="119">
        <v>0</v>
      </c>
      <c r="BJ85" s="119">
        <v>3.278150193835641</v>
      </c>
      <c r="BK85" s="119">
        <v>3.7155522570406871</v>
      </c>
      <c r="BL85" s="119">
        <v>189.25363763168738</v>
      </c>
      <c r="BM85" s="119">
        <v>248.37853705233167</v>
      </c>
      <c r="BN85" s="119">
        <v>335.58779337277582</v>
      </c>
      <c r="BO85" s="119">
        <v>96.509601327052366</v>
      </c>
      <c r="BP85" s="119">
        <v>101.69990441624556</v>
      </c>
      <c r="BQ85" s="119">
        <v>5.7899778163590945</v>
      </c>
      <c r="BR85" s="119">
        <v>7.2282166783731006</v>
      </c>
      <c r="BS85" s="119">
        <v>2.1865598988548882</v>
      </c>
      <c r="BT85" s="119">
        <v>1.7749895394665742</v>
      </c>
      <c r="BU85" s="119">
        <v>60.533130185523092</v>
      </c>
      <c r="BV85" s="119">
        <v>21.974614212112623</v>
      </c>
      <c r="BW85" s="119">
        <v>10.938003239958608</v>
      </c>
      <c r="BX85" s="119">
        <v>56.492415416274859</v>
      </c>
      <c r="BY85" s="119">
        <v>58.994288024578829</v>
      </c>
      <c r="BZ85" s="119">
        <v>58.268487748591809</v>
      </c>
      <c r="CA85" s="119">
        <v>57.256223095397083</v>
      </c>
      <c r="CB85" s="119">
        <v>50.417361370215104</v>
      </c>
      <c r="CC85" s="120">
        <v>48.47737126041784</v>
      </c>
    </row>
    <row r="86" spans="1:81" x14ac:dyDescent="0.4">
      <c r="A86" s="113"/>
      <c r="B86" s="49" t="s">
        <v>23</v>
      </c>
      <c r="C86" s="186" t="s">
        <v>223</v>
      </c>
      <c r="D86" s="119"/>
      <c r="E86" s="119"/>
      <c r="F86" s="119"/>
      <c r="G86" s="119"/>
      <c r="H86" s="119"/>
      <c r="I86" s="119"/>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c r="AG86" s="119"/>
      <c r="AH86" s="119">
        <v>981.53332624701068</v>
      </c>
      <c r="AI86" s="119">
        <v>965.17134348046079</v>
      </c>
      <c r="AJ86" s="119">
        <v>1087.7654616153163</v>
      </c>
      <c r="AK86" s="119">
        <v>1470.5094717143136</v>
      </c>
      <c r="AL86" s="119">
        <v>1670.9349478909444</v>
      </c>
      <c r="AM86" s="119">
        <v>1799.5394234877203</v>
      </c>
      <c r="AN86" s="119">
        <v>1894.8348408320724</v>
      </c>
      <c r="AO86" s="119">
        <v>1964.1567924879157</v>
      </c>
      <c r="AP86" s="119">
        <v>2079.7463198276146</v>
      </c>
      <c r="AQ86" s="119">
        <v>2049.1963471824715</v>
      </c>
      <c r="AR86" s="119">
        <v>1744.7254937664213</v>
      </c>
      <c r="AS86" s="119">
        <v>1994.1079548642761</v>
      </c>
      <c r="AT86" s="119">
        <v>2287.032315198288</v>
      </c>
      <c r="AU86" s="119">
        <v>1246.7690078224236</v>
      </c>
      <c r="AV86" s="119">
        <v>1312.8010493863273</v>
      </c>
      <c r="AW86" s="119">
        <v>1665.6788204288839</v>
      </c>
      <c r="AX86" s="119">
        <v>1699.8919371809322</v>
      </c>
      <c r="AY86" s="119">
        <v>1681.7525560373285</v>
      </c>
      <c r="AZ86" s="119">
        <v>1695.4646942659967</v>
      </c>
      <c r="BA86" s="119">
        <v>1774.1064463974158</v>
      </c>
      <c r="BB86" s="119">
        <v>1818.4224234158057</v>
      </c>
      <c r="BC86" s="119">
        <v>1873.1434387174272</v>
      </c>
      <c r="BD86" s="119">
        <v>1943.3435301272493</v>
      </c>
      <c r="BE86" s="119">
        <v>2102.435812921236</v>
      </c>
      <c r="BF86" s="119">
        <v>2180.6024225214551</v>
      </c>
      <c r="BG86" s="119">
        <v>2405.7838530014837</v>
      </c>
      <c r="BH86" s="119">
        <v>2652.3009096446317</v>
      </c>
      <c r="BI86" s="119">
        <v>2604.9948716759422</v>
      </c>
      <c r="BJ86" s="119">
        <v>2753.9132417306646</v>
      </c>
      <c r="BK86" s="119">
        <v>2735.3794988774393</v>
      </c>
      <c r="BL86" s="119">
        <v>2814.4416008003927</v>
      </c>
      <c r="BM86" s="119">
        <v>2868.6869947868217</v>
      </c>
      <c r="BN86" s="119">
        <v>2858.9409029525887</v>
      </c>
      <c r="BO86" s="119">
        <v>2759.3914316083501</v>
      </c>
      <c r="BP86" s="119">
        <v>2594.1676605250404</v>
      </c>
      <c r="BQ86" s="119">
        <v>0</v>
      </c>
      <c r="BR86" s="119">
        <v>0</v>
      </c>
      <c r="BS86" s="119">
        <v>0</v>
      </c>
      <c r="BT86" s="119">
        <v>0</v>
      </c>
      <c r="BU86" s="119">
        <v>0</v>
      </c>
      <c r="BV86" s="119">
        <v>0</v>
      </c>
      <c r="BW86" s="119">
        <v>0</v>
      </c>
      <c r="BX86" s="119">
        <v>0</v>
      </c>
      <c r="BY86" s="119">
        <v>0</v>
      </c>
      <c r="BZ86" s="119">
        <v>0</v>
      </c>
      <c r="CA86" s="119">
        <v>0</v>
      </c>
      <c r="CB86" s="119">
        <v>0</v>
      </c>
      <c r="CC86" s="120">
        <v>0</v>
      </c>
    </row>
    <row r="87" spans="1:81" x14ac:dyDescent="0.4">
      <c r="A87" s="113"/>
      <c r="B87" s="49" t="s">
        <v>224</v>
      </c>
      <c r="C87" s="186" t="s">
        <v>217</v>
      </c>
      <c r="D87" s="119"/>
      <c r="E87" s="119"/>
      <c r="F87" s="119"/>
      <c r="G87" s="119"/>
      <c r="H87" s="119"/>
      <c r="I87" s="119"/>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v>83.066217939755163</v>
      </c>
      <c r="AI87" s="119">
        <v>71.085476870098489</v>
      </c>
      <c r="AJ87" s="119">
        <v>59.675776931638765</v>
      </c>
      <c r="AK87" s="119">
        <v>57.363419373795288</v>
      </c>
      <c r="AL87" s="119">
        <v>53.43062273999336</v>
      </c>
      <c r="AM87" s="119">
        <v>50.994312616868243</v>
      </c>
      <c r="AN87" s="119">
        <v>48.250898042589697</v>
      </c>
      <c r="AO87" s="119">
        <v>48.395191490278009</v>
      </c>
      <c r="AP87" s="119">
        <v>46.468519149574206</v>
      </c>
      <c r="AQ87" s="119">
        <v>6.3760180038172116</v>
      </c>
      <c r="AR87" s="119">
        <v>0</v>
      </c>
      <c r="AS87" s="119">
        <v>0</v>
      </c>
      <c r="AT87" s="119">
        <v>0</v>
      </c>
      <c r="AU87" s="119">
        <v>0</v>
      </c>
      <c r="AV87" s="119">
        <v>0</v>
      </c>
      <c r="AW87" s="119">
        <v>0</v>
      </c>
      <c r="AX87" s="119">
        <v>0</v>
      </c>
      <c r="AY87" s="119">
        <v>0</v>
      </c>
      <c r="AZ87" s="119">
        <v>0</v>
      </c>
      <c r="BA87" s="119">
        <v>0</v>
      </c>
      <c r="BB87" s="119">
        <v>0</v>
      </c>
      <c r="BC87" s="119">
        <v>0</v>
      </c>
      <c r="BD87" s="119">
        <v>0</v>
      </c>
      <c r="BE87" s="119">
        <v>0</v>
      </c>
      <c r="BF87" s="119">
        <v>0</v>
      </c>
      <c r="BG87" s="119">
        <v>0</v>
      </c>
      <c r="BH87" s="119">
        <v>0</v>
      </c>
      <c r="BI87" s="119">
        <v>0</v>
      </c>
      <c r="BJ87" s="119">
        <v>0</v>
      </c>
      <c r="BK87" s="119">
        <v>0</v>
      </c>
      <c r="BL87" s="119">
        <v>0</v>
      </c>
      <c r="BM87" s="119">
        <v>0</v>
      </c>
      <c r="BN87" s="119">
        <v>0</v>
      </c>
      <c r="BO87" s="119">
        <v>0</v>
      </c>
      <c r="BP87" s="119">
        <v>0</v>
      </c>
      <c r="BQ87" s="119">
        <v>0</v>
      </c>
      <c r="BR87" s="119">
        <v>0</v>
      </c>
      <c r="BS87" s="119">
        <v>0</v>
      </c>
      <c r="BT87" s="119">
        <v>0</v>
      </c>
      <c r="BU87" s="119">
        <v>0</v>
      </c>
      <c r="BV87" s="119">
        <v>0</v>
      </c>
      <c r="BW87" s="119">
        <v>0</v>
      </c>
      <c r="BX87" s="119">
        <v>0</v>
      </c>
      <c r="BY87" s="119">
        <v>0</v>
      </c>
      <c r="BZ87" s="119">
        <v>0</v>
      </c>
      <c r="CA87" s="119">
        <v>0</v>
      </c>
      <c r="CB87" s="119">
        <v>0</v>
      </c>
      <c r="CC87" s="120">
        <v>0</v>
      </c>
    </row>
    <row r="88" spans="1:81" x14ac:dyDescent="0.4">
      <c r="A88" s="113"/>
      <c r="B88" s="49" t="s">
        <v>225</v>
      </c>
      <c r="C88" s="186" t="s">
        <v>214</v>
      </c>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v>0</v>
      </c>
      <c r="AI88" s="119">
        <v>0</v>
      </c>
      <c r="AJ88" s="119">
        <v>0</v>
      </c>
      <c r="AK88" s="119">
        <v>0</v>
      </c>
      <c r="AL88" s="119">
        <v>0</v>
      </c>
      <c r="AM88" s="119">
        <v>0</v>
      </c>
      <c r="AN88" s="119">
        <v>0</v>
      </c>
      <c r="AO88" s="119">
        <v>0</v>
      </c>
      <c r="AP88" s="119">
        <v>0</v>
      </c>
      <c r="AQ88" s="119">
        <v>0</v>
      </c>
      <c r="AR88" s="119">
        <v>0</v>
      </c>
      <c r="AS88" s="119">
        <v>0</v>
      </c>
      <c r="AT88" s="119">
        <v>0</v>
      </c>
      <c r="AU88" s="119">
        <v>0</v>
      </c>
      <c r="AV88" s="119">
        <v>916.3643654910353</v>
      </c>
      <c r="AW88" s="119">
        <v>1256.5206783066028</v>
      </c>
      <c r="AX88" s="119">
        <v>1433.5621640379084</v>
      </c>
      <c r="AY88" s="119">
        <v>1709.7027653506575</v>
      </c>
      <c r="AZ88" s="119">
        <v>1986.0816581581009</v>
      </c>
      <c r="BA88" s="119">
        <v>2256.931998475663</v>
      </c>
      <c r="BB88" s="119">
        <v>2472.4333962984661</v>
      </c>
      <c r="BC88" s="119">
        <v>2712.2186923547529</v>
      </c>
      <c r="BD88" s="119">
        <v>2919.6409214481691</v>
      </c>
      <c r="BE88" s="119">
        <v>3185.6333922302242</v>
      </c>
      <c r="BF88" s="119">
        <v>3329.1604980490351</v>
      </c>
      <c r="BG88" s="119">
        <v>3580.5329800943641</v>
      </c>
      <c r="BH88" s="119">
        <v>3784.0682149208269</v>
      </c>
      <c r="BI88" s="119">
        <v>3992.1406177781068</v>
      </c>
      <c r="BJ88" s="119">
        <v>4204.7587346619221</v>
      </c>
      <c r="BK88" s="119">
        <v>4489.6079974757185</v>
      </c>
      <c r="BL88" s="119">
        <v>4710.1052737383698</v>
      </c>
      <c r="BM88" s="119">
        <v>5109.4024491478549</v>
      </c>
      <c r="BN88" s="119">
        <v>5283.021895903762</v>
      </c>
      <c r="BO88" s="119">
        <v>5391.1477410407688</v>
      </c>
      <c r="BP88" s="119">
        <v>5609.5478281609894</v>
      </c>
      <c r="BQ88" s="119">
        <v>5689.9085666410656</v>
      </c>
      <c r="BR88" s="119">
        <v>5893.915000513849</v>
      </c>
      <c r="BS88" s="119">
        <v>5561.879265831677</v>
      </c>
      <c r="BT88" s="119">
        <v>5099.6144055675404</v>
      </c>
      <c r="BU88" s="119">
        <v>4299.915327568985</v>
      </c>
      <c r="BV88" s="119">
        <v>3856.1581469574435</v>
      </c>
      <c r="BW88" s="119">
        <v>3535.8120168069922</v>
      </c>
      <c r="BX88" s="119">
        <v>2597.787109248562</v>
      </c>
      <c r="BY88" s="119">
        <v>2395.8658100374155</v>
      </c>
      <c r="BZ88" s="119">
        <v>2140.0356102800838</v>
      </c>
      <c r="CA88" s="119">
        <v>1855.637008692067</v>
      </c>
      <c r="CB88" s="119">
        <v>1652.2088554204138</v>
      </c>
      <c r="CC88" s="120">
        <v>1457.3047351749005</v>
      </c>
    </row>
    <row r="89" spans="1:81" ht="25.5" customHeight="1" x14ac:dyDescent="0.4">
      <c r="A89" s="113"/>
      <c r="B89" s="49" t="s">
        <v>232</v>
      </c>
      <c r="C89" s="186" t="s">
        <v>214</v>
      </c>
      <c r="D89" s="119"/>
      <c r="E89" s="119"/>
      <c r="F89" s="119"/>
      <c r="G89" s="119"/>
      <c r="H89" s="119"/>
      <c r="I89" s="119"/>
      <c r="J89" s="119"/>
      <c r="K89" s="119"/>
      <c r="L89" s="119"/>
      <c r="M89" s="119"/>
      <c r="N89" s="119"/>
      <c r="O89" s="119"/>
      <c r="P89" s="119"/>
      <c r="Q89" s="119"/>
      <c r="R89" s="119"/>
      <c r="S89" s="119"/>
      <c r="T89" s="119"/>
      <c r="U89" s="119"/>
      <c r="V89" s="119"/>
      <c r="W89" s="119"/>
      <c r="X89" s="119"/>
      <c r="Y89" s="119"/>
      <c r="Z89" s="119"/>
      <c r="AA89" s="119"/>
      <c r="AB89" s="119"/>
      <c r="AC89" s="119"/>
      <c r="AD89" s="119"/>
      <c r="AE89" s="119"/>
      <c r="AF89" s="119"/>
      <c r="AG89" s="119"/>
      <c r="AH89" s="119"/>
      <c r="AI89" s="119"/>
      <c r="AJ89" s="119"/>
      <c r="AK89" s="119"/>
      <c r="AL89" s="119"/>
      <c r="AM89" s="119"/>
      <c r="AN89" s="119"/>
      <c r="AO89" s="119"/>
      <c r="AP89" s="119"/>
      <c r="AQ89" s="119"/>
      <c r="AR89" s="119"/>
      <c r="AS89" s="119"/>
      <c r="AT89" s="119"/>
      <c r="AU89" s="119"/>
      <c r="AV89" s="119"/>
      <c r="AW89" s="119"/>
      <c r="AX89" s="119"/>
      <c r="AY89" s="119"/>
      <c r="AZ89" s="119">
        <v>0</v>
      </c>
      <c r="BA89" s="119">
        <v>0</v>
      </c>
      <c r="BB89" s="119">
        <v>0</v>
      </c>
      <c r="BC89" s="119">
        <v>0</v>
      </c>
      <c r="BD89" s="119">
        <v>0</v>
      </c>
      <c r="BE89" s="119">
        <v>0</v>
      </c>
      <c r="BF89" s="119">
        <v>0</v>
      </c>
      <c r="BG89" s="119">
        <v>0</v>
      </c>
      <c r="BH89" s="119">
        <v>0</v>
      </c>
      <c r="BI89" s="119">
        <v>4.2396798421713768</v>
      </c>
      <c r="BJ89" s="119">
        <v>9.6194862798796255</v>
      </c>
      <c r="BK89" s="119">
        <v>18.039304341952359</v>
      </c>
      <c r="BL89" s="119">
        <v>50.144237336670919</v>
      </c>
      <c r="BM89" s="119">
        <v>43.745372843142597</v>
      </c>
      <c r="BN89" s="119">
        <v>57.566571300218584</v>
      </c>
      <c r="BO89" s="119">
        <v>91.854914621796482</v>
      </c>
      <c r="BP89" s="119">
        <v>134.66655582887705</v>
      </c>
      <c r="BQ89" s="119">
        <v>190.5293193629054</v>
      </c>
      <c r="BR89" s="119">
        <v>221.04528205202473</v>
      </c>
      <c r="BS89" s="119">
        <v>243.67239027225031</v>
      </c>
      <c r="BT89" s="119">
        <v>221.74991132555354</v>
      </c>
      <c r="BU89" s="119">
        <v>243.67642796677401</v>
      </c>
      <c r="BV89" s="119">
        <v>231.64445625736036</v>
      </c>
      <c r="BW89" s="119">
        <v>226.63735116182809</v>
      </c>
      <c r="BX89" s="119">
        <v>216.29001686627669</v>
      </c>
      <c r="BY89" s="119">
        <v>230.1144496611675</v>
      </c>
      <c r="BZ89" s="119">
        <v>233.84087646553601</v>
      </c>
      <c r="CA89" s="119">
        <v>234.19162653944346</v>
      </c>
      <c r="CB89" s="119">
        <v>233.90587490315932</v>
      </c>
      <c r="CC89" s="120">
        <v>233.55176676296776</v>
      </c>
    </row>
    <row r="90" spans="1:81" x14ac:dyDescent="0.4">
      <c r="A90" s="113"/>
      <c r="B90" s="49" t="s">
        <v>233</v>
      </c>
      <c r="C90" s="186" t="s">
        <v>223</v>
      </c>
      <c r="D90" s="119"/>
      <c r="E90" s="119"/>
      <c r="F90" s="119"/>
      <c r="G90" s="119"/>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19"/>
      <c r="AY90" s="119"/>
      <c r="AZ90" s="119">
        <v>0</v>
      </c>
      <c r="BA90" s="119">
        <v>0</v>
      </c>
      <c r="BB90" s="119">
        <v>0</v>
      </c>
      <c r="BC90" s="119">
        <v>0</v>
      </c>
      <c r="BD90" s="119">
        <v>0</v>
      </c>
      <c r="BE90" s="119">
        <v>0</v>
      </c>
      <c r="BF90" s="119">
        <v>0</v>
      </c>
      <c r="BG90" s="119">
        <v>0</v>
      </c>
      <c r="BH90" s="119">
        <v>0</v>
      </c>
      <c r="BI90" s="119">
        <v>0</v>
      </c>
      <c r="BJ90" s="119">
        <v>31.5966236218094</v>
      </c>
      <c r="BK90" s="119">
        <v>29.933561516683881</v>
      </c>
      <c r="BL90" s="119">
        <v>30.734166444317729</v>
      </c>
      <c r="BM90" s="119">
        <v>28.326200702416358</v>
      </c>
      <c r="BN90" s="119">
        <v>25.581272089747429</v>
      </c>
      <c r="BO90" s="119">
        <v>26.419944509691678</v>
      </c>
      <c r="BP90" s="119">
        <v>22.51694847355331</v>
      </c>
      <c r="BQ90" s="119">
        <v>21.35351014064279</v>
      </c>
      <c r="BR90" s="119">
        <v>19.691754178620954</v>
      </c>
      <c r="BS90" s="119">
        <v>16.684446726860042</v>
      </c>
      <c r="BT90" s="119">
        <v>14.894683047190279</v>
      </c>
      <c r="BU90" s="119">
        <v>12.83526042858959</v>
      </c>
      <c r="BV90" s="119">
        <v>13.646014706436105</v>
      </c>
      <c r="BW90" s="119">
        <v>10.295318290446893</v>
      </c>
      <c r="BX90" s="119">
        <v>21.263817256973411</v>
      </c>
      <c r="BY90" s="119">
        <v>14.177956880153173</v>
      </c>
      <c r="BZ90" s="119">
        <v>12.430625023983787</v>
      </c>
      <c r="CA90" s="119">
        <v>13.834823716586211</v>
      </c>
      <c r="CB90" s="119">
        <v>14.157928948012588</v>
      </c>
      <c r="CC90" s="120">
        <v>14.544282338214117</v>
      </c>
    </row>
    <row r="91" spans="1:81" x14ac:dyDescent="0.4">
      <c r="A91" s="113"/>
      <c r="B91" s="49" t="s">
        <v>235</v>
      </c>
      <c r="C91" s="186" t="s">
        <v>223</v>
      </c>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v>1666.2023705826853</v>
      </c>
      <c r="AI91" s="119">
        <v>1567.2487700167978</v>
      </c>
      <c r="AJ91" s="119">
        <v>1698.3473738805685</v>
      </c>
      <c r="AK91" s="119">
        <v>2484.8670100482063</v>
      </c>
      <c r="AL91" s="119">
        <v>2974.3862526802432</v>
      </c>
      <c r="AM91" s="119">
        <v>3356.8854817120746</v>
      </c>
      <c r="AN91" s="119">
        <v>3577.3846548216293</v>
      </c>
      <c r="AO91" s="119">
        <v>3800.2482383540873</v>
      </c>
      <c r="AP91" s="119">
        <v>3919.8558192618548</v>
      </c>
      <c r="AQ91" s="119">
        <v>3845.19759729732</v>
      </c>
      <c r="AR91" s="119">
        <v>4176.4092986122314</v>
      </c>
      <c r="AS91" s="119">
        <v>4355.3844201128531</v>
      </c>
      <c r="AT91" s="119">
        <v>4572.6594869617484</v>
      </c>
      <c r="AU91" s="119">
        <v>4785.8675595046861</v>
      </c>
      <c r="AV91" s="119">
        <v>5089.9068166063898</v>
      </c>
      <c r="AW91" s="119">
        <v>5642.0416480701761</v>
      </c>
      <c r="AX91" s="119">
        <v>5942.360795991156</v>
      </c>
      <c r="AY91" s="119">
        <v>6131.3776671940832</v>
      </c>
      <c r="AZ91" s="119">
        <v>6145.5107463457462</v>
      </c>
      <c r="BA91" s="119">
        <v>6225.1663454826357</v>
      </c>
      <c r="BB91" s="119">
        <v>6227.3963288270552</v>
      </c>
      <c r="BC91" s="119">
        <v>6433.9924442821584</v>
      </c>
      <c r="BD91" s="119">
        <v>6650.856439052307</v>
      </c>
      <c r="BE91" s="119">
        <v>6946.5154938293208</v>
      </c>
      <c r="BF91" s="119">
        <v>7288.9751390496876</v>
      </c>
      <c r="BG91" s="119">
        <v>6624.1421052223768</v>
      </c>
      <c r="BH91" s="119">
        <v>6597.5961017956415</v>
      </c>
      <c r="BI91" s="119">
        <v>6449.8793428619601</v>
      </c>
      <c r="BJ91" s="119">
        <v>6680.7042391755622</v>
      </c>
      <c r="BK91" s="119">
        <v>6580.5884430198139</v>
      </c>
      <c r="BL91" s="119">
        <v>7162.1735806831966</v>
      </c>
      <c r="BM91" s="119">
        <v>7380.5851384566095</v>
      </c>
      <c r="BN91" s="119">
        <v>7482.4780668417934</v>
      </c>
      <c r="BO91" s="119">
        <v>7733.3091172775567</v>
      </c>
      <c r="BP91" s="119">
        <v>7803.6087899006143</v>
      </c>
      <c r="BQ91" s="119">
        <v>7804.7976844414934</v>
      </c>
      <c r="BR91" s="119">
        <v>7738.6366769981069</v>
      </c>
      <c r="BS91" s="119">
        <v>7616.9959681723421</v>
      </c>
      <c r="BT91" s="119">
        <v>7207.3433508036569</v>
      </c>
      <c r="BU91" s="119">
        <v>6812.7858611805223</v>
      </c>
      <c r="BV91" s="119">
        <v>6381.6609536118876</v>
      </c>
      <c r="BW91" s="119">
        <v>6150.2701563631381</v>
      </c>
      <c r="BX91" s="119">
        <v>6035.104943286814</v>
      </c>
      <c r="BY91" s="119">
        <v>6419.0307871036812</v>
      </c>
      <c r="BZ91" s="119">
        <v>6426.0305637112324</v>
      </c>
      <c r="CA91" s="119">
        <v>6362.328176876279</v>
      </c>
      <c r="CB91" s="119">
        <v>6510.3672929043951</v>
      </c>
      <c r="CC91" s="120">
        <v>6443.5632159863108</v>
      </c>
    </row>
    <row r="92" spans="1:81" x14ac:dyDescent="0.4">
      <c r="A92" s="113"/>
      <c r="B92" s="49" t="s">
        <v>333</v>
      </c>
      <c r="C92" s="186"/>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v>369.22985671007439</v>
      </c>
      <c r="AI92" s="119">
        <v>370.29058817118255</v>
      </c>
      <c r="AJ92" s="119">
        <v>351.97558437231447</v>
      </c>
      <c r="AK92" s="119">
        <v>373.41186807495893</v>
      </c>
      <c r="AL92" s="119">
        <v>404.23140703999553</v>
      </c>
      <c r="AM92" s="119">
        <v>460.40929021889713</v>
      </c>
      <c r="AN92" s="119">
        <v>542.98464639513088</v>
      </c>
      <c r="AO92" s="119">
        <v>644.30547580055031</v>
      </c>
      <c r="AP92" s="119">
        <v>805.33262486966055</v>
      </c>
      <c r="AQ92" s="119">
        <v>954.94120338511379</v>
      </c>
      <c r="AR92" s="119">
        <v>1102.2557730679514</v>
      </c>
      <c r="AS92" s="119">
        <v>1266.3568405043061</v>
      </c>
      <c r="AT92" s="119">
        <v>1452.3788233892255</v>
      </c>
      <c r="AU92" s="119">
        <v>1741.5961867353003</v>
      </c>
      <c r="AV92" s="119">
        <v>1914.7305284985969</v>
      </c>
      <c r="AW92" s="119">
        <v>2075.7371059985435</v>
      </c>
      <c r="AX92" s="119">
        <v>2180.0422908406895</v>
      </c>
      <c r="AY92" s="119">
        <v>1818.4452802265748</v>
      </c>
      <c r="AZ92" s="119">
        <v>1423.2184572117717</v>
      </c>
      <c r="BA92" s="119">
        <v>1097.6626551753909</v>
      </c>
      <c r="BB92" s="119">
        <v>696.42262070582967</v>
      </c>
      <c r="BC92" s="119">
        <v>258.71435797512987</v>
      </c>
      <c r="BD92" s="119">
        <v>4.8751070309813622</v>
      </c>
      <c r="BE92" s="119">
        <v>0</v>
      </c>
      <c r="BF92" s="119">
        <v>0</v>
      </c>
      <c r="BG92" s="119">
        <v>0</v>
      </c>
      <c r="BH92" s="119">
        <v>0</v>
      </c>
      <c r="BI92" s="119">
        <v>0</v>
      </c>
      <c r="BJ92" s="119">
        <v>0</v>
      </c>
      <c r="BK92" s="119">
        <v>0</v>
      </c>
      <c r="BL92" s="119">
        <v>0</v>
      </c>
      <c r="BM92" s="119">
        <v>0</v>
      </c>
      <c r="BN92" s="119">
        <v>0</v>
      </c>
      <c r="BO92" s="119">
        <v>0</v>
      </c>
      <c r="BP92" s="119">
        <v>0</v>
      </c>
      <c r="BQ92" s="119">
        <v>0</v>
      </c>
      <c r="BR92" s="119">
        <v>0</v>
      </c>
      <c r="BS92" s="119">
        <v>0</v>
      </c>
      <c r="BT92" s="119">
        <v>0</v>
      </c>
      <c r="BU92" s="119">
        <v>0</v>
      </c>
      <c r="BV92" s="119">
        <v>0</v>
      </c>
      <c r="BW92" s="119">
        <v>0</v>
      </c>
      <c r="BX92" s="119">
        <v>0</v>
      </c>
      <c r="BY92" s="119">
        <v>0</v>
      </c>
      <c r="BZ92" s="119">
        <v>0</v>
      </c>
      <c r="CA92" s="119">
        <v>0</v>
      </c>
      <c r="CB92" s="119">
        <v>0</v>
      </c>
      <c r="CC92" s="120">
        <v>0</v>
      </c>
    </row>
    <row r="93" spans="1:81" x14ac:dyDescent="0.4">
      <c r="A93" s="113"/>
      <c r="B93" s="59" t="s">
        <v>327</v>
      </c>
      <c r="C93" s="186" t="s">
        <v>223</v>
      </c>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v>369.22985671007439</v>
      </c>
      <c r="AI93" s="119">
        <v>369.83491632546628</v>
      </c>
      <c r="AJ93" s="119">
        <v>350.71116474168576</v>
      </c>
      <c r="AK93" s="119">
        <v>370.4346687609065</v>
      </c>
      <c r="AL93" s="119">
        <v>398.45634179550484</v>
      </c>
      <c r="AM93" s="119">
        <v>453.28361608850503</v>
      </c>
      <c r="AN93" s="119">
        <v>531.98649112702356</v>
      </c>
      <c r="AO93" s="119">
        <v>629.01659924359296</v>
      </c>
      <c r="AP93" s="119">
        <v>779.62807769993026</v>
      </c>
      <c r="AQ93" s="119">
        <v>917.71985778325154</v>
      </c>
      <c r="AR93" s="119">
        <v>1052.7805304183648</v>
      </c>
      <c r="AS93" s="119">
        <v>1200.0677776701832</v>
      </c>
      <c r="AT93" s="119">
        <v>1365.1495144825935</v>
      </c>
      <c r="AU93" s="119">
        <v>1623.1554137408214</v>
      </c>
      <c r="AV93" s="119">
        <v>1772.4728662442478</v>
      </c>
      <c r="AW93" s="119">
        <v>1902.703468023813</v>
      </c>
      <c r="AX93" s="119">
        <v>1977.3379894140919</v>
      </c>
      <c r="AY93" s="119">
        <v>1622.2900189521929</v>
      </c>
      <c r="AZ93" s="119">
        <v>1257.3370483977226</v>
      </c>
      <c r="BA93" s="119">
        <v>968.38333679914217</v>
      </c>
      <c r="BB93" s="119">
        <v>609.18964673957817</v>
      </c>
      <c r="BC93" s="119">
        <v>226.11315059934546</v>
      </c>
      <c r="BD93" s="119">
        <v>4.8751070309813622</v>
      </c>
      <c r="BE93" s="119">
        <v>0</v>
      </c>
      <c r="BF93" s="119">
        <v>0</v>
      </c>
      <c r="BG93" s="119">
        <v>0</v>
      </c>
      <c r="BH93" s="119">
        <v>0</v>
      </c>
      <c r="BI93" s="119">
        <v>0</v>
      </c>
      <c r="BJ93" s="119">
        <v>0</v>
      </c>
      <c r="BK93" s="119">
        <v>0</v>
      </c>
      <c r="BL93" s="119">
        <v>0</v>
      </c>
      <c r="BM93" s="119">
        <v>0</v>
      </c>
      <c r="BN93" s="119">
        <v>0</v>
      </c>
      <c r="BO93" s="119">
        <v>0</v>
      </c>
      <c r="BP93" s="119">
        <v>0</v>
      </c>
      <c r="BQ93" s="119">
        <v>0</v>
      </c>
      <c r="BR93" s="119">
        <v>0</v>
      </c>
      <c r="BS93" s="119">
        <v>0</v>
      </c>
      <c r="BT93" s="119">
        <v>0</v>
      </c>
      <c r="BU93" s="119">
        <v>0</v>
      </c>
      <c r="BV93" s="119">
        <v>0</v>
      </c>
      <c r="BW93" s="119">
        <v>0</v>
      </c>
      <c r="BX93" s="119">
        <v>0</v>
      </c>
      <c r="BY93" s="119">
        <v>0</v>
      </c>
      <c r="BZ93" s="119">
        <v>0</v>
      </c>
      <c r="CA93" s="119">
        <v>0</v>
      </c>
      <c r="CB93" s="119">
        <v>0</v>
      </c>
      <c r="CC93" s="120">
        <v>0</v>
      </c>
    </row>
    <row r="94" spans="1:81" s="75" customFormat="1" x14ac:dyDescent="0.4">
      <c r="A94" s="127"/>
      <c r="B94" s="59" t="s">
        <v>328</v>
      </c>
      <c r="C94" s="186" t="s">
        <v>223</v>
      </c>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119">
        <v>0</v>
      </c>
      <c r="AI94" s="119">
        <v>0.45567184571623925</v>
      </c>
      <c r="AJ94" s="119">
        <v>1.2644196306287299</v>
      </c>
      <c r="AK94" s="119">
        <v>2.9771993140524624</v>
      </c>
      <c r="AL94" s="119">
        <v>5.7750652444906718</v>
      </c>
      <c r="AM94" s="119">
        <v>7.1256741303920386</v>
      </c>
      <c r="AN94" s="119">
        <v>10.998155268107382</v>
      </c>
      <c r="AO94" s="119">
        <v>15.288876556957398</v>
      </c>
      <c r="AP94" s="119">
        <v>25.7045471697304</v>
      </c>
      <c r="AQ94" s="119">
        <v>37.221345601862396</v>
      </c>
      <c r="AR94" s="119">
        <v>49.475242649586505</v>
      </c>
      <c r="AS94" s="119">
        <v>66.28906283412293</v>
      </c>
      <c r="AT94" s="119">
        <v>87.229308906631942</v>
      </c>
      <c r="AU94" s="119">
        <v>118.44077299447908</v>
      </c>
      <c r="AV94" s="119">
        <v>142.25766225434921</v>
      </c>
      <c r="AW94" s="119">
        <v>173.03363797473023</v>
      </c>
      <c r="AX94" s="119">
        <v>202.70430142659785</v>
      </c>
      <c r="AY94" s="119">
        <v>196.15526127438184</v>
      </c>
      <c r="AZ94" s="119">
        <v>165.88140881404928</v>
      </c>
      <c r="BA94" s="119">
        <v>129.27931837624891</v>
      </c>
      <c r="BB94" s="119">
        <v>87.232973966251535</v>
      </c>
      <c r="BC94" s="119">
        <v>32.601207375784391</v>
      </c>
      <c r="BD94" s="119">
        <v>0</v>
      </c>
      <c r="BE94" s="119">
        <v>0</v>
      </c>
      <c r="BF94" s="119">
        <v>0</v>
      </c>
      <c r="BG94" s="119">
        <v>0</v>
      </c>
      <c r="BH94" s="119">
        <v>0</v>
      </c>
      <c r="BI94" s="119">
        <v>0</v>
      </c>
      <c r="BJ94" s="119">
        <v>0</v>
      </c>
      <c r="BK94" s="119">
        <v>0</v>
      </c>
      <c r="BL94" s="119">
        <v>0</v>
      </c>
      <c r="BM94" s="119">
        <v>0</v>
      </c>
      <c r="BN94" s="119">
        <v>0</v>
      </c>
      <c r="BO94" s="119">
        <v>0</v>
      </c>
      <c r="BP94" s="119">
        <v>0</v>
      </c>
      <c r="BQ94" s="119">
        <v>0</v>
      </c>
      <c r="BR94" s="119">
        <v>0</v>
      </c>
      <c r="BS94" s="119">
        <v>0</v>
      </c>
      <c r="BT94" s="119">
        <v>0</v>
      </c>
      <c r="BU94" s="119">
        <v>0</v>
      </c>
      <c r="BV94" s="119">
        <v>0</v>
      </c>
      <c r="BW94" s="119">
        <v>0</v>
      </c>
      <c r="BX94" s="119">
        <v>0</v>
      </c>
      <c r="BY94" s="119">
        <v>0</v>
      </c>
      <c r="BZ94" s="119">
        <v>0</v>
      </c>
      <c r="CA94" s="119">
        <v>0</v>
      </c>
      <c r="CB94" s="119">
        <v>0</v>
      </c>
      <c r="CC94" s="120">
        <v>0</v>
      </c>
    </row>
    <row r="95" spans="1:81" ht="25.5" customHeight="1" x14ac:dyDescent="0.4">
      <c r="A95" s="113"/>
      <c r="B95" s="49" t="s">
        <v>320</v>
      </c>
      <c r="C95" s="186"/>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v>2897.9571986789861</v>
      </c>
      <c r="AI95" s="119">
        <v>2758.4819041251453</v>
      </c>
      <c r="AJ95" s="119">
        <v>2702.5024557490297</v>
      </c>
      <c r="AK95" s="119">
        <v>3108.0090110214323</v>
      </c>
      <c r="AL95" s="119">
        <v>2941.3306600150131</v>
      </c>
      <c r="AM95" s="119">
        <v>2940.2097398815677</v>
      </c>
      <c r="AN95" s="119">
        <v>3357.7595051818771</v>
      </c>
      <c r="AO95" s="119">
        <v>3669.940751696417</v>
      </c>
      <c r="AP95" s="119">
        <v>3747.8974581488837</v>
      </c>
      <c r="AQ95" s="119">
        <v>3820.7584203341648</v>
      </c>
      <c r="AR95" s="119">
        <v>4207.8940762477687</v>
      </c>
      <c r="AS95" s="119">
        <v>4316.7317580750796</v>
      </c>
      <c r="AT95" s="119">
        <v>4482.6061887533542</v>
      </c>
      <c r="AU95" s="119">
        <v>5068.0180164803642</v>
      </c>
      <c r="AV95" s="119">
        <v>6687.6369808589598</v>
      </c>
      <c r="AW95" s="119">
        <v>6892.2586946956208</v>
      </c>
      <c r="AX95" s="119">
        <v>6856.4014737441803</v>
      </c>
      <c r="AY95" s="119">
        <v>6515.2056527203704</v>
      </c>
      <c r="AZ95" s="119">
        <v>6165.7810860922609</v>
      </c>
      <c r="BA95" s="119">
        <v>6115.6403009926144</v>
      </c>
      <c r="BB95" s="119">
        <v>5765.1997540752172</v>
      </c>
      <c r="BC95" s="119">
        <v>5997.2948782915209</v>
      </c>
      <c r="BD95" s="119">
        <v>6373.4563176778383</v>
      </c>
      <c r="BE95" s="119">
        <v>6880.2256676276647</v>
      </c>
      <c r="BF95" s="119">
        <v>6713.3479007616452</v>
      </c>
      <c r="BG95" s="119">
        <v>3686.3259649491279</v>
      </c>
      <c r="BH95" s="119">
        <v>0</v>
      </c>
      <c r="BI95" s="119">
        <v>0</v>
      </c>
      <c r="BJ95" s="119">
        <v>0</v>
      </c>
      <c r="BK95" s="119">
        <v>0</v>
      </c>
      <c r="BL95" s="119">
        <v>0</v>
      </c>
      <c r="BM95" s="119">
        <v>0</v>
      </c>
      <c r="BN95" s="119">
        <v>0</v>
      </c>
      <c r="BO95" s="119">
        <v>0</v>
      </c>
      <c r="BP95" s="119">
        <v>0</v>
      </c>
      <c r="BQ95" s="119">
        <v>0</v>
      </c>
      <c r="BR95" s="119">
        <v>0</v>
      </c>
      <c r="BS95" s="119">
        <v>0</v>
      </c>
      <c r="BT95" s="119">
        <v>0</v>
      </c>
      <c r="BU95" s="119">
        <v>0</v>
      </c>
      <c r="BV95" s="119">
        <v>0</v>
      </c>
      <c r="BW95" s="119">
        <v>0</v>
      </c>
      <c r="BX95" s="119">
        <v>0</v>
      </c>
      <c r="BY95" s="119">
        <v>0</v>
      </c>
      <c r="BZ95" s="119">
        <v>0</v>
      </c>
      <c r="CA95" s="119">
        <v>0</v>
      </c>
      <c r="CB95" s="119">
        <v>0</v>
      </c>
      <c r="CC95" s="120">
        <v>0</v>
      </c>
    </row>
    <row r="96" spans="1:81" x14ac:dyDescent="0.4">
      <c r="A96" s="113"/>
      <c r="B96" s="59" t="s">
        <v>334</v>
      </c>
      <c r="C96" s="186" t="s">
        <v>223</v>
      </c>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v>0</v>
      </c>
      <c r="AI96" s="119">
        <v>35.191106105009162</v>
      </c>
      <c r="AJ96" s="119">
        <v>53.176851906445499</v>
      </c>
      <c r="AK96" s="119">
        <v>61.473220369855206</v>
      </c>
      <c r="AL96" s="119">
        <v>97.090768934615667</v>
      </c>
      <c r="AM96" s="119">
        <v>247.10309154144696</v>
      </c>
      <c r="AN96" s="119">
        <v>449.63332727057247</v>
      </c>
      <c r="AO96" s="119">
        <v>741.10709404485056</v>
      </c>
      <c r="AP96" s="119">
        <v>1022.4176801330925</v>
      </c>
      <c r="AQ96" s="119">
        <v>1299.3809243873357</v>
      </c>
      <c r="AR96" s="119">
        <v>1595.9760117242949</v>
      </c>
      <c r="AS96" s="119">
        <v>1864.1080769782609</v>
      </c>
      <c r="AT96" s="119">
        <v>1993.1154412649264</v>
      </c>
      <c r="AU96" s="119">
        <v>2389.899463005293</v>
      </c>
      <c r="AV96" s="119">
        <v>2808.6719821798606</v>
      </c>
      <c r="AW96" s="119">
        <v>2997.8766979389043</v>
      </c>
      <c r="AX96" s="119">
        <v>2975.2199844980664</v>
      </c>
      <c r="AY96" s="119">
        <v>2544.4705488753821</v>
      </c>
      <c r="AZ96" s="119">
        <v>2328.3982152551298</v>
      </c>
      <c r="BA96" s="119">
        <v>2136.311157432222</v>
      </c>
      <c r="BB96" s="119">
        <v>1910.7261665067065</v>
      </c>
      <c r="BC96" s="119">
        <v>1791.0169400012585</v>
      </c>
      <c r="BD96" s="119">
        <v>1703.7850200875823</v>
      </c>
      <c r="BE96" s="119">
        <v>1646.795972206028</v>
      </c>
      <c r="BF96" s="119">
        <v>926.46851123317776</v>
      </c>
      <c r="BG96" s="119">
        <v>356.96728397393252</v>
      </c>
      <c r="BH96" s="119">
        <v>0</v>
      </c>
      <c r="BI96" s="119">
        <v>0</v>
      </c>
      <c r="BJ96" s="119">
        <v>0</v>
      </c>
      <c r="BK96" s="119">
        <v>0</v>
      </c>
      <c r="BL96" s="119">
        <v>0</v>
      </c>
      <c r="BM96" s="119">
        <v>0</v>
      </c>
      <c r="BN96" s="119">
        <v>0</v>
      </c>
      <c r="BO96" s="119">
        <v>0</v>
      </c>
      <c r="BP96" s="119">
        <v>0</v>
      </c>
      <c r="BQ96" s="119">
        <v>0</v>
      </c>
      <c r="BR96" s="119">
        <v>0</v>
      </c>
      <c r="BS96" s="119">
        <v>0</v>
      </c>
      <c r="BT96" s="119">
        <v>0</v>
      </c>
      <c r="BU96" s="119">
        <v>0</v>
      </c>
      <c r="BV96" s="119">
        <v>0</v>
      </c>
      <c r="BW96" s="119">
        <v>0</v>
      </c>
      <c r="BX96" s="119">
        <v>0</v>
      </c>
      <c r="BY96" s="119">
        <v>0</v>
      </c>
      <c r="BZ96" s="119">
        <v>0</v>
      </c>
      <c r="CA96" s="119">
        <v>0</v>
      </c>
      <c r="CB96" s="119">
        <v>0</v>
      </c>
      <c r="CC96" s="120">
        <v>0</v>
      </c>
    </row>
    <row r="97" spans="1:81" x14ac:dyDescent="0.4">
      <c r="A97" s="113"/>
      <c r="B97" s="59" t="s">
        <v>335</v>
      </c>
      <c r="C97" s="186" t="s">
        <v>223</v>
      </c>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v>2897.9571986789861</v>
      </c>
      <c r="AI97" s="119">
        <v>2723.2907980201362</v>
      </c>
      <c r="AJ97" s="119">
        <v>2649.3256038425843</v>
      </c>
      <c r="AK97" s="119">
        <v>3046.5357906515769</v>
      </c>
      <c r="AL97" s="119">
        <v>2844.2398910803977</v>
      </c>
      <c r="AM97" s="119">
        <v>2693.1066483401205</v>
      </c>
      <c r="AN97" s="119">
        <v>2908.1261779113051</v>
      </c>
      <c r="AO97" s="119">
        <v>2928.8336576515662</v>
      </c>
      <c r="AP97" s="119">
        <v>2725.479778015791</v>
      </c>
      <c r="AQ97" s="119">
        <v>2521.3774959468296</v>
      </c>
      <c r="AR97" s="119">
        <v>2611.9180645234742</v>
      </c>
      <c r="AS97" s="119">
        <v>2452.6236810968185</v>
      </c>
      <c r="AT97" s="119">
        <v>2489.4907474884276</v>
      </c>
      <c r="AU97" s="119">
        <v>2678.1185534750707</v>
      </c>
      <c r="AV97" s="119">
        <v>3878.9649986790987</v>
      </c>
      <c r="AW97" s="119">
        <v>3894.3819967567165</v>
      </c>
      <c r="AX97" s="119">
        <v>3881.1814892461134</v>
      </c>
      <c r="AY97" s="119">
        <v>3970.7351038449874</v>
      </c>
      <c r="AZ97" s="119">
        <v>3837.3828708371311</v>
      </c>
      <c r="BA97" s="119">
        <v>3979.3291435603919</v>
      </c>
      <c r="BB97" s="119">
        <v>3854.473587568511</v>
      </c>
      <c r="BC97" s="119">
        <v>4206.2779382902627</v>
      </c>
      <c r="BD97" s="119">
        <v>4669.6712975902556</v>
      </c>
      <c r="BE97" s="119">
        <v>5233.4296954216361</v>
      </c>
      <c r="BF97" s="119">
        <v>5786.879389528468</v>
      </c>
      <c r="BG97" s="119">
        <v>3329.3586809751955</v>
      </c>
      <c r="BH97" s="119">
        <v>0</v>
      </c>
      <c r="BI97" s="119">
        <v>0</v>
      </c>
      <c r="BJ97" s="119">
        <v>0</v>
      </c>
      <c r="BK97" s="119">
        <v>0</v>
      </c>
      <c r="BL97" s="119">
        <v>0</v>
      </c>
      <c r="BM97" s="119">
        <v>0</v>
      </c>
      <c r="BN97" s="119">
        <v>0</v>
      </c>
      <c r="BO97" s="119">
        <v>0</v>
      </c>
      <c r="BP97" s="119">
        <v>0</v>
      </c>
      <c r="BQ97" s="119">
        <v>0</v>
      </c>
      <c r="BR97" s="119">
        <v>0</v>
      </c>
      <c r="BS97" s="119">
        <v>0</v>
      </c>
      <c r="BT97" s="119">
        <v>0</v>
      </c>
      <c r="BU97" s="119">
        <v>0</v>
      </c>
      <c r="BV97" s="119">
        <v>0</v>
      </c>
      <c r="BW97" s="119">
        <v>0</v>
      </c>
      <c r="BX97" s="119">
        <v>0</v>
      </c>
      <c r="BY97" s="119">
        <v>0</v>
      </c>
      <c r="BZ97" s="119">
        <v>0</v>
      </c>
      <c r="CA97" s="119">
        <v>0</v>
      </c>
      <c r="CB97" s="119">
        <v>0</v>
      </c>
      <c r="CC97" s="120">
        <v>0</v>
      </c>
    </row>
    <row r="98" spans="1:81" x14ac:dyDescent="0.4">
      <c r="A98" s="113"/>
      <c r="B98" s="49" t="s">
        <v>28</v>
      </c>
      <c r="C98" s="186" t="s">
        <v>214</v>
      </c>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v>473.8019173888693</v>
      </c>
      <c r="AI98" s="119">
        <v>461.17012766148349</v>
      </c>
      <c r="AJ98" s="119">
        <v>454.13740210236745</v>
      </c>
      <c r="AK98" s="119">
        <v>464.90350119168721</v>
      </c>
      <c r="AL98" s="119">
        <v>506.56937235947396</v>
      </c>
      <c r="AM98" s="119">
        <v>494.0524356677173</v>
      </c>
      <c r="AN98" s="119">
        <v>456.86053038623999</v>
      </c>
      <c r="AO98" s="119">
        <v>448.47430226534084</v>
      </c>
      <c r="AP98" s="119">
        <v>532.28423793489253</v>
      </c>
      <c r="AQ98" s="119">
        <v>506.71372398631081</v>
      </c>
      <c r="AR98" s="119">
        <v>485.10778163180765</v>
      </c>
      <c r="AS98" s="119">
        <v>458.50072548024843</v>
      </c>
      <c r="AT98" s="119">
        <v>463.8570484685107</v>
      </c>
      <c r="AU98" s="119">
        <v>479.85163014020173</v>
      </c>
      <c r="AV98" s="119">
        <v>485.79855546271097</v>
      </c>
      <c r="AW98" s="119">
        <v>502.51561146577643</v>
      </c>
      <c r="AX98" s="119">
        <v>498.42019072600164</v>
      </c>
      <c r="AY98" s="119">
        <v>499.48624935837779</v>
      </c>
      <c r="AZ98" s="119">
        <v>465.09267514192766</v>
      </c>
      <c r="BA98" s="119">
        <v>469.50652951239096</v>
      </c>
      <c r="BB98" s="119">
        <v>466.27084888976009</v>
      </c>
      <c r="BC98" s="119">
        <v>463.12722788360435</v>
      </c>
      <c r="BD98" s="119">
        <v>478.21100962755793</v>
      </c>
      <c r="BE98" s="119">
        <v>487.09738134954659</v>
      </c>
      <c r="BF98" s="119">
        <v>491.71195677285419</v>
      </c>
      <c r="BG98" s="119">
        <v>461.60373999850907</v>
      </c>
      <c r="BH98" s="119">
        <v>478.93586294726089</v>
      </c>
      <c r="BI98" s="119">
        <v>467.1254584494327</v>
      </c>
      <c r="BJ98" s="119">
        <v>468.10580927911701</v>
      </c>
      <c r="BK98" s="119">
        <v>496.83155693354979</v>
      </c>
      <c r="BL98" s="119">
        <v>604.31417473364968</v>
      </c>
      <c r="BM98" s="119">
        <v>623.86191915520908</v>
      </c>
      <c r="BN98" s="119">
        <v>609.84642859118333</v>
      </c>
      <c r="BO98" s="119">
        <v>613.0170633922221</v>
      </c>
      <c r="BP98" s="119">
        <v>626.5729589509973</v>
      </c>
      <c r="BQ98" s="119">
        <v>627.30776310467525</v>
      </c>
      <c r="BR98" s="119">
        <v>635.25663112390009</v>
      </c>
      <c r="BS98" s="119">
        <v>635.96805945388314</v>
      </c>
      <c r="BT98" s="119">
        <v>574.4667616296598</v>
      </c>
      <c r="BU98" s="119">
        <v>559.45270357501681</v>
      </c>
      <c r="BV98" s="119">
        <v>551.08919110344175</v>
      </c>
      <c r="BW98" s="119">
        <v>535.65914802633961</v>
      </c>
      <c r="BX98" s="119">
        <v>437.26744008306201</v>
      </c>
      <c r="BY98" s="119">
        <v>442.57958236158123</v>
      </c>
      <c r="BZ98" s="119">
        <v>437.19204925528283</v>
      </c>
      <c r="CA98" s="119">
        <v>428.70471195887001</v>
      </c>
      <c r="CB98" s="119">
        <v>417.13443295680696</v>
      </c>
      <c r="CC98" s="120">
        <v>407.2736195716538</v>
      </c>
    </row>
    <row r="99" spans="1:81" x14ac:dyDescent="0.4">
      <c r="A99" s="113"/>
      <c r="B99" s="49" t="s">
        <v>248</v>
      </c>
      <c r="C99" s="186" t="s">
        <v>214</v>
      </c>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v>7.1712679400526591</v>
      </c>
      <c r="BM99" s="119">
        <v>9.0179269739879757</v>
      </c>
      <c r="BN99" s="119">
        <v>11.632172436125684</v>
      </c>
      <c r="BO99" s="119">
        <v>11.786910656559987</v>
      </c>
      <c r="BP99" s="119">
        <v>11.422299523284272</v>
      </c>
      <c r="BQ99" s="119">
        <v>10.992464541554547</v>
      </c>
      <c r="BR99" s="119">
        <v>44.154080182894688</v>
      </c>
      <c r="BS99" s="119">
        <v>51.104292295536489</v>
      </c>
      <c r="BT99" s="119">
        <v>47.007313061417108</v>
      </c>
      <c r="BU99" s="119">
        <v>54.417352405489183</v>
      </c>
      <c r="BV99" s="119">
        <v>44.880561230066945</v>
      </c>
      <c r="BW99" s="119">
        <v>46.856261298930484</v>
      </c>
      <c r="BX99" s="119">
        <v>43.31334350407279</v>
      </c>
      <c r="BY99" s="119">
        <v>44.862053556964135</v>
      </c>
      <c r="BZ99" s="119">
        <v>44.183607479119118</v>
      </c>
      <c r="CA99" s="119">
        <v>43.305426579350225</v>
      </c>
      <c r="CB99" s="119">
        <v>42.274696786787423</v>
      </c>
      <c r="CC99" s="120">
        <v>41.378573653985946</v>
      </c>
    </row>
    <row r="100" spans="1:81" ht="25.5" customHeight="1" x14ac:dyDescent="0.4">
      <c r="A100" s="113"/>
      <c r="B100" s="49" t="s">
        <v>249</v>
      </c>
      <c r="C100" s="186" t="s">
        <v>214</v>
      </c>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v>0</v>
      </c>
      <c r="AI100" s="119">
        <v>11.125144314665437</v>
      </c>
      <c r="AJ100" s="119">
        <v>55.20216881682525</v>
      </c>
      <c r="AK100" s="119">
        <v>99.758373664656659</v>
      </c>
      <c r="AL100" s="119">
        <v>153.29787785162202</v>
      </c>
      <c r="AM100" s="119">
        <v>212.3458998640813</v>
      </c>
      <c r="AN100" s="119">
        <v>260.49354089309946</v>
      </c>
      <c r="AO100" s="119">
        <v>322.76805022106981</v>
      </c>
      <c r="AP100" s="119">
        <v>408.37217813518566</v>
      </c>
      <c r="AQ100" s="119">
        <v>474.99680827970531</v>
      </c>
      <c r="AR100" s="119">
        <v>531.21163733544233</v>
      </c>
      <c r="AS100" s="119">
        <v>586.68577671949811</v>
      </c>
      <c r="AT100" s="119">
        <v>645.11297319959374</v>
      </c>
      <c r="AU100" s="119">
        <v>748.72701508139198</v>
      </c>
      <c r="AV100" s="119">
        <v>46.937808690271467</v>
      </c>
      <c r="AW100" s="119">
        <v>0</v>
      </c>
      <c r="AX100" s="119">
        <v>0</v>
      </c>
      <c r="AY100" s="119">
        <v>0</v>
      </c>
      <c r="AZ100" s="119">
        <v>0</v>
      </c>
      <c r="BA100" s="119">
        <v>0</v>
      </c>
      <c r="BB100" s="119">
        <v>0</v>
      </c>
      <c r="BC100" s="119">
        <v>0</v>
      </c>
      <c r="BD100" s="119">
        <v>0</v>
      </c>
      <c r="BE100" s="119">
        <v>0</v>
      </c>
      <c r="BF100" s="119">
        <v>0</v>
      </c>
      <c r="BG100" s="119">
        <v>0</v>
      </c>
      <c r="BH100" s="119">
        <v>0</v>
      </c>
      <c r="BI100" s="119">
        <v>0</v>
      </c>
      <c r="BJ100" s="119">
        <v>0</v>
      </c>
      <c r="BK100" s="119">
        <v>0</v>
      </c>
      <c r="BL100" s="119">
        <v>0</v>
      </c>
      <c r="BM100" s="119">
        <v>0</v>
      </c>
      <c r="BN100" s="119">
        <v>0</v>
      </c>
      <c r="BO100" s="119">
        <v>0</v>
      </c>
      <c r="BP100" s="119">
        <v>0</v>
      </c>
      <c r="BQ100" s="119">
        <v>0</v>
      </c>
      <c r="BR100" s="119">
        <v>0</v>
      </c>
      <c r="BS100" s="119">
        <v>0</v>
      </c>
      <c r="BT100" s="119">
        <v>0</v>
      </c>
      <c r="BU100" s="119">
        <v>0</v>
      </c>
      <c r="BV100" s="119">
        <v>0</v>
      </c>
      <c r="BW100" s="119">
        <v>0</v>
      </c>
      <c r="BX100" s="119">
        <v>0</v>
      </c>
      <c r="BY100" s="119">
        <v>0</v>
      </c>
      <c r="BZ100" s="119">
        <v>0</v>
      </c>
      <c r="CA100" s="119">
        <v>0</v>
      </c>
      <c r="CB100" s="119">
        <v>0</v>
      </c>
      <c r="CC100" s="120">
        <v>0</v>
      </c>
    </row>
    <row r="101" spans="1:81" x14ac:dyDescent="0.4">
      <c r="A101" s="113"/>
      <c r="B101" s="49" t="s">
        <v>345</v>
      </c>
      <c r="C101" s="118" t="s">
        <v>214</v>
      </c>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v>0</v>
      </c>
      <c r="AI101" s="119">
        <v>0</v>
      </c>
      <c r="AJ101" s="119">
        <v>0</v>
      </c>
      <c r="AK101" s="119">
        <v>0</v>
      </c>
      <c r="AL101" s="119">
        <v>0</v>
      </c>
      <c r="AM101" s="119">
        <v>0</v>
      </c>
      <c r="AN101" s="119">
        <v>0</v>
      </c>
      <c r="AO101" s="119">
        <v>0</v>
      </c>
      <c r="AP101" s="119">
        <v>0</v>
      </c>
      <c r="AQ101" s="119">
        <v>0</v>
      </c>
      <c r="AR101" s="119">
        <v>0</v>
      </c>
      <c r="AS101" s="119">
        <v>0</v>
      </c>
      <c r="AT101" s="119">
        <v>0</v>
      </c>
      <c r="AU101" s="119">
        <v>0</v>
      </c>
      <c r="AV101" s="119">
        <v>0</v>
      </c>
      <c r="AW101" s="119">
        <v>0</v>
      </c>
      <c r="AX101" s="119">
        <v>0</v>
      </c>
      <c r="AY101" s="119">
        <v>0</v>
      </c>
      <c r="AZ101" s="119">
        <v>0</v>
      </c>
      <c r="BA101" s="119">
        <v>0</v>
      </c>
      <c r="BB101" s="119">
        <v>0</v>
      </c>
      <c r="BC101" s="119">
        <v>0</v>
      </c>
      <c r="BD101" s="119">
        <v>0</v>
      </c>
      <c r="BE101" s="119">
        <v>0</v>
      </c>
      <c r="BF101" s="119">
        <v>0</v>
      </c>
      <c r="BG101" s="119">
        <v>0</v>
      </c>
      <c r="BH101" s="119">
        <v>0</v>
      </c>
      <c r="BI101" s="119">
        <v>1240.8955757775959</v>
      </c>
      <c r="BJ101" s="119">
        <v>0</v>
      </c>
      <c r="BK101" s="119">
        <v>0</v>
      </c>
      <c r="BL101" s="119">
        <v>0</v>
      </c>
      <c r="BM101" s="119">
        <v>0</v>
      </c>
      <c r="BN101" s="119">
        <v>0</v>
      </c>
      <c r="BO101" s="119">
        <v>0</v>
      </c>
      <c r="BP101" s="119">
        <v>0</v>
      </c>
      <c r="BQ101" s="119">
        <v>0</v>
      </c>
      <c r="BR101" s="119">
        <v>0</v>
      </c>
      <c r="BS101" s="119">
        <v>0</v>
      </c>
      <c r="BT101" s="119">
        <v>0</v>
      </c>
      <c r="BU101" s="119">
        <v>0</v>
      </c>
      <c r="BV101" s="119">
        <v>0</v>
      </c>
      <c r="BW101" s="119">
        <v>0</v>
      </c>
      <c r="BX101" s="119">
        <v>0</v>
      </c>
      <c r="BY101" s="119">
        <v>0</v>
      </c>
      <c r="BZ101" s="119">
        <v>0</v>
      </c>
      <c r="CA101" s="119">
        <v>0</v>
      </c>
      <c r="CB101" s="119">
        <v>0</v>
      </c>
      <c r="CC101" s="120">
        <v>0</v>
      </c>
    </row>
    <row r="102" spans="1:81" x14ac:dyDescent="0.4">
      <c r="A102" s="113"/>
      <c r="B102" s="60" t="s">
        <v>346</v>
      </c>
      <c r="C102" s="118" t="s">
        <v>214</v>
      </c>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v>0</v>
      </c>
      <c r="AI102" s="119">
        <v>0</v>
      </c>
      <c r="AJ102" s="119">
        <v>0</v>
      </c>
      <c r="AK102" s="119">
        <v>0</v>
      </c>
      <c r="AL102" s="119">
        <v>0</v>
      </c>
      <c r="AM102" s="119">
        <v>0</v>
      </c>
      <c r="AN102" s="119">
        <v>0</v>
      </c>
      <c r="AO102" s="119">
        <v>0</v>
      </c>
      <c r="AP102" s="119">
        <v>0</v>
      </c>
      <c r="AQ102" s="119">
        <v>0</v>
      </c>
      <c r="AR102" s="119">
        <v>0</v>
      </c>
      <c r="AS102" s="119">
        <v>0</v>
      </c>
      <c r="AT102" s="119">
        <v>0</v>
      </c>
      <c r="AU102" s="119">
        <v>0</v>
      </c>
      <c r="AV102" s="119">
        <v>0</v>
      </c>
      <c r="AW102" s="119">
        <v>0</v>
      </c>
      <c r="AX102" s="119">
        <v>0</v>
      </c>
      <c r="AY102" s="119">
        <v>0</v>
      </c>
      <c r="AZ102" s="119">
        <v>0</v>
      </c>
      <c r="BA102" s="119">
        <v>0</v>
      </c>
      <c r="BB102" s="119">
        <v>0</v>
      </c>
      <c r="BC102" s="119">
        <v>0</v>
      </c>
      <c r="BD102" s="119">
        <v>0</v>
      </c>
      <c r="BE102" s="119">
        <v>0</v>
      </c>
      <c r="BF102" s="119">
        <v>0</v>
      </c>
      <c r="BG102" s="119">
        <v>0</v>
      </c>
      <c r="BH102" s="119">
        <v>743.4555876300177</v>
      </c>
      <c r="BI102" s="119">
        <v>358.9034503233421</v>
      </c>
      <c r="BJ102" s="119">
        <v>0</v>
      </c>
      <c r="BK102" s="119">
        <v>0</v>
      </c>
      <c r="BL102" s="119">
        <v>0</v>
      </c>
      <c r="BM102" s="119">
        <v>0</v>
      </c>
      <c r="BN102" s="119">
        <v>0</v>
      </c>
      <c r="BO102" s="119">
        <v>0</v>
      </c>
      <c r="BP102" s="119">
        <v>0</v>
      </c>
      <c r="BQ102" s="119">
        <v>0</v>
      </c>
      <c r="BR102" s="119">
        <v>0</v>
      </c>
      <c r="BS102" s="119">
        <v>0</v>
      </c>
      <c r="BT102" s="119">
        <v>0</v>
      </c>
      <c r="BU102" s="119">
        <v>0</v>
      </c>
      <c r="BV102" s="119">
        <v>0</v>
      </c>
      <c r="BW102" s="119">
        <v>0</v>
      </c>
      <c r="BX102" s="119">
        <v>0</v>
      </c>
      <c r="BY102" s="119">
        <v>0</v>
      </c>
      <c r="BZ102" s="119">
        <v>0</v>
      </c>
      <c r="CA102" s="119">
        <v>0</v>
      </c>
      <c r="CB102" s="119">
        <v>0</v>
      </c>
      <c r="CC102" s="120">
        <v>0</v>
      </c>
    </row>
    <row r="103" spans="1:81" x14ac:dyDescent="0.4">
      <c r="A103" s="113"/>
      <c r="B103" s="49" t="s">
        <v>347</v>
      </c>
      <c r="C103" s="118" t="s">
        <v>214</v>
      </c>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v>0</v>
      </c>
      <c r="AI103" s="119">
        <v>0</v>
      </c>
      <c r="AJ103" s="119">
        <v>0</v>
      </c>
      <c r="AK103" s="119">
        <v>0</v>
      </c>
      <c r="AL103" s="119">
        <v>0</v>
      </c>
      <c r="AM103" s="119">
        <v>0</v>
      </c>
      <c r="AN103" s="119">
        <v>0</v>
      </c>
      <c r="AO103" s="119">
        <v>0</v>
      </c>
      <c r="AP103" s="119">
        <v>0</v>
      </c>
      <c r="AQ103" s="119">
        <v>0</v>
      </c>
      <c r="AR103" s="119">
        <v>0</v>
      </c>
      <c r="AS103" s="119">
        <v>0</v>
      </c>
      <c r="AT103" s="119">
        <v>0</v>
      </c>
      <c r="AU103" s="119">
        <v>0</v>
      </c>
      <c r="AV103" s="119">
        <v>0</v>
      </c>
      <c r="AW103" s="119">
        <v>0</v>
      </c>
      <c r="AX103" s="119">
        <v>0</v>
      </c>
      <c r="AY103" s="119">
        <v>0</v>
      </c>
      <c r="AZ103" s="119">
        <v>0</v>
      </c>
      <c r="BA103" s="119">
        <v>0</v>
      </c>
      <c r="BB103" s="119">
        <v>0</v>
      </c>
      <c r="BC103" s="119">
        <v>0</v>
      </c>
      <c r="BD103" s="119">
        <v>482.9312008060632</v>
      </c>
      <c r="BE103" s="119">
        <v>568.61297339182192</v>
      </c>
      <c r="BF103" s="119">
        <v>570.7332578918091</v>
      </c>
      <c r="BG103" s="119">
        <v>614.46424724003725</v>
      </c>
      <c r="BH103" s="119">
        <v>631.68783394256388</v>
      </c>
      <c r="BI103" s="119">
        <v>650.89402131613247</v>
      </c>
      <c r="BJ103" s="119">
        <v>670.3984893927194</v>
      </c>
      <c r="BK103" s="119">
        <v>681.28300821481321</v>
      </c>
      <c r="BL103" s="119">
        <v>686.63157368386476</v>
      </c>
      <c r="BM103" s="119">
        <v>702.97112176377573</v>
      </c>
      <c r="BN103" s="119">
        <v>727.16115556603938</v>
      </c>
      <c r="BO103" s="119">
        <v>727.51689062530625</v>
      </c>
      <c r="BP103" s="119">
        <v>723.63994848593939</v>
      </c>
      <c r="BQ103" s="119">
        <v>723.21986460207404</v>
      </c>
      <c r="BR103" s="119">
        <v>719.90518935869363</v>
      </c>
      <c r="BS103" s="119">
        <v>725.52650688679864</v>
      </c>
      <c r="BT103" s="119">
        <v>714.61037533316426</v>
      </c>
      <c r="BU103" s="119">
        <v>732.68498693349238</v>
      </c>
      <c r="BV103" s="119">
        <v>512.37003137234183</v>
      </c>
      <c r="BW103" s="119">
        <v>270.17840839966294</v>
      </c>
      <c r="BX103" s="119">
        <v>0</v>
      </c>
      <c r="BY103" s="119">
        <v>0</v>
      </c>
      <c r="BZ103" s="119">
        <v>0</v>
      </c>
      <c r="CA103" s="119">
        <v>0</v>
      </c>
      <c r="CB103" s="119">
        <v>0</v>
      </c>
      <c r="CC103" s="120">
        <v>0</v>
      </c>
    </row>
    <row r="104" spans="1:81" x14ac:dyDescent="0.4">
      <c r="A104" s="113"/>
      <c r="B104" s="60" t="s">
        <v>31</v>
      </c>
      <c r="C104" s="186" t="s">
        <v>223</v>
      </c>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v>0</v>
      </c>
      <c r="AI104" s="119">
        <v>0</v>
      </c>
      <c r="AJ104" s="119">
        <v>0</v>
      </c>
      <c r="AK104" s="119">
        <v>0</v>
      </c>
      <c r="AL104" s="119">
        <v>0</v>
      </c>
      <c r="AM104" s="119">
        <v>0</v>
      </c>
      <c r="AN104" s="119">
        <v>0</v>
      </c>
      <c r="AO104" s="119">
        <v>0</v>
      </c>
      <c r="AP104" s="119">
        <v>0</v>
      </c>
      <c r="AQ104" s="119">
        <v>0</v>
      </c>
      <c r="AR104" s="119">
        <v>0</v>
      </c>
      <c r="AS104" s="119">
        <v>0</v>
      </c>
      <c r="AT104" s="119">
        <v>0</v>
      </c>
      <c r="AU104" s="119">
        <v>0</v>
      </c>
      <c r="AV104" s="119">
        <v>0</v>
      </c>
      <c r="AW104" s="119">
        <v>0</v>
      </c>
      <c r="AX104" s="119">
        <v>0</v>
      </c>
      <c r="AY104" s="119">
        <v>0</v>
      </c>
      <c r="AZ104" s="119">
        <v>0</v>
      </c>
      <c r="BA104" s="119">
        <v>0</v>
      </c>
      <c r="BB104" s="119">
        <v>0</v>
      </c>
      <c r="BC104" s="119">
        <v>0</v>
      </c>
      <c r="BD104" s="119">
        <v>0</v>
      </c>
      <c r="BE104" s="119">
        <v>0</v>
      </c>
      <c r="BF104" s="119">
        <v>0</v>
      </c>
      <c r="BG104" s="119">
        <v>3485.3330594909003</v>
      </c>
      <c r="BH104" s="119">
        <v>8660.4503134213755</v>
      </c>
      <c r="BI104" s="119">
        <v>9081.7831695945169</v>
      </c>
      <c r="BJ104" s="119">
        <v>9438.8373566109112</v>
      </c>
      <c r="BK104" s="119">
        <v>9846.4517394791746</v>
      </c>
      <c r="BL104" s="119">
        <v>10024.175736510149</v>
      </c>
      <c r="BM104" s="119">
        <v>10411.549907694631</v>
      </c>
      <c r="BN104" s="119">
        <v>10366.77888781882</v>
      </c>
      <c r="BO104" s="119">
        <v>9976.5380872125188</v>
      </c>
      <c r="BP104" s="119">
        <v>9119.4421495678325</v>
      </c>
      <c r="BQ104" s="119">
        <v>8398.1017494901116</v>
      </c>
      <c r="BR104" s="119">
        <v>7736.3132193430974</v>
      </c>
      <c r="BS104" s="119">
        <v>7093.3074711771042</v>
      </c>
      <c r="BT104" s="119">
        <v>6451.5652433337073</v>
      </c>
      <c r="BU104" s="119">
        <v>6006.5333357215741</v>
      </c>
      <c r="BV104" s="119">
        <v>5621.9196897382235</v>
      </c>
      <c r="BW104" s="119">
        <v>5403.5059005531957</v>
      </c>
      <c r="BX104" s="119">
        <v>5158.6765347061255</v>
      </c>
      <c r="BY104" s="119">
        <v>5280.6952382139034</v>
      </c>
      <c r="BZ104" s="119">
        <v>5196.9001640002298</v>
      </c>
      <c r="CA104" s="119">
        <v>4941.255240322218</v>
      </c>
      <c r="CB104" s="119">
        <v>4814.2180311759685</v>
      </c>
      <c r="CC104" s="120">
        <v>4755.9144697800748</v>
      </c>
    </row>
    <row r="105" spans="1:81" ht="25.5" customHeight="1" x14ac:dyDescent="0.4">
      <c r="A105" s="113"/>
      <c r="B105" s="13" t="s">
        <v>255</v>
      </c>
      <c r="C105" s="186" t="s">
        <v>214</v>
      </c>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v>0</v>
      </c>
      <c r="AI105" s="119">
        <v>0</v>
      </c>
      <c r="AJ105" s="119">
        <v>0</v>
      </c>
      <c r="AK105" s="119">
        <v>0</v>
      </c>
      <c r="AL105" s="119">
        <v>0</v>
      </c>
      <c r="AM105" s="119">
        <v>0</v>
      </c>
      <c r="AN105" s="119">
        <v>0</v>
      </c>
      <c r="AO105" s="119">
        <v>0</v>
      </c>
      <c r="AP105" s="119">
        <v>0</v>
      </c>
      <c r="AQ105" s="119">
        <v>0</v>
      </c>
      <c r="AR105" s="119">
        <v>0</v>
      </c>
      <c r="AS105" s="119">
        <v>0</v>
      </c>
      <c r="AT105" s="119">
        <v>0</v>
      </c>
      <c r="AU105" s="119">
        <v>0</v>
      </c>
      <c r="AV105" s="119">
        <v>0</v>
      </c>
      <c r="AW105" s="119">
        <v>0</v>
      </c>
      <c r="AX105" s="119">
        <v>0</v>
      </c>
      <c r="AY105" s="119">
        <v>0</v>
      </c>
      <c r="AZ105" s="119">
        <v>0</v>
      </c>
      <c r="BA105" s="119">
        <v>0</v>
      </c>
      <c r="BB105" s="119">
        <v>0</v>
      </c>
      <c r="BC105" s="119">
        <v>0</v>
      </c>
      <c r="BD105" s="119">
        <v>0</v>
      </c>
      <c r="BE105" s="119">
        <v>0</v>
      </c>
      <c r="BF105" s="119">
        <v>0</v>
      </c>
      <c r="BG105" s="119">
        <v>0</v>
      </c>
      <c r="BH105" s="119">
        <v>0</v>
      </c>
      <c r="BI105" s="119">
        <v>0</v>
      </c>
      <c r="BJ105" s="119">
        <v>0</v>
      </c>
      <c r="BK105" s="119">
        <v>0</v>
      </c>
      <c r="BL105" s="119">
        <v>0</v>
      </c>
      <c r="BM105" s="119">
        <v>0</v>
      </c>
      <c r="BN105" s="119">
        <v>0</v>
      </c>
      <c r="BO105" s="119">
        <v>0</v>
      </c>
      <c r="BP105" s="119">
        <v>0</v>
      </c>
      <c r="BQ105" s="119">
        <v>17.730983914513285</v>
      </c>
      <c r="BR105" s="119">
        <v>151.03308191385474</v>
      </c>
      <c r="BS105" s="119">
        <v>328.56460336358333</v>
      </c>
      <c r="BT105" s="119">
        <v>775.73627831444787</v>
      </c>
      <c r="BU105" s="119">
        <v>1593.2495279361915</v>
      </c>
      <c r="BV105" s="119">
        <v>1657.5188931453183</v>
      </c>
      <c r="BW105" s="119">
        <v>1985.1245312041708</v>
      </c>
      <c r="BX105" s="119">
        <v>2231.5983744243772</v>
      </c>
      <c r="BY105" s="119">
        <v>2619.5311062334736</v>
      </c>
      <c r="BZ105" s="119">
        <v>3043.9276561262441</v>
      </c>
      <c r="CA105" s="119">
        <v>3131.7857149064857</v>
      </c>
      <c r="CB105" s="119">
        <v>2644.6286140206553</v>
      </c>
      <c r="CC105" s="120">
        <v>2760.169952851561</v>
      </c>
    </row>
    <row r="106" spans="1:81" x14ac:dyDescent="0.4">
      <c r="A106" s="113"/>
      <c r="B106" s="49" t="s">
        <v>256</v>
      </c>
      <c r="C106" s="186" t="s">
        <v>214</v>
      </c>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v>6.0380492994418162</v>
      </c>
      <c r="AY106" s="119">
        <v>7.0027785380889442</v>
      </c>
      <c r="AZ106" s="119">
        <v>8.9400071535000336</v>
      </c>
      <c r="BA106" s="119">
        <v>8.162693228681043</v>
      </c>
      <c r="BB106" s="119">
        <v>13.413930066645117</v>
      </c>
      <c r="BC106" s="119">
        <v>17.002157240218462</v>
      </c>
      <c r="BD106" s="119">
        <v>18.768013430849862</v>
      </c>
      <c r="BE106" s="119">
        <v>22.433786460083116</v>
      </c>
      <c r="BF106" s="119">
        <v>30.037486019695436</v>
      </c>
      <c r="BG106" s="119">
        <v>28.854927745532066</v>
      </c>
      <c r="BH106" s="119">
        <v>29.943048857946202</v>
      </c>
      <c r="BI106" s="119">
        <v>65.76874016499049</v>
      </c>
      <c r="BJ106" s="119">
        <v>44.895516680523912</v>
      </c>
      <c r="BK106" s="119">
        <v>36.674637977033989</v>
      </c>
      <c r="BL106" s="119">
        <v>41.059382314882342</v>
      </c>
      <c r="BM106" s="119">
        <v>45.094174057319144</v>
      </c>
      <c r="BN106" s="119">
        <v>48.070791081709473</v>
      </c>
      <c r="BO106" s="119">
        <v>46.701130413517006</v>
      </c>
      <c r="BP106" s="119">
        <v>51.019105906634479</v>
      </c>
      <c r="BQ106" s="119">
        <v>54.216494349744224</v>
      </c>
      <c r="BR106" s="119">
        <v>52.692084092875625</v>
      </c>
      <c r="BS106" s="119">
        <v>53.740535696038961</v>
      </c>
      <c r="BT106" s="119">
        <v>48.000199367764232</v>
      </c>
      <c r="BU106" s="119">
        <v>45.978989023503843</v>
      </c>
      <c r="BV106" s="119">
        <v>48.993796455127175</v>
      </c>
      <c r="BW106" s="119">
        <v>44.609624195391035</v>
      </c>
      <c r="BX106" s="119">
        <v>39.34087932783283</v>
      </c>
      <c r="BY106" s="119">
        <v>42.678590262518384</v>
      </c>
      <c r="BZ106" s="119">
        <v>41.113160493754194</v>
      </c>
      <c r="CA106" s="119">
        <v>40.086256359479961</v>
      </c>
      <c r="CB106" s="119">
        <v>38.734200808986095</v>
      </c>
      <c r="CC106" s="120">
        <v>37.913127779164661</v>
      </c>
    </row>
    <row r="107" spans="1:81" x14ac:dyDescent="0.4">
      <c r="A107" s="113"/>
      <c r="B107" s="60" t="s">
        <v>258</v>
      </c>
      <c r="C107" s="186" t="s">
        <v>217</v>
      </c>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v>0</v>
      </c>
      <c r="AI107" s="119">
        <v>0</v>
      </c>
      <c r="AJ107" s="119">
        <v>0</v>
      </c>
      <c r="AK107" s="119">
        <v>0</v>
      </c>
      <c r="AL107" s="119">
        <v>0</v>
      </c>
      <c r="AM107" s="119">
        <v>0</v>
      </c>
      <c r="AN107" s="119">
        <v>0</v>
      </c>
      <c r="AO107" s="119">
        <v>0</v>
      </c>
      <c r="AP107" s="119">
        <v>0</v>
      </c>
      <c r="AQ107" s="119">
        <v>230.5170098013501</v>
      </c>
      <c r="AR107" s="119">
        <v>7.2609977024934027</v>
      </c>
      <c r="AS107" s="119">
        <v>0</v>
      </c>
      <c r="AT107" s="119">
        <v>0</v>
      </c>
      <c r="AU107" s="119">
        <v>0</v>
      </c>
      <c r="AV107" s="119">
        <v>0</v>
      </c>
      <c r="AW107" s="119">
        <v>0</v>
      </c>
      <c r="AX107" s="119">
        <v>0</v>
      </c>
      <c r="AY107" s="119">
        <v>0</v>
      </c>
      <c r="AZ107" s="119">
        <v>0</v>
      </c>
      <c r="BA107" s="119">
        <v>0</v>
      </c>
      <c r="BB107" s="119">
        <v>0</v>
      </c>
      <c r="BC107" s="119">
        <v>0</v>
      </c>
      <c r="BD107" s="119">
        <v>0</v>
      </c>
      <c r="BE107" s="119">
        <v>0</v>
      </c>
      <c r="BF107" s="119">
        <v>0</v>
      </c>
      <c r="BG107" s="119">
        <v>0</v>
      </c>
      <c r="BH107" s="119">
        <v>0</v>
      </c>
      <c r="BI107" s="119">
        <v>0</v>
      </c>
      <c r="BJ107" s="119">
        <v>0</v>
      </c>
      <c r="BK107" s="119">
        <v>0</v>
      </c>
      <c r="BL107" s="119">
        <v>0</v>
      </c>
      <c r="BM107" s="119">
        <v>0</v>
      </c>
      <c r="BN107" s="119">
        <v>0</v>
      </c>
      <c r="BO107" s="119">
        <v>0</v>
      </c>
      <c r="BP107" s="119">
        <v>0</v>
      </c>
      <c r="BQ107" s="119">
        <v>0</v>
      </c>
      <c r="BR107" s="119">
        <v>0</v>
      </c>
      <c r="BS107" s="119">
        <v>0</v>
      </c>
      <c r="BT107" s="119">
        <v>0</v>
      </c>
      <c r="BU107" s="119">
        <v>0</v>
      </c>
      <c r="BV107" s="119">
        <v>0</v>
      </c>
      <c r="BW107" s="119">
        <v>0</v>
      </c>
      <c r="BX107" s="119">
        <v>0</v>
      </c>
      <c r="BY107" s="119">
        <v>0</v>
      </c>
      <c r="BZ107" s="119">
        <v>0</v>
      </c>
      <c r="CA107" s="119">
        <v>0</v>
      </c>
      <c r="CB107" s="119">
        <v>0</v>
      </c>
      <c r="CC107" s="120">
        <v>0</v>
      </c>
    </row>
    <row r="108" spans="1:81" s="75" customFormat="1" x14ac:dyDescent="0.4">
      <c r="A108" s="127"/>
      <c r="B108" s="60" t="s">
        <v>259</v>
      </c>
      <c r="C108" s="186" t="s">
        <v>214</v>
      </c>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v>20.436287991925916</v>
      </c>
      <c r="AI108" s="119">
        <v>24.525645991847075</v>
      </c>
      <c r="AJ108" s="119">
        <v>31.401263876486617</v>
      </c>
      <c r="AK108" s="119">
        <v>38.497164878183192</v>
      </c>
      <c r="AL108" s="119">
        <v>44.821375264937629</v>
      </c>
      <c r="AM108" s="119">
        <v>52.484737967765284</v>
      </c>
      <c r="AN108" s="119">
        <v>66.095666181865312</v>
      </c>
      <c r="AO108" s="119">
        <v>72.812819572036602</v>
      </c>
      <c r="AP108" s="119">
        <v>79.381690455899346</v>
      </c>
      <c r="AQ108" s="119">
        <v>82.979318608786215</v>
      </c>
      <c r="AR108" s="119">
        <v>89.076909182721963</v>
      </c>
      <c r="AS108" s="119">
        <v>94.858740570966404</v>
      </c>
      <c r="AT108" s="119">
        <v>112.26756421779808</v>
      </c>
      <c r="AU108" s="119">
        <v>144.76645907174893</v>
      </c>
      <c r="AV108" s="119">
        <v>167.61619045501374</v>
      </c>
      <c r="AW108" s="119">
        <v>183.73225182077667</v>
      </c>
      <c r="AX108" s="119">
        <v>187.49962117777534</v>
      </c>
      <c r="AY108" s="119">
        <v>188.34643891439413</v>
      </c>
      <c r="AZ108" s="119">
        <v>171.51546811963888</v>
      </c>
      <c r="BA108" s="119">
        <v>224.12971817583087</v>
      </c>
      <c r="BB108" s="119">
        <v>233.1091853332849</v>
      </c>
      <c r="BC108" s="119">
        <v>232.17627547987067</v>
      </c>
      <c r="BD108" s="119">
        <v>257.74836304006908</v>
      </c>
      <c r="BE108" s="119">
        <v>257.82866938946063</v>
      </c>
      <c r="BF108" s="119">
        <v>247.87976757470872</v>
      </c>
      <c r="BG108" s="119">
        <v>253.48560065126861</v>
      </c>
      <c r="BH108" s="119">
        <v>180.27398618550393</v>
      </c>
      <c r="BI108" s="119">
        <v>181.26123217575139</v>
      </c>
      <c r="BJ108" s="119">
        <v>185.74688493057664</v>
      </c>
      <c r="BK108" s="119">
        <v>268.31616916526463</v>
      </c>
      <c r="BL108" s="119">
        <v>228.42030014592703</v>
      </c>
      <c r="BM108" s="119">
        <v>234.69342719431791</v>
      </c>
      <c r="BN108" s="119">
        <v>213.80280142234074</v>
      </c>
      <c r="BO108" s="119">
        <v>209.78872334916301</v>
      </c>
      <c r="BP108" s="119">
        <v>193.61892263118159</v>
      </c>
      <c r="BQ108" s="119">
        <v>172.54665859950691</v>
      </c>
      <c r="BR108" s="119">
        <v>162.71122275709226</v>
      </c>
      <c r="BS108" s="119">
        <v>149.59516820219156</v>
      </c>
      <c r="BT108" s="119">
        <v>137.42714487131423</v>
      </c>
      <c r="BU108" s="119">
        <v>118.25849114935606</v>
      </c>
      <c r="BV108" s="119">
        <v>105.46042125707743</v>
      </c>
      <c r="BW108" s="119">
        <v>94.90945983095493</v>
      </c>
      <c r="BX108" s="119">
        <v>73.089297892544721</v>
      </c>
      <c r="BY108" s="119">
        <v>70.695338400783541</v>
      </c>
      <c r="BZ108" s="119">
        <v>67.015041006496972</v>
      </c>
      <c r="CA108" s="119">
        <v>62.921286873327681</v>
      </c>
      <c r="CB108" s="119">
        <v>58.438734642372154</v>
      </c>
      <c r="CC108" s="120">
        <v>54.163254793928964</v>
      </c>
    </row>
    <row r="109" spans="1:81" s="75" customFormat="1" x14ac:dyDescent="0.4">
      <c r="A109" s="127"/>
      <c r="B109" s="49" t="s">
        <v>361</v>
      </c>
      <c r="C109" s="186" t="s">
        <v>223</v>
      </c>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v>0</v>
      </c>
      <c r="AI109" s="119">
        <v>0</v>
      </c>
      <c r="AJ109" s="119">
        <v>0</v>
      </c>
      <c r="AK109" s="119">
        <v>0</v>
      </c>
      <c r="AL109" s="119">
        <v>0</v>
      </c>
      <c r="AM109" s="119">
        <v>0</v>
      </c>
      <c r="AN109" s="119">
        <v>0</v>
      </c>
      <c r="AO109" s="119">
        <v>0</v>
      </c>
      <c r="AP109" s="119">
        <v>0</v>
      </c>
      <c r="AQ109" s="119">
        <v>12.810394632332303</v>
      </c>
      <c r="AR109" s="119">
        <v>63.084101289231526</v>
      </c>
      <c r="AS109" s="119">
        <v>50.63795478859285</v>
      </c>
      <c r="AT109" s="119">
        <v>55.150106305671052</v>
      </c>
      <c r="AU109" s="119">
        <v>70.677777110652116</v>
      </c>
      <c r="AV109" s="119">
        <v>71.060107809771083</v>
      </c>
      <c r="AW109" s="119">
        <v>71.122520739986641</v>
      </c>
      <c r="AX109" s="119">
        <v>52.573122335319262</v>
      </c>
      <c r="AY109" s="119">
        <v>87.52211562257213</v>
      </c>
      <c r="AZ109" s="119">
        <v>66.992724913549168</v>
      </c>
      <c r="BA109" s="119">
        <v>35.661454210263464</v>
      </c>
      <c r="BB109" s="119">
        <v>35.730707369559688</v>
      </c>
      <c r="BC109" s="119">
        <v>35.754937994906776</v>
      </c>
      <c r="BD109" s="119">
        <v>56.370924504425069</v>
      </c>
      <c r="BE109" s="119">
        <v>43.608464716671776</v>
      </c>
      <c r="BF109" s="119">
        <v>44.43568689613177</v>
      </c>
      <c r="BG109" s="119">
        <v>45.336161890020371</v>
      </c>
      <c r="BH109" s="119">
        <v>47.230068082443204</v>
      </c>
      <c r="BI109" s="119">
        <v>57.748255337611788</v>
      </c>
      <c r="BJ109" s="119">
        <v>0</v>
      </c>
      <c r="BK109" s="119">
        <v>0</v>
      </c>
      <c r="BL109" s="119">
        <v>0</v>
      </c>
      <c r="BM109" s="119">
        <v>0</v>
      </c>
      <c r="BN109" s="119">
        <v>0</v>
      </c>
      <c r="BO109" s="119">
        <v>0</v>
      </c>
      <c r="BP109" s="119">
        <v>0</v>
      </c>
      <c r="BQ109" s="119">
        <v>0</v>
      </c>
      <c r="BR109" s="119">
        <v>0</v>
      </c>
      <c r="BS109" s="119">
        <v>0</v>
      </c>
      <c r="BT109" s="119">
        <v>0</v>
      </c>
      <c r="BU109" s="119">
        <v>0</v>
      </c>
      <c r="BV109" s="119">
        <v>0</v>
      </c>
      <c r="BW109" s="119">
        <v>0</v>
      </c>
      <c r="BX109" s="119">
        <v>0</v>
      </c>
      <c r="BY109" s="119">
        <v>0</v>
      </c>
      <c r="BZ109" s="119">
        <v>0</v>
      </c>
      <c r="CA109" s="119">
        <v>0</v>
      </c>
      <c r="CB109" s="119">
        <v>0</v>
      </c>
      <c r="CC109" s="120">
        <v>0</v>
      </c>
    </row>
    <row r="110" spans="1:81" x14ac:dyDescent="0.4">
      <c r="A110" s="113"/>
      <c r="B110" s="60" t="s">
        <v>261</v>
      </c>
      <c r="C110" s="186" t="s">
        <v>223</v>
      </c>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v>0</v>
      </c>
      <c r="AI110" s="119">
        <v>0</v>
      </c>
      <c r="AJ110" s="119">
        <v>0</v>
      </c>
      <c r="AK110" s="119">
        <v>0</v>
      </c>
      <c r="AL110" s="119">
        <v>0</v>
      </c>
      <c r="AM110" s="119">
        <v>0</v>
      </c>
      <c r="AN110" s="119">
        <v>0</v>
      </c>
      <c r="AO110" s="119">
        <v>0</v>
      </c>
      <c r="AP110" s="119">
        <v>0</v>
      </c>
      <c r="AQ110" s="119">
        <v>0</v>
      </c>
      <c r="AR110" s="119">
        <v>0</v>
      </c>
      <c r="AS110" s="119">
        <v>0</v>
      </c>
      <c r="AT110" s="119">
        <v>0</v>
      </c>
      <c r="AU110" s="119">
        <v>0</v>
      </c>
      <c r="AV110" s="119">
        <v>0</v>
      </c>
      <c r="AW110" s="119">
        <v>0</v>
      </c>
      <c r="AX110" s="119">
        <v>0</v>
      </c>
      <c r="AY110" s="119">
        <v>0</v>
      </c>
      <c r="AZ110" s="119">
        <v>0</v>
      </c>
      <c r="BA110" s="119">
        <v>0</v>
      </c>
      <c r="BB110" s="119">
        <v>0</v>
      </c>
      <c r="BC110" s="119">
        <v>0</v>
      </c>
      <c r="BD110" s="119">
        <v>0</v>
      </c>
      <c r="BE110" s="119">
        <v>0</v>
      </c>
      <c r="BF110" s="119">
        <v>0</v>
      </c>
      <c r="BG110" s="119">
        <v>0</v>
      </c>
      <c r="BH110" s="119">
        <v>0</v>
      </c>
      <c r="BI110" s="119">
        <v>0</v>
      </c>
      <c r="BJ110" s="119">
        <v>27.417428188029415</v>
      </c>
      <c r="BK110" s="119">
        <v>23.426423536983723</v>
      </c>
      <c r="BL110" s="119">
        <v>19.314697555774135</v>
      </c>
      <c r="BM110" s="119">
        <v>19.653775820165638</v>
      </c>
      <c r="BN110" s="119">
        <v>19.438391108740753</v>
      </c>
      <c r="BO110" s="119">
        <v>12.227500792329044</v>
      </c>
      <c r="BP110" s="119">
        <v>9.7666478378534247</v>
      </c>
      <c r="BQ110" s="119">
        <v>0.67040517390377907</v>
      </c>
      <c r="BR110" s="119">
        <v>0</v>
      </c>
      <c r="BS110" s="119">
        <v>0</v>
      </c>
      <c r="BT110" s="119">
        <v>0</v>
      </c>
      <c r="BU110" s="119">
        <v>0</v>
      </c>
      <c r="BV110" s="119">
        <v>0</v>
      </c>
      <c r="BW110" s="119">
        <v>0</v>
      </c>
      <c r="BX110" s="119">
        <v>0</v>
      </c>
      <c r="BY110" s="119">
        <v>0</v>
      </c>
      <c r="BZ110" s="119">
        <v>0</v>
      </c>
      <c r="CA110" s="119">
        <v>0</v>
      </c>
      <c r="CB110" s="119">
        <v>0</v>
      </c>
      <c r="CC110" s="120">
        <v>0</v>
      </c>
    </row>
    <row r="111" spans="1:81" ht="25.5" customHeight="1" x14ac:dyDescent="0.4">
      <c r="A111" s="113"/>
      <c r="B111" s="60" t="s">
        <v>33</v>
      </c>
      <c r="C111" s="186"/>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v>39399.345496550122</v>
      </c>
      <c r="AI111" s="119">
        <v>39328.040078381986</v>
      </c>
      <c r="AJ111" s="119">
        <v>39400.931719114495</v>
      </c>
      <c r="AK111" s="119">
        <v>41048.588040130569</v>
      </c>
      <c r="AL111" s="119">
        <v>42709.925436104102</v>
      </c>
      <c r="AM111" s="119">
        <v>43957.097475740426</v>
      </c>
      <c r="AN111" s="119">
        <v>43445.676255171791</v>
      </c>
      <c r="AO111" s="119">
        <v>44698.336584770666</v>
      </c>
      <c r="AP111" s="119">
        <v>45994.677078221604</v>
      </c>
      <c r="AQ111" s="119">
        <v>45682.274283411294</v>
      </c>
      <c r="AR111" s="119">
        <v>44230.858608881528</v>
      </c>
      <c r="AS111" s="119">
        <v>44154.670749427642</v>
      </c>
      <c r="AT111" s="119">
        <v>44741.93765568002</v>
      </c>
      <c r="AU111" s="119">
        <v>47575.190750939044</v>
      </c>
      <c r="AV111" s="119">
        <v>48475.844166678762</v>
      </c>
      <c r="AW111" s="119">
        <v>49926.028036504737</v>
      </c>
      <c r="AX111" s="119">
        <v>50266.727232161284</v>
      </c>
      <c r="AY111" s="119">
        <v>50882.14209406382</v>
      </c>
      <c r="AZ111" s="119">
        <v>52454.625490240185</v>
      </c>
      <c r="BA111" s="119">
        <v>55194.728161562613</v>
      </c>
      <c r="BB111" s="119">
        <v>57562.478376211664</v>
      </c>
      <c r="BC111" s="119">
        <v>60846.633999773694</v>
      </c>
      <c r="BD111" s="119">
        <v>61247.404973015255</v>
      </c>
      <c r="BE111" s="119">
        <v>65313.83827784731</v>
      </c>
      <c r="BF111" s="119">
        <v>67615.501350694074</v>
      </c>
      <c r="BG111" s="119">
        <v>69384.834004080651</v>
      </c>
      <c r="BH111" s="119">
        <v>70787.605065838899</v>
      </c>
      <c r="BI111" s="119">
        <v>72671.592827804823</v>
      </c>
      <c r="BJ111" s="119">
        <v>73744.983701130084</v>
      </c>
      <c r="BK111" s="119">
        <v>76976.299216861866</v>
      </c>
      <c r="BL111" s="119">
        <v>80138.494211457306</v>
      </c>
      <c r="BM111" s="119">
        <v>85680.801830493016</v>
      </c>
      <c r="BN111" s="119">
        <v>87836.89543597048</v>
      </c>
      <c r="BO111" s="119">
        <v>91871.760994730066</v>
      </c>
      <c r="BP111" s="119">
        <v>96901.307232733161</v>
      </c>
      <c r="BQ111" s="119">
        <v>99121.887205193038</v>
      </c>
      <c r="BR111" s="119">
        <v>101780.02281246733</v>
      </c>
      <c r="BS111" s="119">
        <v>104284.318763071</v>
      </c>
      <c r="BT111" s="119">
        <v>104285.1108489279</v>
      </c>
      <c r="BU111" s="119">
        <v>104965.06286330638</v>
      </c>
      <c r="BV111" s="119">
        <v>105816.42912906487</v>
      </c>
      <c r="BW111" s="119">
        <v>105496.6239761558</v>
      </c>
      <c r="BX111" s="119">
        <v>101081.95562827861</v>
      </c>
      <c r="BY111" s="119">
        <v>107872.81711427137</v>
      </c>
      <c r="BZ111" s="119">
        <v>113194.7814092612</v>
      </c>
      <c r="CA111" s="119">
        <v>116686.21392973691</v>
      </c>
      <c r="CB111" s="119">
        <v>119519.32924531562</v>
      </c>
      <c r="CC111" s="120">
        <v>123045.84957974008</v>
      </c>
    </row>
    <row r="112" spans="1:81" x14ac:dyDescent="0.4">
      <c r="A112" s="113"/>
      <c r="B112" s="59" t="s">
        <v>220</v>
      </c>
      <c r="C112" s="186" t="s">
        <v>217</v>
      </c>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v>39207.254867564443</v>
      </c>
      <c r="AI112" s="119">
        <v>39168.097755424264</v>
      </c>
      <c r="AJ112" s="119">
        <v>39259.201748901854</v>
      </c>
      <c r="AK112" s="119">
        <v>40916.989607449512</v>
      </c>
      <c r="AL112" s="119">
        <v>42584.206323774706</v>
      </c>
      <c r="AM112" s="119">
        <v>43834.111192370328</v>
      </c>
      <c r="AN112" s="119">
        <v>43334.983018485851</v>
      </c>
      <c r="AO112" s="119">
        <v>44588.10309304281</v>
      </c>
      <c r="AP112" s="119">
        <v>45899.158455525256</v>
      </c>
      <c r="AQ112" s="119">
        <v>45591.440474778698</v>
      </c>
      <c r="AR112" s="119">
        <v>44147.951509008584</v>
      </c>
      <c r="AS112" s="119">
        <v>44081.037518463592</v>
      </c>
      <c r="AT112" s="119">
        <v>44671.426613486125</v>
      </c>
      <c r="AU112" s="119">
        <v>47508.530447474681</v>
      </c>
      <c r="AV112" s="119">
        <v>48411.378871935623</v>
      </c>
      <c r="AW112" s="119">
        <v>49862.042536875815</v>
      </c>
      <c r="AX112" s="119">
        <v>50206.126665631513</v>
      </c>
      <c r="AY112" s="119">
        <v>50821.46179006387</v>
      </c>
      <c r="AZ112" s="119">
        <v>52405.937012292627</v>
      </c>
      <c r="BA112" s="119">
        <v>55146.670654398062</v>
      </c>
      <c r="BB112" s="119">
        <v>57515.947617926788</v>
      </c>
      <c r="BC112" s="119">
        <v>60802.085225189046</v>
      </c>
      <c r="BD112" s="119">
        <v>61203.865714599458</v>
      </c>
      <c r="BE112" s="119">
        <v>65269.277494277281</v>
      </c>
      <c r="BF112" s="119">
        <v>67571.5225083158</v>
      </c>
      <c r="BG112" s="119">
        <v>69340.526540518942</v>
      </c>
      <c r="BH112" s="119">
        <v>70743.673408093266</v>
      </c>
      <c r="BI112" s="119">
        <v>72628.457253285378</v>
      </c>
      <c r="BJ112" s="119">
        <v>73698.137903388822</v>
      </c>
      <c r="BK112" s="119">
        <v>76923.380000986173</v>
      </c>
      <c r="BL112" s="119">
        <v>80079.917361147716</v>
      </c>
      <c r="BM112" s="119">
        <v>85619.730870587911</v>
      </c>
      <c r="BN112" s="119">
        <v>87763.820486573168</v>
      </c>
      <c r="BO112" s="119">
        <v>91794.241883907584</v>
      </c>
      <c r="BP112" s="119">
        <v>96810.215294652502</v>
      </c>
      <c r="BQ112" s="119">
        <v>99007.806234989199</v>
      </c>
      <c r="BR112" s="119">
        <v>101676.36365142261</v>
      </c>
      <c r="BS112" s="119">
        <v>104175.91823301915</v>
      </c>
      <c r="BT112" s="119">
        <v>104172.06094828868</v>
      </c>
      <c r="BU112" s="119">
        <v>104847.98842772427</v>
      </c>
      <c r="BV112" s="119">
        <v>105692.69574948189</v>
      </c>
      <c r="BW112" s="119">
        <v>105369.92712104323</v>
      </c>
      <c r="BX112" s="119">
        <v>100960.65374162533</v>
      </c>
      <c r="BY112" s="119">
        <v>107741.64226779764</v>
      </c>
      <c r="BZ112" s="119">
        <v>113058.65776097904</v>
      </c>
      <c r="CA112" s="119">
        <v>116549.56366095845</v>
      </c>
      <c r="CB112" s="119">
        <v>119382.58065803813</v>
      </c>
      <c r="CC112" s="120">
        <v>122907.29489086458</v>
      </c>
    </row>
    <row r="113" spans="1:81" x14ac:dyDescent="0.4">
      <c r="A113" s="113"/>
      <c r="B113" s="155" t="s">
        <v>327</v>
      </c>
      <c r="C113" s="186"/>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v>39207.254867564443</v>
      </c>
      <c r="AI113" s="119">
        <v>39163.654913119884</v>
      </c>
      <c r="AJ113" s="119">
        <v>39229.363860436031</v>
      </c>
      <c r="AK113" s="119">
        <v>40852.87755050233</v>
      </c>
      <c r="AL113" s="119">
        <v>42458.48721144531</v>
      </c>
      <c r="AM113" s="119">
        <v>43654.131265487267</v>
      </c>
      <c r="AN113" s="119">
        <v>43088.051952032598</v>
      </c>
      <c r="AO113" s="119">
        <v>44209.00742636896</v>
      </c>
      <c r="AP113" s="119">
        <v>45333.551385189829</v>
      </c>
      <c r="AQ113" s="119">
        <v>44876.534345685061</v>
      </c>
      <c r="AR113" s="119">
        <v>43274.76145818361</v>
      </c>
      <c r="AS113" s="119">
        <v>42960.542201031662</v>
      </c>
      <c r="AT113" s="119">
        <v>43241.775824045173</v>
      </c>
      <c r="AU113" s="119">
        <v>45477.411088283785</v>
      </c>
      <c r="AV113" s="119">
        <v>45979.384750061108</v>
      </c>
      <c r="AW113" s="119">
        <v>46965.742416914705</v>
      </c>
      <c r="AX113" s="119">
        <v>46912.603945936557</v>
      </c>
      <c r="AY113" s="119">
        <v>47052.354107913394</v>
      </c>
      <c r="AZ113" s="119">
        <v>47892.298076332416</v>
      </c>
      <c r="BA113" s="119">
        <v>49944.313622190348</v>
      </c>
      <c r="BB113" s="119">
        <v>51597.946544688806</v>
      </c>
      <c r="BC113" s="119">
        <v>53724.540098721372</v>
      </c>
      <c r="BD113" s="119">
        <v>51986.425741215229</v>
      </c>
      <c r="BE113" s="119">
        <v>55185.464846921626</v>
      </c>
      <c r="BF113" s="119">
        <v>56820.711463024236</v>
      </c>
      <c r="BG113" s="119">
        <v>57447.693496743086</v>
      </c>
      <c r="BH113" s="119">
        <v>58058.62274567956</v>
      </c>
      <c r="BI113" s="119">
        <v>59045.105390862867</v>
      </c>
      <c r="BJ113" s="119">
        <v>59268.555002339846</v>
      </c>
      <c r="BK113" s="119">
        <v>61179.841613488839</v>
      </c>
      <c r="BL113" s="119">
        <v>62882.050664783361</v>
      </c>
      <c r="BM113" s="119">
        <v>66408.41518235924</v>
      </c>
      <c r="BN113" s="119">
        <v>68042.453410466711</v>
      </c>
      <c r="BO113" s="119">
        <v>71069.349245919919</v>
      </c>
      <c r="BP113" s="119">
        <v>74253.241581017661</v>
      </c>
      <c r="BQ113" s="119">
        <v>75723.36681457705</v>
      </c>
      <c r="BR113" s="119">
        <v>77485.159793546307</v>
      </c>
      <c r="BS113" s="119">
        <v>79457.891571723609</v>
      </c>
      <c r="BT113" s="119">
        <v>78481.25883030775</v>
      </c>
      <c r="BU113" s="119">
        <v>76332.347767101266</v>
      </c>
      <c r="BV113" s="119">
        <v>73889.276231545882</v>
      </c>
      <c r="BW113" s="119">
        <v>71302.172848763934</v>
      </c>
      <c r="BX113" s="119">
        <v>66061.664179190077</v>
      </c>
      <c r="BY113" s="119">
        <v>66652.280223872891</v>
      </c>
      <c r="BZ113" s="119">
        <v>65781.566911424903</v>
      </c>
      <c r="CA113" s="119">
        <v>63306.014512290014</v>
      </c>
      <c r="CB113" s="119">
        <v>60293.12422946663</v>
      </c>
      <c r="CC113" s="120">
        <v>57602.635762599995</v>
      </c>
    </row>
    <row r="114" spans="1:81" x14ac:dyDescent="0.4">
      <c r="A114" s="113"/>
      <c r="B114" s="155" t="s">
        <v>348</v>
      </c>
      <c r="C114" s="186"/>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v>0</v>
      </c>
      <c r="AI114" s="119">
        <v>4.4428423043811556</v>
      </c>
      <c r="AJ114" s="119">
        <v>29.837888465819383</v>
      </c>
      <c r="AK114" s="119">
        <v>64.112056947182978</v>
      </c>
      <c r="AL114" s="119">
        <v>125.71911232939614</v>
      </c>
      <c r="AM114" s="119">
        <v>179.97992688306439</v>
      </c>
      <c r="AN114" s="119">
        <v>246.93106645325315</v>
      </c>
      <c r="AO114" s="119">
        <v>379.09566667384439</v>
      </c>
      <c r="AP114" s="119">
        <v>565.60707033542565</v>
      </c>
      <c r="AQ114" s="119">
        <v>714.90612909364609</v>
      </c>
      <c r="AR114" s="119">
        <v>873.19005082497699</v>
      </c>
      <c r="AS114" s="119">
        <v>1120.4953174319262</v>
      </c>
      <c r="AT114" s="119">
        <v>1429.6507894409442</v>
      </c>
      <c r="AU114" s="119">
        <v>2031.1193591908916</v>
      </c>
      <c r="AV114" s="119">
        <v>2431.9941218745171</v>
      </c>
      <c r="AW114" s="119">
        <v>2896.3001199611094</v>
      </c>
      <c r="AX114" s="119">
        <v>3293.522719694954</v>
      </c>
      <c r="AY114" s="119">
        <v>3769.1076821504716</v>
      </c>
      <c r="AZ114" s="119">
        <v>4513.6389359602108</v>
      </c>
      <c r="BA114" s="119">
        <v>5202.3570322077139</v>
      </c>
      <c r="BB114" s="119">
        <v>5918.0010732379815</v>
      </c>
      <c r="BC114" s="119">
        <v>7077.5451264676803</v>
      </c>
      <c r="BD114" s="119">
        <v>7479.112887635556</v>
      </c>
      <c r="BE114" s="119">
        <v>8300.6839711333869</v>
      </c>
      <c r="BF114" s="119">
        <v>8944.2406180252638</v>
      </c>
      <c r="BG114" s="119">
        <v>9919.0669101522817</v>
      </c>
      <c r="BH114" s="119">
        <v>10679.745818779958</v>
      </c>
      <c r="BI114" s="119">
        <v>11533.825483824105</v>
      </c>
      <c r="BJ114" s="119">
        <v>12301.922302763494</v>
      </c>
      <c r="BK114" s="119">
        <v>13399.538015450795</v>
      </c>
      <c r="BL114" s="119">
        <v>14537.901768583088</v>
      </c>
      <c r="BM114" s="119">
        <v>16261.433052914386</v>
      </c>
      <c r="BN114" s="119">
        <v>16444.5918143374</v>
      </c>
      <c r="BO114" s="119">
        <v>17552.155506265699</v>
      </c>
      <c r="BP114" s="119">
        <v>19143.597119642451</v>
      </c>
      <c r="BQ114" s="119">
        <v>19874.019242319369</v>
      </c>
      <c r="BR114" s="119">
        <v>20744.200835469637</v>
      </c>
      <c r="BS114" s="119">
        <v>21266.694369502318</v>
      </c>
      <c r="BT114" s="119">
        <v>20667.231979514767</v>
      </c>
      <c r="BU114" s="119">
        <v>20146.043078911556</v>
      </c>
      <c r="BV114" s="119">
        <v>19942.082252486602</v>
      </c>
      <c r="BW114" s="119">
        <v>19590.921708356287</v>
      </c>
      <c r="BX114" s="119">
        <v>17982.45471336065</v>
      </c>
      <c r="BY114" s="119">
        <v>17923.534324707573</v>
      </c>
      <c r="BZ114" s="119">
        <v>17406.969208766288</v>
      </c>
      <c r="CA114" s="119">
        <v>16766.438047904841</v>
      </c>
      <c r="CB114" s="119">
        <v>15991.173446596102</v>
      </c>
      <c r="CC114" s="120">
        <v>15269.559447422636</v>
      </c>
    </row>
    <row r="115" spans="1:81" x14ac:dyDescent="0.4">
      <c r="A115" s="113"/>
      <c r="B115" s="155" t="s">
        <v>349</v>
      </c>
      <c r="C115" s="186"/>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v>0</v>
      </c>
      <c r="AI115" s="119">
        <v>0</v>
      </c>
      <c r="AJ115" s="119">
        <v>0</v>
      </c>
      <c r="AK115" s="119">
        <v>0</v>
      </c>
      <c r="AL115" s="119">
        <v>0</v>
      </c>
      <c r="AM115" s="119">
        <v>0</v>
      </c>
      <c r="AN115" s="119">
        <v>0</v>
      </c>
      <c r="AO115" s="119">
        <v>0</v>
      </c>
      <c r="AP115" s="119">
        <v>0</v>
      </c>
      <c r="AQ115" s="119">
        <v>0</v>
      </c>
      <c r="AR115" s="119">
        <v>0</v>
      </c>
      <c r="AS115" s="119">
        <v>0</v>
      </c>
      <c r="AT115" s="119">
        <v>0</v>
      </c>
      <c r="AU115" s="119">
        <v>0</v>
      </c>
      <c r="AV115" s="119">
        <v>0</v>
      </c>
      <c r="AW115" s="119">
        <v>0</v>
      </c>
      <c r="AX115" s="119">
        <v>0</v>
      </c>
      <c r="AY115" s="119">
        <v>0</v>
      </c>
      <c r="AZ115" s="119">
        <v>0</v>
      </c>
      <c r="BA115" s="119">
        <v>0</v>
      </c>
      <c r="BB115" s="119">
        <v>0</v>
      </c>
      <c r="BC115" s="119">
        <v>0</v>
      </c>
      <c r="BD115" s="119">
        <v>1738.3270857486668</v>
      </c>
      <c r="BE115" s="119">
        <v>1783.1286762222696</v>
      </c>
      <c r="BF115" s="119">
        <v>1806.5704272663068</v>
      </c>
      <c r="BG115" s="119">
        <v>1973.7661336235747</v>
      </c>
      <c r="BH115" s="119">
        <v>2005.3048436337522</v>
      </c>
      <c r="BI115" s="119">
        <v>2049.5263785984021</v>
      </c>
      <c r="BJ115" s="119">
        <v>2071.3108090872311</v>
      </c>
      <c r="BK115" s="119">
        <v>2131.9579892807665</v>
      </c>
      <c r="BL115" s="119">
        <v>2207.1241042677566</v>
      </c>
      <c r="BM115" s="119">
        <v>2310.1398666173086</v>
      </c>
      <c r="BN115" s="119">
        <v>2316.1789728379108</v>
      </c>
      <c r="BO115" s="119">
        <v>2389.414166258101</v>
      </c>
      <c r="BP115" s="119">
        <v>2498.5637662307199</v>
      </c>
      <c r="BQ115" s="119">
        <v>2529.0505085404156</v>
      </c>
      <c r="BR115" s="119">
        <v>2570.3261556994516</v>
      </c>
      <c r="BS115" s="119">
        <v>2575.7301990178312</v>
      </c>
      <c r="BT115" s="119">
        <v>2458.7373920158125</v>
      </c>
      <c r="BU115" s="119">
        <v>2350.0484533716613</v>
      </c>
      <c r="BV115" s="119">
        <v>2268.0839917612166</v>
      </c>
      <c r="BW115" s="119">
        <v>2180.4502468912342</v>
      </c>
      <c r="BX115" s="119">
        <v>1972.917853839331</v>
      </c>
      <c r="BY115" s="119">
        <v>1949.2560684709745</v>
      </c>
      <c r="BZ115" s="119">
        <v>1870.2104535099097</v>
      </c>
      <c r="CA115" s="119">
        <v>1778.8703525295257</v>
      </c>
      <c r="CB115" s="119">
        <v>1677.7385557501898</v>
      </c>
      <c r="CC115" s="120">
        <v>1584.4663272176138</v>
      </c>
    </row>
    <row r="116" spans="1:81" x14ac:dyDescent="0.4">
      <c r="A116" s="113"/>
      <c r="B116" s="155" t="s">
        <v>350</v>
      </c>
      <c r="C116" s="186"/>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v>0</v>
      </c>
      <c r="AI116" s="119">
        <v>0</v>
      </c>
      <c r="AJ116" s="119">
        <v>0</v>
      </c>
      <c r="AK116" s="119">
        <v>0</v>
      </c>
      <c r="AL116" s="119">
        <v>0</v>
      </c>
      <c r="AM116" s="119">
        <v>0</v>
      </c>
      <c r="AN116" s="119">
        <v>0</v>
      </c>
      <c r="AO116" s="119">
        <v>0</v>
      </c>
      <c r="AP116" s="119">
        <v>0</v>
      </c>
      <c r="AQ116" s="119">
        <v>0</v>
      </c>
      <c r="AR116" s="119">
        <v>0</v>
      </c>
      <c r="AS116" s="119">
        <v>0</v>
      </c>
      <c r="AT116" s="119">
        <v>0</v>
      </c>
      <c r="AU116" s="119">
        <v>0</v>
      </c>
      <c r="AV116" s="119">
        <v>0</v>
      </c>
      <c r="AW116" s="119">
        <v>0</v>
      </c>
      <c r="AX116" s="119">
        <v>0</v>
      </c>
      <c r="AY116" s="119">
        <v>0</v>
      </c>
      <c r="AZ116" s="119">
        <v>0</v>
      </c>
      <c r="BA116" s="119">
        <v>0</v>
      </c>
      <c r="BB116" s="119">
        <v>0</v>
      </c>
      <c r="BC116" s="119">
        <v>0</v>
      </c>
      <c r="BD116" s="119">
        <v>0</v>
      </c>
      <c r="BE116" s="119">
        <v>0</v>
      </c>
      <c r="BF116" s="119">
        <v>0</v>
      </c>
      <c r="BG116" s="119">
        <v>0</v>
      </c>
      <c r="BH116" s="119">
        <v>0</v>
      </c>
      <c r="BI116" s="119">
        <v>0</v>
      </c>
      <c r="BJ116" s="119">
        <v>56.349789198245652</v>
      </c>
      <c r="BK116" s="119">
        <v>212.04238276576217</v>
      </c>
      <c r="BL116" s="119">
        <v>452.84082351350844</v>
      </c>
      <c r="BM116" s="119">
        <v>639.74276869696712</v>
      </c>
      <c r="BN116" s="119">
        <v>960.59628893115234</v>
      </c>
      <c r="BO116" s="119">
        <v>783.32296546387738</v>
      </c>
      <c r="BP116" s="119">
        <v>914.81282776167052</v>
      </c>
      <c r="BQ116" s="119">
        <v>881.36966955236721</v>
      </c>
      <c r="BR116" s="119">
        <v>876.67686670720025</v>
      </c>
      <c r="BS116" s="119">
        <v>875.60209277540116</v>
      </c>
      <c r="BT116" s="119">
        <v>960.253910443167</v>
      </c>
      <c r="BU116" s="119">
        <v>865.89751705387312</v>
      </c>
      <c r="BV116" s="119">
        <v>826.62060432928411</v>
      </c>
      <c r="BW116" s="119">
        <v>695.30700127265402</v>
      </c>
      <c r="BX116" s="119">
        <v>529.21877635107467</v>
      </c>
      <c r="BY116" s="119">
        <v>415.94992263923393</v>
      </c>
      <c r="BZ116" s="119">
        <v>276.22549036728373</v>
      </c>
      <c r="CA116" s="119">
        <v>180.37937152483312</v>
      </c>
      <c r="CB116" s="119">
        <v>117.30316915531242</v>
      </c>
      <c r="CC116" s="120">
        <v>76.424435778165957</v>
      </c>
    </row>
    <row r="117" spans="1:81" x14ac:dyDescent="0.4">
      <c r="A117" s="113"/>
      <c r="B117" s="195" t="s">
        <v>351</v>
      </c>
      <c r="C117" s="186"/>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v>1533.3028848510628</v>
      </c>
      <c r="BU117" s="119">
        <v>4936.605415788862</v>
      </c>
      <c r="BV117" s="119">
        <v>8409.6507894164424</v>
      </c>
      <c r="BW117" s="119">
        <v>11154.393350783881</v>
      </c>
      <c r="BX117" s="119">
        <v>13912.057727577669</v>
      </c>
      <c r="BY117" s="119">
        <v>20151.760842544008</v>
      </c>
      <c r="BZ117" s="119">
        <v>26948.360733982314</v>
      </c>
      <c r="CA117" s="119">
        <v>33625.16727611082</v>
      </c>
      <c r="CB117" s="119">
        <v>40305.079838273166</v>
      </c>
      <c r="CC117" s="120">
        <v>47284.044757866315</v>
      </c>
    </row>
    <row r="118" spans="1:81" x14ac:dyDescent="0.4">
      <c r="A118" s="113"/>
      <c r="B118" s="195" t="s">
        <v>352</v>
      </c>
      <c r="C118" s="186"/>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v>71.275951156121522</v>
      </c>
      <c r="BU118" s="119">
        <v>217.04619549702161</v>
      </c>
      <c r="BV118" s="119">
        <v>356.98187994246564</v>
      </c>
      <c r="BW118" s="119">
        <v>446.68196497525588</v>
      </c>
      <c r="BX118" s="119">
        <v>502.3404913065113</v>
      </c>
      <c r="BY118" s="119">
        <v>648.86088556292066</v>
      </c>
      <c r="BZ118" s="119">
        <v>775.32496292832843</v>
      </c>
      <c r="CA118" s="119">
        <v>892.69410059843381</v>
      </c>
      <c r="CB118" s="119">
        <v>998.16141879672352</v>
      </c>
      <c r="CC118" s="120">
        <v>1090.1641599798591</v>
      </c>
    </row>
    <row r="119" spans="1:81" x14ac:dyDescent="0.4">
      <c r="A119" s="113"/>
      <c r="B119" s="59" t="s">
        <v>353</v>
      </c>
      <c r="C119" s="186" t="s">
        <v>214</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v>192.09062898568382</v>
      </c>
      <c r="AI119" s="119">
        <v>159.94232295772159</v>
      </c>
      <c r="AJ119" s="119">
        <v>141.72997021264206</v>
      </c>
      <c r="AK119" s="119">
        <v>131.59843268105979</v>
      </c>
      <c r="AL119" s="119">
        <v>125.71911232939614</v>
      </c>
      <c r="AM119" s="119">
        <v>122.986283370094</v>
      </c>
      <c r="AN119" s="119">
        <v>110.69323668594106</v>
      </c>
      <c r="AO119" s="119">
        <v>110.23349172785547</v>
      </c>
      <c r="AP119" s="119">
        <v>95.518622696346981</v>
      </c>
      <c r="AQ119" s="119">
        <v>90.833808632601489</v>
      </c>
      <c r="AR119" s="119">
        <v>82.907099872939057</v>
      </c>
      <c r="AS119" s="119">
        <v>73.633230964052842</v>
      </c>
      <c r="AT119" s="119">
        <v>70.511042193892237</v>
      </c>
      <c r="AU119" s="119">
        <v>66.660303464362428</v>
      </c>
      <c r="AV119" s="119">
        <v>64.465294743139765</v>
      </c>
      <c r="AW119" s="119">
        <v>63.98549962891434</v>
      </c>
      <c r="AX119" s="119">
        <v>60.600566529775314</v>
      </c>
      <c r="AY119" s="119">
        <v>60.680303999951896</v>
      </c>
      <c r="AZ119" s="119">
        <v>48.688477947561104</v>
      </c>
      <c r="BA119" s="119">
        <v>48.057507164549975</v>
      </c>
      <c r="BB119" s="119">
        <v>46.530758284883603</v>
      </c>
      <c r="BC119" s="119">
        <v>44.548774584637542</v>
      </c>
      <c r="BD119" s="119">
        <v>43.539258415797548</v>
      </c>
      <c r="BE119" s="119">
        <v>44.560783570024824</v>
      </c>
      <c r="BF119" s="119">
        <v>43.978842378271196</v>
      </c>
      <c r="BG119" s="119">
        <v>44.307463561704303</v>
      </c>
      <c r="BH119" s="119">
        <v>43.931657745631803</v>
      </c>
      <c r="BI119" s="119">
        <v>43.13557451944795</v>
      </c>
      <c r="BJ119" s="119">
        <v>46.84579774126761</v>
      </c>
      <c r="BK119" s="119">
        <v>52.919215875701369</v>
      </c>
      <c r="BL119" s="119">
        <v>58.576850309583804</v>
      </c>
      <c r="BM119" s="119">
        <v>61.07095990510269</v>
      </c>
      <c r="BN119" s="119">
        <v>73.074949397307293</v>
      </c>
      <c r="BO119" s="119">
        <v>77.519110822479391</v>
      </c>
      <c r="BP119" s="119">
        <v>91.091938080648148</v>
      </c>
      <c r="BQ119" s="119">
        <v>114.08097020384449</v>
      </c>
      <c r="BR119" s="119">
        <v>103.65916104471786</v>
      </c>
      <c r="BS119" s="119">
        <v>108.40053005184311</v>
      </c>
      <c r="BT119" s="119">
        <v>113.04990063922114</v>
      </c>
      <c r="BU119" s="119">
        <v>117.07443558210778</v>
      </c>
      <c r="BV119" s="119">
        <v>123.733379582967</v>
      </c>
      <c r="BW119" s="119">
        <v>126.69685511255729</v>
      </c>
      <c r="BX119" s="119">
        <v>121.30188665327515</v>
      </c>
      <c r="BY119" s="119">
        <v>131.17484647372467</v>
      </c>
      <c r="BZ119" s="119">
        <v>136.12364828216579</v>
      </c>
      <c r="CA119" s="119">
        <v>136.65026877846117</v>
      </c>
      <c r="CB119" s="119">
        <v>136.7485872774933</v>
      </c>
      <c r="CC119" s="120">
        <v>138.55468887550455</v>
      </c>
    </row>
    <row r="120" spans="1:81" ht="26.25" customHeight="1" x14ac:dyDescent="0.4">
      <c r="A120" s="113"/>
      <c r="B120" s="60" t="s">
        <v>354</v>
      </c>
      <c r="C120" s="186" t="s">
        <v>217</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v>0</v>
      </c>
      <c r="AI120" s="119">
        <v>0</v>
      </c>
      <c r="AJ120" s="119">
        <v>0</v>
      </c>
      <c r="AK120" s="119">
        <v>0</v>
      </c>
      <c r="AL120" s="119">
        <v>0</v>
      </c>
      <c r="AM120" s="119">
        <v>0</v>
      </c>
      <c r="AN120" s="119">
        <v>0</v>
      </c>
      <c r="AO120" s="119">
        <v>0</v>
      </c>
      <c r="AP120" s="119">
        <v>0</v>
      </c>
      <c r="AQ120" s="119">
        <v>0</v>
      </c>
      <c r="AR120" s="119">
        <v>0</v>
      </c>
      <c r="AS120" s="119">
        <v>0</v>
      </c>
      <c r="AT120" s="119">
        <v>0</v>
      </c>
      <c r="AU120" s="119">
        <v>0</v>
      </c>
      <c r="AV120" s="119">
        <v>0</v>
      </c>
      <c r="AW120" s="119">
        <v>0</v>
      </c>
      <c r="AX120" s="119">
        <v>0</v>
      </c>
      <c r="AY120" s="119">
        <v>0</v>
      </c>
      <c r="AZ120" s="119">
        <v>0</v>
      </c>
      <c r="BA120" s="119">
        <v>0</v>
      </c>
      <c r="BB120" s="119">
        <v>0</v>
      </c>
      <c r="BC120" s="119">
        <v>0</v>
      </c>
      <c r="BD120" s="119">
        <v>0</v>
      </c>
      <c r="BE120" s="119">
        <v>0</v>
      </c>
      <c r="BF120" s="119">
        <v>0</v>
      </c>
      <c r="BG120" s="119">
        <v>0</v>
      </c>
      <c r="BH120" s="119">
        <v>0</v>
      </c>
      <c r="BI120" s="119">
        <v>0</v>
      </c>
      <c r="BJ120" s="119">
        <v>0</v>
      </c>
      <c r="BK120" s="119">
        <v>0</v>
      </c>
      <c r="BL120" s="119">
        <v>12.80499234421243</v>
      </c>
      <c r="BM120" s="119">
        <v>0.32204499562095673</v>
      </c>
      <c r="BN120" s="119">
        <v>-2.2303190567196802</v>
      </c>
      <c r="BO120" s="119">
        <v>6.3963443169024359</v>
      </c>
      <c r="BP120" s="119">
        <v>2.4784223244148285</v>
      </c>
      <c r="BQ120" s="119">
        <v>3.0360637746184165</v>
      </c>
      <c r="BR120" s="119">
        <v>2.1195328139278766</v>
      </c>
      <c r="BS120" s="119">
        <v>3.2090246839017524</v>
      </c>
      <c r="BT120" s="119">
        <v>2.2142091413787983</v>
      </c>
      <c r="BU120" s="119">
        <v>3.6528761662092779</v>
      </c>
      <c r="BV120" s="119">
        <v>3.1384908399717268</v>
      </c>
      <c r="BW120" s="119">
        <v>3.5252291319400291</v>
      </c>
      <c r="BX120" s="119">
        <v>3.3017055800000001</v>
      </c>
      <c r="BY120" s="119">
        <v>3.3965432627523864</v>
      </c>
      <c r="BZ120" s="119">
        <v>3.3671948098071867</v>
      </c>
      <c r="CA120" s="119">
        <v>3.3053072544260877</v>
      </c>
      <c r="CB120" s="119">
        <v>3.2361943221485179</v>
      </c>
      <c r="CC120" s="120">
        <v>3.1675946912879023</v>
      </c>
    </row>
    <row r="121" spans="1:81" x14ac:dyDescent="0.4">
      <c r="A121" s="113"/>
      <c r="B121" s="49" t="s">
        <v>266</v>
      </c>
      <c r="C121" s="186" t="s">
        <v>223</v>
      </c>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v>0</v>
      </c>
      <c r="AI121" s="119">
        <v>0</v>
      </c>
      <c r="AJ121" s="119">
        <v>0</v>
      </c>
      <c r="AK121" s="119">
        <v>0</v>
      </c>
      <c r="AL121" s="119">
        <v>0</v>
      </c>
      <c r="AM121" s="119">
        <v>0</v>
      </c>
      <c r="AN121" s="119">
        <v>0</v>
      </c>
      <c r="AO121" s="119">
        <v>0</v>
      </c>
      <c r="AP121" s="119">
        <v>0</v>
      </c>
      <c r="AQ121" s="119">
        <v>0</v>
      </c>
      <c r="AR121" s="119">
        <v>0</v>
      </c>
      <c r="AS121" s="119">
        <v>0</v>
      </c>
      <c r="AT121" s="119">
        <v>0</v>
      </c>
      <c r="AU121" s="119">
        <v>0</v>
      </c>
      <c r="AV121" s="119">
        <v>0</v>
      </c>
      <c r="AW121" s="119">
        <v>0</v>
      </c>
      <c r="AX121" s="119">
        <v>0</v>
      </c>
      <c r="AY121" s="119">
        <v>0</v>
      </c>
      <c r="AZ121" s="119">
        <v>0</v>
      </c>
      <c r="BA121" s="119">
        <v>0</v>
      </c>
      <c r="BB121" s="119">
        <v>0</v>
      </c>
      <c r="BC121" s="119">
        <v>0</v>
      </c>
      <c r="BD121" s="119">
        <v>0</v>
      </c>
      <c r="BE121" s="119">
        <v>0</v>
      </c>
      <c r="BF121" s="119">
        <v>0</v>
      </c>
      <c r="BG121" s="119">
        <v>0</v>
      </c>
      <c r="BH121" s="119">
        <v>0</v>
      </c>
      <c r="BI121" s="119">
        <v>0</v>
      </c>
      <c r="BJ121" s="119">
        <v>0</v>
      </c>
      <c r="BK121" s="119">
        <v>0</v>
      </c>
      <c r="BL121" s="119">
        <v>0</v>
      </c>
      <c r="BM121" s="119">
        <v>0</v>
      </c>
      <c r="BN121" s="119">
        <v>0</v>
      </c>
      <c r="BO121" s="119">
        <v>0</v>
      </c>
      <c r="BP121" s="119">
        <v>0</v>
      </c>
      <c r="BQ121" s="119">
        <v>0</v>
      </c>
      <c r="BR121" s="119">
        <v>0</v>
      </c>
      <c r="BS121" s="119">
        <v>0</v>
      </c>
      <c r="BT121" s="119">
        <v>0</v>
      </c>
      <c r="BU121" s="119">
        <v>0</v>
      </c>
      <c r="BV121" s="119">
        <v>0.1473172591755797</v>
      </c>
      <c r="BW121" s="119">
        <v>0.45174742923719707</v>
      </c>
      <c r="BX121" s="119">
        <v>0.73754757056880926</v>
      </c>
      <c r="BY121" s="119">
        <v>1.0463771579222529</v>
      </c>
      <c r="BZ121" s="119">
        <v>1.3127570552337029</v>
      </c>
      <c r="CA121" s="119">
        <v>1.5277966163784511</v>
      </c>
      <c r="CB121" s="119">
        <v>1.7113909457300813</v>
      </c>
      <c r="CC121" s="120">
        <v>0</v>
      </c>
    </row>
    <row r="122" spans="1:81" x14ac:dyDescent="0.4">
      <c r="A122" s="113"/>
      <c r="B122" s="60" t="s">
        <v>267</v>
      </c>
      <c r="C122" s="186" t="s">
        <v>223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v>0</v>
      </c>
      <c r="AI122" s="119">
        <v>0</v>
      </c>
      <c r="AJ122" s="119">
        <v>0</v>
      </c>
      <c r="AK122" s="119">
        <v>0</v>
      </c>
      <c r="AL122" s="119">
        <v>0</v>
      </c>
      <c r="AM122" s="119">
        <v>0</v>
      </c>
      <c r="AN122" s="119">
        <v>0</v>
      </c>
      <c r="AO122" s="119">
        <v>0</v>
      </c>
      <c r="AP122" s="119">
        <v>0</v>
      </c>
      <c r="AQ122" s="119">
        <v>0</v>
      </c>
      <c r="AR122" s="119">
        <v>0</v>
      </c>
      <c r="AS122" s="119">
        <v>0</v>
      </c>
      <c r="AT122" s="119">
        <v>0</v>
      </c>
      <c r="AU122" s="119">
        <v>0</v>
      </c>
      <c r="AV122" s="119">
        <v>0</v>
      </c>
      <c r="AW122" s="119">
        <v>0</v>
      </c>
      <c r="AX122" s="119">
        <v>0</v>
      </c>
      <c r="AY122" s="119">
        <v>0</v>
      </c>
      <c r="AZ122" s="119">
        <v>0</v>
      </c>
      <c r="BA122" s="119">
        <v>0</v>
      </c>
      <c r="BB122" s="119">
        <v>0</v>
      </c>
      <c r="BC122" s="119">
        <v>0</v>
      </c>
      <c r="BD122" s="119">
        <v>0</v>
      </c>
      <c r="BE122" s="119">
        <v>0</v>
      </c>
      <c r="BF122" s="119">
        <v>0</v>
      </c>
      <c r="BG122" s="119">
        <v>0</v>
      </c>
      <c r="BH122" s="119">
        <v>0</v>
      </c>
      <c r="BI122" s="119">
        <v>0</v>
      </c>
      <c r="BJ122" s="119">
        <v>0.33011603330360623</v>
      </c>
      <c r="BK122" s="119">
        <v>0</v>
      </c>
      <c r="BL122" s="119">
        <v>0</v>
      </c>
      <c r="BM122" s="119">
        <v>0</v>
      </c>
      <c r="BN122" s="119">
        <v>0</v>
      </c>
      <c r="BO122" s="119">
        <v>0</v>
      </c>
      <c r="BP122" s="119">
        <v>0</v>
      </c>
      <c r="BQ122" s="119">
        <v>0</v>
      </c>
      <c r="BR122" s="119">
        <v>0</v>
      </c>
      <c r="BS122" s="119">
        <v>5.8345537782341717E-3</v>
      </c>
      <c r="BT122" s="119">
        <v>8.5404657390378384E-3</v>
      </c>
      <c r="BU122" s="119">
        <v>3.916588159950247E-3</v>
      </c>
      <c r="BV122" s="119">
        <v>4.3751392819378412E-3</v>
      </c>
      <c r="BW122" s="119">
        <v>4.5111584090658441E-3</v>
      </c>
      <c r="BX122" s="119">
        <v>4.5086241099134838E-3</v>
      </c>
      <c r="BY122" s="119">
        <v>4.2452508235280529E-3</v>
      </c>
      <c r="BZ122" s="119">
        <v>4.1540635141353735E-3</v>
      </c>
      <c r="CA122" s="119">
        <v>4.2217934348144073E-3</v>
      </c>
      <c r="CB122" s="119">
        <v>4.1974627156355932E-3</v>
      </c>
      <c r="CC122" s="120">
        <v>3.8248119132562241E-3</v>
      </c>
    </row>
    <row r="123" spans="1:81" x14ac:dyDescent="0.4">
      <c r="A123" s="113"/>
      <c r="B123" s="49" t="s">
        <v>339</v>
      </c>
      <c r="C123" s="186" t="s">
        <v>214</v>
      </c>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v>1264.1224711616792</v>
      </c>
      <c r="AI123" s="119">
        <v>1052.1805715773714</v>
      </c>
      <c r="AJ123" s="119">
        <v>1023.8423858718935</v>
      </c>
      <c r="AK123" s="119">
        <v>1073.829713402301</v>
      </c>
      <c r="AL123" s="119">
        <v>1075.9041633149723</v>
      </c>
      <c r="AM123" s="119">
        <v>1058.6629275843211</v>
      </c>
      <c r="AN123" s="119">
        <v>1098.2330137711438</v>
      </c>
      <c r="AO123" s="119">
        <v>1164.3694869038427</v>
      </c>
      <c r="AP123" s="119">
        <v>1166.6076627564437</v>
      </c>
      <c r="AQ123" s="119">
        <v>1148.7858419599975</v>
      </c>
      <c r="AR123" s="119">
        <v>1124.4839099964161</v>
      </c>
      <c r="AS123" s="119">
        <v>1116.15054575557</v>
      </c>
      <c r="AT123" s="119">
        <v>1338.7685438896287</v>
      </c>
      <c r="AU123" s="119">
        <v>1499.7824302880379</v>
      </c>
      <c r="AV123" s="119">
        <v>1735.4120340935197</v>
      </c>
      <c r="AW123" s="119">
        <v>1852.361077912979</v>
      </c>
      <c r="AX123" s="119">
        <v>1618.2253640289816</v>
      </c>
      <c r="AY123" s="119">
        <v>1718.7695872407899</v>
      </c>
      <c r="AZ123" s="119">
        <v>1829.6956998975306</v>
      </c>
      <c r="BA123" s="119">
        <v>1764.1463934169428</v>
      </c>
      <c r="BB123" s="119">
        <v>1695.6749652175315</v>
      </c>
      <c r="BC123" s="119">
        <v>1674.6769199486621</v>
      </c>
      <c r="BD123" s="119">
        <v>1874.3934955869108</v>
      </c>
      <c r="BE123" s="119">
        <v>1638.4459217585966</v>
      </c>
      <c r="BF123" s="119">
        <v>0</v>
      </c>
      <c r="BG123" s="119">
        <v>0</v>
      </c>
      <c r="BH123" s="119">
        <v>0</v>
      </c>
      <c r="BI123" s="119">
        <v>0</v>
      </c>
      <c r="BJ123" s="119">
        <v>0</v>
      </c>
      <c r="BK123" s="119">
        <v>0</v>
      </c>
      <c r="BL123" s="119">
        <v>0</v>
      </c>
      <c r="BM123" s="119">
        <v>0</v>
      </c>
      <c r="BN123" s="119">
        <v>0</v>
      </c>
      <c r="BO123" s="119">
        <v>0</v>
      </c>
      <c r="BP123" s="119">
        <v>0</v>
      </c>
      <c r="BQ123" s="119">
        <v>0</v>
      </c>
      <c r="BR123" s="119">
        <v>0</v>
      </c>
      <c r="BS123" s="119">
        <v>0</v>
      </c>
      <c r="BT123" s="119">
        <v>0</v>
      </c>
      <c r="BU123" s="119">
        <v>0</v>
      </c>
      <c r="BV123" s="119">
        <v>0</v>
      </c>
      <c r="BW123" s="119">
        <v>0</v>
      </c>
      <c r="BX123" s="119">
        <v>0</v>
      </c>
      <c r="BY123" s="119">
        <v>0</v>
      </c>
      <c r="BZ123" s="119">
        <v>0</v>
      </c>
      <c r="CA123" s="119">
        <v>0</v>
      </c>
      <c r="CB123" s="119">
        <v>0</v>
      </c>
      <c r="CC123" s="120">
        <v>0</v>
      </c>
    </row>
    <row r="124" spans="1:81" x14ac:dyDescent="0.4">
      <c r="A124" s="113"/>
      <c r="B124" s="49" t="s">
        <v>355</v>
      </c>
      <c r="C124" s="186" t="s">
        <v>214</v>
      </c>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v>0</v>
      </c>
      <c r="AI124" s="119">
        <v>0</v>
      </c>
      <c r="AJ124" s="119">
        <v>0</v>
      </c>
      <c r="AK124" s="119">
        <v>0</v>
      </c>
      <c r="AL124" s="119">
        <v>0</v>
      </c>
      <c r="AM124" s="119">
        <v>0</v>
      </c>
      <c r="AN124" s="119">
        <v>0</v>
      </c>
      <c r="AO124" s="119">
        <v>0</v>
      </c>
      <c r="AP124" s="119">
        <v>0</v>
      </c>
      <c r="AQ124" s="119">
        <v>0</v>
      </c>
      <c r="AR124" s="119">
        <v>0</v>
      </c>
      <c r="AS124" s="119">
        <v>0</v>
      </c>
      <c r="AT124" s="119">
        <v>0</v>
      </c>
      <c r="AU124" s="119">
        <v>0</v>
      </c>
      <c r="AV124" s="119">
        <v>0</v>
      </c>
      <c r="AW124" s="119">
        <v>0</v>
      </c>
      <c r="AX124" s="119">
        <v>0</v>
      </c>
      <c r="AY124" s="119">
        <v>0</v>
      </c>
      <c r="AZ124" s="119">
        <v>0</v>
      </c>
      <c r="BA124" s="119">
        <v>313.29491385459107</v>
      </c>
      <c r="BB124" s="119">
        <v>314.3364519549562</v>
      </c>
      <c r="BC124" s="119">
        <v>1222.4491500683666</v>
      </c>
      <c r="BD124" s="119">
        <v>2765.1973819295413</v>
      </c>
      <c r="BE124" s="119">
        <v>2618.3163760002913</v>
      </c>
      <c r="BF124" s="119">
        <v>2599.0767491574734</v>
      </c>
      <c r="BG124" s="119">
        <v>2857.9603359338271</v>
      </c>
      <c r="BH124" s="119">
        <v>2846.3977700189225</v>
      </c>
      <c r="BI124" s="119">
        <v>2800.6576027278666</v>
      </c>
      <c r="BJ124" s="119">
        <v>2769.0694431631259</v>
      </c>
      <c r="BK124" s="119">
        <v>2766.9735797070093</v>
      </c>
      <c r="BL124" s="119">
        <v>3514.3606528781183</v>
      </c>
      <c r="BM124" s="119">
        <v>3502.7736446279191</v>
      </c>
      <c r="BN124" s="119">
        <v>3470.8073720359762</v>
      </c>
      <c r="BO124" s="119">
        <v>2662.8859017273376</v>
      </c>
      <c r="BP124" s="119">
        <v>2603.2791672945505</v>
      </c>
      <c r="BQ124" s="119">
        <v>2552.3763490243382</v>
      </c>
      <c r="BR124" s="119">
        <v>2490.3967146018322</v>
      </c>
      <c r="BS124" s="119">
        <v>2419.1960722622116</v>
      </c>
      <c r="BT124" s="119">
        <v>2333.0486001025033</v>
      </c>
      <c r="BU124" s="119">
        <v>2263.2583159105357</v>
      </c>
      <c r="BV124" s="119">
        <v>2182.519414369945</v>
      </c>
      <c r="BW124" s="119">
        <v>2107.1604157806019</v>
      </c>
      <c r="BX124" s="119">
        <v>1944.97828560267</v>
      </c>
      <c r="BY124" s="119">
        <v>2018.28855802611</v>
      </c>
      <c r="BZ124" s="119">
        <v>2036.552551644495</v>
      </c>
      <c r="CA124" s="119">
        <v>2038.6354302594248</v>
      </c>
      <c r="CB124" s="119">
        <v>2037.9272134277678</v>
      </c>
      <c r="CC124" s="120">
        <v>2035.6754290639442</v>
      </c>
    </row>
    <row r="125" spans="1:81" ht="24.75" customHeight="1" x14ac:dyDescent="0.4">
      <c r="A125" s="113"/>
      <c r="B125" s="75" t="s">
        <v>356</v>
      </c>
      <c r="C125" s="123"/>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f t="shared" ref="AH125:CC125" si="5">SUM(AH79:AH124)-AH112-AH111-AH95-AH92-AH80</f>
        <v>48503.438142733168</v>
      </c>
      <c r="AI125" s="90">
        <f t="shared" si="5"/>
        <v>47844.104764431817</v>
      </c>
      <c r="AJ125" s="90">
        <f t="shared" si="5"/>
        <v>48091.785934416017</v>
      </c>
      <c r="AK125" s="90">
        <f t="shared" si="5"/>
        <v>51510.62010272708</v>
      </c>
      <c r="AL125" s="90">
        <f t="shared" si="5"/>
        <v>53883.748788787758</v>
      </c>
      <c r="AM125" s="90">
        <f t="shared" si="5"/>
        <v>55887.125171194442</v>
      </c>
      <c r="AN125" s="90">
        <f t="shared" si="5"/>
        <v>56342.54637404743</v>
      </c>
      <c r="AO125" s="90">
        <f t="shared" si="5"/>
        <v>58567.612583430753</v>
      </c>
      <c r="AP125" s="90">
        <f t="shared" si="5"/>
        <v>60618.030554695681</v>
      </c>
      <c r="AQ125" s="90">
        <f t="shared" si="5"/>
        <v>60772.10232616603</v>
      </c>
      <c r="AR125" s="90">
        <f t="shared" si="5"/>
        <v>59797.055916306817</v>
      </c>
      <c r="AS125" s="90">
        <f t="shared" si="5"/>
        <v>60564.295893580544</v>
      </c>
      <c r="AT125" s="90">
        <f t="shared" si="5"/>
        <v>62458.815343740571</v>
      </c>
      <c r="AU125" s="90">
        <f t="shared" si="5"/>
        <v>66085.206994184133</v>
      </c>
      <c r="AV125" s="90">
        <f t="shared" si="5"/>
        <v>70246.20844399785</v>
      </c>
      <c r="AW125" s="90">
        <f t="shared" si="5"/>
        <v>73794.610432839792</v>
      </c>
      <c r="AX125" s="90">
        <f t="shared" si="5"/>
        <v>74715.638373840367</v>
      </c>
      <c r="AY125" s="90">
        <f t="shared" si="5"/>
        <v>75504.173483137711</v>
      </c>
      <c r="AZ125" s="90">
        <f t="shared" si="5"/>
        <v>76850.855889222294</v>
      </c>
      <c r="BA125" s="90">
        <f t="shared" si="5"/>
        <v>80114.634580304773</v>
      </c>
      <c r="BB125" s="90">
        <f t="shared" si="5"/>
        <v>82114.534097486889</v>
      </c>
      <c r="BC125" s="90">
        <f t="shared" si="5"/>
        <v>86770.581203945956</v>
      </c>
      <c r="BD125" s="90">
        <f t="shared" si="5"/>
        <v>90212.839544900198</v>
      </c>
      <c r="BE125" s="90">
        <f t="shared" si="5"/>
        <v>95409.069817911179</v>
      </c>
      <c r="BF125" s="90">
        <f t="shared" si="5"/>
        <v>96515.099345525363</v>
      </c>
      <c r="BG125" s="90">
        <f t="shared" si="5"/>
        <v>99005.074684201682</v>
      </c>
      <c r="BH125" s="90">
        <f t="shared" si="5"/>
        <v>103174.61331879432</v>
      </c>
      <c r="BI125" s="90">
        <f t="shared" si="5"/>
        <v>106554.58627286898</v>
      </c>
      <c r="BJ125" s="90">
        <f t="shared" si="5"/>
        <v>107097.90866946433</v>
      </c>
      <c r="BK125" s="90">
        <f t="shared" si="5"/>
        <v>111228.49116700837</v>
      </c>
      <c r="BL125" s="90">
        <f t="shared" si="5"/>
        <v>117611.50881976981</v>
      </c>
      <c r="BM125" s="90">
        <f t="shared" si="5"/>
        <v>123733.60273442572</v>
      </c>
      <c r="BN125" s="90">
        <f t="shared" si="5"/>
        <v>126195.28922630633</v>
      </c>
      <c r="BO125" s="90">
        <f t="shared" si="5"/>
        <v>129103.34108972907</v>
      </c>
      <c r="BP125" s="90">
        <f t="shared" si="5"/>
        <v>133395.93639380558</v>
      </c>
      <c r="BQ125" s="90">
        <f t="shared" si="5"/>
        <v>132010.79768234736</v>
      </c>
      <c r="BR125" s="90">
        <f t="shared" si="5"/>
        <v>134247.15205339968</v>
      </c>
      <c r="BS125" s="90">
        <f t="shared" si="5"/>
        <v>135797.45438479635</v>
      </c>
      <c r="BT125" s="90">
        <f t="shared" si="5"/>
        <v>134353.28906670189</v>
      </c>
      <c r="BU125" s="90">
        <f t="shared" si="5"/>
        <v>134147.83791903412</v>
      </c>
      <c r="BV125" s="90">
        <f t="shared" si="5"/>
        <v>133428.96897267032</v>
      </c>
      <c r="BW125" s="90">
        <f t="shared" si="5"/>
        <v>132393.64336089042</v>
      </c>
      <c r="BX125" s="90">
        <f t="shared" si="5"/>
        <v>125501.48904205998</v>
      </c>
      <c r="BY125" s="90">
        <f t="shared" si="5"/>
        <v>133409.88470048952</v>
      </c>
      <c r="BZ125" s="90">
        <f t="shared" si="5"/>
        <v>138968.1227562273</v>
      </c>
      <c r="CA125" s="90">
        <f t="shared" si="5"/>
        <v>142057.12169072119</v>
      </c>
      <c r="CB125" s="90">
        <f t="shared" si="5"/>
        <v>144297.02865953045</v>
      </c>
      <c r="CC125" s="91">
        <f t="shared" si="5"/>
        <v>147766.33972914837</v>
      </c>
    </row>
    <row r="126" spans="1:81" x14ac:dyDescent="0.4">
      <c r="A126" s="113"/>
      <c r="B126" s="187" t="s">
        <v>324</v>
      </c>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f t="shared" ref="AH126:CC126" si="6">AH125-AH96-AH123-AH86-AH103</f>
        <v>46257.782345324478</v>
      </c>
      <c r="AI126" s="90">
        <f t="shared" si="6"/>
        <v>45791.561743268969</v>
      </c>
      <c r="AJ126" s="90">
        <f t="shared" si="6"/>
        <v>45927.001235022362</v>
      </c>
      <c r="AK126" s="90">
        <f t="shared" si="6"/>
        <v>48904.807697240605</v>
      </c>
      <c r="AL126" s="90">
        <f t="shared" si="6"/>
        <v>51039.818908647227</v>
      </c>
      <c r="AM126" s="90">
        <f t="shared" si="6"/>
        <v>52781.819728580958</v>
      </c>
      <c r="AN126" s="90">
        <f t="shared" si="6"/>
        <v>52899.845192173634</v>
      </c>
      <c r="AO126" s="90">
        <f t="shared" si="6"/>
        <v>54697.979209994148</v>
      </c>
      <c r="AP126" s="90">
        <f t="shared" si="6"/>
        <v>56349.258891978527</v>
      </c>
      <c r="AQ126" s="90">
        <f t="shared" si="6"/>
        <v>56274.739212636232</v>
      </c>
      <c r="AR126" s="90">
        <f t="shared" si="6"/>
        <v>55331.870500819692</v>
      </c>
      <c r="AS126" s="90">
        <f t="shared" si="6"/>
        <v>55589.929315982437</v>
      </c>
      <c r="AT126" s="90">
        <f t="shared" si="6"/>
        <v>56839.899043387726</v>
      </c>
      <c r="AU126" s="90">
        <f t="shared" si="6"/>
        <v>60948.756093068376</v>
      </c>
      <c r="AV126" s="90">
        <f t="shared" si="6"/>
        <v>64389.323378338144</v>
      </c>
      <c r="AW126" s="90">
        <f t="shared" si="6"/>
        <v>67278.693836559018</v>
      </c>
      <c r="AX126" s="90">
        <f t="shared" si="6"/>
        <v>68422.301088132386</v>
      </c>
      <c r="AY126" s="90">
        <f t="shared" si="6"/>
        <v>69559.180790984203</v>
      </c>
      <c r="AZ126" s="90">
        <f t="shared" si="6"/>
        <v>70997.297279803621</v>
      </c>
      <c r="BA126" s="90">
        <f t="shared" si="6"/>
        <v>74440.070583058186</v>
      </c>
      <c r="BB126" s="90">
        <f t="shared" si="6"/>
        <v>76689.710542346846</v>
      </c>
      <c r="BC126" s="90">
        <f t="shared" si="6"/>
        <v>81431.743905278621</v>
      </c>
      <c r="BD126" s="90">
        <f t="shared" si="6"/>
        <v>84208.386298292389</v>
      </c>
      <c r="BE126" s="90">
        <f t="shared" si="6"/>
        <v>89452.779137633494</v>
      </c>
      <c r="BF126" s="90">
        <f t="shared" si="6"/>
        <v>92837.29515387892</v>
      </c>
      <c r="BG126" s="90">
        <f t="shared" si="6"/>
        <v>95627.85929998623</v>
      </c>
      <c r="BH126" s="90">
        <f t="shared" si="6"/>
        <v>99890.624575207126</v>
      </c>
      <c r="BI126" s="90">
        <f t="shared" si="6"/>
        <v>103298.69737987692</v>
      </c>
      <c r="BJ126" s="90">
        <f t="shared" si="6"/>
        <v>103673.59693834094</v>
      </c>
      <c r="BK126" s="90">
        <f t="shared" si="6"/>
        <v>107811.82865991611</v>
      </c>
      <c r="BL126" s="90">
        <f t="shared" si="6"/>
        <v>114110.43564528556</v>
      </c>
      <c r="BM126" s="90">
        <f t="shared" si="6"/>
        <v>120161.94461787511</v>
      </c>
      <c r="BN126" s="90">
        <f t="shared" si="6"/>
        <v>122609.18716778771</v>
      </c>
      <c r="BO126" s="90">
        <f t="shared" si="6"/>
        <v>125616.43276749541</v>
      </c>
      <c r="BP126" s="90">
        <f t="shared" si="6"/>
        <v>130078.12878479459</v>
      </c>
      <c r="BQ126" s="90">
        <f t="shared" si="6"/>
        <v>131287.57781774527</v>
      </c>
      <c r="BR126" s="90">
        <f t="shared" si="6"/>
        <v>133527.24686404099</v>
      </c>
      <c r="BS126" s="90">
        <f t="shared" si="6"/>
        <v>135071.92787790956</v>
      </c>
      <c r="BT126" s="90">
        <f t="shared" si="6"/>
        <v>133638.67869136872</v>
      </c>
      <c r="BU126" s="90">
        <f t="shared" si="6"/>
        <v>133415.15293210064</v>
      </c>
      <c r="BV126" s="90">
        <f t="shared" si="6"/>
        <v>132916.59894129797</v>
      </c>
      <c r="BW126" s="90">
        <f t="shared" si="6"/>
        <v>132123.46495249076</v>
      </c>
      <c r="BX126" s="90">
        <f t="shared" si="6"/>
        <v>125501.48904205998</v>
      </c>
      <c r="BY126" s="90">
        <f t="shared" si="6"/>
        <v>133409.88470048952</v>
      </c>
      <c r="BZ126" s="90">
        <f t="shared" si="6"/>
        <v>138968.1227562273</v>
      </c>
      <c r="CA126" s="90">
        <f t="shared" si="6"/>
        <v>142057.12169072119</v>
      </c>
      <c r="CB126" s="90">
        <f t="shared" si="6"/>
        <v>144297.02865953045</v>
      </c>
      <c r="CC126" s="91">
        <f t="shared" si="6"/>
        <v>147766.33972914837</v>
      </c>
    </row>
    <row r="127" spans="1:81" x14ac:dyDescent="0.4">
      <c r="A127" s="113"/>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1"/>
    </row>
    <row r="128" spans="1:81" s="75" customFormat="1" ht="26.25" customHeight="1" x14ac:dyDescent="0.4">
      <c r="A128" s="127"/>
      <c r="B128" s="75" t="s">
        <v>277</v>
      </c>
      <c r="C128" s="196"/>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f t="shared" ref="AH128:CC128" si="7">SUM(AH16,AH75,AH125)</f>
        <v>82406.87983485838</v>
      </c>
      <c r="AI128" s="191">
        <f t="shared" si="7"/>
        <v>83423.51651990322</v>
      </c>
      <c r="AJ128" s="191">
        <f t="shared" si="7"/>
        <v>84508.583391480453</v>
      </c>
      <c r="AK128" s="191">
        <f t="shared" si="7"/>
        <v>93462.927792669885</v>
      </c>
      <c r="AL128" s="191">
        <f t="shared" si="7"/>
        <v>99406.290697522025</v>
      </c>
      <c r="AM128" s="191">
        <f t="shared" si="7"/>
        <v>105984.35959046739</v>
      </c>
      <c r="AN128" s="191">
        <f t="shared" si="7"/>
        <v>108567.52918123419</v>
      </c>
      <c r="AO128" s="191">
        <f t="shared" si="7"/>
        <v>112298.51454874562</v>
      </c>
      <c r="AP128" s="191">
        <f t="shared" si="7"/>
        <v>115958.72505150133</v>
      </c>
      <c r="AQ128" s="191">
        <f t="shared" si="7"/>
        <v>114173.61370232305</v>
      </c>
      <c r="AR128" s="191">
        <f t="shared" si="7"/>
        <v>108588.52014546969</v>
      </c>
      <c r="AS128" s="191">
        <f t="shared" si="7"/>
        <v>107158.78728538017</v>
      </c>
      <c r="AT128" s="191">
        <f t="shared" si="7"/>
        <v>111149.60031854245</v>
      </c>
      <c r="AU128" s="191">
        <f t="shared" si="7"/>
        <v>123319.49402539637</v>
      </c>
      <c r="AV128" s="191">
        <f t="shared" si="7"/>
        <v>136423.53705634369</v>
      </c>
      <c r="AW128" s="191">
        <f t="shared" si="7"/>
        <v>145849.9377509706</v>
      </c>
      <c r="AX128" s="191">
        <f t="shared" si="7"/>
        <v>148222.43804462149</v>
      </c>
      <c r="AY128" s="191">
        <f t="shared" si="7"/>
        <v>150468.18935824747</v>
      </c>
      <c r="AZ128" s="191">
        <f t="shared" si="7"/>
        <v>151049.67579858677</v>
      </c>
      <c r="BA128" s="191">
        <f t="shared" si="7"/>
        <v>153405.7054429811</v>
      </c>
      <c r="BB128" s="191">
        <f t="shared" si="7"/>
        <v>154507.5292496279</v>
      </c>
      <c r="BC128" s="191">
        <f t="shared" si="7"/>
        <v>159428.15684120206</v>
      </c>
      <c r="BD128" s="191">
        <f t="shared" si="7"/>
        <v>160249.13228570006</v>
      </c>
      <c r="BE128" s="191">
        <f t="shared" si="7"/>
        <v>166249.22585335403</v>
      </c>
      <c r="BF128" s="191">
        <f t="shared" si="7"/>
        <v>168100.20467354485</v>
      </c>
      <c r="BG128" s="191">
        <f t="shared" si="7"/>
        <v>157833.59575333432</v>
      </c>
      <c r="BH128" s="191">
        <f t="shared" si="7"/>
        <v>161141.0843769341</v>
      </c>
      <c r="BI128" s="191">
        <f t="shared" si="7"/>
        <v>163655.88094714581</v>
      </c>
      <c r="BJ128" s="191">
        <f t="shared" si="7"/>
        <v>163825.20603811549</v>
      </c>
      <c r="BK128" s="191">
        <f t="shared" si="7"/>
        <v>168727.66754528033</v>
      </c>
      <c r="BL128" s="191">
        <f t="shared" si="7"/>
        <v>176658.10998624182</v>
      </c>
      <c r="BM128" s="191">
        <f t="shared" si="7"/>
        <v>189564.87947706805</v>
      </c>
      <c r="BN128" s="191">
        <f t="shared" si="7"/>
        <v>192894.33125223499</v>
      </c>
      <c r="BO128" s="191">
        <f t="shared" si="7"/>
        <v>196950.42196983693</v>
      </c>
      <c r="BP128" s="191">
        <f t="shared" si="7"/>
        <v>202222.44370443252</v>
      </c>
      <c r="BQ128" s="191">
        <f t="shared" si="7"/>
        <v>195752.92235534306</v>
      </c>
      <c r="BR128" s="191">
        <f t="shared" si="7"/>
        <v>197978.53558608005</v>
      </c>
      <c r="BS128" s="191">
        <f t="shared" si="7"/>
        <v>200475.07994049924</v>
      </c>
      <c r="BT128" s="191">
        <f t="shared" si="7"/>
        <v>197982.18194924327</v>
      </c>
      <c r="BU128" s="191">
        <f t="shared" si="7"/>
        <v>199274.15865398574</v>
      </c>
      <c r="BV128" s="191">
        <f t="shared" si="7"/>
        <v>200987.09256458891</v>
      </c>
      <c r="BW128" s="191">
        <f t="shared" si="7"/>
        <v>205417.08853763796</v>
      </c>
      <c r="BX128" s="191">
        <f t="shared" si="7"/>
        <v>213132.86119780625</v>
      </c>
      <c r="BY128" s="191">
        <f t="shared" si="7"/>
        <v>224437.00056943874</v>
      </c>
      <c r="BZ128" s="191">
        <f t="shared" si="7"/>
        <v>229707.76201418001</v>
      </c>
      <c r="CA128" s="191">
        <f t="shared" si="7"/>
        <v>234776.2843568984</v>
      </c>
      <c r="CB128" s="191">
        <f t="shared" si="7"/>
        <v>239248.51827013501</v>
      </c>
      <c r="CC128" s="192">
        <f t="shared" si="7"/>
        <v>245596.77279857628</v>
      </c>
    </row>
    <row r="129" spans="1:81" x14ac:dyDescent="0.4">
      <c r="A129" s="113"/>
      <c r="B129" s="187" t="s">
        <v>324</v>
      </c>
      <c r="AH129" s="191">
        <f t="shared" ref="AH129:CC129" si="8">AH17+AH76+AH126</f>
        <v>67675.572727737905</v>
      </c>
      <c r="AI129" s="191">
        <f t="shared" si="8"/>
        <v>65691.775429797577</v>
      </c>
      <c r="AJ129" s="191">
        <f t="shared" si="8"/>
        <v>67777.413943935622</v>
      </c>
      <c r="AK129" s="191">
        <f t="shared" si="8"/>
        <v>74995.400758494696</v>
      </c>
      <c r="AL129" s="191">
        <f t="shared" si="8"/>
        <v>79830.358376317599</v>
      </c>
      <c r="AM129" s="191">
        <f t="shared" si="8"/>
        <v>85139.796682936692</v>
      </c>
      <c r="AN129" s="191">
        <f t="shared" si="8"/>
        <v>86875.144188590799</v>
      </c>
      <c r="AO129" s="191">
        <f t="shared" si="8"/>
        <v>89947.680083278232</v>
      </c>
      <c r="AP129" s="191">
        <f t="shared" si="8"/>
        <v>93254.786003067798</v>
      </c>
      <c r="AQ129" s="191">
        <f t="shared" si="8"/>
        <v>91672.642174506502</v>
      </c>
      <c r="AR129" s="191">
        <f t="shared" si="8"/>
        <v>87326.219165220333</v>
      </c>
      <c r="AS129" s="191">
        <f t="shared" si="8"/>
        <v>85805.29239829685</v>
      </c>
      <c r="AT129" s="191">
        <f t="shared" si="8"/>
        <v>89253.948204804765</v>
      </c>
      <c r="AU129" s="191">
        <f t="shared" si="8"/>
        <v>100763.03327586073</v>
      </c>
      <c r="AV129" s="191">
        <f t="shared" si="8"/>
        <v>110564.14458913644</v>
      </c>
      <c r="AW129" s="191">
        <f t="shared" si="8"/>
        <v>117891.61197169858</v>
      </c>
      <c r="AX129" s="191">
        <f t="shared" si="8"/>
        <v>120190.91024777821</v>
      </c>
      <c r="AY129" s="191">
        <f t="shared" si="8"/>
        <v>122355.08235790013</v>
      </c>
      <c r="AZ129" s="191">
        <f t="shared" si="8"/>
        <v>122734.12183387869</v>
      </c>
      <c r="BA129" s="191">
        <f t="shared" si="8"/>
        <v>124740.13369179996</v>
      </c>
      <c r="BB129" s="191">
        <f t="shared" si="8"/>
        <v>125944.81057450631</v>
      </c>
      <c r="BC129" s="191">
        <f t="shared" si="8"/>
        <v>129985.75543083524</v>
      </c>
      <c r="BD129" s="191">
        <f t="shared" si="8"/>
        <v>132182.09756505274</v>
      </c>
      <c r="BE129" s="191">
        <f t="shared" si="8"/>
        <v>137830.30468652543</v>
      </c>
      <c r="BF129" s="191">
        <f t="shared" si="8"/>
        <v>142413.42076954531</v>
      </c>
      <c r="BG129" s="191">
        <f t="shared" si="8"/>
        <v>145971.0486554552</v>
      </c>
      <c r="BH129" s="191">
        <f t="shared" si="8"/>
        <v>150387.96010954661</v>
      </c>
      <c r="BI129" s="191">
        <f t="shared" si="8"/>
        <v>154067.44060298786</v>
      </c>
      <c r="BJ129" s="191">
        <f t="shared" si="8"/>
        <v>154905.06559607066</v>
      </c>
      <c r="BK129" s="191">
        <f t="shared" si="8"/>
        <v>160342.30537994328</v>
      </c>
      <c r="BL129" s="191">
        <f t="shared" si="8"/>
        <v>168567.02009714668</v>
      </c>
      <c r="BM129" s="191">
        <f t="shared" si="8"/>
        <v>181721.84517929074</v>
      </c>
      <c r="BN129" s="191">
        <f t="shared" si="8"/>
        <v>185176.46535852959</v>
      </c>
      <c r="BO129" s="191">
        <f t="shared" si="8"/>
        <v>189570.22620991865</v>
      </c>
      <c r="BP129" s="191">
        <f t="shared" si="8"/>
        <v>195180.01762148889</v>
      </c>
      <c r="BQ129" s="191">
        <f t="shared" si="8"/>
        <v>194824.3576392433</v>
      </c>
      <c r="BR129" s="191">
        <f t="shared" si="8"/>
        <v>197118.0568276642</v>
      </c>
      <c r="BS129" s="191">
        <f t="shared" si="8"/>
        <v>199655.93824799106</v>
      </c>
      <c r="BT129" s="191">
        <f t="shared" si="8"/>
        <v>197200.1880176267</v>
      </c>
      <c r="BU129" s="191">
        <f t="shared" si="8"/>
        <v>198493.79446336359</v>
      </c>
      <c r="BV129" s="191">
        <f t="shared" si="8"/>
        <v>200438.97612872487</v>
      </c>
      <c r="BW129" s="191">
        <f t="shared" si="8"/>
        <v>205119.68069097857</v>
      </c>
      <c r="BX129" s="191">
        <f t="shared" si="8"/>
        <v>213112.95438202948</v>
      </c>
      <c r="BY129" s="191">
        <f t="shared" si="8"/>
        <v>224420.46156369545</v>
      </c>
      <c r="BZ129" s="191">
        <f t="shared" si="8"/>
        <v>229694.69945745534</v>
      </c>
      <c r="CA129" s="191">
        <f t="shared" si="8"/>
        <v>234774.27912325959</v>
      </c>
      <c r="CB129" s="191">
        <f t="shared" si="8"/>
        <v>239247.38243202271</v>
      </c>
      <c r="CC129" s="192">
        <f t="shared" si="8"/>
        <v>245596.77279857628</v>
      </c>
    </row>
    <row r="130" spans="1:81" x14ac:dyDescent="0.4">
      <c r="A130" s="113"/>
      <c r="B130" s="187"/>
      <c r="AH130" s="191"/>
      <c r="AI130" s="191"/>
      <c r="AJ130" s="191"/>
      <c r="AK130" s="191"/>
      <c r="AL130" s="191"/>
      <c r="AM130" s="191"/>
      <c r="AN130" s="191"/>
      <c r="AO130" s="191"/>
      <c r="AP130" s="191"/>
      <c r="AQ130" s="191"/>
      <c r="AR130" s="191"/>
      <c r="AS130" s="191"/>
      <c r="AT130" s="191"/>
      <c r="AU130" s="191"/>
      <c r="AV130" s="191"/>
      <c r="AW130" s="191"/>
      <c r="AX130" s="191"/>
      <c r="AY130" s="191"/>
      <c r="AZ130" s="191"/>
      <c r="BA130" s="191"/>
      <c r="BB130" s="191"/>
      <c r="BC130" s="191"/>
      <c r="BD130" s="191"/>
      <c r="BE130" s="191"/>
      <c r="BF130" s="191"/>
      <c r="BG130" s="191"/>
      <c r="BH130" s="191"/>
      <c r="BI130" s="191"/>
      <c r="BJ130" s="191"/>
      <c r="BK130" s="191"/>
      <c r="BL130" s="191"/>
      <c r="BM130" s="191"/>
      <c r="BN130" s="191"/>
      <c r="BO130" s="191"/>
      <c r="BP130" s="191"/>
      <c r="BQ130" s="191"/>
      <c r="BR130" s="191"/>
      <c r="BS130" s="191"/>
      <c r="BT130" s="191"/>
      <c r="BU130" s="191"/>
      <c r="BV130" s="191"/>
      <c r="BW130" s="191"/>
      <c r="BX130" s="191"/>
      <c r="BY130" s="191"/>
      <c r="BZ130" s="191"/>
      <c r="CA130" s="191"/>
      <c r="CB130" s="191"/>
      <c r="CC130" s="192"/>
    </row>
    <row r="131" spans="1:81" x14ac:dyDescent="0.4">
      <c r="A131" s="113"/>
      <c r="B131" s="187"/>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1"/>
      <c r="BP131" s="191"/>
      <c r="BQ131" s="191"/>
      <c r="BR131" s="191"/>
      <c r="BS131" s="191"/>
      <c r="BT131" s="191"/>
      <c r="BU131" s="191"/>
      <c r="BV131" s="191"/>
      <c r="BW131" s="191"/>
      <c r="BX131" s="191"/>
      <c r="BY131" s="191"/>
      <c r="BZ131" s="191"/>
      <c r="CA131" s="191"/>
      <c r="CB131" s="191"/>
      <c r="CC131" s="192"/>
    </row>
    <row r="132" spans="1:81" s="75" customFormat="1" x14ac:dyDescent="0.4">
      <c r="A132" s="127"/>
      <c r="B132" s="193" t="s">
        <v>278</v>
      </c>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52">
        <f t="shared" ref="AH132:CC132" si="9">SUM(AH133:AH135)</f>
        <v>53935.310121404873</v>
      </c>
      <c r="AI132" s="52">
        <f t="shared" si="9"/>
        <v>52663.917999226673</v>
      </c>
      <c r="AJ132" s="52">
        <f t="shared" si="9"/>
        <v>53837.359605613907</v>
      </c>
      <c r="AK132" s="52">
        <f t="shared" si="9"/>
        <v>56527.72583194328</v>
      </c>
      <c r="AL132" s="52">
        <f t="shared" si="9"/>
        <v>56829.394480917603</v>
      </c>
      <c r="AM132" s="52">
        <f t="shared" si="9"/>
        <v>58926.967250296249</v>
      </c>
      <c r="AN132" s="52">
        <f t="shared" si="9"/>
        <v>58672.220404343032</v>
      </c>
      <c r="AO132" s="52">
        <f t="shared" si="9"/>
        <v>59709.875556075051</v>
      </c>
      <c r="AP132" s="52">
        <f t="shared" si="9"/>
        <v>61817.703885445502</v>
      </c>
      <c r="AQ132" s="52">
        <f t="shared" si="9"/>
        <v>61158.637074885562</v>
      </c>
      <c r="AR132" s="52">
        <f t="shared" si="9"/>
        <v>58643.101354694358</v>
      </c>
      <c r="AS132" s="52">
        <f t="shared" si="9"/>
        <v>57733.231602092448</v>
      </c>
      <c r="AT132" s="52">
        <f t="shared" si="9"/>
        <v>58587.286527679025</v>
      </c>
      <c r="AU132" s="52">
        <f t="shared" si="9"/>
        <v>63825.273707246255</v>
      </c>
      <c r="AV132" s="52">
        <f t="shared" si="9"/>
        <v>65737.930908049268</v>
      </c>
      <c r="AW132" s="52">
        <f t="shared" si="9"/>
        <v>67876.968551254686</v>
      </c>
      <c r="AX132" s="52">
        <f t="shared" si="9"/>
        <v>67378.166868884553</v>
      </c>
      <c r="AY132" s="52">
        <f t="shared" si="9"/>
        <v>67218.487281018839</v>
      </c>
      <c r="AZ132" s="52">
        <f t="shared" si="9"/>
        <v>67631.157607651869</v>
      </c>
      <c r="BA132" s="52">
        <f t="shared" si="9"/>
        <v>69764.618100673964</v>
      </c>
      <c r="BB132" s="52">
        <f t="shared" si="9"/>
        <v>72087.851229098596</v>
      </c>
      <c r="BC132" s="52">
        <f t="shared" si="9"/>
        <v>75206.072798742156</v>
      </c>
      <c r="BD132" s="52">
        <f t="shared" si="9"/>
        <v>75551.018005908729</v>
      </c>
      <c r="BE132" s="52">
        <f t="shared" si="9"/>
        <v>79603.798913066435</v>
      </c>
      <c r="BF132" s="52">
        <f t="shared" si="9"/>
        <v>81818.026892908762</v>
      </c>
      <c r="BG132" s="52">
        <f t="shared" si="9"/>
        <v>83667.183662948795</v>
      </c>
      <c r="BH132" s="52">
        <f t="shared" si="9"/>
        <v>84722.288267916505</v>
      </c>
      <c r="BI132" s="52">
        <f t="shared" si="9"/>
        <v>86086.427421470871</v>
      </c>
      <c r="BJ132" s="52">
        <f t="shared" si="9"/>
        <v>86752.946801808575</v>
      </c>
      <c r="BK132" s="52">
        <f t="shared" si="9"/>
        <v>90098.757353400972</v>
      </c>
      <c r="BL132" s="52">
        <f t="shared" si="9"/>
        <v>94565.573169370909</v>
      </c>
      <c r="BM132" s="52">
        <f t="shared" si="9"/>
        <v>99665.928467771009</v>
      </c>
      <c r="BN132" s="52">
        <f t="shared" si="9"/>
        <v>101056.39522590511</v>
      </c>
      <c r="BO132" s="52">
        <f t="shared" si="9"/>
        <v>104696.99853099452</v>
      </c>
      <c r="BP132" s="52">
        <f t="shared" si="9"/>
        <v>108535.76419383791</v>
      </c>
      <c r="BQ132" s="52">
        <f t="shared" si="9"/>
        <v>109319.11344842763</v>
      </c>
      <c r="BR132" s="52">
        <f t="shared" si="9"/>
        <v>111197.5546560868</v>
      </c>
      <c r="BS132" s="52">
        <f t="shared" si="9"/>
        <v>113884.72183263558</v>
      </c>
      <c r="BT132" s="52">
        <f t="shared" si="9"/>
        <v>113755.65302914807</v>
      </c>
      <c r="BU132" s="52">
        <f t="shared" si="9"/>
        <v>114187.54733934544</v>
      </c>
      <c r="BV132" s="52">
        <f t="shared" si="9"/>
        <v>114636.14161960054</v>
      </c>
      <c r="BW132" s="52">
        <f t="shared" si="9"/>
        <v>114094.13735698207</v>
      </c>
      <c r="BX132" s="52">
        <f t="shared" si="9"/>
        <v>109733.3397985784</v>
      </c>
      <c r="BY132" s="52">
        <f t="shared" si="9"/>
        <v>116486.12250829594</v>
      </c>
      <c r="BZ132" s="52">
        <f t="shared" si="9"/>
        <v>121790.24209602825</v>
      </c>
      <c r="CA132" s="52">
        <f t="shared" si="9"/>
        <v>125279.1750072437</v>
      </c>
      <c r="CB132" s="52">
        <f t="shared" si="9"/>
        <v>127940.29943777075</v>
      </c>
      <c r="CC132" s="53">
        <f t="shared" si="9"/>
        <v>131235.75933178357</v>
      </c>
    </row>
    <row r="133" spans="1:81" x14ac:dyDescent="0.4">
      <c r="A133" s="113"/>
      <c r="B133" s="13" t="s">
        <v>357</v>
      </c>
      <c r="AH133" s="119">
        <f t="shared" ref="AH133:CC133" si="10">SUMIF($C$6:$C$15,"(C)",AH$6:AH$15)</f>
        <v>10.383277242469395</v>
      </c>
      <c r="AI133" s="119">
        <f t="shared" si="10"/>
        <v>8.8856846087623111</v>
      </c>
      <c r="AJ133" s="119">
        <f t="shared" si="10"/>
        <v>7.4594721164548456</v>
      </c>
      <c r="AK133" s="119">
        <f t="shared" si="10"/>
        <v>6.7486375733876818</v>
      </c>
      <c r="AL133" s="119">
        <f t="shared" si="10"/>
        <v>6.2859556164698072</v>
      </c>
      <c r="AM133" s="119">
        <f t="shared" si="10"/>
        <v>5.9993308961021459</v>
      </c>
      <c r="AN133" s="119">
        <f t="shared" si="10"/>
        <v>5.6765762403046702</v>
      </c>
      <c r="AO133" s="119">
        <f t="shared" si="10"/>
        <v>2.6886217494598896</v>
      </c>
      <c r="AP133" s="119">
        <f t="shared" si="10"/>
        <v>5.1631687943971336</v>
      </c>
      <c r="AQ133" s="119">
        <f t="shared" si="10"/>
        <v>3.5058319852277151</v>
      </c>
      <c r="AR133" s="119">
        <f t="shared" si="10"/>
        <v>3.1026766415205693</v>
      </c>
      <c r="AS133" s="119">
        <f t="shared" si="10"/>
        <v>2.8858655007170797</v>
      </c>
      <c r="AT133" s="119">
        <f t="shared" si="10"/>
        <v>3.0523493941423663</v>
      </c>
      <c r="AU133" s="119">
        <f t="shared" si="10"/>
        <v>2.7359739507834018</v>
      </c>
      <c r="AV133" s="119">
        <f t="shared" si="10"/>
        <v>3.6255157045801574</v>
      </c>
      <c r="AW133" s="119">
        <f t="shared" si="10"/>
        <v>1.7692169338305133</v>
      </c>
      <c r="AX133" s="119">
        <f t="shared" si="10"/>
        <v>1.7466153599773839</v>
      </c>
      <c r="AY133" s="119">
        <f t="shared" si="10"/>
        <v>2.9191000191171828</v>
      </c>
      <c r="AZ133" s="119">
        <f t="shared" si="10"/>
        <v>2.4503940457376419</v>
      </c>
      <c r="BA133" s="119">
        <f t="shared" si="10"/>
        <v>2.5834011990107912</v>
      </c>
      <c r="BB133" s="119">
        <f t="shared" si="10"/>
        <v>2.8730075563668578</v>
      </c>
      <c r="BC133" s="119">
        <f t="shared" si="10"/>
        <v>2.1874402811187057</v>
      </c>
      <c r="BD133" s="119">
        <f t="shared" si="10"/>
        <v>2.2952838550534818</v>
      </c>
      <c r="BE133" s="119">
        <f t="shared" si="10"/>
        <v>2.5184146700457997</v>
      </c>
      <c r="BF133" s="119">
        <f t="shared" si="10"/>
        <v>2.4395363073615517</v>
      </c>
      <c r="BG133" s="119">
        <f t="shared" si="10"/>
        <v>0</v>
      </c>
      <c r="BH133" s="119">
        <f t="shared" si="10"/>
        <v>0</v>
      </c>
      <c r="BI133" s="119">
        <f t="shared" si="10"/>
        <v>0</v>
      </c>
      <c r="BJ133" s="119">
        <f t="shared" si="10"/>
        <v>0</v>
      </c>
      <c r="BK133" s="119">
        <f t="shared" si="10"/>
        <v>0</v>
      </c>
      <c r="BL133" s="119">
        <f t="shared" si="10"/>
        <v>0</v>
      </c>
      <c r="BM133" s="119">
        <f t="shared" si="10"/>
        <v>0</v>
      </c>
      <c r="BN133" s="119">
        <f t="shared" si="10"/>
        <v>0</v>
      </c>
      <c r="BO133" s="119">
        <f t="shared" si="10"/>
        <v>0</v>
      </c>
      <c r="BP133" s="119">
        <f t="shared" si="10"/>
        <v>0</v>
      </c>
      <c r="BQ133" s="119">
        <f t="shared" si="10"/>
        <v>0</v>
      </c>
      <c r="BR133" s="119">
        <f t="shared" si="10"/>
        <v>0</v>
      </c>
      <c r="BS133" s="119">
        <f t="shared" si="10"/>
        <v>0</v>
      </c>
      <c r="BT133" s="119">
        <f t="shared" si="10"/>
        <v>0</v>
      </c>
      <c r="BU133" s="119">
        <f t="shared" si="10"/>
        <v>0</v>
      </c>
      <c r="BV133" s="119">
        <f t="shared" si="10"/>
        <v>0</v>
      </c>
      <c r="BW133" s="119">
        <f t="shared" si="10"/>
        <v>0</v>
      </c>
      <c r="BX133" s="119">
        <f t="shared" si="10"/>
        <v>0</v>
      </c>
      <c r="BY133" s="119">
        <f t="shared" si="10"/>
        <v>0</v>
      </c>
      <c r="BZ133" s="119">
        <f t="shared" si="10"/>
        <v>0</v>
      </c>
      <c r="CA133" s="119">
        <f t="shared" si="10"/>
        <v>0</v>
      </c>
      <c r="CB133" s="119">
        <f t="shared" si="10"/>
        <v>0</v>
      </c>
      <c r="CC133" s="120">
        <f t="shared" si="10"/>
        <v>0</v>
      </c>
    </row>
    <row r="134" spans="1:81" x14ac:dyDescent="0.4">
      <c r="A134" s="113"/>
      <c r="B134" s="13" t="s">
        <v>358</v>
      </c>
      <c r="AH134" s="119">
        <f t="shared" ref="AH134:CC134" si="11">SUMIF($C$20:$C$74,"(C)",AH$20:AH$74)</f>
        <v>13763.429996062325</v>
      </c>
      <c r="AI134" s="119">
        <f t="shared" si="11"/>
        <v>12672.517635333097</v>
      </c>
      <c r="AJ134" s="119">
        <f t="shared" si="11"/>
        <v>13842.600111260192</v>
      </c>
      <c r="AK134" s="119">
        <f t="shared" si="11"/>
        <v>14907.834128560822</v>
      </c>
      <c r="AL134" s="119">
        <f t="shared" si="11"/>
        <v>13594.367544415563</v>
      </c>
      <c r="AM134" s="119">
        <f t="shared" si="11"/>
        <v>14443.328427011322</v>
      </c>
      <c r="AN134" s="119">
        <f t="shared" si="11"/>
        <v>14716.959376122037</v>
      </c>
      <c r="AO134" s="119">
        <f t="shared" si="11"/>
        <v>14519.751225402775</v>
      </c>
      <c r="AP134" s="119">
        <f t="shared" si="11"/>
        <v>15331.130327916282</v>
      </c>
      <c r="AQ134" s="119">
        <f t="shared" si="11"/>
        <v>14810.109731146686</v>
      </c>
      <c r="AR134" s="119">
        <f t="shared" si="11"/>
        <v>13987.247651905238</v>
      </c>
      <c r="AS134" s="119">
        <f t="shared" si="11"/>
        <v>13150.571261830406</v>
      </c>
      <c r="AT134" s="119">
        <f t="shared" si="11"/>
        <v>13467.091561018378</v>
      </c>
      <c r="AU134" s="119">
        <f t="shared" si="11"/>
        <v>15827.973460686862</v>
      </c>
      <c r="AV134" s="119">
        <f t="shared" si="11"/>
        <v>16828.302407697163</v>
      </c>
      <c r="AW134" s="119">
        <f t="shared" si="11"/>
        <v>17502.055843705311</v>
      </c>
      <c r="AX134" s="119">
        <f t="shared" si="11"/>
        <v>16670.339232222304</v>
      </c>
      <c r="AY134" s="119">
        <f t="shared" si="11"/>
        <v>15904.198507025376</v>
      </c>
      <c r="AZ134" s="119">
        <f t="shared" si="11"/>
        <v>14764.183314963939</v>
      </c>
      <c r="BA134" s="119">
        <f t="shared" si="11"/>
        <v>14183.556579224236</v>
      </c>
      <c r="BB134" s="119">
        <f t="shared" si="11"/>
        <v>14150.405087446688</v>
      </c>
      <c r="BC134" s="119">
        <f t="shared" si="11"/>
        <v>14003.732413112049</v>
      </c>
      <c r="BD134" s="119">
        <f t="shared" si="11"/>
        <v>13967.150167613883</v>
      </c>
      <c r="BE134" s="119">
        <f t="shared" si="11"/>
        <v>13951.259887793831</v>
      </c>
      <c r="BF134" s="119">
        <f t="shared" si="11"/>
        <v>13864.261719690519</v>
      </c>
      <c r="BG134" s="119">
        <f t="shared" si="11"/>
        <v>13961.951737647194</v>
      </c>
      <c r="BH134" s="119">
        <f t="shared" si="11"/>
        <v>13628.244045539548</v>
      </c>
      <c r="BI134" s="119">
        <f t="shared" si="11"/>
        <v>13127.311796122554</v>
      </c>
      <c r="BJ134" s="119">
        <f t="shared" si="11"/>
        <v>12746.6274668848</v>
      </c>
      <c r="BK134" s="119">
        <f t="shared" si="11"/>
        <v>12899.762108646895</v>
      </c>
      <c r="BL134" s="119">
        <f t="shared" si="11"/>
        <v>13317.040088360272</v>
      </c>
      <c r="BM134" s="119">
        <f t="shared" si="11"/>
        <v>13824.659580749796</v>
      </c>
      <c r="BN134" s="119">
        <f t="shared" si="11"/>
        <v>13077.685075546562</v>
      </c>
      <c r="BO134" s="119">
        <f t="shared" si="11"/>
        <v>12697.256614515905</v>
      </c>
      <c r="BP134" s="119">
        <f t="shared" si="11"/>
        <v>11538.834228387015</v>
      </c>
      <c r="BQ134" s="119">
        <f t="shared" si="11"/>
        <v>10140.066597359773</v>
      </c>
      <c r="BR134" s="119">
        <f t="shared" si="11"/>
        <v>9358.0388365969429</v>
      </c>
      <c r="BS134" s="119">
        <f t="shared" si="11"/>
        <v>9548.7769145281709</v>
      </c>
      <c r="BT134" s="119">
        <f t="shared" si="11"/>
        <v>9431.8867652917961</v>
      </c>
      <c r="BU134" s="119">
        <f t="shared" si="11"/>
        <v>9191.2150562426286</v>
      </c>
      <c r="BV134" s="119">
        <f t="shared" si="11"/>
        <v>8801.0975117348571</v>
      </c>
      <c r="BW134" s="119">
        <f t="shared" si="11"/>
        <v>8587.1385682322671</v>
      </c>
      <c r="BX134" s="119">
        <f t="shared" si="11"/>
        <v>8643.4903058557284</v>
      </c>
      <c r="BY134" s="119">
        <f t="shared" si="11"/>
        <v>8609.9712374732062</v>
      </c>
      <c r="BZ134" s="119">
        <f t="shared" si="11"/>
        <v>8596.4967242950534</v>
      </c>
      <c r="CA134" s="119">
        <f t="shared" si="11"/>
        <v>8595.0722650006774</v>
      </c>
      <c r="CB134" s="119">
        <f t="shared" si="11"/>
        <v>8423.9010179508477</v>
      </c>
      <c r="CC134" s="120">
        <f t="shared" si="11"/>
        <v>8195.393205950586</v>
      </c>
    </row>
    <row r="135" spans="1:81" x14ac:dyDescent="0.4">
      <c r="A135" s="113"/>
      <c r="B135" s="60" t="s">
        <v>359</v>
      </c>
      <c r="AH135" s="119">
        <f t="shared" ref="AH135:CC135" si="12">SUMIF($C$79:$C$124,"(C)",AH$79:AH$124)</f>
        <v>40161.496848100076</v>
      </c>
      <c r="AI135" s="119">
        <f t="shared" si="12"/>
        <v>39982.51467928481</v>
      </c>
      <c r="AJ135" s="119">
        <f t="shared" si="12"/>
        <v>39987.300022237265</v>
      </c>
      <c r="AK135" s="119">
        <f t="shared" si="12"/>
        <v>41613.143065809069</v>
      </c>
      <c r="AL135" s="119">
        <f t="shared" si="12"/>
        <v>43228.740980885566</v>
      </c>
      <c r="AM135" s="119">
        <f t="shared" si="12"/>
        <v>44477.639492388822</v>
      </c>
      <c r="AN135" s="119">
        <f t="shared" si="12"/>
        <v>43949.584451980692</v>
      </c>
      <c r="AO135" s="119">
        <f t="shared" si="12"/>
        <v>45187.435708922814</v>
      </c>
      <c r="AP135" s="119">
        <f t="shared" si="12"/>
        <v>46481.410388734825</v>
      </c>
      <c r="AQ135" s="119">
        <f t="shared" si="12"/>
        <v>46345.02151175365</v>
      </c>
      <c r="AR135" s="119">
        <f t="shared" si="12"/>
        <v>44652.751026147598</v>
      </c>
      <c r="AS135" s="119">
        <f t="shared" si="12"/>
        <v>44579.774474761325</v>
      </c>
      <c r="AT135" s="119">
        <f t="shared" si="12"/>
        <v>45117.142617266509</v>
      </c>
      <c r="AU135" s="119">
        <f t="shared" si="12"/>
        <v>47994.564272608608</v>
      </c>
      <c r="AV135" s="119">
        <f t="shared" si="12"/>
        <v>48906.002984647523</v>
      </c>
      <c r="AW135" s="119">
        <f t="shared" si="12"/>
        <v>50373.143490615548</v>
      </c>
      <c r="AX135" s="119">
        <f t="shared" si="12"/>
        <v>50706.081021302278</v>
      </c>
      <c r="AY135" s="119">
        <f t="shared" si="12"/>
        <v>51311.369673974339</v>
      </c>
      <c r="AZ135" s="119">
        <f t="shared" si="12"/>
        <v>52864.523898642197</v>
      </c>
      <c r="BA135" s="119">
        <f t="shared" si="12"/>
        <v>55578.478120250722</v>
      </c>
      <c r="BB135" s="119">
        <f t="shared" si="12"/>
        <v>57934.573134095546</v>
      </c>
      <c r="BC135" s="119">
        <f t="shared" si="12"/>
        <v>61200.152945348986</v>
      </c>
      <c r="BD135" s="119">
        <f t="shared" si="12"/>
        <v>61581.572554439786</v>
      </c>
      <c r="BE135" s="119">
        <f t="shared" si="12"/>
        <v>65650.020610602558</v>
      </c>
      <c r="BF135" s="119">
        <f t="shared" si="12"/>
        <v>67951.325636910886</v>
      </c>
      <c r="BG135" s="119">
        <f t="shared" si="12"/>
        <v>69705.231925301603</v>
      </c>
      <c r="BH135" s="119">
        <f t="shared" si="12"/>
        <v>71094.04422237695</v>
      </c>
      <c r="BI135" s="119">
        <f t="shared" si="12"/>
        <v>72959.11562534832</v>
      </c>
      <c r="BJ135" s="119">
        <f t="shared" si="12"/>
        <v>74006.31933492377</v>
      </c>
      <c r="BK135" s="119">
        <f t="shared" si="12"/>
        <v>77198.995244754071</v>
      </c>
      <c r="BL135" s="119">
        <f t="shared" si="12"/>
        <v>81248.533081010639</v>
      </c>
      <c r="BM135" s="119">
        <f t="shared" si="12"/>
        <v>85841.268887021215</v>
      </c>
      <c r="BN135" s="119">
        <f t="shared" si="12"/>
        <v>87978.710150358558</v>
      </c>
      <c r="BO135" s="119">
        <f t="shared" si="12"/>
        <v>91999.741916478612</v>
      </c>
      <c r="BP135" s="119">
        <f t="shared" si="12"/>
        <v>96996.929965450894</v>
      </c>
      <c r="BQ135" s="119">
        <f t="shared" si="12"/>
        <v>99179.046851067847</v>
      </c>
      <c r="BR135" s="119">
        <f t="shared" si="12"/>
        <v>101839.51581948985</v>
      </c>
      <c r="BS135" s="119">
        <f t="shared" si="12"/>
        <v>104335.9449181074</v>
      </c>
      <c r="BT135" s="119">
        <f t="shared" si="12"/>
        <v>104323.76626385628</v>
      </c>
      <c r="BU135" s="119">
        <f t="shared" si="12"/>
        <v>104996.33228310282</v>
      </c>
      <c r="BV135" s="119">
        <f t="shared" si="12"/>
        <v>105835.04410786569</v>
      </c>
      <c r="BW135" s="119">
        <f t="shared" si="12"/>
        <v>105506.9987887498</v>
      </c>
      <c r="BX135" s="119">
        <f t="shared" si="12"/>
        <v>101089.84949272267</v>
      </c>
      <c r="BY135" s="119">
        <f t="shared" si="12"/>
        <v>107876.15127082274</v>
      </c>
      <c r="BZ135" s="119">
        <f t="shared" si="12"/>
        <v>113193.7453717332</v>
      </c>
      <c r="CA135" s="119">
        <f t="shared" si="12"/>
        <v>116684.10274224302</v>
      </c>
      <c r="CB135" s="119">
        <f t="shared" si="12"/>
        <v>119516.3984198199</v>
      </c>
      <c r="CC135" s="120">
        <f t="shared" si="12"/>
        <v>123040.366125833</v>
      </c>
    </row>
    <row r="136" spans="1:81" s="75" customFormat="1" ht="24.75" customHeight="1" x14ac:dyDescent="0.4">
      <c r="A136" s="127"/>
      <c r="B136" s="193" t="s">
        <v>279</v>
      </c>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52">
        <f t="shared" ref="AH136:CC136" si="13">SUM(AH137:AH139)</f>
        <v>14345.12102507388</v>
      </c>
      <c r="AI136" s="52">
        <f t="shared" si="13"/>
        <v>13432.246963051781</v>
      </c>
      <c r="AJ136" s="52">
        <f t="shared" si="13"/>
        <v>14636.864687383342</v>
      </c>
      <c r="AK136" s="52">
        <f t="shared" si="13"/>
        <v>20137.640581437459</v>
      </c>
      <c r="AL136" s="52">
        <f t="shared" si="13"/>
        <v>25287.186714835727</v>
      </c>
      <c r="AM136" s="52">
        <f t="shared" si="13"/>
        <v>28804.248108853484</v>
      </c>
      <c r="AN136" s="52">
        <f t="shared" si="13"/>
        <v>31148.24544599776</v>
      </c>
      <c r="AO136" s="52">
        <f t="shared" si="13"/>
        <v>33531.526715193919</v>
      </c>
      <c r="AP136" s="52">
        <f t="shared" si="13"/>
        <v>34820.288642357977</v>
      </c>
      <c r="AQ136" s="52">
        <f t="shared" si="13"/>
        <v>33719.288105830317</v>
      </c>
      <c r="AR136" s="52">
        <f t="shared" si="13"/>
        <v>31513.97967621823</v>
      </c>
      <c r="AS136" s="52">
        <f t="shared" si="13"/>
        <v>31509.955699323516</v>
      </c>
      <c r="AT136" s="52">
        <f t="shared" si="13"/>
        <v>34510.320531869067</v>
      </c>
      <c r="AU136" s="52">
        <f t="shared" si="13"/>
        <v>39489.904856393208</v>
      </c>
      <c r="AV136" s="52">
        <f t="shared" si="13"/>
        <v>48188.050338792833</v>
      </c>
      <c r="AW136" s="52">
        <f t="shared" si="13"/>
        <v>53082.169309051678</v>
      </c>
      <c r="AX136" s="52">
        <f t="shared" si="13"/>
        <v>55170.964127119019</v>
      </c>
      <c r="AY136" s="52">
        <f t="shared" si="13"/>
        <v>55903.539977054206</v>
      </c>
      <c r="AZ136" s="52">
        <f t="shared" si="13"/>
        <v>54554.537227574881</v>
      </c>
      <c r="BA136" s="52">
        <f t="shared" si="13"/>
        <v>53095.043579972291</v>
      </c>
      <c r="BB136" s="52">
        <f t="shared" si="13"/>
        <v>51160.733793784311</v>
      </c>
      <c r="BC136" s="52">
        <f t="shared" si="13"/>
        <v>49716.085847612427</v>
      </c>
      <c r="BD136" s="52">
        <f t="shared" si="13"/>
        <v>46901.020074482309</v>
      </c>
      <c r="BE136" s="52">
        <f t="shared" si="13"/>
        <v>48170.364715574178</v>
      </c>
      <c r="BF136" s="52">
        <f t="shared" si="13"/>
        <v>49217.972959462415</v>
      </c>
      <c r="BG136" s="52">
        <f t="shared" si="13"/>
        <v>49760.852870068782</v>
      </c>
      <c r="BH136" s="52">
        <f t="shared" si="13"/>
        <v>50808.568695213922</v>
      </c>
      <c r="BI136" s="52">
        <f t="shared" si="13"/>
        <v>50475.906226154053</v>
      </c>
      <c r="BJ136" s="52">
        <f t="shared" si="13"/>
        <v>51082.545617177624</v>
      </c>
      <c r="BK136" s="52">
        <f t="shared" si="13"/>
        <v>51718.833645661922</v>
      </c>
      <c r="BL136" s="52">
        <f t="shared" si="13"/>
        <v>53309.3407137252</v>
      </c>
      <c r="BM136" s="52">
        <f t="shared" si="13"/>
        <v>59808.433863404025</v>
      </c>
      <c r="BN136" s="52">
        <f t="shared" si="13"/>
        <v>61335.226001025745</v>
      </c>
      <c r="BO136" s="52">
        <f t="shared" si="13"/>
        <v>61875.190306558026</v>
      </c>
      <c r="BP136" s="52">
        <f t="shared" si="13"/>
        <v>62415.317303661453</v>
      </c>
      <c r="BQ136" s="52">
        <f t="shared" si="13"/>
        <v>55065.943364946826</v>
      </c>
      <c r="BR136" s="52">
        <f t="shared" si="13"/>
        <v>53928.506470423781</v>
      </c>
      <c r="BS136" s="52">
        <f t="shared" si="13"/>
        <v>52984.247862080403</v>
      </c>
      <c r="BT136" s="52">
        <f t="shared" si="13"/>
        <v>51164.682502950855</v>
      </c>
      <c r="BU136" s="52">
        <f t="shared" si="13"/>
        <v>50976.663893101839</v>
      </c>
      <c r="BV136" s="52">
        <f t="shared" si="13"/>
        <v>52249.961887110549</v>
      </c>
      <c r="BW136" s="52">
        <f t="shared" si="13"/>
        <v>56935.295019545003</v>
      </c>
      <c r="BX136" s="52">
        <f t="shared" si="13"/>
        <v>72579.943440915711</v>
      </c>
      <c r="BY136" s="52">
        <f t="shared" si="13"/>
        <v>75055.226792945279</v>
      </c>
      <c r="BZ136" s="52">
        <f t="shared" si="13"/>
        <v>73454.029202791717</v>
      </c>
      <c r="CA136" s="52">
        <f t="shared" si="13"/>
        <v>74011.490583925624</v>
      </c>
      <c r="CB136" s="52">
        <f t="shared" si="13"/>
        <v>75031.177567129664</v>
      </c>
      <c r="CC136" s="53">
        <f t="shared" si="13"/>
        <v>77408.442344949261</v>
      </c>
    </row>
    <row r="137" spans="1:81" x14ac:dyDescent="0.4">
      <c r="A137" s="113"/>
      <c r="B137" s="13" t="s">
        <v>357</v>
      </c>
      <c r="AH137" s="119">
        <f t="shared" ref="AH137:CC137" si="14">SUMIF($C$6:$C$15,"(IR)",AH$6:AH$15)</f>
        <v>1567.9695111640578</v>
      </c>
      <c r="AI137" s="119">
        <f t="shared" si="14"/>
        <v>1413.7736548641492</v>
      </c>
      <c r="AJ137" s="119">
        <f t="shared" si="14"/>
        <v>1568.7384540041803</v>
      </c>
      <c r="AK137" s="119">
        <f t="shared" si="14"/>
        <v>2033.435653382691</v>
      </c>
      <c r="AL137" s="119">
        <f t="shared" si="14"/>
        <v>2543.1552665494723</v>
      </c>
      <c r="AM137" s="119">
        <f t="shared" si="14"/>
        <v>2856.8704778916308</v>
      </c>
      <c r="AN137" s="119">
        <f t="shared" si="14"/>
        <v>3098.1748582488103</v>
      </c>
      <c r="AO137" s="119">
        <f t="shared" si="14"/>
        <v>3347.4477806380323</v>
      </c>
      <c r="AP137" s="119">
        <f t="shared" si="14"/>
        <v>3448.7045352925647</v>
      </c>
      <c r="AQ137" s="119">
        <f t="shared" si="14"/>
        <v>3404.2054895931315</v>
      </c>
      <c r="AR137" s="119">
        <f t="shared" si="14"/>
        <v>3527.3703056322547</v>
      </c>
      <c r="AS137" s="119">
        <f t="shared" si="14"/>
        <v>3542.8610724666401</v>
      </c>
      <c r="AT137" s="119">
        <f t="shared" si="14"/>
        <v>3723.6299984757466</v>
      </c>
      <c r="AU137" s="119">
        <f t="shared" si="14"/>
        <v>4573.4765459878554</v>
      </c>
      <c r="AV137" s="119">
        <f t="shared" si="14"/>
        <v>5629.5709729798373</v>
      </c>
      <c r="AW137" s="119">
        <f t="shared" si="14"/>
        <v>6215.2026861093282</v>
      </c>
      <c r="AX137" s="119">
        <f t="shared" si="14"/>
        <v>6173.7119132279959</v>
      </c>
      <c r="AY137" s="119">
        <f t="shared" si="14"/>
        <v>6134.4992694770881</v>
      </c>
      <c r="AZ137" s="119">
        <f t="shared" si="14"/>
        <v>6018.3265885887631</v>
      </c>
      <c r="BA137" s="119">
        <f t="shared" si="14"/>
        <v>5937.5529308021542</v>
      </c>
      <c r="BB137" s="119">
        <f t="shared" si="14"/>
        <v>5881.2566455627866</v>
      </c>
      <c r="BC137" s="119">
        <f t="shared" si="14"/>
        <v>5845.0111540290773</v>
      </c>
      <c r="BD137" s="119">
        <f t="shared" si="14"/>
        <v>5138.0271013808897</v>
      </c>
      <c r="BE137" s="119">
        <f t="shared" si="14"/>
        <v>5622.9247152187936</v>
      </c>
      <c r="BF137" s="119">
        <f t="shared" si="14"/>
        <v>6011.8878349063716</v>
      </c>
      <c r="BG137" s="119">
        <f t="shared" si="14"/>
        <v>5980.7810509358133</v>
      </c>
      <c r="BH137" s="119">
        <f t="shared" si="14"/>
        <v>4962.0290316153687</v>
      </c>
      <c r="BI137" s="119">
        <f t="shared" si="14"/>
        <v>3603.9024916162989</v>
      </c>
      <c r="BJ137" s="119">
        <f t="shared" si="14"/>
        <v>2833.9344787397222</v>
      </c>
      <c r="BK137" s="119">
        <f t="shared" si="14"/>
        <v>2322.2530198611503</v>
      </c>
      <c r="BL137" s="119">
        <f t="shared" si="14"/>
        <v>1894.2606633513296</v>
      </c>
      <c r="BM137" s="119">
        <f t="shared" si="14"/>
        <v>1123.2342508631327</v>
      </c>
      <c r="BN137" s="119">
        <f t="shared" si="14"/>
        <v>796.44793079990973</v>
      </c>
      <c r="BO137" s="119">
        <f t="shared" si="14"/>
        <v>558.85604858976171</v>
      </c>
      <c r="BP137" s="119">
        <f t="shared" si="14"/>
        <v>354.87037834237236</v>
      </c>
      <c r="BQ137" s="119">
        <f t="shared" si="14"/>
        <v>205.34485149764984</v>
      </c>
      <c r="BR137" s="119">
        <f t="shared" si="14"/>
        <v>140.5735690571349</v>
      </c>
      <c r="BS137" s="119">
        <f t="shared" si="14"/>
        <v>93.615185621404805</v>
      </c>
      <c r="BT137" s="119">
        <f t="shared" si="14"/>
        <v>67.383556283395436</v>
      </c>
      <c r="BU137" s="119">
        <f t="shared" si="14"/>
        <v>47.679203688667513</v>
      </c>
      <c r="BV137" s="119">
        <f t="shared" si="14"/>
        <v>35.746404491700524</v>
      </c>
      <c r="BW137" s="119">
        <f t="shared" si="14"/>
        <v>27.229438259735581</v>
      </c>
      <c r="BX137" s="119">
        <f t="shared" si="14"/>
        <v>19.906815776762869</v>
      </c>
      <c r="BY137" s="119">
        <f t="shared" si="14"/>
        <v>16.53900574328069</v>
      </c>
      <c r="BZ137" s="119">
        <f t="shared" si="14"/>
        <v>13.062556724672111</v>
      </c>
      <c r="CA137" s="119">
        <f t="shared" si="14"/>
        <v>2.0052336387935736</v>
      </c>
      <c r="CB137" s="119">
        <f t="shared" si="14"/>
        <v>1.1358381123170396</v>
      </c>
      <c r="CC137" s="120">
        <f t="shared" si="14"/>
        <v>0</v>
      </c>
    </row>
    <row r="138" spans="1:81" x14ac:dyDescent="0.4">
      <c r="A138" s="113"/>
      <c r="B138" s="13" t="s">
        <v>358</v>
      </c>
      <c r="AH138" s="119">
        <f t="shared" ref="AH138:CC138" si="15">SUMIF($C$20:$C$74,"(IR)",AH$20:AH$74)</f>
        <v>6862.2287616910671</v>
      </c>
      <c r="AI138" s="119">
        <f t="shared" si="15"/>
        <v>6357.2807023940441</v>
      </c>
      <c r="AJ138" s="119">
        <f t="shared" si="15"/>
        <v>7227.5353577619335</v>
      </c>
      <c r="AK138" s="119">
        <f t="shared" si="15"/>
        <v>10667.407567195856</v>
      </c>
      <c r="AL138" s="119">
        <f t="shared" si="15"/>
        <v>14753.148180660059</v>
      </c>
      <c r="AM138" s="119">
        <f t="shared" si="15"/>
        <v>17390.333695661597</v>
      </c>
      <c r="AN138" s="119">
        <f t="shared" si="15"/>
        <v>18677.106940518239</v>
      </c>
      <c r="AO138" s="119">
        <f t="shared" si="15"/>
        <v>20105.427676216917</v>
      </c>
      <c r="AP138" s="119">
        <f t="shared" si="15"/>
        <v>20818.751884957401</v>
      </c>
      <c r="AQ138" s="119">
        <f t="shared" si="15"/>
        <v>19632.178653405779</v>
      </c>
      <c r="AR138" s="119">
        <f t="shared" si="15"/>
        <v>16692.240627602368</v>
      </c>
      <c r="AS138" s="119">
        <f t="shared" si="15"/>
        <v>15983.875698511769</v>
      </c>
      <c r="AT138" s="119">
        <f t="shared" si="15"/>
        <v>17936.863612785033</v>
      </c>
      <c r="AU138" s="119">
        <f t="shared" si="15"/>
        <v>22003.499762751926</v>
      </c>
      <c r="AV138" s="119">
        <f t="shared" si="15"/>
        <v>27482.343882652949</v>
      </c>
      <c r="AW138" s="119">
        <f t="shared" si="15"/>
        <v>30520.127833009145</v>
      </c>
      <c r="AX138" s="119">
        <f t="shared" si="15"/>
        <v>32265.982593798748</v>
      </c>
      <c r="AY138" s="119">
        <f t="shared" si="15"/>
        <v>33534.737435776187</v>
      </c>
      <c r="AZ138" s="119">
        <f t="shared" si="15"/>
        <v>33039.24293015679</v>
      </c>
      <c r="BA138" s="119">
        <f t="shared" si="15"/>
        <v>31909.253446911815</v>
      </c>
      <c r="BB138" s="119">
        <f t="shared" si="15"/>
        <v>30736.305313828052</v>
      </c>
      <c r="BC138" s="119">
        <f t="shared" si="15"/>
        <v>29272.174636322208</v>
      </c>
      <c r="BD138" s="119">
        <f t="shared" si="15"/>
        <v>26734.090654708616</v>
      </c>
      <c r="BE138" s="119">
        <f t="shared" si="15"/>
        <v>26574.654561260497</v>
      </c>
      <c r="BF138" s="119">
        <f t="shared" si="15"/>
        <v>26978.723975327124</v>
      </c>
      <c r="BG138" s="119">
        <f t="shared" si="15"/>
        <v>27533.150674579058</v>
      </c>
      <c r="BH138" s="119">
        <f t="shared" si="15"/>
        <v>27888.962270654461</v>
      </c>
      <c r="BI138" s="119">
        <f t="shared" si="15"/>
        <v>28677.598095067719</v>
      </c>
      <c r="BJ138" s="119">
        <f t="shared" si="15"/>
        <v>29312.533982883786</v>
      </c>
      <c r="BK138" s="119">
        <f t="shared" si="15"/>
        <v>30177.085407113635</v>
      </c>
      <c r="BL138" s="119">
        <f t="shared" si="15"/>
        <v>31174.98663074835</v>
      </c>
      <c r="BM138" s="119">
        <f t="shared" si="15"/>
        <v>37728.019058027916</v>
      </c>
      <c r="BN138" s="119">
        <f t="shared" si="15"/>
        <v>39449.972756041374</v>
      </c>
      <c r="BO138" s="119">
        <f t="shared" si="15"/>
        <v>40711.938575240769</v>
      </c>
      <c r="BP138" s="119">
        <f t="shared" si="15"/>
        <v>42409.244824597947</v>
      </c>
      <c r="BQ138" s="119">
        <f t="shared" si="15"/>
        <v>38629.885186386666</v>
      </c>
      <c r="BR138" s="119">
        <f t="shared" si="15"/>
        <v>38286.063034168445</v>
      </c>
      <c r="BS138" s="119">
        <f t="shared" si="15"/>
        <v>38161.452395930057</v>
      </c>
      <c r="BT138" s="119">
        <f t="shared" si="15"/>
        <v>37421.712139477706</v>
      </c>
      <c r="BU138" s="119">
        <f t="shared" si="15"/>
        <v>38036.293185308801</v>
      </c>
      <c r="BV138" s="119">
        <f t="shared" si="15"/>
        <v>40174.862517951733</v>
      </c>
      <c r="BW138" s="119">
        <f t="shared" si="15"/>
        <v>45332.599944250884</v>
      </c>
      <c r="BX138" s="119">
        <f t="shared" si="15"/>
        <v>61287.756858278088</v>
      </c>
      <c r="BY138" s="119">
        <f t="shared" si="15"/>
        <v>63264.738894570939</v>
      </c>
      <c r="BZ138" s="119">
        <f t="shared" si="15"/>
        <v>61746.019894464254</v>
      </c>
      <c r="CA138" s="119">
        <f t="shared" si="15"/>
        <v>62633.278867866538</v>
      </c>
      <c r="CB138" s="119">
        <f t="shared" si="15"/>
        <v>63639.165526210309</v>
      </c>
      <c r="CC138" s="120">
        <f t="shared" si="15"/>
        <v>66145.93918077233</v>
      </c>
    </row>
    <row r="139" spans="1:81" x14ac:dyDescent="0.4">
      <c r="A139" s="113"/>
      <c r="B139" s="60" t="s">
        <v>359</v>
      </c>
      <c r="AH139" s="119">
        <f t="shared" ref="AH139:CC139" si="16">SUMIF($C$79:$C$124,"(IR)",AH$79:AH$124)</f>
        <v>5914.9227522187557</v>
      </c>
      <c r="AI139" s="119">
        <f t="shared" si="16"/>
        <v>5661.1926057935862</v>
      </c>
      <c r="AJ139" s="119">
        <f t="shared" si="16"/>
        <v>5840.5908756172284</v>
      </c>
      <c r="AK139" s="119">
        <f t="shared" si="16"/>
        <v>7436.7973608589109</v>
      </c>
      <c r="AL139" s="119">
        <f t="shared" si="16"/>
        <v>7990.8832676261973</v>
      </c>
      <c r="AM139" s="119">
        <f t="shared" si="16"/>
        <v>8557.0439353002603</v>
      </c>
      <c r="AN139" s="119">
        <f t="shared" si="16"/>
        <v>9372.9636472307102</v>
      </c>
      <c r="AO139" s="119">
        <f t="shared" si="16"/>
        <v>10078.65125833897</v>
      </c>
      <c r="AP139" s="119">
        <f t="shared" si="16"/>
        <v>10552.832222108013</v>
      </c>
      <c r="AQ139" s="119">
        <f t="shared" si="16"/>
        <v>10682.903962831402</v>
      </c>
      <c r="AR139" s="119">
        <f t="shared" si="16"/>
        <v>11294.368742983605</v>
      </c>
      <c r="AS139" s="119">
        <f t="shared" si="16"/>
        <v>11983.218928345108</v>
      </c>
      <c r="AT139" s="119">
        <f t="shared" si="16"/>
        <v>12849.826920608286</v>
      </c>
      <c r="AU139" s="119">
        <f t="shared" si="16"/>
        <v>12912.928547653426</v>
      </c>
      <c r="AV139" s="119">
        <f t="shared" si="16"/>
        <v>15076.135483160046</v>
      </c>
      <c r="AW139" s="119">
        <f t="shared" si="16"/>
        <v>16346.83878993321</v>
      </c>
      <c r="AX139" s="119">
        <f t="shared" si="16"/>
        <v>16731.269620092276</v>
      </c>
      <c r="AY139" s="119">
        <f t="shared" si="16"/>
        <v>16234.303271800929</v>
      </c>
      <c r="AZ139" s="119">
        <f t="shared" si="16"/>
        <v>15496.967708829325</v>
      </c>
      <c r="BA139" s="119">
        <f t="shared" si="16"/>
        <v>15248.237202258322</v>
      </c>
      <c r="BB139" s="119">
        <f t="shared" si="16"/>
        <v>14543.171834393466</v>
      </c>
      <c r="BC139" s="119">
        <f t="shared" si="16"/>
        <v>14598.900057261144</v>
      </c>
      <c r="BD139" s="119">
        <f t="shared" si="16"/>
        <v>15028.9023183928</v>
      </c>
      <c r="BE139" s="119">
        <f t="shared" si="16"/>
        <v>15972.785439094892</v>
      </c>
      <c r="BF139" s="119">
        <f t="shared" si="16"/>
        <v>16227.361149228918</v>
      </c>
      <c r="BG139" s="119">
        <f t="shared" si="16"/>
        <v>16246.921144553909</v>
      </c>
      <c r="BH139" s="119">
        <f t="shared" si="16"/>
        <v>17957.577392944095</v>
      </c>
      <c r="BI139" s="119">
        <f t="shared" si="16"/>
        <v>18194.405639470031</v>
      </c>
      <c r="BJ139" s="119">
        <f t="shared" si="16"/>
        <v>18936.077155554114</v>
      </c>
      <c r="BK139" s="119">
        <f t="shared" si="16"/>
        <v>19219.495218687138</v>
      </c>
      <c r="BL139" s="119">
        <f t="shared" si="16"/>
        <v>20240.093419625518</v>
      </c>
      <c r="BM139" s="119">
        <f t="shared" si="16"/>
        <v>20957.180554512976</v>
      </c>
      <c r="BN139" s="119">
        <f t="shared" si="16"/>
        <v>21088.805314184468</v>
      </c>
      <c r="BO139" s="119">
        <f t="shared" si="16"/>
        <v>20604.3956827275</v>
      </c>
      <c r="BP139" s="119">
        <f t="shared" si="16"/>
        <v>19651.202100721137</v>
      </c>
      <c r="BQ139" s="119">
        <f t="shared" si="16"/>
        <v>16230.713327062509</v>
      </c>
      <c r="BR139" s="119">
        <f t="shared" si="16"/>
        <v>15501.869867198198</v>
      </c>
      <c r="BS139" s="119">
        <f t="shared" si="16"/>
        <v>14729.180280528939</v>
      </c>
      <c r="BT139" s="119">
        <f t="shared" si="16"/>
        <v>13675.586807189758</v>
      </c>
      <c r="BU139" s="119">
        <f t="shared" si="16"/>
        <v>12892.691504104369</v>
      </c>
      <c r="BV139" s="119">
        <f t="shared" si="16"/>
        <v>12039.352964667118</v>
      </c>
      <c r="BW139" s="119">
        <f t="shared" si="16"/>
        <v>11575.465637034386</v>
      </c>
      <c r="BX139" s="119">
        <f t="shared" si="16"/>
        <v>11272.279766860865</v>
      </c>
      <c r="BY139" s="119">
        <f t="shared" si="16"/>
        <v>11773.948892631062</v>
      </c>
      <c r="BZ139" s="119">
        <f t="shared" si="16"/>
        <v>11694.946751602785</v>
      </c>
      <c r="CA139" s="119">
        <f t="shared" si="16"/>
        <v>11376.206482420293</v>
      </c>
      <c r="CB139" s="119">
        <f t="shared" si="16"/>
        <v>11390.876202807036</v>
      </c>
      <c r="CC139" s="120">
        <f t="shared" si="16"/>
        <v>11262.503164176931</v>
      </c>
    </row>
    <row r="140" spans="1:81" s="75" customFormat="1" ht="24.75" customHeight="1" x14ac:dyDescent="0.4">
      <c r="A140" s="127"/>
      <c r="B140" s="193" t="s">
        <v>280</v>
      </c>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52">
        <f t="shared" ref="AH140:CC140" si="17">SUM(AH141:AH143)</f>
        <v>14126.448688379614</v>
      </c>
      <c r="AI140" s="52">
        <f t="shared" si="17"/>
        <v>17327.35155762477</v>
      </c>
      <c r="AJ140" s="52">
        <f t="shared" si="17"/>
        <v>16034.359098483183</v>
      </c>
      <c r="AK140" s="52">
        <f t="shared" si="17"/>
        <v>16797.561379289142</v>
      </c>
      <c r="AL140" s="52">
        <f t="shared" si="17"/>
        <v>17289.709501768699</v>
      </c>
      <c r="AM140" s="52">
        <f t="shared" si="17"/>
        <v>18253.144231317659</v>
      </c>
      <c r="AN140" s="52">
        <f t="shared" si="17"/>
        <v>18747.063330893383</v>
      </c>
      <c r="AO140" s="52">
        <f t="shared" si="17"/>
        <v>19057.112277476663</v>
      </c>
      <c r="AP140" s="52">
        <f t="shared" si="17"/>
        <v>19320.732523697905</v>
      </c>
      <c r="AQ140" s="52">
        <f t="shared" si="17"/>
        <v>19295.688521607208</v>
      </c>
      <c r="AR140" s="52">
        <f t="shared" si="17"/>
        <v>18431.439114557077</v>
      </c>
      <c r="AS140" s="52">
        <f t="shared" si="17"/>
        <v>17915.599983964214</v>
      </c>
      <c r="AT140" s="52">
        <f t="shared" si="17"/>
        <v>18051.993258994331</v>
      </c>
      <c r="AU140" s="52">
        <f t="shared" si="17"/>
        <v>20004.315461756916</v>
      </c>
      <c r="AV140" s="52">
        <f t="shared" si="17"/>
        <v>22497.555809501584</v>
      </c>
      <c r="AW140" s="52">
        <f t="shared" si="17"/>
        <v>24890.799890664202</v>
      </c>
      <c r="AX140" s="52">
        <f t="shared" si="17"/>
        <v>25673.307048617971</v>
      </c>
      <c r="AY140" s="52">
        <f t="shared" si="17"/>
        <v>27346.162100174413</v>
      </c>
      <c r="AZ140" s="52">
        <f t="shared" si="17"/>
        <v>28863.980963360023</v>
      </c>
      <c r="BA140" s="52">
        <f t="shared" si="17"/>
        <v>30546.043762334819</v>
      </c>
      <c r="BB140" s="52">
        <f t="shared" si="17"/>
        <v>31258.944226744978</v>
      </c>
      <c r="BC140" s="52">
        <f t="shared" si="17"/>
        <v>34505.998194847503</v>
      </c>
      <c r="BD140" s="52">
        <f t="shared" si="17"/>
        <v>37797.094205308975</v>
      </c>
      <c r="BE140" s="52">
        <f t="shared" si="17"/>
        <v>38475.062224713474</v>
      </c>
      <c r="BF140" s="52">
        <f t="shared" si="17"/>
        <v>37064.204821173618</v>
      </c>
      <c r="BG140" s="52">
        <f t="shared" si="17"/>
        <v>24405.559220316711</v>
      </c>
      <c r="BH140" s="52">
        <f t="shared" si="17"/>
        <v>25610.22741380371</v>
      </c>
      <c r="BI140" s="52">
        <f t="shared" si="17"/>
        <v>27093.547299520884</v>
      </c>
      <c r="BJ140" s="52">
        <f t="shared" si="17"/>
        <v>25989.713619129336</v>
      </c>
      <c r="BK140" s="52">
        <f t="shared" si="17"/>
        <v>26910.07654621745</v>
      </c>
      <c r="BL140" s="52">
        <f t="shared" si="17"/>
        <v>28783.196103145776</v>
      </c>
      <c r="BM140" s="52">
        <f t="shared" si="17"/>
        <v>30090.517145892951</v>
      </c>
      <c r="BN140" s="52">
        <f t="shared" si="17"/>
        <v>30502.710025304103</v>
      </c>
      <c r="BO140" s="52">
        <f t="shared" si="17"/>
        <v>30378.233132284404</v>
      </c>
      <c r="BP140" s="52">
        <f t="shared" si="17"/>
        <v>31271.362206933081</v>
      </c>
      <c r="BQ140" s="52">
        <f t="shared" si="17"/>
        <v>31367.865541968589</v>
      </c>
      <c r="BR140" s="52">
        <f t="shared" si="17"/>
        <v>32852.474459569537</v>
      </c>
      <c r="BS140" s="52">
        <f t="shared" si="17"/>
        <v>33606.110245783202</v>
      </c>
      <c r="BT140" s="52">
        <f t="shared" si="17"/>
        <v>33061.846417144399</v>
      </c>
      <c r="BU140" s="52">
        <f t="shared" si="17"/>
        <v>34109.947421538411</v>
      </c>
      <c r="BV140" s="52">
        <f t="shared" si="17"/>
        <v>34100.989057877785</v>
      </c>
      <c r="BW140" s="52">
        <f t="shared" si="17"/>
        <v>34387.656161110819</v>
      </c>
      <c r="BX140" s="52">
        <f t="shared" si="17"/>
        <v>30819.577958312191</v>
      </c>
      <c r="BY140" s="52">
        <f t="shared" si="17"/>
        <v>32895.651268197471</v>
      </c>
      <c r="BZ140" s="52">
        <f t="shared" si="17"/>
        <v>34463.490715360094</v>
      </c>
      <c r="CA140" s="52">
        <f t="shared" si="17"/>
        <v>35485.618765728999</v>
      </c>
      <c r="CB140" s="52">
        <f t="shared" si="17"/>
        <v>36277.041265234657</v>
      </c>
      <c r="CC140" s="53">
        <f t="shared" si="17"/>
        <v>36952.571121843452</v>
      </c>
    </row>
    <row r="141" spans="1:81" x14ac:dyDescent="0.4">
      <c r="A141" s="113"/>
      <c r="B141" s="13" t="s">
        <v>357</v>
      </c>
      <c r="AH141" s="119">
        <f t="shared" ref="AH141:CC141" si="18">SUMIF($C$6:$C$15,"(NC / NIR)",AH$6:AH$15)</f>
        <v>9532.9491829986473</v>
      </c>
      <c r="AI141" s="119">
        <f t="shared" si="18"/>
        <v>12774.015006019437</v>
      </c>
      <c r="AJ141" s="119">
        <f t="shared" si="18"/>
        <v>11409.259772760848</v>
      </c>
      <c r="AK141" s="119">
        <f t="shared" si="18"/>
        <v>11845.014357107173</v>
      </c>
      <c r="AL141" s="119">
        <f t="shared" si="18"/>
        <v>12015.162703094857</v>
      </c>
      <c r="AM141" s="119">
        <f t="shared" si="18"/>
        <v>12519.545516921022</v>
      </c>
      <c r="AN141" s="119">
        <f t="shared" si="18"/>
        <v>12715.629795449535</v>
      </c>
      <c r="AO141" s="119">
        <f t="shared" si="18"/>
        <v>12624.896453519217</v>
      </c>
      <c r="AP141" s="119">
        <f t="shared" si="18"/>
        <v>12293.489477939142</v>
      </c>
      <c r="AQ141" s="119">
        <f t="shared" si="18"/>
        <v>11910.024854974221</v>
      </c>
      <c r="AR141" s="119">
        <f t="shared" si="18"/>
        <v>11046.194300150964</v>
      </c>
      <c r="AS141" s="119">
        <f t="shared" si="18"/>
        <v>10365.468226501851</v>
      </c>
      <c r="AT141" s="119">
        <f t="shared" si="18"/>
        <v>9782.7235696170155</v>
      </c>
      <c r="AU141" s="119">
        <f t="shared" si="18"/>
        <v>10454.069226574977</v>
      </c>
      <c r="AV141" s="119">
        <f t="shared" si="18"/>
        <v>11214.84901235928</v>
      </c>
      <c r="AW141" s="119">
        <f t="shared" si="18"/>
        <v>11777.029640902469</v>
      </c>
      <c r="AX141" s="119">
        <f t="shared" si="18"/>
        <v>11822.571182827727</v>
      </c>
      <c r="AY141" s="119">
        <f t="shared" si="18"/>
        <v>12008.198121652211</v>
      </c>
      <c r="AZ141" s="119">
        <f t="shared" si="18"/>
        <v>12095.777660092988</v>
      </c>
      <c r="BA141" s="119">
        <f t="shared" si="18"/>
        <v>12451.758379434183</v>
      </c>
      <c r="BB141" s="119">
        <f t="shared" si="18"/>
        <v>12648.883714204352</v>
      </c>
      <c r="BC141" s="119">
        <f t="shared" si="18"/>
        <v>14244.555588756082</v>
      </c>
      <c r="BD141" s="119">
        <f t="shared" si="18"/>
        <v>14744.370741075734</v>
      </c>
      <c r="BE141" s="119">
        <f t="shared" si="18"/>
        <v>14762.613083772769</v>
      </c>
      <c r="BF141" s="119">
        <f t="shared" si="18"/>
        <v>14794.78711866945</v>
      </c>
      <c r="BG141" s="119">
        <f t="shared" si="18"/>
        <v>1184.6404875812589</v>
      </c>
      <c r="BH141" s="119">
        <f t="shared" si="18"/>
        <v>1222.141962508726</v>
      </c>
      <c r="BI141" s="119">
        <f t="shared" si="18"/>
        <v>1306.1956095251874</v>
      </c>
      <c r="BJ141" s="119">
        <f t="shared" si="18"/>
        <v>1337.2183564560273</v>
      </c>
      <c r="BK141" s="119">
        <f t="shared" si="18"/>
        <v>1390.0338900046017</v>
      </c>
      <c r="BL141" s="119">
        <f t="shared" si="18"/>
        <v>1439.1369132834461</v>
      </c>
      <c r="BM141" s="119">
        <f t="shared" si="18"/>
        <v>1527.2270360904063</v>
      </c>
      <c r="BN141" s="119">
        <f t="shared" si="18"/>
        <v>1534.8577383960192</v>
      </c>
      <c r="BO141" s="119">
        <f t="shared" si="18"/>
        <v>1628.9208359061447</v>
      </c>
      <c r="BP141" s="119">
        <f t="shared" si="18"/>
        <v>1688.4608097451389</v>
      </c>
      <c r="BQ141" s="119">
        <f t="shared" si="18"/>
        <v>1745.320039320768</v>
      </c>
      <c r="BR141" s="119">
        <f t="shared" si="18"/>
        <v>2020.4100465913536</v>
      </c>
      <c r="BS141" s="119">
        <f t="shared" si="18"/>
        <v>2141.2218283665293</v>
      </c>
      <c r="BT141" s="119">
        <f t="shared" si="18"/>
        <v>2160.409879115185</v>
      </c>
      <c r="BU141" s="119">
        <f t="shared" si="18"/>
        <v>2199.3725801105047</v>
      </c>
      <c r="BV141" s="119">
        <f t="shared" si="18"/>
        <v>2312.6170854325705</v>
      </c>
      <c r="BW141" s="119">
        <f t="shared" si="18"/>
        <v>2455.1352008211184</v>
      </c>
      <c r="BX141" s="119">
        <f t="shared" si="18"/>
        <v>2285.4401473079088</v>
      </c>
      <c r="BY141" s="119">
        <f t="shared" si="18"/>
        <v>2487.9367940965353</v>
      </c>
      <c r="BZ141" s="119">
        <f t="shared" si="18"/>
        <v>2634.2681054155055</v>
      </c>
      <c r="CA141" s="119">
        <f t="shared" si="18"/>
        <v>2763.3578608302009</v>
      </c>
      <c r="CB141" s="119">
        <f t="shared" si="18"/>
        <v>2891.626096786682</v>
      </c>
      <c r="CC141" s="120">
        <f t="shared" si="18"/>
        <v>2775.0010059950132</v>
      </c>
    </row>
    <row r="142" spans="1:81" x14ac:dyDescent="0.4">
      <c r="A142" s="113"/>
      <c r="B142" s="13" t="s">
        <v>358</v>
      </c>
      <c r="AH142" s="119">
        <f t="shared" ref="AH142:CC142" si="19">SUMIF($C$20:$C$74,"(NC / NIR)",AH$20:AH$74)</f>
        <v>2166.4809629666397</v>
      </c>
      <c r="AI142" s="119">
        <f t="shared" si="19"/>
        <v>2352.9390722519211</v>
      </c>
      <c r="AJ142" s="119">
        <f t="shared" si="19"/>
        <v>2361.2042891608226</v>
      </c>
      <c r="AK142" s="119">
        <f t="shared" si="19"/>
        <v>2491.8673461228759</v>
      </c>
      <c r="AL142" s="119">
        <f t="shared" si="19"/>
        <v>2610.4222583978408</v>
      </c>
      <c r="AM142" s="119">
        <f t="shared" si="19"/>
        <v>2881.1569708912757</v>
      </c>
      <c r="AN142" s="119">
        <f t="shared" si="19"/>
        <v>3011.4352606078382</v>
      </c>
      <c r="AO142" s="119">
        <f t="shared" si="19"/>
        <v>3130.6902077884602</v>
      </c>
      <c r="AP142" s="119">
        <f t="shared" si="19"/>
        <v>3443.4551019058781</v>
      </c>
      <c r="AQ142" s="119">
        <f t="shared" si="19"/>
        <v>3641.4868150519769</v>
      </c>
      <c r="AR142" s="119">
        <f t="shared" si="19"/>
        <v>3535.308667230508</v>
      </c>
      <c r="AS142" s="119">
        <f t="shared" si="19"/>
        <v>3548.8292669882544</v>
      </c>
      <c r="AT142" s="119">
        <f t="shared" si="19"/>
        <v>3777.4238835115498</v>
      </c>
      <c r="AU142" s="119">
        <f t="shared" si="19"/>
        <v>4372.5320612598407</v>
      </c>
      <c r="AV142" s="119">
        <f t="shared" si="19"/>
        <v>5018.6368209520133</v>
      </c>
      <c r="AW142" s="119">
        <f t="shared" si="19"/>
        <v>6039.1420974707025</v>
      </c>
      <c r="AX142" s="119">
        <f t="shared" si="19"/>
        <v>6572.4481333443973</v>
      </c>
      <c r="AY142" s="119">
        <f t="shared" si="19"/>
        <v>7379.4634411597663</v>
      </c>
      <c r="AZ142" s="119">
        <f t="shared" si="19"/>
        <v>8278.8390215162508</v>
      </c>
      <c r="BA142" s="119">
        <f t="shared" si="19"/>
        <v>8806.3661251048961</v>
      </c>
      <c r="BB142" s="119">
        <f t="shared" si="19"/>
        <v>8973.2713835427694</v>
      </c>
      <c r="BC142" s="119">
        <f t="shared" si="19"/>
        <v>9289.9144047556092</v>
      </c>
      <c r="BD142" s="119">
        <f t="shared" si="19"/>
        <v>9450.3587921656508</v>
      </c>
      <c r="BE142" s="119">
        <f t="shared" si="19"/>
        <v>9926.1853727269554</v>
      </c>
      <c r="BF142" s="119">
        <f t="shared" si="19"/>
        <v>9933.0051431186421</v>
      </c>
      <c r="BG142" s="119">
        <f t="shared" si="19"/>
        <v>10167.997118389298</v>
      </c>
      <c r="BH142" s="119">
        <f t="shared" si="19"/>
        <v>10265.093747821702</v>
      </c>
      <c r="BI142" s="119">
        <f t="shared" si="19"/>
        <v>10386.286681945083</v>
      </c>
      <c r="BJ142" s="119">
        <f t="shared" si="19"/>
        <v>10496.983083686833</v>
      </c>
      <c r="BK142" s="119">
        <f t="shared" si="19"/>
        <v>10710.041952645692</v>
      </c>
      <c r="BL142" s="119">
        <f t="shared" si="19"/>
        <v>11221.176870728657</v>
      </c>
      <c r="BM142" s="119">
        <f t="shared" si="19"/>
        <v>11628.136816911063</v>
      </c>
      <c r="BN142" s="119">
        <f t="shared" si="19"/>
        <v>11840.078525144807</v>
      </c>
      <c r="BO142" s="119">
        <f t="shared" si="19"/>
        <v>12250.108805855287</v>
      </c>
      <c r="BP142" s="119">
        <f t="shared" si="19"/>
        <v>12835.097069554475</v>
      </c>
      <c r="BQ142" s="119">
        <f t="shared" si="19"/>
        <v>13021.507998430852</v>
      </c>
      <c r="BR142" s="119">
        <f t="shared" si="19"/>
        <v>13926.298046266484</v>
      </c>
      <c r="BS142" s="119">
        <f t="shared" si="19"/>
        <v>14732.559231256713</v>
      </c>
      <c r="BT142" s="119">
        <f t="shared" si="19"/>
        <v>14547.500542373284</v>
      </c>
      <c r="BU142" s="119">
        <f t="shared" si="19"/>
        <v>15651.760709600987</v>
      </c>
      <c r="BV142" s="119">
        <f t="shared" si="19"/>
        <v>16233.800072307757</v>
      </c>
      <c r="BW142" s="119">
        <f t="shared" si="19"/>
        <v>16621.342025183541</v>
      </c>
      <c r="BX142" s="119">
        <f t="shared" si="19"/>
        <v>15394.778028527779</v>
      </c>
      <c r="BY142" s="119">
        <f t="shared" si="19"/>
        <v>16647.92993706523</v>
      </c>
      <c r="BZ142" s="119">
        <f t="shared" si="19"/>
        <v>17749.791977053254</v>
      </c>
      <c r="CA142" s="119">
        <f t="shared" si="19"/>
        <v>18725.448438840976</v>
      </c>
      <c r="CB142" s="119">
        <f t="shared" si="19"/>
        <v>19995.661131544446</v>
      </c>
      <c r="CC142" s="120">
        <f t="shared" si="19"/>
        <v>20714.099676709986</v>
      </c>
    </row>
    <row r="143" spans="1:81" x14ac:dyDescent="0.4">
      <c r="A143" s="113"/>
      <c r="B143" s="13" t="s">
        <v>359</v>
      </c>
      <c r="AH143" s="119">
        <f t="shared" ref="AH143:CC143" si="20">SUMIF($C$79:$C$124,"(NC / NIR)",AH$79:AH$124)</f>
        <v>2427.0185424143274</v>
      </c>
      <c r="AI143" s="119">
        <f t="shared" si="20"/>
        <v>2200.3974793534112</v>
      </c>
      <c r="AJ143" s="119">
        <f t="shared" si="20"/>
        <v>2263.8950365615119</v>
      </c>
      <c r="AK143" s="119">
        <f t="shared" si="20"/>
        <v>2460.6796760590919</v>
      </c>
      <c r="AL143" s="119">
        <f t="shared" si="20"/>
        <v>2664.1245402760023</v>
      </c>
      <c r="AM143" s="119">
        <f t="shared" si="20"/>
        <v>2852.4417435053638</v>
      </c>
      <c r="AN143" s="119">
        <f t="shared" si="20"/>
        <v>3019.998274836008</v>
      </c>
      <c r="AO143" s="119">
        <f t="shared" si="20"/>
        <v>3301.5256161689858</v>
      </c>
      <c r="AP143" s="119">
        <f t="shared" si="20"/>
        <v>3583.7879438528862</v>
      </c>
      <c r="AQ143" s="119">
        <f t="shared" si="20"/>
        <v>3744.1768515810095</v>
      </c>
      <c r="AR143" s="119">
        <f t="shared" si="20"/>
        <v>3849.9361471756042</v>
      </c>
      <c r="AS143" s="119">
        <f t="shared" si="20"/>
        <v>4001.3024904741096</v>
      </c>
      <c r="AT143" s="119">
        <f t="shared" si="20"/>
        <v>4491.8458058657661</v>
      </c>
      <c r="AU143" s="119">
        <f t="shared" si="20"/>
        <v>5177.7141739220979</v>
      </c>
      <c r="AV143" s="119">
        <f t="shared" si="20"/>
        <v>6264.0699761902915</v>
      </c>
      <c r="AW143" s="119">
        <f t="shared" si="20"/>
        <v>7074.6281522910322</v>
      </c>
      <c r="AX143" s="119">
        <f t="shared" si="20"/>
        <v>7278.2877324458459</v>
      </c>
      <c r="AY143" s="119">
        <f t="shared" si="20"/>
        <v>7958.5005373624354</v>
      </c>
      <c r="AZ143" s="119">
        <f t="shared" si="20"/>
        <v>8489.3642817507844</v>
      </c>
      <c r="BA143" s="119">
        <f t="shared" si="20"/>
        <v>9287.9192577957401</v>
      </c>
      <c r="BB143" s="119">
        <f t="shared" si="20"/>
        <v>9636.7891289978579</v>
      </c>
      <c r="BC143" s="119">
        <f t="shared" si="20"/>
        <v>10971.528201335816</v>
      </c>
      <c r="BD143" s="119">
        <f t="shared" si="20"/>
        <v>13602.36467206759</v>
      </c>
      <c r="BE143" s="119">
        <f t="shared" si="20"/>
        <v>13786.26376821375</v>
      </c>
      <c r="BF143" s="119">
        <f t="shared" si="20"/>
        <v>12336.41255938553</v>
      </c>
      <c r="BG143" s="119">
        <f t="shared" si="20"/>
        <v>13052.921614346154</v>
      </c>
      <c r="BH143" s="119">
        <f t="shared" si="20"/>
        <v>14122.991703473284</v>
      </c>
      <c r="BI143" s="119">
        <f t="shared" si="20"/>
        <v>15401.065008050611</v>
      </c>
      <c r="BJ143" s="119">
        <f t="shared" si="20"/>
        <v>14155.512178986475</v>
      </c>
      <c r="BK143" s="119">
        <f t="shared" si="20"/>
        <v>14810.000703567155</v>
      </c>
      <c r="BL143" s="119">
        <f t="shared" si="20"/>
        <v>16122.882319133672</v>
      </c>
      <c r="BM143" s="119">
        <f t="shared" si="20"/>
        <v>16935.153292891482</v>
      </c>
      <c r="BN143" s="119">
        <f t="shared" si="20"/>
        <v>17127.773761763277</v>
      </c>
      <c r="BO143" s="119">
        <f t="shared" si="20"/>
        <v>16499.20349052297</v>
      </c>
      <c r="BP143" s="119">
        <f t="shared" si="20"/>
        <v>16747.804327633468</v>
      </c>
      <c r="BQ143" s="119">
        <f t="shared" si="20"/>
        <v>16601.037504216969</v>
      </c>
      <c r="BR143" s="119">
        <f t="shared" si="20"/>
        <v>16905.766366711701</v>
      </c>
      <c r="BS143" s="119">
        <f t="shared" si="20"/>
        <v>16732.329186159965</v>
      </c>
      <c r="BT143" s="119">
        <f t="shared" si="20"/>
        <v>16353.935995655931</v>
      </c>
      <c r="BU143" s="119">
        <f t="shared" si="20"/>
        <v>16258.814131826917</v>
      </c>
      <c r="BV143" s="119">
        <f t="shared" si="20"/>
        <v>15554.571900137458</v>
      </c>
      <c r="BW143" s="119">
        <f t="shared" si="20"/>
        <v>15311.178935106156</v>
      </c>
      <c r="BX143" s="119">
        <f t="shared" si="20"/>
        <v>13139.3597824765</v>
      </c>
      <c r="BY143" s="119">
        <f t="shared" si="20"/>
        <v>13759.78453703571</v>
      </c>
      <c r="BZ143" s="119">
        <f t="shared" si="20"/>
        <v>14079.430632891337</v>
      </c>
      <c r="CA143" s="119">
        <f t="shared" si="20"/>
        <v>13996.812466057818</v>
      </c>
      <c r="CB143" s="119">
        <f t="shared" si="20"/>
        <v>13389.754036903527</v>
      </c>
      <c r="CC143" s="120">
        <f t="shared" si="20"/>
        <v>13463.470439138451</v>
      </c>
    </row>
    <row r="144" spans="1:81" ht="27" customHeight="1" x14ac:dyDescent="0.4">
      <c r="A144" s="113"/>
      <c r="B144" s="75" t="s">
        <v>300</v>
      </c>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120"/>
    </row>
    <row r="145" spans="1:81" x14ac:dyDescent="0.4">
      <c r="A145" s="113"/>
      <c r="B145" s="49" t="s">
        <v>301</v>
      </c>
      <c r="CC145" s="94"/>
    </row>
    <row r="146" spans="1:81" x14ac:dyDescent="0.4">
      <c r="A146" s="113"/>
      <c r="B146" s="49" t="s">
        <v>302</v>
      </c>
      <c r="CC146" s="94"/>
    </row>
    <row r="147" spans="1:81" ht="27" customHeight="1" thickBot="1" x14ac:dyDescent="0.45">
      <c r="A147" s="156"/>
      <c r="B147" s="65" t="s">
        <v>303</v>
      </c>
      <c r="C147" s="87"/>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87"/>
      <c r="BY147" s="87"/>
      <c r="BZ147" s="87"/>
      <c r="CA147" s="87"/>
      <c r="CB147" s="87"/>
      <c r="CC147" s="9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88"/>
  <sheetViews>
    <sheetView zoomScale="70" zoomScaleNormal="70" workbookViewId="0">
      <pane xSplit="3" ySplit="4" topLeftCell="BT5" activePane="bottomRight" state="frozen"/>
      <selection pane="topRight" activeCell="D1" sqref="D1"/>
      <selection pane="bottomLeft" activeCell="A5" sqref="A5"/>
      <selection pane="bottomRight" activeCell="BT7" sqref="BT7"/>
    </sheetView>
  </sheetViews>
  <sheetFormatPr defaultColWidth="9.1328125" defaultRowHeight="15" x14ac:dyDescent="0.4"/>
  <cols>
    <col min="1" max="1" width="23.1328125" style="169" bestFit="1" customWidth="1"/>
    <col min="2" max="2" width="75.73046875" style="161" customWidth="1"/>
    <col min="3" max="3" width="25.73046875" style="161" customWidth="1"/>
    <col min="4" max="75" width="12.73046875" style="183" customWidth="1"/>
    <col min="76" max="81" width="12.73046875" style="161" customWidth="1"/>
    <col min="82" max="82" width="9.1328125" style="161" customWidth="1"/>
    <col min="83" max="16384" width="9.1328125" style="161"/>
  </cols>
  <sheetData>
    <row r="1" spans="1:81" s="158" customFormat="1" ht="25.5" customHeight="1" thickBot="1" x14ac:dyDescent="0.4">
      <c r="A1" s="14" t="s">
        <v>44</v>
      </c>
      <c r="B1" s="42" t="s">
        <v>83</v>
      </c>
      <c r="C1" s="76"/>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row>
    <row r="2" spans="1:81" ht="33" customHeight="1" x14ac:dyDescent="0.4">
      <c r="A2" s="44" t="s">
        <v>45</v>
      </c>
      <c r="B2" s="159" t="s">
        <v>362</v>
      </c>
      <c r="C2" s="197"/>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164" customFormat="1" x14ac:dyDescent="0.4">
      <c r="A3" s="78">
        <v>2020</v>
      </c>
      <c r="B3" s="162" t="s">
        <v>305</v>
      </c>
      <c r="C3" s="162"/>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80"/>
      <c r="B4" s="165"/>
      <c r="C4" s="165"/>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8"/>
    </row>
    <row r="5" spans="1:81" ht="27" customHeight="1" x14ac:dyDescent="0.4">
      <c r="B5" s="182" t="s">
        <v>363</v>
      </c>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2"/>
    </row>
    <row r="6" spans="1:81" x14ac:dyDescent="0.4">
      <c r="B6" s="161" t="s">
        <v>364</v>
      </c>
      <c r="D6" s="119">
        <v>0</v>
      </c>
      <c r="E6" s="119">
        <v>0</v>
      </c>
      <c r="F6" s="119">
        <v>0</v>
      </c>
      <c r="G6" s="119">
        <v>0</v>
      </c>
      <c r="H6" s="119">
        <v>0</v>
      </c>
      <c r="I6" s="119">
        <v>0</v>
      </c>
      <c r="J6" s="119">
        <v>0</v>
      </c>
      <c r="K6" s="119">
        <v>0</v>
      </c>
      <c r="L6" s="119">
        <v>0</v>
      </c>
      <c r="M6" s="119">
        <v>0</v>
      </c>
      <c r="N6" s="119">
        <v>0</v>
      </c>
      <c r="O6" s="119">
        <v>0</v>
      </c>
      <c r="P6" s="119">
        <v>0</v>
      </c>
      <c r="Q6" s="119">
        <v>0</v>
      </c>
      <c r="R6" s="119">
        <v>0</v>
      </c>
      <c r="S6" s="119">
        <v>0</v>
      </c>
      <c r="T6" s="119">
        <v>0</v>
      </c>
      <c r="U6" s="119">
        <v>0</v>
      </c>
      <c r="V6" s="119">
        <v>0</v>
      </c>
      <c r="W6" s="119">
        <v>0</v>
      </c>
      <c r="X6" s="119">
        <v>0</v>
      </c>
      <c r="Y6" s="119">
        <v>0</v>
      </c>
      <c r="Z6" s="119">
        <v>0</v>
      </c>
      <c r="AA6" s="119">
        <v>0</v>
      </c>
      <c r="AB6" s="119">
        <v>0</v>
      </c>
      <c r="AC6" s="119">
        <v>30</v>
      </c>
      <c r="AD6" s="119">
        <v>35</v>
      </c>
      <c r="AE6" s="119">
        <v>39</v>
      </c>
      <c r="AF6" s="119">
        <v>41</v>
      </c>
      <c r="AG6" s="119">
        <v>45</v>
      </c>
      <c r="AH6" s="119">
        <v>46</v>
      </c>
      <c r="AI6" s="119">
        <v>47</v>
      </c>
      <c r="AJ6" s="119">
        <v>49</v>
      </c>
      <c r="AK6" s="119">
        <v>50</v>
      </c>
      <c r="AL6" s="119">
        <v>53</v>
      </c>
      <c r="AM6" s="119">
        <v>54</v>
      </c>
      <c r="AN6" s="119">
        <v>58</v>
      </c>
      <c r="AO6" s="119">
        <v>61</v>
      </c>
      <c r="AP6" s="119">
        <v>64</v>
      </c>
      <c r="AQ6" s="119">
        <v>68</v>
      </c>
      <c r="AR6" s="119">
        <v>72</v>
      </c>
      <c r="AS6" s="119">
        <v>74</v>
      </c>
      <c r="AT6" s="119">
        <v>80</v>
      </c>
      <c r="AU6" s="119">
        <v>90</v>
      </c>
      <c r="AV6" s="119">
        <v>0</v>
      </c>
      <c r="AW6" s="119">
        <v>0</v>
      </c>
      <c r="AX6" s="119">
        <v>0</v>
      </c>
      <c r="AY6" s="119">
        <v>0</v>
      </c>
      <c r="AZ6" s="119">
        <v>0</v>
      </c>
      <c r="BA6" s="119">
        <v>0</v>
      </c>
      <c r="BB6" s="119">
        <v>0</v>
      </c>
      <c r="BC6" s="119">
        <v>0</v>
      </c>
      <c r="BD6" s="119">
        <v>0</v>
      </c>
      <c r="BE6" s="119">
        <v>0</v>
      </c>
      <c r="BF6" s="119">
        <v>0</v>
      </c>
      <c r="BG6" s="119">
        <v>0</v>
      </c>
      <c r="BH6" s="119">
        <v>0</v>
      </c>
      <c r="BI6" s="119">
        <v>0</v>
      </c>
      <c r="BJ6" s="119">
        <v>0</v>
      </c>
      <c r="BK6" s="119">
        <v>0</v>
      </c>
      <c r="BL6" s="119">
        <v>0</v>
      </c>
      <c r="BM6" s="119">
        <v>0</v>
      </c>
      <c r="BN6" s="119">
        <v>0</v>
      </c>
      <c r="BO6" s="119">
        <v>0</v>
      </c>
      <c r="BP6" s="119">
        <v>0</v>
      </c>
      <c r="BQ6" s="119">
        <v>0</v>
      </c>
      <c r="BR6" s="119">
        <v>0</v>
      </c>
      <c r="BS6" s="119">
        <v>0</v>
      </c>
      <c r="BT6" s="119">
        <v>0</v>
      </c>
      <c r="BU6" s="119">
        <v>0</v>
      </c>
      <c r="BV6" s="119">
        <v>0</v>
      </c>
      <c r="BW6" s="119">
        <v>0</v>
      </c>
      <c r="BX6" s="119">
        <v>0</v>
      </c>
      <c r="BY6" s="119">
        <v>0</v>
      </c>
      <c r="BZ6" s="119">
        <v>0</v>
      </c>
      <c r="CA6" s="119">
        <v>0</v>
      </c>
      <c r="CB6" s="119">
        <v>0</v>
      </c>
      <c r="CC6" s="120">
        <v>0</v>
      </c>
    </row>
    <row r="7" spans="1:81" x14ac:dyDescent="0.4">
      <c r="B7" s="161" t="s">
        <v>318</v>
      </c>
      <c r="D7" s="119">
        <v>0</v>
      </c>
      <c r="E7" s="119">
        <v>0</v>
      </c>
      <c r="F7" s="119">
        <v>0</v>
      </c>
      <c r="G7" s="119">
        <v>0</v>
      </c>
      <c r="H7" s="119">
        <v>0</v>
      </c>
      <c r="I7" s="119">
        <v>0</v>
      </c>
      <c r="J7" s="119">
        <v>0</v>
      </c>
      <c r="K7" s="119">
        <v>0</v>
      </c>
      <c r="L7" s="119">
        <v>0</v>
      </c>
      <c r="M7" s="119">
        <v>0</v>
      </c>
      <c r="N7" s="119">
        <v>0</v>
      </c>
      <c r="O7" s="119">
        <v>0</v>
      </c>
      <c r="P7" s="119">
        <v>0</v>
      </c>
      <c r="Q7" s="119">
        <v>0</v>
      </c>
      <c r="R7" s="119">
        <v>0</v>
      </c>
      <c r="S7" s="119">
        <v>0</v>
      </c>
      <c r="T7" s="119">
        <v>0</v>
      </c>
      <c r="U7" s="119">
        <v>0</v>
      </c>
      <c r="V7" s="119">
        <v>0</v>
      </c>
      <c r="W7" s="119">
        <v>0</v>
      </c>
      <c r="X7" s="119">
        <v>0</v>
      </c>
      <c r="Y7" s="119">
        <v>0</v>
      </c>
      <c r="Z7" s="119">
        <v>0</v>
      </c>
      <c r="AA7" s="119">
        <v>0</v>
      </c>
      <c r="AB7" s="119">
        <v>0</v>
      </c>
      <c r="AC7" s="119">
        <v>0</v>
      </c>
      <c r="AD7" s="119">
        <v>0</v>
      </c>
      <c r="AE7" s="119">
        <v>0</v>
      </c>
      <c r="AF7" s="119">
        <v>0</v>
      </c>
      <c r="AG7" s="119">
        <v>0</v>
      </c>
      <c r="AH7" s="119">
        <v>7244</v>
      </c>
      <c r="AI7" s="119">
        <v>7250</v>
      </c>
      <c r="AJ7" s="119">
        <v>7230</v>
      </c>
      <c r="AK7" s="119">
        <v>7174</v>
      </c>
      <c r="AL7" s="119">
        <v>7091</v>
      </c>
      <c r="AM7" s="119">
        <v>6983</v>
      </c>
      <c r="AN7" s="119">
        <v>6924</v>
      </c>
      <c r="AO7" s="119">
        <v>6868</v>
      </c>
      <c r="AP7" s="119">
        <v>6816</v>
      </c>
      <c r="AQ7" s="119">
        <v>6768</v>
      </c>
      <c r="AR7" s="119">
        <v>6752</v>
      </c>
      <c r="AS7" s="119">
        <v>6745</v>
      </c>
      <c r="AT7" s="119">
        <v>6780</v>
      </c>
      <c r="AU7" s="119">
        <v>6854</v>
      </c>
      <c r="AV7" s="119">
        <v>6795</v>
      </c>
      <c r="AW7" s="119">
        <v>6849</v>
      </c>
      <c r="AX7" s="119">
        <v>6905</v>
      </c>
      <c r="AY7" s="119">
        <v>6943</v>
      </c>
      <c r="AZ7" s="119">
        <v>6970</v>
      </c>
      <c r="BA7" s="119">
        <v>7008</v>
      </c>
      <c r="BB7" s="119">
        <v>7021</v>
      </c>
      <c r="BC7" s="119">
        <v>7025</v>
      </c>
      <c r="BD7" s="119">
        <v>7012</v>
      </c>
      <c r="BE7" s="119">
        <v>6991</v>
      </c>
      <c r="BF7" s="119">
        <v>7042</v>
      </c>
      <c r="BG7" s="119">
        <v>0</v>
      </c>
      <c r="BH7" s="119">
        <v>0</v>
      </c>
      <c r="BI7" s="119">
        <v>0</v>
      </c>
      <c r="BJ7" s="119">
        <v>0</v>
      </c>
      <c r="BK7" s="119">
        <v>0</v>
      </c>
      <c r="BL7" s="119">
        <v>0</v>
      </c>
      <c r="BM7" s="119">
        <v>0</v>
      </c>
      <c r="BN7" s="119">
        <v>0</v>
      </c>
      <c r="BO7" s="119">
        <v>0</v>
      </c>
      <c r="BP7" s="119">
        <v>0</v>
      </c>
      <c r="BQ7" s="119">
        <v>0</v>
      </c>
      <c r="BR7" s="119">
        <v>0</v>
      </c>
      <c r="BS7" s="119">
        <v>0</v>
      </c>
      <c r="BT7" s="119">
        <v>0</v>
      </c>
      <c r="BU7" s="119">
        <v>0</v>
      </c>
      <c r="BV7" s="119">
        <v>0</v>
      </c>
      <c r="BW7" s="119">
        <v>0</v>
      </c>
      <c r="BX7" s="119">
        <v>0</v>
      </c>
      <c r="BY7" s="119">
        <v>0</v>
      </c>
      <c r="BZ7" s="119">
        <v>0</v>
      </c>
      <c r="CA7" s="119">
        <v>0</v>
      </c>
      <c r="CB7" s="119">
        <v>0</v>
      </c>
      <c r="CC7" s="120">
        <v>0</v>
      </c>
    </row>
    <row r="8" spans="1:81" x14ac:dyDescent="0.4">
      <c r="B8" s="173" t="s">
        <v>308</v>
      </c>
      <c r="D8" s="119">
        <v>0</v>
      </c>
      <c r="E8" s="119">
        <v>0</v>
      </c>
      <c r="F8" s="119">
        <v>0</v>
      </c>
      <c r="G8" s="119">
        <v>0</v>
      </c>
      <c r="H8" s="119">
        <v>0</v>
      </c>
      <c r="I8" s="119">
        <v>0</v>
      </c>
      <c r="J8" s="119">
        <v>0</v>
      </c>
      <c r="K8" s="119">
        <v>0</v>
      </c>
      <c r="L8" s="119">
        <v>0</v>
      </c>
      <c r="M8" s="119">
        <v>0</v>
      </c>
      <c r="N8" s="119">
        <v>0</v>
      </c>
      <c r="O8" s="119">
        <v>0</v>
      </c>
      <c r="P8" s="119">
        <v>0</v>
      </c>
      <c r="Q8" s="119">
        <v>0</v>
      </c>
      <c r="R8" s="119">
        <v>0</v>
      </c>
      <c r="S8" s="119">
        <v>0</v>
      </c>
      <c r="T8" s="119">
        <v>0</v>
      </c>
      <c r="U8" s="119">
        <v>0</v>
      </c>
      <c r="V8" s="119">
        <v>0</v>
      </c>
      <c r="W8" s="119">
        <v>0</v>
      </c>
      <c r="X8" s="119">
        <v>0</v>
      </c>
      <c r="Y8" s="119">
        <v>0</v>
      </c>
      <c r="Z8" s="119">
        <v>0</v>
      </c>
      <c r="AA8" s="119">
        <v>0</v>
      </c>
      <c r="AB8" s="119">
        <v>0</v>
      </c>
      <c r="AC8" s="119">
        <v>0</v>
      </c>
      <c r="AD8" s="119">
        <v>0</v>
      </c>
      <c r="AE8" s="119">
        <v>0</v>
      </c>
      <c r="AF8" s="119">
        <v>0</v>
      </c>
      <c r="AG8" s="119">
        <v>0</v>
      </c>
      <c r="AH8" s="119">
        <v>13589</v>
      </c>
      <c r="AI8" s="119">
        <v>13438</v>
      </c>
      <c r="AJ8" s="119">
        <v>13273</v>
      </c>
      <c r="AK8" s="119">
        <v>13079</v>
      </c>
      <c r="AL8" s="119">
        <v>12856</v>
      </c>
      <c r="AM8" s="119">
        <v>12584</v>
      </c>
      <c r="AN8" s="119">
        <v>12449</v>
      </c>
      <c r="AO8" s="119">
        <v>12325</v>
      </c>
      <c r="AP8" s="119">
        <v>12217</v>
      </c>
      <c r="AQ8" s="119">
        <v>12141</v>
      </c>
      <c r="AR8" s="119">
        <v>12124</v>
      </c>
      <c r="AS8" s="119">
        <v>12137</v>
      </c>
      <c r="AT8" s="119">
        <v>12227</v>
      </c>
      <c r="AU8" s="119">
        <v>12405</v>
      </c>
      <c r="AV8" s="119">
        <v>12285</v>
      </c>
      <c r="AW8" s="119">
        <v>12414</v>
      </c>
      <c r="AX8" s="119">
        <v>12543</v>
      </c>
      <c r="AY8" s="119">
        <v>12579</v>
      </c>
      <c r="AZ8" s="119">
        <v>12625</v>
      </c>
      <c r="BA8" s="119">
        <v>12729</v>
      </c>
      <c r="BB8" s="119">
        <v>12716</v>
      </c>
      <c r="BC8" s="119">
        <v>12689</v>
      </c>
      <c r="BD8" s="119">
        <v>12656</v>
      </c>
      <c r="BE8" s="119">
        <v>12600</v>
      </c>
      <c r="BF8" s="119">
        <v>12622</v>
      </c>
      <c r="BG8" s="119">
        <v>0</v>
      </c>
      <c r="BH8" s="119">
        <v>0</v>
      </c>
      <c r="BI8" s="119">
        <v>0</v>
      </c>
      <c r="BJ8" s="119">
        <v>0</v>
      </c>
      <c r="BK8" s="119">
        <v>0</v>
      </c>
      <c r="BL8" s="119">
        <v>0</v>
      </c>
      <c r="BM8" s="119">
        <v>0</v>
      </c>
      <c r="BN8" s="119">
        <v>0</v>
      </c>
      <c r="BO8" s="119">
        <v>0</v>
      </c>
      <c r="BP8" s="119">
        <v>0</v>
      </c>
      <c r="BQ8" s="119">
        <v>0</v>
      </c>
      <c r="BR8" s="119">
        <v>0</v>
      </c>
      <c r="BS8" s="119">
        <v>0</v>
      </c>
      <c r="BT8" s="119">
        <v>0</v>
      </c>
      <c r="BU8" s="119">
        <v>0</v>
      </c>
      <c r="BV8" s="119">
        <v>0</v>
      </c>
      <c r="BW8" s="119">
        <v>0</v>
      </c>
      <c r="BX8" s="119">
        <v>0</v>
      </c>
      <c r="BY8" s="119">
        <v>0</v>
      </c>
      <c r="BZ8" s="119">
        <v>0</v>
      </c>
      <c r="CA8" s="119">
        <v>0</v>
      </c>
      <c r="CB8" s="119">
        <v>0</v>
      </c>
      <c r="CC8" s="120">
        <v>0</v>
      </c>
    </row>
    <row r="9" spans="1:81" x14ac:dyDescent="0.4">
      <c r="B9" s="161" t="s">
        <v>225</v>
      </c>
      <c r="D9" s="119">
        <v>0</v>
      </c>
      <c r="E9" s="119">
        <v>0</v>
      </c>
      <c r="F9" s="119">
        <v>0</v>
      </c>
      <c r="G9" s="119">
        <v>0</v>
      </c>
      <c r="H9" s="119">
        <v>0</v>
      </c>
      <c r="I9" s="119">
        <v>0</v>
      </c>
      <c r="J9" s="119">
        <v>0</v>
      </c>
      <c r="K9" s="119">
        <v>0</v>
      </c>
      <c r="L9" s="119">
        <v>0</v>
      </c>
      <c r="M9" s="119">
        <v>0</v>
      </c>
      <c r="N9" s="119">
        <v>0</v>
      </c>
      <c r="O9" s="119">
        <v>0</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106</v>
      </c>
      <c r="AW9" s="119">
        <v>129</v>
      </c>
      <c r="AX9" s="119">
        <v>147</v>
      </c>
      <c r="AY9" s="119">
        <v>166</v>
      </c>
      <c r="AZ9" s="119">
        <v>181</v>
      </c>
      <c r="BA9" s="119">
        <v>197</v>
      </c>
      <c r="BB9" s="119">
        <v>207</v>
      </c>
      <c r="BC9" s="119">
        <v>216</v>
      </c>
      <c r="BD9" s="119">
        <v>227</v>
      </c>
      <c r="BE9" s="119">
        <v>239</v>
      </c>
      <c r="BF9" s="119">
        <v>258</v>
      </c>
      <c r="BG9" s="119">
        <v>270</v>
      </c>
      <c r="BH9" s="119">
        <v>279</v>
      </c>
      <c r="BI9" s="119">
        <v>286</v>
      </c>
      <c r="BJ9" s="119">
        <v>292</v>
      </c>
      <c r="BK9" s="119">
        <v>300</v>
      </c>
      <c r="BL9" s="119">
        <v>310</v>
      </c>
      <c r="BM9" s="119">
        <v>322</v>
      </c>
      <c r="BN9" s="119">
        <v>331</v>
      </c>
      <c r="BO9" s="119">
        <v>339</v>
      </c>
      <c r="BP9" s="119">
        <v>350</v>
      </c>
      <c r="BQ9" s="119">
        <v>362</v>
      </c>
      <c r="BR9" s="119">
        <v>381</v>
      </c>
      <c r="BS9" s="119">
        <v>406</v>
      </c>
      <c r="BT9" s="119">
        <v>426</v>
      </c>
      <c r="BU9" s="119">
        <v>450</v>
      </c>
      <c r="BV9" s="119">
        <v>474</v>
      </c>
      <c r="BW9" s="119">
        <v>506</v>
      </c>
      <c r="BX9" s="119">
        <v>501</v>
      </c>
      <c r="BY9" s="119">
        <v>534</v>
      </c>
      <c r="BZ9" s="119">
        <v>565</v>
      </c>
      <c r="CA9" s="119">
        <v>596</v>
      </c>
      <c r="CB9" s="119">
        <v>625</v>
      </c>
      <c r="CC9" s="120">
        <v>612</v>
      </c>
    </row>
    <row r="10" spans="1:81" x14ac:dyDescent="0.4">
      <c r="B10" s="173" t="s">
        <v>306</v>
      </c>
      <c r="D10" s="171">
        <v>0</v>
      </c>
      <c r="E10" s="171">
        <v>0</v>
      </c>
      <c r="F10" s="171">
        <v>0</v>
      </c>
      <c r="G10" s="171">
        <v>0</v>
      </c>
      <c r="H10" s="171">
        <v>0</v>
      </c>
      <c r="I10" s="171">
        <v>0</v>
      </c>
      <c r="J10" s="171">
        <v>0</v>
      </c>
      <c r="K10" s="171">
        <v>0</v>
      </c>
      <c r="L10" s="171">
        <v>0</v>
      </c>
      <c r="M10" s="171">
        <v>0</v>
      </c>
      <c r="N10" s="171">
        <v>0</v>
      </c>
      <c r="O10" s="171">
        <v>0</v>
      </c>
      <c r="P10" s="171">
        <v>0</v>
      </c>
      <c r="Q10" s="171">
        <v>0</v>
      </c>
      <c r="R10" s="171">
        <v>0</v>
      </c>
      <c r="S10" s="171">
        <v>0</v>
      </c>
      <c r="T10" s="171">
        <v>0</v>
      </c>
      <c r="U10" s="171">
        <v>0</v>
      </c>
      <c r="V10" s="171">
        <v>0</v>
      </c>
      <c r="W10" s="171">
        <v>0</v>
      </c>
      <c r="X10" s="171">
        <v>0</v>
      </c>
      <c r="Y10" s="171">
        <v>0</v>
      </c>
      <c r="Z10" s="171">
        <v>0</v>
      </c>
      <c r="AA10" s="171">
        <v>0</v>
      </c>
      <c r="AB10" s="171">
        <v>0</v>
      </c>
      <c r="AC10" s="171">
        <v>0</v>
      </c>
      <c r="AD10" s="171">
        <v>0</v>
      </c>
      <c r="AE10" s="171">
        <v>0</v>
      </c>
      <c r="AF10" s="171">
        <v>0</v>
      </c>
      <c r="AG10" s="171">
        <v>0</v>
      </c>
      <c r="AH10" s="171">
        <v>0</v>
      </c>
      <c r="AI10" s="171">
        <v>0</v>
      </c>
      <c r="AJ10" s="171">
        <v>0</v>
      </c>
      <c r="AK10" s="171">
        <v>0</v>
      </c>
      <c r="AL10" s="171">
        <v>0</v>
      </c>
      <c r="AM10" s="171">
        <v>0</v>
      </c>
      <c r="AN10" s="171">
        <v>0</v>
      </c>
      <c r="AO10" s="171">
        <v>0</v>
      </c>
      <c r="AP10" s="171">
        <v>0</v>
      </c>
      <c r="AQ10" s="171">
        <v>0</v>
      </c>
      <c r="AR10" s="171">
        <v>0</v>
      </c>
      <c r="AS10" s="171">
        <v>0</v>
      </c>
      <c r="AT10" s="171">
        <v>0</v>
      </c>
      <c r="AU10" s="171">
        <v>0</v>
      </c>
      <c r="AV10" s="171">
        <v>99</v>
      </c>
      <c r="AW10" s="171">
        <v>128</v>
      </c>
      <c r="AX10" s="171">
        <v>145</v>
      </c>
      <c r="AY10" s="171">
        <v>164</v>
      </c>
      <c r="AZ10" s="171">
        <v>181</v>
      </c>
      <c r="BA10" s="171">
        <v>197</v>
      </c>
      <c r="BB10" s="171">
        <v>207</v>
      </c>
      <c r="BC10" s="171">
        <v>216</v>
      </c>
      <c r="BD10" s="171">
        <v>226</v>
      </c>
      <c r="BE10" s="171">
        <v>239</v>
      </c>
      <c r="BF10" s="171">
        <v>258</v>
      </c>
      <c r="BG10" s="171">
        <v>270</v>
      </c>
      <c r="BH10" s="171">
        <v>279</v>
      </c>
      <c r="BI10" s="171">
        <v>286</v>
      </c>
      <c r="BJ10" s="171">
        <v>292</v>
      </c>
      <c r="BK10" s="171">
        <v>300</v>
      </c>
      <c r="BL10" s="171">
        <v>310</v>
      </c>
      <c r="BM10" s="171">
        <v>322</v>
      </c>
      <c r="BN10" s="171">
        <v>331</v>
      </c>
      <c r="BO10" s="171">
        <v>339</v>
      </c>
      <c r="BP10" s="171">
        <v>350</v>
      </c>
      <c r="BQ10" s="171">
        <v>362</v>
      </c>
      <c r="BR10" s="171">
        <v>381</v>
      </c>
      <c r="BS10" s="171">
        <v>406</v>
      </c>
      <c r="BT10" s="171">
        <v>426</v>
      </c>
      <c r="BU10" s="171">
        <v>449</v>
      </c>
      <c r="BV10" s="171">
        <v>473</v>
      </c>
      <c r="BW10" s="171">
        <v>506</v>
      </c>
      <c r="BX10" s="171">
        <v>500</v>
      </c>
      <c r="BY10" s="171">
        <v>533</v>
      </c>
      <c r="BZ10" s="171">
        <v>564</v>
      </c>
      <c r="CA10" s="171">
        <v>595</v>
      </c>
      <c r="CB10" s="171">
        <v>625</v>
      </c>
      <c r="CC10" s="172">
        <v>611</v>
      </c>
    </row>
    <row r="11" spans="1:81" x14ac:dyDescent="0.4">
      <c r="B11" s="173" t="s">
        <v>307</v>
      </c>
      <c r="D11" s="171">
        <v>0</v>
      </c>
      <c r="E11" s="171">
        <v>0</v>
      </c>
      <c r="F11" s="171">
        <v>0</v>
      </c>
      <c r="G11" s="171">
        <v>0</v>
      </c>
      <c r="H11" s="171">
        <v>0</v>
      </c>
      <c r="I11" s="171">
        <v>0</v>
      </c>
      <c r="J11" s="171">
        <v>0</v>
      </c>
      <c r="K11" s="171">
        <v>0</v>
      </c>
      <c r="L11" s="171">
        <v>0</v>
      </c>
      <c r="M11" s="171">
        <v>0</v>
      </c>
      <c r="N11" s="171">
        <v>0</v>
      </c>
      <c r="O11" s="171">
        <v>0</v>
      </c>
      <c r="P11" s="171">
        <v>0</v>
      </c>
      <c r="Q11" s="171">
        <v>0</v>
      </c>
      <c r="R11" s="171">
        <v>0</v>
      </c>
      <c r="S11" s="171">
        <v>0</v>
      </c>
      <c r="T11" s="171">
        <v>0</v>
      </c>
      <c r="U11" s="171">
        <v>0</v>
      </c>
      <c r="V11" s="171">
        <v>0</v>
      </c>
      <c r="W11" s="171">
        <v>0</v>
      </c>
      <c r="X11" s="171">
        <v>0</v>
      </c>
      <c r="Y11" s="171">
        <v>0</v>
      </c>
      <c r="Z11" s="171">
        <v>0</v>
      </c>
      <c r="AA11" s="171">
        <v>0</v>
      </c>
      <c r="AB11" s="171">
        <v>0</v>
      </c>
      <c r="AC11" s="171">
        <v>0</v>
      </c>
      <c r="AD11" s="171">
        <v>0</v>
      </c>
      <c r="AE11" s="171">
        <v>0</v>
      </c>
      <c r="AF11" s="171">
        <v>0</v>
      </c>
      <c r="AG11" s="171">
        <v>0</v>
      </c>
      <c r="AH11" s="171">
        <v>0</v>
      </c>
      <c r="AI11" s="171">
        <v>0</v>
      </c>
      <c r="AJ11" s="171">
        <v>0</v>
      </c>
      <c r="AK11" s="171">
        <v>0</v>
      </c>
      <c r="AL11" s="171">
        <v>0</v>
      </c>
      <c r="AM11" s="171">
        <v>0</v>
      </c>
      <c r="AN11" s="171">
        <v>0</v>
      </c>
      <c r="AO11" s="171">
        <v>0</v>
      </c>
      <c r="AP11" s="171">
        <v>0</v>
      </c>
      <c r="AQ11" s="171">
        <v>0</v>
      </c>
      <c r="AR11" s="171">
        <v>0</v>
      </c>
      <c r="AS11" s="171">
        <v>0</v>
      </c>
      <c r="AT11" s="171">
        <v>0</v>
      </c>
      <c r="AU11" s="171">
        <v>0</v>
      </c>
      <c r="AV11" s="171">
        <v>7</v>
      </c>
      <c r="AW11" s="171">
        <v>1</v>
      </c>
      <c r="AX11" s="171">
        <v>2</v>
      </c>
      <c r="AY11" s="171">
        <v>2</v>
      </c>
      <c r="AZ11" s="171">
        <v>0</v>
      </c>
      <c r="BA11" s="171">
        <v>0</v>
      </c>
      <c r="BB11" s="171">
        <v>0</v>
      </c>
      <c r="BC11" s="171">
        <v>0</v>
      </c>
      <c r="BD11" s="171">
        <v>1</v>
      </c>
      <c r="BE11" s="171">
        <v>0</v>
      </c>
      <c r="BF11" s="171">
        <v>0</v>
      </c>
      <c r="BG11" s="171">
        <v>0</v>
      </c>
      <c r="BH11" s="171">
        <v>0</v>
      </c>
      <c r="BI11" s="171">
        <v>0</v>
      </c>
      <c r="BJ11" s="171">
        <v>0</v>
      </c>
      <c r="BK11" s="171">
        <v>0</v>
      </c>
      <c r="BL11" s="171">
        <v>0</v>
      </c>
      <c r="BM11" s="171">
        <v>0</v>
      </c>
      <c r="BN11" s="171">
        <v>0</v>
      </c>
      <c r="BO11" s="171">
        <v>0</v>
      </c>
      <c r="BP11" s="171">
        <v>0</v>
      </c>
      <c r="BQ11" s="171">
        <v>0</v>
      </c>
      <c r="BR11" s="171">
        <v>0</v>
      </c>
      <c r="BS11" s="171">
        <v>0</v>
      </c>
      <c r="BT11" s="171">
        <v>0</v>
      </c>
      <c r="BU11" s="171">
        <v>0</v>
      </c>
      <c r="BV11" s="171">
        <v>1</v>
      </c>
      <c r="BW11" s="171">
        <v>0</v>
      </c>
      <c r="BX11" s="171">
        <v>1</v>
      </c>
      <c r="BY11" s="171">
        <v>1</v>
      </c>
      <c r="BZ11" s="171">
        <v>1</v>
      </c>
      <c r="CA11" s="171">
        <v>1</v>
      </c>
      <c r="CB11" s="171">
        <v>1</v>
      </c>
      <c r="CC11" s="172">
        <v>1</v>
      </c>
    </row>
    <row r="12" spans="1:81" x14ac:dyDescent="0.4">
      <c r="B12" s="161" t="s">
        <v>322</v>
      </c>
      <c r="D12" s="119">
        <v>0</v>
      </c>
      <c r="E12" s="119">
        <v>0</v>
      </c>
      <c r="F12" s="119">
        <v>0</v>
      </c>
      <c r="G12" s="119">
        <v>0</v>
      </c>
      <c r="H12" s="119">
        <v>0</v>
      </c>
      <c r="I12" s="119">
        <v>0</v>
      </c>
      <c r="J12" s="119">
        <v>0</v>
      </c>
      <c r="K12" s="119">
        <v>0</v>
      </c>
      <c r="L12" s="119">
        <v>0</v>
      </c>
      <c r="M12" s="119">
        <v>0</v>
      </c>
      <c r="N12" s="119">
        <v>0</v>
      </c>
      <c r="O12" s="119">
        <v>0</v>
      </c>
      <c r="P12" s="119">
        <v>0</v>
      </c>
      <c r="Q12" s="119">
        <v>0</v>
      </c>
      <c r="R12" s="119">
        <v>0</v>
      </c>
      <c r="S12" s="119">
        <v>0</v>
      </c>
      <c r="T12" s="119">
        <v>0</v>
      </c>
      <c r="U12" s="119">
        <v>0</v>
      </c>
      <c r="V12" s="119">
        <v>0</v>
      </c>
      <c r="W12" s="119">
        <v>0</v>
      </c>
      <c r="X12" s="119">
        <v>0</v>
      </c>
      <c r="Y12" s="119">
        <v>0</v>
      </c>
      <c r="Z12" s="119">
        <v>0</v>
      </c>
      <c r="AA12" s="119">
        <v>0</v>
      </c>
      <c r="AB12" s="119">
        <v>0</v>
      </c>
      <c r="AC12" s="119">
        <v>0</v>
      </c>
      <c r="AD12" s="119">
        <v>0</v>
      </c>
      <c r="AE12" s="119">
        <v>0</v>
      </c>
      <c r="AF12" s="119">
        <v>3</v>
      </c>
      <c r="AG12" s="119">
        <v>11</v>
      </c>
      <c r="AH12" s="119">
        <v>15</v>
      </c>
      <c r="AI12" s="119">
        <v>15</v>
      </c>
      <c r="AJ12" s="119">
        <v>16</v>
      </c>
      <c r="AK12" s="119">
        <v>16</v>
      </c>
      <c r="AL12" s="119">
        <v>16</v>
      </c>
      <c r="AM12" s="119">
        <v>16</v>
      </c>
      <c r="AN12" s="119">
        <v>17</v>
      </c>
      <c r="AO12" s="119">
        <v>17</v>
      </c>
      <c r="AP12" s="119">
        <v>17</v>
      </c>
      <c r="AQ12" s="119">
        <v>17</v>
      </c>
      <c r="AR12" s="119">
        <v>17</v>
      </c>
      <c r="AS12" s="119">
        <v>18</v>
      </c>
      <c r="AT12" s="119">
        <v>18</v>
      </c>
      <c r="AU12" s="119">
        <v>19</v>
      </c>
      <c r="AV12" s="119">
        <v>0</v>
      </c>
      <c r="AW12" s="119">
        <v>0</v>
      </c>
      <c r="AX12" s="119">
        <v>0</v>
      </c>
      <c r="AY12" s="119">
        <v>0</v>
      </c>
      <c r="AZ12" s="119">
        <v>0</v>
      </c>
      <c r="BA12" s="119">
        <v>0</v>
      </c>
      <c r="BB12" s="119">
        <v>0</v>
      </c>
      <c r="BC12" s="119">
        <v>0</v>
      </c>
      <c r="BD12" s="119">
        <v>0</v>
      </c>
      <c r="BE12" s="119">
        <v>0</v>
      </c>
      <c r="BF12" s="119">
        <v>0</v>
      </c>
      <c r="BG12" s="119">
        <v>0</v>
      </c>
      <c r="BH12" s="119">
        <v>0</v>
      </c>
      <c r="BI12" s="119">
        <v>0</v>
      </c>
      <c r="BJ12" s="119">
        <v>0</v>
      </c>
      <c r="BK12" s="119">
        <v>0</v>
      </c>
      <c r="BL12" s="119">
        <v>0</v>
      </c>
      <c r="BM12" s="119">
        <v>0</v>
      </c>
      <c r="BN12" s="119">
        <v>0</v>
      </c>
      <c r="BO12" s="119">
        <v>0</v>
      </c>
      <c r="BP12" s="119">
        <v>0</v>
      </c>
      <c r="BQ12" s="119">
        <v>0</v>
      </c>
      <c r="BR12" s="119">
        <v>0</v>
      </c>
      <c r="BS12" s="119">
        <v>0</v>
      </c>
      <c r="BT12" s="119">
        <v>0</v>
      </c>
      <c r="BU12" s="119">
        <v>0</v>
      </c>
      <c r="BV12" s="119">
        <v>0</v>
      </c>
      <c r="BW12" s="119">
        <v>0</v>
      </c>
      <c r="BX12" s="119">
        <v>0</v>
      </c>
      <c r="BY12" s="119">
        <v>0</v>
      </c>
      <c r="BZ12" s="119">
        <v>0</v>
      </c>
      <c r="CA12" s="119">
        <v>0</v>
      </c>
      <c r="CB12" s="119">
        <v>0</v>
      </c>
      <c r="CC12" s="120">
        <v>0</v>
      </c>
    </row>
    <row r="13" spans="1:81" ht="26.25" customHeight="1" x14ac:dyDescent="0.4">
      <c r="B13" s="182" t="s">
        <v>365</v>
      </c>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2"/>
    </row>
    <row r="14" spans="1:81" x14ac:dyDescent="0.4">
      <c r="B14" s="60" t="s">
        <v>213</v>
      </c>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v>1</v>
      </c>
      <c r="BR14" s="171">
        <v>1</v>
      </c>
      <c r="BS14" s="171">
        <v>1</v>
      </c>
      <c r="BT14" s="171">
        <v>1</v>
      </c>
      <c r="BU14" s="171">
        <v>1</v>
      </c>
      <c r="BV14" s="171">
        <v>1</v>
      </c>
      <c r="BW14" s="171">
        <v>1</v>
      </c>
      <c r="BX14" s="171">
        <v>1</v>
      </c>
      <c r="BY14" s="171">
        <v>1</v>
      </c>
      <c r="BZ14" s="171">
        <v>1</v>
      </c>
      <c r="CA14" s="171">
        <v>1</v>
      </c>
      <c r="CB14" s="171">
        <v>1</v>
      </c>
      <c r="CC14" s="172">
        <v>1</v>
      </c>
    </row>
    <row r="15" spans="1:81" x14ac:dyDescent="0.4">
      <c r="B15" s="161" t="s">
        <v>364</v>
      </c>
      <c r="D15" s="171">
        <v>0</v>
      </c>
      <c r="E15" s="171">
        <v>0</v>
      </c>
      <c r="F15" s="171">
        <v>0</v>
      </c>
      <c r="G15" s="171">
        <v>0</v>
      </c>
      <c r="H15" s="171">
        <v>0</v>
      </c>
      <c r="I15" s="171">
        <v>0</v>
      </c>
      <c r="J15" s="171">
        <v>0</v>
      </c>
      <c r="K15" s="171">
        <v>0</v>
      </c>
      <c r="L15" s="171">
        <v>0</v>
      </c>
      <c r="M15" s="171">
        <v>0</v>
      </c>
      <c r="N15" s="171">
        <v>0</v>
      </c>
      <c r="O15" s="171">
        <v>0</v>
      </c>
      <c r="P15" s="171">
        <v>0</v>
      </c>
      <c r="Q15" s="171">
        <v>0</v>
      </c>
      <c r="R15" s="171">
        <v>0</v>
      </c>
      <c r="S15" s="171">
        <v>0</v>
      </c>
      <c r="T15" s="171">
        <v>0</v>
      </c>
      <c r="U15" s="171">
        <v>0</v>
      </c>
      <c r="V15" s="171">
        <v>0</v>
      </c>
      <c r="W15" s="171">
        <v>0</v>
      </c>
      <c r="X15" s="171">
        <v>0</v>
      </c>
      <c r="Y15" s="171">
        <v>0</v>
      </c>
      <c r="Z15" s="171">
        <v>0</v>
      </c>
      <c r="AA15" s="171">
        <v>0</v>
      </c>
      <c r="AB15" s="171">
        <v>0</v>
      </c>
      <c r="AC15" s="171">
        <v>41</v>
      </c>
      <c r="AD15" s="171">
        <v>51</v>
      </c>
      <c r="AE15" s="171">
        <v>56</v>
      </c>
      <c r="AF15" s="171">
        <v>64</v>
      </c>
      <c r="AG15" s="171">
        <v>70</v>
      </c>
      <c r="AH15" s="171">
        <v>76</v>
      </c>
      <c r="AI15" s="171">
        <v>80</v>
      </c>
      <c r="AJ15" s="171">
        <v>86</v>
      </c>
      <c r="AK15" s="171">
        <v>97</v>
      </c>
      <c r="AL15" s="171">
        <v>105</v>
      </c>
      <c r="AM15" s="171">
        <v>118</v>
      </c>
      <c r="AN15" s="171">
        <v>132</v>
      </c>
      <c r="AO15" s="171">
        <v>142</v>
      </c>
      <c r="AP15" s="171">
        <v>154</v>
      </c>
      <c r="AQ15" s="171">
        <v>166</v>
      </c>
      <c r="AR15" s="171">
        <v>176</v>
      </c>
      <c r="AS15" s="171">
        <v>186</v>
      </c>
      <c r="AT15" s="171">
        <v>199</v>
      </c>
      <c r="AU15" s="171">
        <v>212</v>
      </c>
      <c r="AV15" s="171">
        <v>0</v>
      </c>
      <c r="AW15" s="171">
        <v>0</v>
      </c>
      <c r="AX15" s="171">
        <v>0</v>
      </c>
      <c r="AY15" s="171">
        <v>0</v>
      </c>
      <c r="AZ15" s="171">
        <v>0</v>
      </c>
      <c r="BA15" s="171">
        <v>0</v>
      </c>
      <c r="BB15" s="171">
        <v>0</v>
      </c>
      <c r="BC15" s="171">
        <v>0</v>
      </c>
      <c r="BD15" s="171">
        <v>0</v>
      </c>
      <c r="BE15" s="171">
        <v>0</v>
      </c>
      <c r="BF15" s="171">
        <v>0</v>
      </c>
      <c r="BG15" s="171">
        <v>0</v>
      </c>
      <c r="BH15" s="171">
        <v>0</v>
      </c>
      <c r="BI15" s="171">
        <v>0</v>
      </c>
      <c r="BJ15" s="171">
        <v>0</v>
      </c>
      <c r="BK15" s="171">
        <v>0</v>
      </c>
      <c r="BL15" s="171">
        <v>0</v>
      </c>
      <c r="BM15" s="171">
        <v>0</v>
      </c>
      <c r="BN15" s="171">
        <v>0</v>
      </c>
      <c r="BO15" s="171">
        <v>0</v>
      </c>
      <c r="BP15" s="171">
        <v>0</v>
      </c>
      <c r="BQ15" s="171">
        <v>0</v>
      </c>
      <c r="BR15" s="171">
        <v>0</v>
      </c>
      <c r="BS15" s="171">
        <v>0</v>
      </c>
      <c r="BT15" s="171">
        <v>0</v>
      </c>
      <c r="BU15" s="171">
        <v>0</v>
      </c>
      <c r="BV15" s="171">
        <v>0</v>
      </c>
      <c r="BW15" s="171">
        <v>0</v>
      </c>
      <c r="BX15" s="171">
        <v>0</v>
      </c>
      <c r="BY15" s="171">
        <v>0</v>
      </c>
      <c r="BZ15" s="171">
        <v>0</v>
      </c>
      <c r="CA15" s="171">
        <v>0</v>
      </c>
      <c r="CB15" s="171">
        <v>0</v>
      </c>
      <c r="CC15" s="172">
        <v>0</v>
      </c>
    </row>
    <row r="16" spans="1:81" x14ac:dyDescent="0.4">
      <c r="B16" s="161" t="s">
        <v>216</v>
      </c>
      <c r="D16" s="119">
        <v>0</v>
      </c>
      <c r="E16" s="119">
        <v>0</v>
      </c>
      <c r="F16" s="119">
        <v>0</v>
      </c>
      <c r="G16" s="119">
        <v>0</v>
      </c>
      <c r="H16" s="119">
        <v>0</v>
      </c>
      <c r="I16" s="119">
        <v>0</v>
      </c>
      <c r="J16" s="119">
        <v>0</v>
      </c>
      <c r="K16" s="119">
        <v>0</v>
      </c>
      <c r="L16" s="119">
        <v>0</v>
      </c>
      <c r="M16" s="119">
        <v>0</v>
      </c>
      <c r="N16" s="119">
        <v>0</v>
      </c>
      <c r="O16" s="119">
        <v>0</v>
      </c>
      <c r="P16" s="119">
        <v>0</v>
      </c>
      <c r="Q16" s="119">
        <v>0</v>
      </c>
      <c r="R16" s="119">
        <v>0</v>
      </c>
      <c r="S16" s="119">
        <v>0</v>
      </c>
      <c r="T16" s="119">
        <v>0</v>
      </c>
      <c r="U16" s="119">
        <v>0</v>
      </c>
      <c r="V16" s="119">
        <v>0</v>
      </c>
      <c r="W16" s="119">
        <v>0</v>
      </c>
      <c r="X16" s="119">
        <v>0</v>
      </c>
      <c r="Y16" s="119">
        <v>0</v>
      </c>
      <c r="Z16" s="119">
        <v>0</v>
      </c>
      <c r="AA16" s="119">
        <v>0</v>
      </c>
      <c r="AB16" s="119">
        <v>0</v>
      </c>
      <c r="AC16" s="119">
        <v>0</v>
      </c>
      <c r="AD16" s="119">
        <v>0</v>
      </c>
      <c r="AE16" s="119">
        <v>0</v>
      </c>
      <c r="AF16" s="119">
        <v>0</v>
      </c>
      <c r="AG16" s="119">
        <v>0</v>
      </c>
      <c r="AH16" s="119">
        <v>407</v>
      </c>
      <c r="AI16" s="119">
        <v>408</v>
      </c>
      <c r="AJ16" s="119">
        <v>393</v>
      </c>
      <c r="AK16" s="119">
        <v>377</v>
      </c>
      <c r="AL16" s="119">
        <v>374</v>
      </c>
      <c r="AM16" s="119">
        <v>367</v>
      </c>
      <c r="AN16" s="119">
        <v>362</v>
      </c>
      <c r="AO16" s="119">
        <v>347</v>
      </c>
      <c r="AP16" s="119">
        <v>340</v>
      </c>
      <c r="AQ16" s="119">
        <v>330</v>
      </c>
      <c r="AR16" s="119">
        <v>337</v>
      </c>
      <c r="AS16" s="119">
        <v>327</v>
      </c>
      <c r="AT16" s="119">
        <v>317</v>
      </c>
      <c r="AU16" s="119">
        <v>304</v>
      </c>
      <c r="AV16" s="119">
        <v>295</v>
      </c>
      <c r="AW16" s="119">
        <v>288</v>
      </c>
      <c r="AX16" s="119">
        <v>281</v>
      </c>
      <c r="AY16" s="119">
        <v>271</v>
      </c>
      <c r="AZ16" s="119">
        <v>263</v>
      </c>
      <c r="BA16" s="119">
        <v>252</v>
      </c>
      <c r="BB16" s="119">
        <v>244</v>
      </c>
      <c r="BC16" s="119">
        <v>237</v>
      </c>
      <c r="BD16" s="119">
        <v>233</v>
      </c>
      <c r="BE16" s="119">
        <v>214</v>
      </c>
      <c r="BF16" s="119">
        <v>227</v>
      </c>
      <c r="BG16" s="119">
        <v>203</v>
      </c>
      <c r="BH16" s="119">
        <v>180</v>
      </c>
      <c r="BI16" s="119">
        <v>163</v>
      </c>
      <c r="BJ16" s="119">
        <v>147</v>
      </c>
      <c r="BK16" s="119">
        <v>129</v>
      </c>
      <c r="BL16" s="119">
        <v>117</v>
      </c>
      <c r="BM16" s="119">
        <v>108</v>
      </c>
      <c r="BN16" s="119">
        <v>103</v>
      </c>
      <c r="BO16" s="119">
        <v>100</v>
      </c>
      <c r="BP16" s="119">
        <v>97</v>
      </c>
      <c r="BQ16" s="119">
        <v>95</v>
      </c>
      <c r="BR16" s="119">
        <v>92</v>
      </c>
      <c r="BS16" s="119">
        <v>92</v>
      </c>
      <c r="BT16" s="119">
        <v>90</v>
      </c>
      <c r="BU16" s="119">
        <v>86</v>
      </c>
      <c r="BV16" s="119">
        <v>101</v>
      </c>
      <c r="BW16" s="119">
        <v>100</v>
      </c>
      <c r="BX16" s="119">
        <v>98</v>
      </c>
      <c r="BY16" s="119">
        <v>93</v>
      </c>
      <c r="BZ16" s="119">
        <v>87</v>
      </c>
      <c r="CA16" s="119">
        <v>82</v>
      </c>
      <c r="CB16" s="119">
        <v>78</v>
      </c>
      <c r="CC16" s="120">
        <v>74</v>
      </c>
    </row>
    <row r="17" spans="2:81" x14ac:dyDescent="0.4">
      <c r="B17" s="198" t="s">
        <v>218</v>
      </c>
      <c r="D17" s="119">
        <v>0</v>
      </c>
      <c r="E17" s="119">
        <v>0</v>
      </c>
      <c r="F17" s="119">
        <v>0</v>
      </c>
      <c r="G17" s="119">
        <v>0</v>
      </c>
      <c r="H17" s="119">
        <v>0</v>
      </c>
      <c r="I17" s="119">
        <v>0</v>
      </c>
      <c r="J17" s="119">
        <v>0</v>
      </c>
      <c r="K17" s="119">
        <v>0</v>
      </c>
      <c r="L17" s="119">
        <v>0</v>
      </c>
      <c r="M17" s="119">
        <v>0</v>
      </c>
      <c r="N17" s="119">
        <v>0</v>
      </c>
      <c r="O17" s="119">
        <v>0</v>
      </c>
      <c r="P17" s="119">
        <v>0</v>
      </c>
      <c r="Q17" s="119">
        <v>0</v>
      </c>
      <c r="R17" s="119">
        <v>0</v>
      </c>
      <c r="S17" s="119">
        <v>0</v>
      </c>
      <c r="T17" s="119">
        <v>0</v>
      </c>
      <c r="U17" s="119">
        <v>0</v>
      </c>
      <c r="V17" s="119">
        <v>0</v>
      </c>
      <c r="W17" s="119">
        <v>0</v>
      </c>
      <c r="X17" s="119">
        <v>0</v>
      </c>
      <c r="Y17" s="119">
        <v>0</v>
      </c>
      <c r="Z17" s="119">
        <v>0</v>
      </c>
      <c r="AA17" s="119">
        <v>0</v>
      </c>
      <c r="AB17" s="119">
        <v>0</v>
      </c>
      <c r="AC17" s="119">
        <v>0</v>
      </c>
      <c r="AD17" s="119">
        <v>0</v>
      </c>
      <c r="AE17" s="119">
        <v>0</v>
      </c>
      <c r="AF17" s="119">
        <v>0</v>
      </c>
      <c r="AG17" s="119">
        <v>0</v>
      </c>
      <c r="AH17" s="119">
        <v>0</v>
      </c>
      <c r="AI17" s="119">
        <v>0</v>
      </c>
      <c r="AJ17" s="119">
        <v>0</v>
      </c>
      <c r="AK17" s="119">
        <v>0</v>
      </c>
      <c r="AL17" s="119">
        <v>0</v>
      </c>
      <c r="AM17" s="119">
        <v>0</v>
      </c>
      <c r="AN17" s="119">
        <v>0</v>
      </c>
      <c r="AO17" s="119">
        <v>0</v>
      </c>
      <c r="AP17" s="119">
        <v>0</v>
      </c>
      <c r="AQ17" s="119">
        <v>0</v>
      </c>
      <c r="AR17" s="119">
        <v>0</v>
      </c>
      <c r="AS17" s="119">
        <v>0</v>
      </c>
      <c r="AT17" s="119">
        <v>0</v>
      </c>
      <c r="AU17" s="119">
        <v>0</v>
      </c>
      <c r="AV17" s="119">
        <v>0</v>
      </c>
      <c r="AW17" s="119">
        <v>0</v>
      </c>
      <c r="AX17" s="119">
        <v>0</v>
      </c>
      <c r="AY17" s="119">
        <v>0</v>
      </c>
      <c r="AZ17" s="119">
        <v>0</v>
      </c>
      <c r="BA17" s="119">
        <v>0</v>
      </c>
      <c r="BB17" s="119">
        <v>0</v>
      </c>
      <c r="BC17" s="119">
        <v>383</v>
      </c>
      <c r="BD17" s="119">
        <v>384</v>
      </c>
      <c r="BE17" s="119">
        <v>408</v>
      </c>
      <c r="BF17" s="119">
        <v>433</v>
      </c>
      <c r="BG17" s="119">
        <v>455</v>
      </c>
      <c r="BH17" s="119">
        <v>467</v>
      </c>
      <c r="BI17" s="119">
        <v>475</v>
      </c>
      <c r="BJ17" s="119">
        <v>485</v>
      </c>
      <c r="BK17" s="119">
        <v>496</v>
      </c>
      <c r="BL17" s="119">
        <v>519</v>
      </c>
      <c r="BM17" s="119">
        <v>550</v>
      </c>
      <c r="BN17" s="119">
        <v>584</v>
      </c>
      <c r="BO17" s="119">
        <v>615</v>
      </c>
      <c r="BP17" s="119">
        <v>650</v>
      </c>
      <c r="BQ17" s="119">
        <v>675</v>
      </c>
      <c r="BR17" s="119">
        <v>730</v>
      </c>
      <c r="BS17" s="119">
        <v>793</v>
      </c>
      <c r="BT17" s="119">
        <v>844</v>
      </c>
      <c r="BU17" s="119">
        <v>884</v>
      </c>
      <c r="BV17" s="119">
        <v>894</v>
      </c>
      <c r="BW17" s="119">
        <v>875</v>
      </c>
      <c r="BX17" s="119">
        <v>915</v>
      </c>
      <c r="BY17" s="119">
        <v>967</v>
      </c>
      <c r="BZ17" s="119">
        <v>1028</v>
      </c>
      <c r="CA17" s="119">
        <v>1085</v>
      </c>
      <c r="CB17" s="119">
        <v>1142</v>
      </c>
      <c r="CC17" s="120">
        <v>1190</v>
      </c>
    </row>
    <row r="18" spans="2:81" x14ac:dyDescent="0.4">
      <c r="B18" s="173" t="s">
        <v>306</v>
      </c>
      <c r="D18" s="119">
        <v>0</v>
      </c>
      <c r="E18" s="119">
        <v>0</v>
      </c>
      <c r="F18" s="119">
        <v>0</v>
      </c>
      <c r="G18" s="119">
        <v>0</v>
      </c>
      <c r="H18" s="119">
        <v>0</v>
      </c>
      <c r="I18" s="119">
        <v>0</v>
      </c>
      <c r="J18" s="119">
        <v>0</v>
      </c>
      <c r="K18" s="119">
        <v>0</v>
      </c>
      <c r="L18" s="119">
        <v>0</v>
      </c>
      <c r="M18" s="119">
        <v>0</v>
      </c>
      <c r="N18" s="119">
        <v>0</v>
      </c>
      <c r="O18" s="119">
        <v>0</v>
      </c>
      <c r="P18" s="119">
        <v>0</v>
      </c>
      <c r="Q18" s="119">
        <v>0</v>
      </c>
      <c r="R18" s="119">
        <v>0</v>
      </c>
      <c r="S18" s="119">
        <v>0</v>
      </c>
      <c r="T18" s="119">
        <v>0</v>
      </c>
      <c r="U18" s="119">
        <v>0</v>
      </c>
      <c r="V18" s="119">
        <v>0</v>
      </c>
      <c r="W18" s="119">
        <v>0</v>
      </c>
      <c r="X18" s="119">
        <v>0</v>
      </c>
      <c r="Y18" s="119">
        <v>0</v>
      </c>
      <c r="Z18" s="119">
        <v>0</v>
      </c>
      <c r="AA18" s="119">
        <v>0</v>
      </c>
      <c r="AB18" s="119">
        <v>0</v>
      </c>
      <c r="AC18" s="119">
        <v>0</v>
      </c>
      <c r="AD18" s="119">
        <v>0</v>
      </c>
      <c r="AE18" s="119">
        <v>0</v>
      </c>
      <c r="AF18" s="119">
        <v>0</v>
      </c>
      <c r="AG18" s="119">
        <v>0</v>
      </c>
      <c r="AH18" s="119">
        <v>0</v>
      </c>
      <c r="AI18" s="119">
        <v>0</v>
      </c>
      <c r="AJ18" s="119">
        <v>0</v>
      </c>
      <c r="AK18" s="119">
        <v>0</v>
      </c>
      <c r="AL18" s="119">
        <v>0</v>
      </c>
      <c r="AM18" s="119">
        <v>0</v>
      </c>
      <c r="AN18" s="119">
        <v>0</v>
      </c>
      <c r="AO18" s="119">
        <v>0</v>
      </c>
      <c r="AP18" s="119">
        <v>0</v>
      </c>
      <c r="AQ18" s="119">
        <v>0</v>
      </c>
      <c r="AR18" s="119">
        <v>0</v>
      </c>
      <c r="AS18" s="119">
        <v>0</v>
      </c>
      <c r="AT18" s="119">
        <v>0</v>
      </c>
      <c r="AU18" s="119">
        <v>0</v>
      </c>
      <c r="AV18" s="119">
        <v>0</v>
      </c>
      <c r="AW18" s="119">
        <v>0</v>
      </c>
      <c r="AX18" s="119">
        <v>0</v>
      </c>
      <c r="AY18" s="119">
        <v>0</v>
      </c>
      <c r="AZ18" s="119">
        <v>0</v>
      </c>
      <c r="BA18" s="119">
        <v>0</v>
      </c>
      <c r="BB18" s="119">
        <v>0</v>
      </c>
      <c r="BC18" s="119">
        <v>0</v>
      </c>
      <c r="BD18" s="119">
        <v>0</v>
      </c>
      <c r="BE18" s="119">
        <v>0</v>
      </c>
      <c r="BF18" s="119">
        <v>0</v>
      </c>
      <c r="BG18" s="119">
        <v>386</v>
      </c>
      <c r="BH18" s="119">
        <v>407</v>
      </c>
      <c r="BI18" s="119">
        <v>422</v>
      </c>
      <c r="BJ18" s="119">
        <v>432</v>
      </c>
      <c r="BK18" s="119">
        <v>442</v>
      </c>
      <c r="BL18" s="119">
        <v>462</v>
      </c>
      <c r="BM18" s="119">
        <v>491</v>
      </c>
      <c r="BN18" s="119">
        <v>523</v>
      </c>
      <c r="BO18" s="119">
        <v>558</v>
      </c>
      <c r="BP18" s="119">
        <v>595</v>
      </c>
      <c r="BQ18" s="119">
        <v>631</v>
      </c>
      <c r="BR18" s="119">
        <v>679</v>
      </c>
      <c r="BS18" s="119">
        <v>740</v>
      </c>
      <c r="BT18" s="119">
        <v>780</v>
      </c>
      <c r="BU18" s="119">
        <v>809</v>
      </c>
      <c r="BV18" s="119">
        <v>803</v>
      </c>
      <c r="BW18" s="119">
        <v>797</v>
      </c>
      <c r="BX18" s="119">
        <v>834</v>
      </c>
      <c r="BY18" s="119">
        <v>881</v>
      </c>
      <c r="BZ18" s="119">
        <v>937</v>
      </c>
      <c r="CA18" s="119">
        <v>989</v>
      </c>
      <c r="CB18" s="119">
        <v>1042</v>
      </c>
      <c r="CC18" s="120">
        <v>1086</v>
      </c>
    </row>
    <row r="19" spans="2:81" x14ac:dyDescent="0.4">
      <c r="B19" s="173" t="s">
        <v>307</v>
      </c>
      <c r="D19" s="119">
        <v>0</v>
      </c>
      <c r="E19" s="119">
        <v>0</v>
      </c>
      <c r="F19" s="119">
        <v>0</v>
      </c>
      <c r="G19" s="119">
        <v>0</v>
      </c>
      <c r="H19" s="119">
        <v>0</v>
      </c>
      <c r="I19" s="119">
        <v>0</v>
      </c>
      <c r="J19" s="119">
        <v>0</v>
      </c>
      <c r="K19" s="119">
        <v>0</v>
      </c>
      <c r="L19" s="119">
        <v>0</v>
      </c>
      <c r="M19" s="119">
        <v>0</v>
      </c>
      <c r="N19" s="119">
        <v>0</v>
      </c>
      <c r="O19" s="119">
        <v>0</v>
      </c>
      <c r="P19" s="119">
        <v>0</v>
      </c>
      <c r="Q19" s="119">
        <v>0</v>
      </c>
      <c r="R19" s="119">
        <v>0</v>
      </c>
      <c r="S19" s="119">
        <v>0</v>
      </c>
      <c r="T19" s="119">
        <v>0</v>
      </c>
      <c r="U19" s="119">
        <v>0</v>
      </c>
      <c r="V19" s="119">
        <v>0</v>
      </c>
      <c r="W19" s="119">
        <v>0</v>
      </c>
      <c r="X19" s="119">
        <v>0</v>
      </c>
      <c r="Y19" s="119">
        <v>0</v>
      </c>
      <c r="Z19" s="119">
        <v>0</v>
      </c>
      <c r="AA19" s="119">
        <v>0</v>
      </c>
      <c r="AB19" s="119">
        <v>0</v>
      </c>
      <c r="AC19" s="119">
        <v>0</v>
      </c>
      <c r="AD19" s="119">
        <v>0</v>
      </c>
      <c r="AE19" s="119">
        <v>0</v>
      </c>
      <c r="AF19" s="119">
        <v>0</v>
      </c>
      <c r="AG19" s="119">
        <v>0</v>
      </c>
      <c r="AH19" s="119">
        <v>0</v>
      </c>
      <c r="AI19" s="119">
        <v>0</v>
      </c>
      <c r="AJ19" s="119">
        <v>0</v>
      </c>
      <c r="AK19" s="119">
        <v>0</v>
      </c>
      <c r="AL19" s="119">
        <v>0</v>
      </c>
      <c r="AM19" s="119">
        <v>0</v>
      </c>
      <c r="AN19" s="119">
        <v>0</v>
      </c>
      <c r="AO19" s="119">
        <v>0</v>
      </c>
      <c r="AP19" s="119">
        <v>0</v>
      </c>
      <c r="AQ19" s="119">
        <v>0</v>
      </c>
      <c r="AR19" s="119">
        <v>0</v>
      </c>
      <c r="AS19" s="119">
        <v>0</v>
      </c>
      <c r="AT19" s="119">
        <v>0</v>
      </c>
      <c r="AU19" s="119">
        <v>0</v>
      </c>
      <c r="AV19" s="119">
        <v>0</v>
      </c>
      <c r="AW19" s="119">
        <v>0</v>
      </c>
      <c r="AX19" s="119">
        <v>0</v>
      </c>
      <c r="AY19" s="119">
        <v>0</v>
      </c>
      <c r="AZ19" s="119">
        <v>0</v>
      </c>
      <c r="BA19" s="119">
        <v>0</v>
      </c>
      <c r="BB19" s="119">
        <v>0</v>
      </c>
      <c r="BC19" s="119">
        <v>0</v>
      </c>
      <c r="BD19" s="119">
        <v>0</v>
      </c>
      <c r="BE19" s="119">
        <v>0</v>
      </c>
      <c r="BF19" s="119">
        <v>0</v>
      </c>
      <c r="BG19" s="119">
        <v>69</v>
      </c>
      <c r="BH19" s="119">
        <v>60</v>
      </c>
      <c r="BI19" s="119">
        <v>53</v>
      </c>
      <c r="BJ19" s="119">
        <v>52</v>
      </c>
      <c r="BK19" s="119">
        <v>54</v>
      </c>
      <c r="BL19" s="119">
        <v>57</v>
      </c>
      <c r="BM19" s="119">
        <v>59</v>
      </c>
      <c r="BN19" s="119">
        <v>61</v>
      </c>
      <c r="BO19" s="119">
        <v>57</v>
      </c>
      <c r="BP19" s="119">
        <v>55</v>
      </c>
      <c r="BQ19" s="119">
        <v>44</v>
      </c>
      <c r="BR19" s="119">
        <v>52</v>
      </c>
      <c r="BS19" s="119">
        <v>52</v>
      </c>
      <c r="BT19" s="119">
        <v>65</v>
      </c>
      <c r="BU19" s="119">
        <v>75</v>
      </c>
      <c r="BV19" s="119">
        <v>91</v>
      </c>
      <c r="BW19" s="119">
        <v>79</v>
      </c>
      <c r="BX19" s="119">
        <v>82</v>
      </c>
      <c r="BY19" s="119">
        <v>86</v>
      </c>
      <c r="BZ19" s="119">
        <v>91</v>
      </c>
      <c r="CA19" s="119">
        <v>96</v>
      </c>
      <c r="CB19" s="119">
        <v>100</v>
      </c>
      <c r="CC19" s="120">
        <v>104</v>
      </c>
    </row>
    <row r="20" spans="2:81" ht="26.25" customHeight="1" x14ac:dyDescent="0.4">
      <c r="B20" s="161" t="s">
        <v>329</v>
      </c>
      <c r="D20" s="171">
        <v>0</v>
      </c>
      <c r="E20" s="171">
        <v>0</v>
      </c>
      <c r="F20" s="171">
        <v>0</v>
      </c>
      <c r="G20" s="171">
        <v>0</v>
      </c>
      <c r="H20" s="171">
        <v>0</v>
      </c>
      <c r="I20" s="171">
        <v>0</v>
      </c>
      <c r="J20" s="171">
        <v>0</v>
      </c>
      <c r="K20" s="171">
        <v>0</v>
      </c>
      <c r="L20" s="171">
        <v>0</v>
      </c>
      <c r="M20" s="171">
        <v>0</v>
      </c>
      <c r="N20" s="171">
        <v>0</v>
      </c>
      <c r="O20" s="171">
        <v>0</v>
      </c>
      <c r="P20" s="171">
        <v>0</v>
      </c>
      <c r="Q20" s="171">
        <v>0</v>
      </c>
      <c r="R20" s="171">
        <v>0</v>
      </c>
      <c r="S20" s="171">
        <v>0</v>
      </c>
      <c r="T20" s="171">
        <v>0</v>
      </c>
      <c r="U20" s="171">
        <v>0</v>
      </c>
      <c r="V20" s="171">
        <v>0</v>
      </c>
      <c r="W20" s="171">
        <v>0</v>
      </c>
      <c r="X20" s="171">
        <v>0</v>
      </c>
      <c r="Y20" s="171">
        <v>0</v>
      </c>
      <c r="Z20" s="171">
        <v>0</v>
      </c>
      <c r="AA20" s="171">
        <v>0</v>
      </c>
      <c r="AB20" s="171">
        <v>8050</v>
      </c>
      <c r="AC20" s="171">
        <v>260</v>
      </c>
      <c r="AD20" s="171">
        <v>340</v>
      </c>
      <c r="AE20" s="171">
        <v>0</v>
      </c>
      <c r="AF20" s="171">
        <v>0</v>
      </c>
      <c r="AG20" s="171">
        <v>9800</v>
      </c>
      <c r="AH20" s="171">
        <v>500</v>
      </c>
      <c r="AI20" s="171">
        <v>500</v>
      </c>
      <c r="AJ20" s="171">
        <v>500</v>
      </c>
      <c r="AK20" s="171">
        <v>600</v>
      </c>
      <c r="AL20" s="171">
        <v>600</v>
      </c>
      <c r="AM20" s="171">
        <v>600</v>
      </c>
      <c r="AN20" s="171">
        <v>600</v>
      </c>
      <c r="AO20" s="171">
        <v>700</v>
      </c>
      <c r="AP20" s="171">
        <v>800</v>
      </c>
      <c r="AQ20" s="171">
        <v>887</v>
      </c>
      <c r="AR20" s="171">
        <v>861</v>
      </c>
      <c r="AS20" s="171">
        <v>877</v>
      </c>
      <c r="AT20" s="171">
        <v>934</v>
      </c>
      <c r="AU20" s="171">
        <v>1067</v>
      </c>
      <c r="AV20" s="171">
        <v>1265</v>
      </c>
      <c r="AW20" s="171">
        <v>1392</v>
      </c>
      <c r="AX20" s="171">
        <v>1260</v>
      </c>
      <c r="AY20" s="171">
        <v>1476</v>
      </c>
      <c r="AZ20" s="171">
        <v>1544</v>
      </c>
      <c r="BA20" s="171">
        <v>1578</v>
      </c>
      <c r="BB20" s="171">
        <v>1607</v>
      </c>
      <c r="BC20" s="171">
        <v>1612</v>
      </c>
      <c r="BD20" s="171">
        <v>1622</v>
      </c>
      <c r="BE20" s="171">
        <v>1635</v>
      </c>
      <c r="BF20" s="171">
        <v>1719</v>
      </c>
      <c r="BG20" s="171">
        <v>1854</v>
      </c>
      <c r="BH20" s="171">
        <v>1921</v>
      </c>
      <c r="BI20" s="171">
        <v>1912</v>
      </c>
      <c r="BJ20" s="171">
        <v>1920</v>
      </c>
      <c r="BK20" s="171">
        <v>2003</v>
      </c>
      <c r="BL20" s="171">
        <v>3164</v>
      </c>
      <c r="BM20" s="171">
        <v>3246</v>
      </c>
      <c r="BN20" s="171">
        <v>3227</v>
      </c>
      <c r="BO20" s="171">
        <v>3212</v>
      </c>
      <c r="BP20" s="171">
        <v>3240</v>
      </c>
      <c r="BQ20" s="171">
        <v>3215</v>
      </c>
      <c r="BR20" s="171">
        <v>3329</v>
      </c>
      <c r="BS20" s="171">
        <v>3565</v>
      </c>
      <c r="BT20" s="171">
        <v>3310</v>
      </c>
      <c r="BU20" s="171">
        <v>3317</v>
      </c>
      <c r="BV20" s="171">
        <v>3241</v>
      </c>
      <c r="BW20" s="171">
        <v>3479</v>
      </c>
      <c r="BX20" s="171">
        <v>3599</v>
      </c>
      <c r="BY20" s="171">
        <v>3703</v>
      </c>
      <c r="BZ20" s="171">
        <v>3810</v>
      </c>
      <c r="CA20" s="171">
        <v>3895</v>
      </c>
      <c r="CB20" s="171">
        <v>4012</v>
      </c>
      <c r="CC20" s="172">
        <v>4136</v>
      </c>
    </row>
    <row r="21" spans="2:81" x14ac:dyDescent="0.4">
      <c r="B21" s="161" t="s">
        <v>23</v>
      </c>
      <c r="D21" s="171">
        <v>0</v>
      </c>
      <c r="E21" s="171">
        <v>0</v>
      </c>
      <c r="F21" s="171">
        <v>0</v>
      </c>
      <c r="G21" s="171">
        <v>0</v>
      </c>
      <c r="H21" s="171">
        <v>0</v>
      </c>
      <c r="I21" s="171">
        <v>0</v>
      </c>
      <c r="J21" s="171">
        <v>0</v>
      </c>
      <c r="K21" s="171">
        <v>0</v>
      </c>
      <c r="L21" s="171">
        <v>0</v>
      </c>
      <c r="M21" s="171">
        <v>0</v>
      </c>
      <c r="N21" s="171">
        <v>0</v>
      </c>
      <c r="O21" s="171">
        <v>0</v>
      </c>
      <c r="P21" s="171">
        <v>0</v>
      </c>
      <c r="Q21" s="171">
        <v>0</v>
      </c>
      <c r="R21" s="171">
        <v>0</v>
      </c>
      <c r="S21" s="171">
        <v>0</v>
      </c>
      <c r="T21" s="171">
        <v>0</v>
      </c>
      <c r="U21" s="171">
        <v>0</v>
      </c>
      <c r="V21" s="171">
        <v>0</v>
      </c>
      <c r="W21" s="171">
        <v>0</v>
      </c>
      <c r="X21" s="171">
        <v>0</v>
      </c>
      <c r="Y21" s="171">
        <v>0</v>
      </c>
      <c r="Z21" s="171">
        <v>0</v>
      </c>
      <c r="AA21" s="171">
        <v>0</v>
      </c>
      <c r="AB21" s="171">
        <v>0</v>
      </c>
      <c r="AC21" s="171">
        <v>0</v>
      </c>
      <c r="AD21" s="171">
        <v>0</v>
      </c>
      <c r="AE21" s="171">
        <v>0</v>
      </c>
      <c r="AF21" s="171">
        <v>0</v>
      </c>
      <c r="AG21" s="171">
        <v>0</v>
      </c>
      <c r="AH21" s="171">
        <v>0</v>
      </c>
      <c r="AI21" s="171">
        <v>0</v>
      </c>
      <c r="AJ21" s="171">
        <v>0</v>
      </c>
      <c r="AK21" s="171">
        <v>0</v>
      </c>
      <c r="AL21" s="171">
        <v>0</v>
      </c>
      <c r="AM21" s="171">
        <v>0</v>
      </c>
      <c r="AN21" s="171">
        <v>0</v>
      </c>
      <c r="AO21" s="171">
        <v>0</v>
      </c>
      <c r="AP21" s="171">
        <v>0</v>
      </c>
      <c r="AQ21" s="171">
        <v>0</v>
      </c>
      <c r="AR21" s="171">
        <v>2131</v>
      </c>
      <c r="AS21" s="171">
        <v>2221</v>
      </c>
      <c r="AT21" s="171">
        <v>2991</v>
      </c>
      <c r="AU21" s="171">
        <v>3209</v>
      </c>
      <c r="AV21" s="171">
        <v>3708</v>
      </c>
      <c r="AW21" s="171">
        <v>2628</v>
      </c>
      <c r="AX21" s="171">
        <v>2814</v>
      </c>
      <c r="AY21" s="171">
        <v>2921</v>
      </c>
      <c r="AZ21" s="171">
        <v>2927</v>
      </c>
      <c r="BA21" s="171">
        <v>2856</v>
      </c>
      <c r="BB21" s="171">
        <v>2740</v>
      </c>
      <c r="BC21" s="171">
        <v>2580</v>
      </c>
      <c r="BD21" s="171">
        <v>2374</v>
      </c>
      <c r="BE21" s="171">
        <v>2293</v>
      </c>
      <c r="BF21" s="171">
        <v>2268</v>
      </c>
      <c r="BG21" s="171">
        <v>2358</v>
      </c>
      <c r="BH21" s="171">
        <v>2473</v>
      </c>
      <c r="BI21" s="171">
        <v>2603</v>
      </c>
      <c r="BJ21" s="171">
        <v>2570</v>
      </c>
      <c r="BK21" s="171">
        <v>2533</v>
      </c>
      <c r="BL21" s="171">
        <v>2566</v>
      </c>
      <c r="BM21" s="171">
        <v>2940</v>
      </c>
      <c r="BN21" s="171">
        <v>3172</v>
      </c>
      <c r="BO21" s="171">
        <v>3254</v>
      </c>
      <c r="BP21" s="171">
        <v>3368</v>
      </c>
      <c r="BQ21" s="171">
        <v>0</v>
      </c>
      <c r="BR21" s="171">
        <v>0</v>
      </c>
      <c r="BS21" s="171">
        <v>0</v>
      </c>
      <c r="BT21" s="171">
        <v>0</v>
      </c>
      <c r="BU21" s="171">
        <v>0</v>
      </c>
      <c r="BV21" s="171">
        <v>0</v>
      </c>
      <c r="BW21" s="171">
        <v>0</v>
      </c>
      <c r="BX21" s="171">
        <v>0</v>
      </c>
      <c r="BY21" s="171">
        <v>0</v>
      </c>
      <c r="BZ21" s="171">
        <v>0</v>
      </c>
      <c r="CA21" s="171">
        <v>0</v>
      </c>
      <c r="CB21" s="171">
        <v>0</v>
      </c>
      <c r="CC21" s="172">
        <v>0</v>
      </c>
    </row>
    <row r="22" spans="2:81" x14ac:dyDescent="0.4">
      <c r="B22" s="198" t="s">
        <v>225</v>
      </c>
      <c r="D22" s="171">
        <v>0</v>
      </c>
      <c r="E22" s="171">
        <v>0</v>
      </c>
      <c r="F22" s="171">
        <v>0</v>
      </c>
      <c r="G22" s="171">
        <v>0</v>
      </c>
      <c r="H22" s="171">
        <v>0</v>
      </c>
      <c r="I22" s="171">
        <v>0</v>
      </c>
      <c r="J22" s="171">
        <v>0</v>
      </c>
      <c r="K22" s="171">
        <v>0</v>
      </c>
      <c r="L22" s="171">
        <v>0</v>
      </c>
      <c r="M22" s="171">
        <v>0</v>
      </c>
      <c r="N22" s="171">
        <v>0</v>
      </c>
      <c r="O22" s="171">
        <v>0</v>
      </c>
      <c r="P22" s="171">
        <v>0</v>
      </c>
      <c r="Q22" s="171">
        <v>0</v>
      </c>
      <c r="R22" s="171">
        <v>0</v>
      </c>
      <c r="S22" s="171">
        <v>0</v>
      </c>
      <c r="T22" s="171">
        <v>0</v>
      </c>
      <c r="U22" s="171">
        <v>0</v>
      </c>
      <c r="V22" s="171">
        <v>0</v>
      </c>
      <c r="W22" s="171">
        <v>0</v>
      </c>
      <c r="X22" s="171">
        <v>0</v>
      </c>
      <c r="Y22" s="171">
        <v>0</v>
      </c>
      <c r="Z22" s="171">
        <v>0</v>
      </c>
      <c r="AA22" s="171">
        <v>0</v>
      </c>
      <c r="AB22" s="171">
        <v>0</v>
      </c>
      <c r="AC22" s="171">
        <v>0</v>
      </c>
      <c r="AD22" s="171">
        <v>0</v>
      </c>
      <c r="AE22" s="171">
        <v>0</v>
      </c>
      <c r="AF22" s="171">
        <v>0</v>
      </c>
      <c r="AG22" s="171">
        <v>0</v>
      </c>
      <c r="AH22" s="171">
        <v>0</v>
      </c>
      <c r="AI22" s="171">
        <v>0</v>
      </c>
      <c r="AJ22" s="171">
        <v>0</v>
      </c>
      <c r="AK22" s="171">
        <v>0</v>
      </c>
      <c r="AL22" s="171">
        <v>0</v>
      </c>
      <c r="AM22" s="171">
        <v>0</v>
      </c>
      <c r="AN22" s="171">
        <v>0</v>
      </c>
      <c r="AO22" s="171">
        <v>0</v>
      </c>
      <c r="AP22" s="171">
        <v>0</v>
      </c>
      <c r="AQ22" s="171">
        <v>0</v>
      </c>
      <c r="AR22" s="171">
        <v>0</v>
      </c>
      <c r="AS22" s="171">
        <v>0</v>
      </c>
      <c r="AT22" s="171">
        <v>0</v>
      </c>
      <c r="AU22" s="171">
        <v>0</v>
      </c>
      <c r="AV22" s="171">
        <v>629</v>
      </c>
      <c r="AW22" s="171">
        <v>799</v>
      </c>
      <c r="AX22" s="171">
        <v>915</v>
      </c>
      <c r="AY22" s="171">
        <v>1048</v>
      </c>
      <c r="AZ22" s="171">
        <v>1160</v>
      </c>
      <c r="BA22" s="171">
        <v>1251</v>
      </c>
      <c r="BB22" s="171">
        <v>1288</v>
      </c>
      <c r="BC22" s="171">
        <v>1314</v>
      </c>
      <c r="BD22" s="171">
        <v>1351</v>
      </c>
      <c r="BE22" s="171">
        <v>1410</v>
      </c>
      <c r="BF22" s="171">
        <v>1491</v>
      </c>
      <c r="BG22" s="171">
        <v>1553</v>
      </c>
      <c r="BH22" s="171">
        <v>1596</v>
      </c>
      <c r="BI22" s="171">
        <v>1627</v>
      </c>
      <c r="BJ22" s="171">
        <v>1657</v>
      </c>
      <c r="BK22" s="171">
        <v>1692</v>
      </c>
      <c r="BL22" s="171">
        <v>1733</v>
      </c>
      <c r="BM22" s="171">
        <v>1780</v>
      </c>
      <c r="BN22" s="171">
        <v>1819</v>
      </c>
      <c r="BO22" s="171">
        <v>1847</v>
      </c>
      <c r="BP22" s="171">
        <v>1877</v>
      </c>
      <c r="BQ22" s="171">
        <v>1866</v>
      </c>
      <c r="BR22" s="171">
        <v>1761</v>
      </c>
      <c r="BS22" s="171">
        <v>1566</v>
      </c>
      <c r="BT22" s="171">
        <v>1237</v>
      </c>
      <c r="BU22" s="171">
        <v>838</v>
      </c>
      <c r="BV22" s="171">
        <v>571</v>
      </c>
      <c r="BW22" s="171">
        <v>376</v>
      </c>
      <c r="BX22" s="171">
        <v>192</v>
      </c>
      <c r="BY22" s="171">
        <v>139</v>
      </c>
      <c r="BZ22" s="171">
        <v>70</v>
      </c>
      <c r="CA22" s="171">
        <v>17</v>
      </c>
      <c r="CB22" s="171">
        <v>7</v>
      </c>
      <c r="CC22" s="172">
        <v>7</v>
      </c>
    </row>
    <row r="23" spans="2:81" x14ac:dyDescent="0.4">
      <c r="B23" s="173" t="s">
        <v>306</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c r="Z23" s="171">
        <v>0</v>
      </c>
      <c r="AA23" s="171">
        <v>0</v>
      </c>
      <c r="AB23" s="171">
        <v>0</v>
      </c>
      <c r="AC23" s="171">
        <v>0</v>
      </c>
      <c r="AD23" s="171">
        <v>0</v>
      </c>
      <c r="AE23" s="171">
        <v>0</v>
      </c>
      <c r="AF23" s="171">
        <v>0</v>
      </c>
      <c r="AG23" s="171">
        <v>0</v>
      </c>
      <c r="AH23" s="171">
        <v>0</v>
      </c>
      <c r="AI23" s="171">
        <v>0</v>
      </c>
      <c r="AJ23" s="171">
        <v>0</v>
      </c>
      <c r="AK23" s="171">
        <v>0</v>
      </c>
      <c r="AL23" s="171">
        <v>0</v>
      </c>
      <c r="AM23" s="171">
        <v>0</v>
      </c>
      <c r="AN23" s="171">
        <v>0</v>
      </c>
      <c r="AO23" s="171">
        <v>0</v>
      </c>
      <c r="AP23" s="171">
        <v>0</v>
      </c>
      <c r="AQ23" s="171">
        <v>0</v>
      </c>
      <c r="AR23" s="171">
        <v>0</v>
      </c>
      <c r="AS23" s="171">
        <v>0</v>
      </c>
      <c r="AT23" s="171">
        <v>0</v>
      </c>
      <c r="AU23" s="171">
        <v>0</v>
      </c>
      <c r="AV23" s="171">
        <v>591</v>
      </c>
      <c r="AW23" s="171">
        <v>796</v>
      </c>
      <c r="AX23" s="171">
        <v>908</v>
      </c>
      <c r="AY23" s="171">
        <v>1039</v>
      </c>
      <c r="AZ23" s="171">
        <v>1151</v>
      </c>
      <c r="BA23" s="171">
        <v>1243</v>
      </c>
      <c r="BB23" s="171">
        <v>1278</v>
      </c>
      <c r="BC23" s="171">
        <v>1302</v>
      </c>
      <c r="BD23" s="171">
        <v>1339</v>
      </c>
      <c r="BE23" s="171">
        <v>1396</v>
      </c>
      <c r="BF23" s="171">
        <v>1477</v>
      </c>
      <c r="BG23" s="171">
        <v>1539</v>
      </c>
      <c r="BH23" s="171">
        <v>1582</v>
      </c>
      <c r="BI23" s="171">
        <v>1612</v>
      </c>
      <c r="BJ23" s="171">
        <v>1641</v>
      </c>
      <c r="BK23" s="171">
        <v>1676</v>
      </c>
      <c r="BL23" s="171">
        <v>1715</v>
      </c>
      <c r="BM23" s="171">
        <v>1761</v>
      </c>
      <c r="BN23" s="171">
        <v>1800</v>
      </c>
      <c r="BO23" s="171">
        <v>1828</v>
      </c>
      <c r="BP23" s="171">
        <v>1858</v>
      </c>
      <c r="BQ23" s="171">
        <v>1846</v>
      </c>
      <c r="BR23" s="171">
        <v>1742</v>
      </c>
      <c r="BS23" s="171">
        <v>1547</v>
      </c>
      <c r="BT23" s="171">
        <v>1221</v>
      </c>
      <c r="BU23" s="171">
        <v>824</v>
      </c>
      <c r="BV23" s="171">
        <v>560</v>
      </c>
      <c r="BW23" s="171">
        <v>367</v>
      </c>
      <c r="BX23" s="171">
        <v>186</v>
      </c>
      <c r="BY23" s="171">
        <v>134</v>
      </c>
      <c r="BZ23" s="171">
        <v>67</v>
      </c>
      <c r="CA23" s="171">
        <v>16</v>
      </c>
      <c r="CB23" s="171">
        <v>6</v>
      </c>
      <c r="CC23" s="172">
        <v>6</v>
      </c>
    </row>
    <row r="24" spans="2:81" x14ac:dyDescent="0.4">
      <c r="B24" s="173" t="s">
        <v>307</v>
      </c>
      <c r="D24" s="171">
        <v>0</v>
      </c>
      <c r="E24" s="171">
        <v>0</v>
      </c>
      <c r="F24" s="171">
        <v>0</v>
      </c>
      <c r="G24" s="171">
        <v>0</v>
      </c>
      <c r="H24" s="171">
        <v>0</v>
      </c>
      <c r="I24" s="171">
        <v>0</v>
      </c>
      <c r="J24" s="171">
        <v>0</v>
      </c>
      <c r="K24" s="171">
        <v>0</v>
      </c>
      <c r="L24" s="171">
        <v>0</v>
      </c>
      <c r="M24" s="171">
        <v>0</v>
      </c>
      <c r="N24" s="171">
        <v>0</v>
      </c>
      <c r="O24" s="171">
        <v>0</v>
      </c>
      <c r="P24" s="171">
        <v>0</v>
      </c>
      <c r="Q24" s="171">
        <v>0</v>
      </c>
      <c r="R24" s="171">
        <v>0</v>
      </c>
      <c r="S24" s="171">
        <v>0</v>
      </c>
      <c r="T24" s="171">
        <v>0</v>
      </c>
      <c r="U24" s="171">
        <v>0</v>
      </c>
      <c r="V24" s="171">
        <v>0</v>
      </c>
      <c r="W24" s="171">
        <v>0</v>
      </c>
      <c r="X24" s="171">
        <v>0</v>
      </c>
      <c r="Y24" s="171">
        <v>0</v>
      </c>
      <c r="Z24" s="171">
        <v>0</v>
      </c>
      <c r="AA24" s="171">
        <v>0</v>
      </c>
      <c r="AB24" s="171">
        <v>0</v>
      </c>
      <c r="AC24" s="171">
        <v>0</v>
      </c>
      <c r="AD24" s="171">
        <v>0</v>
      </c>
      <c r="AE24" s="171">
        <v>0</v>
      </c>
      <c r="AF24" s="171">
        <v>0</v>
      </c>
      <c r="AG24" s="171">
        <v>0</v>
      </c>
      <c r="AH24" s="171">
        <v>0</v>
      </c>
      <c r="AI24" s="171">
        <v>0</v>
      </c>
      <c r="AJ24" s="171">
        <v>0</v>
      </c>
      <c r="AK24" s="171">
        <v>0</v>
      </c>
      <c r="AL24" s="171">
        <v>0</v>
      </c>
      <c r="AM24" s="171">
        <v>0</v>
      </c>
      <c r="AN24" s="171">
        <v>0</v>
      </c>
      <c r="AO24" s="171">
        <v>0</v>
      </c>
      <c r="AP24" s="171">
        <v>0</v>
      </c>
      <c r="AQ24" s="171">
        <v>0</v>
      </c>
      <c r="AR24" s="171">
        <v>0</v>
      </c>
      <c r="AS24" s="171">
        <v>0</v>
      </c>
      <c r="AT24" s="171">
        <v>0</v>
      </c>
      <c r="AU24" s="171">
        <v>0</v>
      </c>
      <c r="AV24" s="171">
        <v>38</v>
      </c>
      <c r="AW24" s="171">
        <v>3</v>
      </c>
      <c r="AX24" s="171">
        <v>7</v>
      </c>
      <c r="AY24" s="171">
        <v>9</v>
      </c>
      <c r="AZ24" s="171">
        <v>9</v>
      </c>
      <c r="BA24" s="171">
        <v>8</v>
      </c>
      <c r="BB24" s="171">
        <v>10</v>
      </c>
      <c r="BC24" s="171">
        <v>12</v>
      </c>
      <c r="BD24" s="171">
        <v>12</v>
      </c>
      <c r="BE24" s="171">
        <v>14</v>
      </c>
      <c r="BF24" s="171">
        <v>14</v>
      </c>
      <c r="BG24" s="171">
        <v>14</v>
      </c>
      <c r="BH24" s="171">
        <v>14</v>
      </c>
      <c r="BI24" s="171">
        <v>15</v>
      </c>
      <c r="BJ24" s="171">
        <v>16</v>
      </c>
      <c r="BK24" s="171">
        <v>16</v>
      </c>
      <c r="BL24" s="171">
        <v>17</v>
      </c>
      <c r="BM24" s="171">
        <v>19</v>
      </c>
      <c r="BN24" s="171">
        <v>19</v>
      </c>
      <c r="BO24" s="171">
        <v>20</v>
      </c>
      <c r="BP24" s="171">
        <v>20</v>
      </c>
      <c r="BQ24" s="171">
        <v>20</v>
      </c>
      <c r="BR24" s="171">
        <v>19</v>
      </c>
      <c r="BS24" s="171">
        <v>18</v>
      </c>
      <c r="BT24" s="171">
        <v>17</v>
      </c>
      <c r="BU24" s="171">
        <v>14</v>
      </c>
      <c r="BV24" s="171">
        <v>11</v>
      </c>
      <c r="BW24" s="171">
        <v>9</v>
      </c>
      <c r="BX24" s="171">
        <v>6</v>
      </c>
      <c r="BY24" s="171">
        <v>5</v>
      </c>
      <c r="BZ24" s="171">
        <v>3</v>
      </c>
      <c r="CA24" s="171">
        <v>1</v>
      </c>
      <c r="CB24" s="171">
        <v>1</v>
      </c>
      <c r="CC24" s="172">
        <v>1</v>
      </c>
    </row>
    <row r="25" spans="2:81" ht="26.25" customHeight="1" x14ac:dyDescent="0.4">
      <c r="B25" s="198" t="s">
        <v>226</v>
      </c>
      <c r="D25" s="171">
        <v>0</v>
      </c>
      <c r="E25" s="171">
        <v>0</v>
      </c>
      <c r="F25" s="171">
        <v>0</v>
      </c>
      <c r="G25" s="171">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1</v>
      </c>
      <c r="AW25" s="171">
        <v>3</v>
      </c>
      <c r="AX25" s="171">
        <v>5</v>
      </c>
      <c r="AY25" s="171">
        <v>7</v>
      </c>
      <c r="AZ25" s="171">
        <v>11</v>
      </c>
      <c r="BA25" s="171">
        <v>14</v>
      </c>
      <c r="BB25" s="171">
        <v>16</v>
      </c>
      <c r="BC25" s="171">
        <v>13</v>
      </c>
      <c r="BD25" s="171">
        <v>0</v>
      </c>
      <c r="BE25" s="171">
        <v>0</v>
      </c>
      <c r="BF25" s="171">
        <v>0</v>
      </c>
      <c r="BG25" s="171">
        <v>0</v>
      </c>
      <c r="BH25" s="171">
        <v>0</v>
      </c>
      <c r="BI25" s="171">
        <v>0</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2">
        <v>0</v>
      </c>
    </row>
    <row r="26" spans="2:81" x14ac:dyDescent="0.4">
      <c r="B26" s="161" t="s">
        <v>229</v>
      </c>
      <c r="D26" s="171">
        <v>0</v>
      </c>
      <c r="E26" s="171">
        <v>0</v>
      </c>
      <c r="F26" s="171">
        <v>0</v>
      </c>
      <c r="G26" s="171">
        <v>0</v>
      </c>
      <c r="H26" s="171">
        <v>0</v>
      </c>
      <c r="I26" s="171">
        <v>0</v>
      </c>
      <c r="J26" s="171">
        <v>0</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136</v>
      </c>
      <c r="BM26" s="171">
        <v>391</v>
      </c>
      <c r="BN26" s="171">
        <v>579</v>
      </c>
      <c r="BO26" s="171">
        <v>811</v>
      </c>
      <c r="BP26" s="171">
        <v>1365</v>
      </c>
      <c r="BQ26" s="171">
        <v>1912</v>
      </c>
      <c r="BR26" s="171">
        <v>2235</v>
      </c>
      <c r="BS26" s="171">
        <v>2356</v>
      </c>
      <c r="BT26" s="171">
        <v>2381</v>
      </c>
      <c r="BU26" s="171">
        <v>2326</v>
      </c>
      <c r="BV26" s="171">
        <v>2166</v>
      </c>
      <c r="BW26" s="171">
        <v>1959</v>
      </c>
      <c r="BX26" s="171">
        <v>1876</v>
      </c>
      <c r="BY26" s="171">
        <v>1805</v>
      </c>
      <c r="BZ26" s="171">
        <v>1737</v>
      </c>
      <c r="CA26" s="171">
        <v>1602</v>
      </c>
      <c r="CB26" s="171">
        <v>1386</v>
      </c>
      <c r="CC26" s="172">
        <v>1124</v>
      </c>
    </row>
    <row r="27" spans="2:81" x14ac:dyDescent="0.4">
      <c r="B27" s="173" t="s">
        <v>220</v>
      </c>
      <c r="D27" s="171">
        <v>0</v>
      </c>
      <c r="E27" s="171">
        <v>0</v>
      </c>
      <c r="F27" s="171">
        <v>0</v>
      </c>
      <c r="G27" s="171">
        <v>0</v>
      </c>
      <c r="H27" s="171">
        <v>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c r="AX27" s="171">
        <v>0</v>
      </c>
      <c r="AY27" s="171">
        <v>0</v>
      </c>
      <c r="AZ27" s="171">
        <v>0</v>
      </c>
      <c r="BA27" s="171">
        <v>0</v>
      </c>
      <c r="BB27" s="171">
        <v>0</v>
      </c>
      <c r="BC27" s="171">
        <v>0</v>
      </c>
      <c r="BD27" s="171">
        <v>0</v>
      </c>
      <c r="BE27" s="171">
        <v>0</v>
      </c>
      <c r="BF27" s="171">
        <v>0</v>
      </c>
      <c r="BG27" s="171">
        <v>0</v>
      </c>
      <c r="BH27" s="171">
        <v>0</v>
      </c>
      <c r="BI27" s="171">
        <v>0</v>
      </c>
      <c r="BJ27" s="171">
        <v>0</v>
      </c>
      <c r="BK27" s="171">
        <v>0</v>
      </c>
      <c r="BL27" s="171">
        <v>59</v>
      </c>
      <c r="BM27" s="171">
        <v>145</v>
      </c>
      <c r="BN27" s="171">
        <v>199</v>
      </c>
      <c r="BO27" s="171">
        <v>262</v>
      </c>
      <c r="BP27" s="171">
        <v>364</v>
      </c>
      <c r="BQ27" s="171">
        <v>492</v>
      </c>
      <c r="BR27" s="171">
        <v>507</v>
      </c>
      <c r="BS27" s="171">
        <v>489</v>
      </c>
      <c r="BT27" s="171">
        <v>483</v>
      </c>
      <c r="BU27" s="171">
        <v>460</v>
      </c>
      <c r="BV27" s="171">
        <v>404</v>
      </c>
      <c r="BW27" s="171">
        <v>360</v>
      </c>
      <c r="BX27" s="171">
        <v>386</v>
      </c>
      <c r="BY27" s="171">
        <v>415</v>
      </c>
      <c r="BZ27" s="171">
        <v>484</v>
      </c>
      <c r="CA27" s="171">
        <v>558</v>
      </c>
      <c r="CB27" s="171">
        <v>635</v>
      </c>
      <c r="CC27" s="172">
        <v>721</v>
      </c>
    </row>
    <row r="28" spans="2:81" x14ac:dyDescent="0.4">
      <c r="B28" s="173" t="s">
        <v>310</v>
      </c>
      <c r="D28" s="171">
        <v>0</v>
      </c>
      <c r="E28" s="171">
        <v>0</v>
      </c>
      <c r="F28" s="171">
        <v>0</v>
      </c>
      <c r="G28" s="171">
        <v>0</v>
      </c>
      <c r="H28" s="171">
        <v>0</v>
      </c>
      <c r="I28" s="171">
        <v>0</v>
      </c>
      <c r="J28" s="171">
        <v>0</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v>0</v>
      </c>
      <c r="AS28" s="171">
        <v>0</v>
      </c>
      <c r="AT28" s="171">
        <v>0</v>
      </c>
      <c r="AU28" s="171">
        <v>0</v>
      </c>
      <c r="AV28" s="171">
        <v>0</v>
      </c>
      <c r="AW28" s="171">
        <v>0</v>
      </c>
      <c r="AX28" s="171">
        <v>0</v>
      </c>
      <c r="AY28" s="171">
        <v>0</v>
      </c>
      <c r="AZ28" s="171">
        <v>0</v>
      </c>
      <c r="BA28" s="171">
        <v>0</v>
      </c>
      <c r="BB28" s="171">
        <v>0</v>
      </c>
      <c r="BC28" s="171">
        <v>0</v>
      </c>
      <c r="BD28" s="171">
        <v>0</v>
      </c>
      <c r="BE28" s="171">
        <v>0</v>
      </c>
      <c r="BF28" s="171">
        <v>0</v>
      </c>
      <c r="BG28" s="171">
        <v>0</v>
      </c>
      <c r="BH28" s="171">
        <v>0</v>
      </c>
      <c r="BI28" s="171">
        <v>0</v>
      </c>
      <c r="BJ28" s="171">
        <v>0</v>
      </c>
      <c r="BK28" s="171">
        <v>0</v>
      </c>
      <c r="BL28" s="171">
        <v>6</v>
      </c>
      <c r="BM28" s="171">
        <v>22</v>
      </c>
      <c r="BN28" s="171">
        <v>38</v>
      </c>
      <c r="BO28" s="171">
        <v>59</v>
      </c>
      <c r="BP28" s="171">
        <v>103</v>
      </c>
      <c r="BQ28" s="171">
        <v>180</v>
      </c>
      <c r="BR28" s="171">
        <v>248</v>
      </c>
      <c r="BS28" s="171">
        <v>325</v>
      </c>
      <c r="BT28" s="171">
        <v>379</v>
      </c>
      <c r="BU28" s="171">
        <v>398</v>
      </c>
      <c r="BV28" s="171">
        <v>413</v>
      </c>
      <c r="BW28" s="171">
        <v>436</v>
      </c>
      <c r="BX28" s="171">
        <v>423</v>
      </c>
      <c r="BY28" s="171">
        <v>397</v>
      </c>
      <c r="BZ28" s="171">
        <v>357</v>
      </c>
      <c r="CA28" s="171">
        <v>295</v>
      </c>
      <c r="CB28" s="171">
        <v>204</v>
      </c>
      <c r="CC28" s="172">
        <v>95</v>
      </c>
    </row>
    <row r="29" spans="2:81" x14ac:dyDescent="0.4">
      <c r="B29" s="173" t="s">
        <v>230</v>
      </c>
      <c r="D29" s="171">
        <v>0</v>
      </c>
      <c r="E29" s="171">
        <v>0</v>
      </c>
      <c r="F29" s="171">
        <v>0</v>
      </c>
      <c r="G29" s="171">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0</v>
      </c>
      <c r="AD29" s="171">
        <v>0</v>
      </c>
      <c r="AE29" s="171">
        <v>0</v>
      </c>
      <c r="AF29" s="171">
        <v>0</v>
      </c>
      <c r="AG29" s="171">
        <v>0</v>
      </c>
      <c r="AH29" s="171">
        <v>0</v>
      </c>
      <c r="AI29" s="171">
        <v>0</v>
      </c>
      <c r="AJ29" s="171">
        <v>0</v>
      </c>
      <c r="AK29" s="171">
        <v>0</v>
      </c>
      <c r="AL29" s="171">
        <v>0</v>
      </c>
      <c r="AM29" s="171">
        <v>0</v>
      </c>
      <c r="AN29" s="171">
        <v>0</v>
      </c>
      <c r="AO29" s="171">
        <v>0</v>
      </c>
      <c r="AP29" s="171">
        <v>0</v>
      </c>
      <c r="AQ29" s="171">
        <v>0</v>
      </c>
      <c r="AR29" s="171">
        <v>0</v>
      </c>
      <c r="AS29" s="171">
        <v>0</v>
      </c>
      <c r="AT29" s="171">
        <v>0</v>
      </c>
      <c r="AU29" s="171">
        <v>0</v>
      </c>
      <c r="AV29" s="171">
        <v>0</v>
      </c>
      <c r="AW29" s="171">
        <v>0</v>
      </c>
      <c r="AX29" s="171">
        <v>0</v>
      </c>
      <c r="AY29" s="171">
        <v>0</v>
      </c>
      <c r="AZ29" s="171">
        <v>0</v>
      </c>
      <c r="BA29" s="171">
        <v>0</v>
      </c>
      <c r="BB29" s="171">
        <v>0</v>
      </c>
      <c r="BC29" s="171">
        <v>0</v>
      </c>
      <c r="BD29" s="171">
        <v>0</v>
      </c>
      <c r="BE29" s="171">
        <v>0</v>
      </c>
      <c r="BF29" s="171">
        <v>0</v>
      </c>
      <c r="BG29" s="171">
        <v>0</v>
      </c>
      <c r="BH29" s="171">
        <v>0</v>
      </c>
      <c r="BI29" s="171">
        <v>0</v>
      </c>
      <c r="BJ29" s="171">
        <v>0</v>
      </c>
      <c r="BK29" s="171">
        <v>0</v>
      </c>
      <c r="BL29" s="171">
        <v>56</v>
      </c>
      <c r="BM29" s="171">
        <v>168</v>
      </c>
      <c r="BN29" s="171">
        <v>275</v>
      </c>
      <c r="BO29" s="171">
        <v>424</v>
      </c>
      <c r="BP29" s="171">
        <v>784</v>
      </c>
      <c r="BQ29" s="171">
        <v>1116</v>
      </c>
      <c r="BR29" s="171">
        <v>1340</v>
      </c>
      <c r="BS29" s="171">
        <v>1398</v>
      </c>
      <c r="BT29" s="171">
        <v>1381</v>
      </c>
      <c r="BU29" s="171">
        <v>1335</v>
      </c>
      <c r="BV29" s="171">
        <v>1226</v>
      </c>
      <c r="BW29" s="171">
        <v>1056</v>
      </c>
      <c r="BX29" s="171">
        <v>964</v>
      </c>
      <c r="BY29" s="171">
        <v>891</v>
      </c>
      <c r="BZ29" s="171">
        <v>793</v>
      </c>
      <c r="CA29" s="171">
        <v>646</v>
      </c>
      <c r="CB29" s="171">
        <v>444</v>
      </c>
      <c r="CC29" s="172">
        <v>204</v>
      </c>
    </row>
    <row r="30" spans="2:81" x14ac:dyDescent="0.4">
      <c r="B30" s="173" t="s">
        <v>312</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c r="Z30" s="171">
        <v>0</v>
      </c>
      <c r="AA30" s="171">
        <v>0</v>
      </c>
      <c r="AB30" s="171">
        <v>0</v>
      </c>
      <c r="AC30" s="171">
        <v>0</v>
      </c>
      <c r="AD30" s="171">
        <v>0</v>
      </c>
      <c r="AE30" s="171">
        <v>0</v>
      </c>
      <c r="AF30" s="171">
        <v>0</v>
      </c>
      <c r="AG30" s="171">
        <v>0</v>
      </c>
      <c r="AH30" s="171">
        <v>0</v>
      </c>
      <c r="AI30" s="171">
        <v>0</v>
      </c>
      <c r="AJ30" s="171">
        <v>0</v>
      </c>
      <c r="AK30" s="171">
        <v>0</v>
      </c>
      <c r="AL30" s="171">
        <v>0</v>
      </c>
      <c r="AM30" s="171">
        <v>0</v>
      </c>
      <c r="AN30" s="171">
        <v>0</v>
      </c>
      <c r="AO30" s="171">
        <v>0</v>
      </c>
      <c r="AP30" s="171">
        <v>0</v>
      </c>
      <c r="AQ30" s="171">
        <v>0</v>
      </c>
      <c r="AR30" s="171">
        <v>0</v>
      </c>
      <c r="AS30" s="171">
        <v>0</v>
      </c>
      <c r="AT30" s="171">
        <v>0</v>
      </c>
      <c r="AU30" s="171">
        <v>0</v>
      </c>
      <c r="AV30" s="171">
        <v>0</v>
      </c>
      <c r="AW30" s="171">
        <v>0</v>
      </c>
      <c r="AX30" s="171">
        <v>0</v>
      </c>
      <c r="AY30" s="171">
        <v>0</v>
      </c>
      <c r="AZ30" s="171">
        <v>0</v>
      </c>
      <c r="BA30" s="171">
        <v>0</v>
      </c>
      <c r="BB30" s="171">
        <v>0</v>
      </c>
      <c r="BC30" s="171">
        <v>0</v>
      </c>
      <c r="BD30" s="171">
        <v>0</v>
      </c>
      <c r="BE30" s="171">
        <v>0</v>
      </c>
      <c r="BF30" s="171">
        <v>0</v>
      </c>
      <c r="BG30" s="171">
        <v>0</v>
      </c>
      <c r="BH30" s="171">
        <v>0</v>
      </c>
      <c r="BI30" s="171">
        <v>0</v>
      </c>
      <c r="BJ30" s="171">
        <v>0</v>
      </c>
      <c r="BK30" s="171">
        <v>0</v>
      </c>
      <c r="BL30" s="171">
        <v>16</v>
      </c>
      <c r="BM30" s="171">
        <v>56</v>
      </c>
      <c r="BN30" s="171">
        <v>67</v>
      </c>
      <c r="BO30" s="171">
        <v>65</v>
      </c>
      <c r="BP30" s="171">
        <v>114</v>
      </c>
      <c r="BQ30" s="171">
        <v>124</v>
      </c>
      <c r="BR30" s="171">
        <v>141</v>
      </c>
      <c r="BS30" s="171">
        <v>144</v>
      </c>
      <c r="BT30" s="171">
        <v>137</v>
      </c>
      <c r="BU30" s="171">
        <v>133</v>
      </c>
      <c r="BV30" s="171">
        <v>123</v>
      </c>
      <c r="BW30" s="171">
        <v>106</v>
      </c>
      <c r="BX30" s="171">
        <v>103</v>
      </c>
      <c r="BY30" s="171">
        <v>103</v>
      </c>
      <c r="BZ30" s="171">
        <v>103</v>
      </c>
      <c r="CA30" s="171">
        <v>103</v>
      </c>
      <c r="CB30" s="171">
        <v>103</v>
      </c>
      <c r="CC30" s="172">
        <v>104</v>
      </c>
    </row>
    <row r="31" spans="2:81" ht="26.25" customHeight="1" x14ac:dyDescent="0.4">
      <c r="B31" s="161" t="s">
        <v>231</v>
      </c>
      <c r="D31" s="171">
        <v>0</v>
      </c>
      <c r="E31" s="171">
        <v>0</v>
      </c>
      <c r="F31" s="171">
        <v>0</v>
      </c>
      <c r="G31" s="171">
        <v>0</v>
      </c>
      <c r="H31" s="171">
        <v>0</v>
      </c>
      <c r="I31" s="171">
        <v>0</v>
      </c>
      <c r="J31" s="171">
        <v>0</v>
      </c>
      <c r="K31" s="171">
        <v>0</v>
      </c>
      <c r="L31" s="171">
        <v>0</v>
      </c>
      <c r="M31" s="171">
        <v>0</v>
      </c>
      <c r="N31" s="171">
        <v>0</v>
      </c>
      <c r="O31" s="171">
        <v>0</v>
      </c>
      <c r="P31" s="171">
        <v>0</v>
      </c>
      <c r="Q31" s="171">
        <v>0</v>
      </c>
      <c r="R31" s="171">
        <v>0</v>
      </c>
      <c r="S31" s="171">
        <v>0</v>
      </c>
      <c r="T31" s="171">
        <v>0</v>
      </c>
      <c r="U31" s="171">
        <v>0</v>
      </c>
      <c r="V31" s="171">
        <v>0</v>
      </c>
      <c r="W31" s="171">
        <v>0</v>
      </c>
      <c r="X31" s="171">
        <v>0</v>
      </c>
      <c r="Y31" s="171">
        <v>0</v>
      </c>
      <c r="Z31" s="171">
        <v>0</v>
      </c>
      <c r="AA31" s="171">
        <v>0</v>
      </c>
      <c r="AB31" s="171">
        <v>0</v>
      </c>
      <c r="AC31" s="171">
        <v>0</v>
      </c>
      <c r="AD31" s="171">
        <v>0</v>
      </c>
      <c r="AE31" s="171">
        <v>0</v>
      </c>
      <c r="AF31" s="171">
        <v>0</v>
      </c>
      <c r="AG31" s="171">
        <v>0</v>
      </c>
      <c r="AH31" s="171">
        <v>0</v>
      </c>
      <c r="AI31" s="171">
        <v>0</v>
      </c>
      <c r="AJ31" s="171">
        <v>96</v>
      </c>
      <c r="AK31" s="171">
        <v>124</v>
      </c>
      <c r="AL31" s="171">
        <v>165</v>
      </c>
      <c r="AM31" s="171">
        <v>195</v>
      </c>
      <c r="AN31" s="171">
        <v>201</v>
      </c>
      <c r="AO31" s="171">
        <v>200</v>
      </c>
      <c r="AP31" s="171">
        <v>210</v>
      </c>
      <c r="AQ31" s="171">
        <v>217</v>
      </c>
      <c r="AR31" s="171">
        <v>277</v>
      </c>
      <c r="AS31" s="171">
        <v>308</v>
      </c>
      <c r="AT31" s="171">
        <v>327</v>
      </c>
      <c r="AU31" s="171">
        <v>365</v>
      </c>
      <c r="AV31" s="171">
        <v>431</v>
      </c>
      <c r="AW31" s="171">
        <v>512</v>
      </c>
      <c r="AX31" s="171">
        <v>575</v>
      </c>
      <c r="AY31" s="171">
        <v>638</v>
      </c>
      <c r="AZ31" s="171">
        <v>714</v>
      </c>
      <c r="BA31" s="171">
        <v>758</v>
      </c>
      <c r="BB31" s="171">
        <v>782</v>
      </c>
      <c r="BC31" s="171">
        <v>537</v>
      </c>
      <c r="BD31" s="171">
        <v>0</v>
      </c>
      <c r="BE31" s="171">
        <v>0</v>
      </c>
      <c r="BF31" s="171">
        <v>0</v>
      </c>
      <c r="BG31" s="171">
        <v>0</v>
      </c>
      <c r="BH31" s="171">
        <v>0</v>
      </c>
      <c r="BI31" s="171">
        <v>0</v>
      </c>
      <c r="BJ31" s="171">
        <v>0</v>
      </c>
      <c r="BK31" s="171">
        <v>0</v>
      </c>
      <c r="BL31" s="171">
        <v>0</v>
      </c>
      <c r="BM31" s="171">
        <v>0</v>
      </c>
      <c r="BN31" s="171">
        <v>0</v>
      </c>
      <c r="BO31" s="171">
        <v>0</v>
      </c>
      <c r="BP31" s="171">
        <v>0</v>
      </c>
      <c r="BQ31" s="171">
        <v>0</v>
      </c>
      <c r="BR31" s="171">
        <v>0</v>
      </c>
      <c r="BS31" s="171">
        <v>0</v>
      </c>
      <c r="BT31" s="171">
        <v>0</v>
      </c>
      <c r="BU31" s="171">
        <v>0</v>
      </c>
      <c r="BV31" s="171">
        <v>0</v>
      </c>
      <c r="BW31" s="171">
        <v>0</v>
      </c>
      <c r="BX31" s="171">
        <v>0</v>
      </c>
      <c r="BY31" s="171">
        <v>0</v>
      </c>
      <c r="BZ31" s="171">
        <v>0</v>
      </c>
      <c r="CA31" s="171">
        <v>0</v>
      </c>
      <c r="CB31" s="171">
        <v>0</v>
      </c>
      <c r="CC31" s="172">
        <v>0</v>
      </c>
    </row>
    <row r="32" spans="2:81" x14ac:dyDescent="0.4">
      <c r="B32" s="161" t="s">
        <v>332</v>
      </c>
      <c r="D32" s="171">
        <v>0</v>
      </c>
      <c r="E32" s="171">
        <v>0</v>
      </c>
      <c r="F32" s="171">
        <v>0</v>
      </c>
      <c r="G32" s="171">
        <v>0</v>
      </c>
      <c r="H32" s="171">
        <v>0</v>
      </c>
      <c r="I32" s="171">
        <v>0</v>
      </c>
      <c r="J32" s="171">
        <v>0</v>
      </c>
      <c r="K32" s="171">
        <v>0</v>
      </c>
      <c r="L32" s="171">
        <v>0</v>
      </c>
      <c r="M32" s="171">
        <v>0</v>
      </c>
      <c r="N32" s="171">
        <v>0</v>
      </c>
      <c r="O32" s="171">
        <v>0</v>
      </c>
      <c r="P32" s="171">
        <v>0</v>
      </c>
      <c r="Q32" s="171">
        <v>0</v>
      </c>
      <c r="R32" s="171">
        <v>0</v>
      </c>
      <c r="S32" s="171">
        <v>0</v>
      </c>
      <c r="T32" s="171">
        <v>0</v>
      </c>
      <c r="U32" s="171">
        <v>0</v>
      </c>
      <c r="V32" s="171">
        <v>0</v>
      </c>
      <c r="W32" s="171">
        <v>0</v>
      </c>
      <c r="X32" s="171">
        <v>0</v>
      </c>
      <c r="Y32" s="171">
        <v>0</v>
      </c>
      <c r="Z32" s="171">
        <v>0</v>
      </c>
      <c r="AA32" s="171">
        <v>0</v>
      </c>
      <c r="AB32" s="171">
        <v>0</v>
      </c>
      <c r="AC32" s="171">
        <v>0</v>
      </c>
      <c r="AD32" s="171">
        <v>0</v>
      </c>
      <c r="AE32" s="171">
        <v>0</v>
      </c>
      <c r="AF32" s="171">
        <v>0</v>
      </c>
      <c r="AG32" s="171">
        <v>0</v>
      </c>
      <c r="AH32" s="171">
        <v>0</v>
      </c>
      <c r="AI32" s="171">
        <v>0</v>
      </c>
      <c r="AJ32" s="171">
        <v>0</v>
      </c>
      <c r="AK32" s="171">
        <v>0</v>
      </c>
      <c r="AL32" s="171">
        <v>0</v>
      </c>
      <c r="AM32" s="171">
        <v>0</v>
      </c>
      <c r="AN32" s="171">
        <v>0</v>
      </c>
      <c r="AO32" s="171">
        <v>0</v>
      </c>
      <c r="AP32" s="171">
        <v>0</v>
      </c>
      <c r="AQ32" s="171">
        <v>0</v>
      </c>
      <c r="AR32" s="171">
        <v>1818</v>
      </c>
      <c r="AS32" s="171">
        <v>1771</v>
      </c>
      <c r="AT32" s="171">
        <v>1875</v>
      </c>
      <c r="AU32" s="171">
        <v>2138</v>
      </c>
      <c r="AV32" s="171">
        <v>2450</v>
      </c>
      <c r="AW32" s="171">
        <v>2646</v>
      </c>
      <c r="AX32" s="171">
        <v>2755</v>
      </c>
      <c r="AY32" s="171">
        <v>2840</v>
      </c>
      <c r="AZ32" s="171">
        <v>2854</v>
      </c>
      <c r="BA32" s="171">
        <v>2744</v>
      </c>
      <c r="BB32" s="171">
        <v>2625</v>
      </c>
      <c r="BC32" s="171">
        <v>2461</v>
      </c>
      <c r="BD32" s="171">
        <v>2282</v>
      </c>
      <c r="BE32" s="171">
        <v>2209</v>
      </c>
      <c r="BF32" s="171">
        <v>2194</v>
      </c>
      <c r="BG32" s="171">
        <v>2267</v>
      </c>
      <c r="BH32" s="171">
        <v>2387</v>
      </c>
      <c r="BI32" s="171">
        <v>2495</v>
      </c>
      <c r="BJ32" s="171">
        <v>2518</v>
      </c>
      <c r="BK32" s="171">
        <v>2527</v>
      </c>
      <c r="BL32" s="171">
        <v>2625</v>
      </c>
      <c r="BM32" s="171">
        <v>2981</v>
      </c>
      <c r="BN32" s="171">
        <v>3224</v>
      </c>
      <c r="BO32" s="171">
        <v>3356</v>
      </c>
      <c r="BP32" s="171">
        <v>3502</v>
      </c>
      <c r="BQ32" s="171">
        <v>3520</v>
      </c>
      <c r="BR32" s="171">
        <v>3457</v>
      </c>
      <c r="BS32" s="171">
        <v>3360</v>
      </c>
      <c r="BT32" s="171">
        <v>3230</v>
      </c>
      <c r="BU32" s="171">
        <v>3063</v>
      </c>
      <c r="BV32" s="171">
        <v>2736</v>
      </c>
      <c r="BW32" s="171">
        <v>2187</v>
      </c>
      <c r="BX32" s="171">
        <v>1847</v>
      </c>
      <c r="BY32" s="171">
        <v>1524</v>
      </c>
      <c r="BZ32" s="171">
        <v>1287</v>
      </c>
      <c r="CA32" s="171">
        <v>1022</v>
      </c>
      <c r="CB32" s="171">
        <v>725</v>
      </c>
      <c r="CC32" s="172">
        <v>428</v>
      </c>
    </row>
    <row r="33" spans="2:81" x14ac:dyDescent="0.4">
      <c r="B33" s="161" t="s">
        <v>333</v>
      </c>
      <c r="D33" s="171">
        <v>0</v>
      </c>
      <c r="E33" s="171">
        <v>0</v>
      </c>
      <c r="F33" s="171">
        <v>0</v>
      </c>
      <c r="G33" s="171">
        <v>0</v>
      </c>
      <c r="H33" s="171">
        <v>0</v>
      </c>
      <c r="I33" s="171">
        <v>0</v>
      </c>
      <c r="J33" s="171">
        <v>0</v>
      </c>
      <c r="K33" s="171">
        <v>0</v>
      </c>
      <c r="L33" s="171">
        <v>0</v>
      </c>
      <c r="M33" s="171">
        <v>0</v>
      </c>
      <c r="N33" s="171">
        <v>0</v>
      </c>
      <c r="O33" s="171">
        <v>0</v>
      </c>
      <c r="P33" s="171">
        <v>0</v>
      </c>
      <c r="Q33" s="171">
        <v>0</v>
      </c>
      <c r="R33" s="171">
        <v>0</v>
      </c>
      <c r="S33" s="171">
        <v>0</v>
      </c>
      <c r="T33" s="171">
        <v>0</v>
      </c>
      <c r="U33" s="171">
        <v>0</v>
      </c>
      <c r="V33" s="171">
        <v>0</v>
      </c>
      <c r="W33" s="171">
        <v>0</v>
      </c>
      <c r="X33" s="171">
        <v>0</v>
      </c>
      <c r="Y33" s="171">
        <v>0</v>
      </c>
      <c r="Z33" s="171">
        <v>0</v>
      </c>
      <c r="AA33" s="171">
        <v>0</v>
      </c>
      <c r="AB33" s="171">
        <v>0</v>
      </c>
      <c r="AC33" s="171">
        <v>0</v>
      </c>
      <c r="AD33" s="171">
        <v>0</v>
      </c>
      <c r="AE33" s="171">
        <v>0</v>
      </c>
      <c r="AF33" s="171">
        <v>0</v>
      </c>
      <c r="AG33" s="171">
        <v>0</v>
      </c>
      <c r="AH33" s="171">
        <v>1094</v>
      </c>
      <c r="AI33" s="171">
        <v>1067</v>
      </c>
      <c r="AJ33" s="171">
        <v>1037</v>
      </c>
      <c r="AK33" s="171">
        <v>1096</v>
      </c>
      <c r="AL33" s="171">
        <v>1129</v>
      </c>
      <c r="AM33" s="171">
        <v>1055</v>
      </c>
      <c r="AN33" s="171">
        <v>1022</v>
      </c>
      <c r="AO33" s="171">
        <v>1058</v>
      </c>
      <c r="AP33" s="171">
        <v>1071</v>
      </c>
      <c r="AQ33" s="171">
        <v>1130</v>
      </c>
      <c r="AR33" s="171">
        <v>1227</v>
      </c>
      <c r="AS33" s="171">
        <v>1324</v>
      </c>
      <c r="AT33" s="171">
        <v>1443</v>
      </c>
      <c r="AU33" s="171">
        <v>1617</v>
      </c>
      <c r="AV33" s="171">
        <v>1821</v>
      </c>
      <c r="AW33" s="171">
        <v>1975</v>
      </c>
      <c r="AX33" s="171">
        <v>2123</v>
      </c>
      <c r="AY33" s="171">
        <v>2218</v>
      </c>
      <c r="AZ33" s="171">
        <v>2240</v>
      </c>
      <c r="BA33" s="171">
        <v>2285</v>
      </c>
      <c r="BB33" s="171">
        <v>2288</v>
      </c>
      <c r="BC33" s="171">
        <v>2328</v>
      </c>
      <c r="BD33" s="171">
        <v>2384</v>
      </c>
      <c r="BE33" s="171">
        <v>2427</v>
      </c>
      <c r="BF33" s="171">
        <v>2483</v>
      </c>
      <c r="BG33" s="171">
        <v>2504</v>
      </c>
      <c r="BH33" s="171">
        <v>2510</v>
      </c>
      <c r="BI33" s="171">
        <v>2475</v>
      </c>
      <c r="BJ33" s="171">
        <v>2443</v>
      </c>
      <c r="BK33" s="171">
        <v>2415</v>
      </c>
      <c r="BL33" s="171">
        <v>2332</v>
      </c>
      <c r="BM33" s="171">
        <v>2031</v>
      </c>
      <c r="BN33" s="171">
        <v>1827</v>
      </c>
      <c r="BO33" s="171">
        <v>1577</v>
      </c>
      <c r="BP33" s="171">
        <v>965</v>
      </c>
      <c r="BQ33" s="171">
        <v>366</v>
      </c>
      <c r="BR33" s="171">
        <v>133</v>
      </c>
      <c r="BS33" s="171">
        <v>74</v>
      </c>
      <c r="BT33" s="171">
        <v>52</v>
      </c>
      <c r="BU33" s="171">
        <v>40</v>
      </c>
      <c r="BV33" s="171">
        <v>32</v>
      </c>
      <c r="BW33" s="171">
        <v>26</v>
      </c>
      <c r="BX33" s="171">
        <v>23</v>
      </c>
      <c r="BY33" s="171">
        <v>21</v>
      </c>
      <c r="BZ33" s="171">
        <v>19</v>
      </c>
      <c r="CA33" s="171">
        <v>17</v>
      </c>
      <c r="CB33" s="171">
        <v>14</v>
      </c>
      <c r="CC33" s="172">
        <v>12</v>
      </c>
    </row>
    <row r="34" spans="2:81" x14ac:dyDescent="0.4">
      <c r="B34" s="173" t="s">
        <v>306</v>
      </c>
      <c r="D34" s="171">
        <v>0</v>
      </c>
      <c r="E34" s="171">
        <v>0</v>
      </c>
      <c r="F34" s="171">
        <v>0</v>
      </c>
      <c r="G34" s="171">
        <v>0</v>
      </c>
      <c r="H34" s="171">
        <v>0</v>
      </c>
      <c r="I34" s="171">
        <v>0</v>
      </c>
      <c r="J34" s="171">
        <v>0</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975</v>
      </c>
      <c r="AO34" s="171">
        <v>1001</v>
      </c>
      <c r="AP34" s="171">
        <v>997</v>
      </c>
      <c r="AQ34" s="171">
        <v>1029</v>
      </c>
      <c r="AR34" s="171">
        <v>1081</v>
      </c>
      <c r="AS34" s="171">
        <v>1126</v>
      </c>
      <c r="AT34" s="171">
        <v>1187</v>
      </c>
      <c r="AU34" s="171">
        <v>1302</v>
      </c>
      <c r="AV34" s="171">
        <v>1440</v>
      </c>
      <c r="AW34" s="171">
        <v>1533</v>
      </c>
      <c r="AX34" s="171">
        <v>1611</v>
      </c>
      <c r="AY34" s="171">
        <v>1634</v>
      </c>
      <c r="AZ34" s="171">
        <v>1622</v>
      </c>
      <c r="BA34" s="171">
        <v>1618</v>
      </c>
      <c r="BB34" s="171">
        <v>1581</v>
      </c>
      <c r="BC34" s="171">
        <v>1569</v>
      </c>
      <c r="BD34" s="171">
        <v>1573</v>
      </c>
      <c r="BE34" s="171">
        <v>1572</v>
      </c>
      <c r="BF34" s="171">
        <v>1586</v>
      </c>
      <c r="BG34" s="171">
        <v>1570</v>
      </c>
      <c r="BH34" s="171">
        <v>1543</v>
      </c>
      <c r="BI34" s="171">
        <v>1500</v>
      </c>
      <c r="BJ34" s="171">
        <v>1456</v>
      </c>
      <c r="BK34" s="171">
        <v>1413</v>
      </c>
      <c r="BL34" s="171">
        <v>1346</v>
      </c>
      <c r="BM34" s="171">
        <v>1177</v>
      </c>
      <c r="BN34" s="171">
        <v>1054</v>
      </c>
      <c r="BO34" s="171">
        <v>909</v>
      </c>
      <c r="BP34" s="171">
        <v>566</v>
      </c>
      <c r="BQ34" s="171">
        <v>192</v>
      </c>
      <c r="BR34" s="171">
        <v>38</v>
      </c>
      <c r="BS34" s="171">
        <v>10</v>
      </c>
      <c r="BT34" s="171">
        <v>3</v>
      </c>
      <c r="BU34" s="171">
        <v>2</v>
      </c>
      <c r="BV34" s="171">
        <v>0</v>
      </c>
      <c r="BW34" s="171">
        <v>0</v>
      </c>
      <c r="BX34" s="171">
        <v>0</v>
      </c>
      <c r="BY34" s="171">
        <v>0</v>
      </c>
      <c r="BZ34" s="171">
        <v>0</v>
      </c>
      <c r="CA34" s="171">
        <v>0</v>
      </c>
      <c r="CB34" s="171">
        <v>0</v>
      </c>
      <c r="CC34" s="172">
        <v>0</v>
      </c>
    </row>
    <row r="35" spans="2:81" x14ac:dyDescent="0.4">
      <c r="B35" s="173" t="s">
        <v>312</v>
      </c>
      <c r="D35" s="171">
        <v>0</v>
      </c>
      <c r="E35" s="171">
        <v>0</v>
      </c>
      <c r="F35" s="171">
        <v>0</v>
      </c>
      <c r="G35" s="171">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47</v>
      </c>
      <c r="AO35" s="171">
        <v>56</v>
      </c>
      <c r="AP35" s="171">
        <v>74</v>
      </c>
      <c r="AQ35" s="171">
        <v>101</v>
      </c>
      <c r="AR35" s="171">
        <v>146</v>
      </c>
      <c r="AS35" s="171">
        <v>199</v>
      </c>
      <c r="AT35" s="171">
        <v>256</v>
      </c>
      <c r="AU35" s="171">
        <v>315</v>
      </c>
      <c r="AV35" s="171">
        <v>381</v>
      </c>
      <c r="AW35" s="171">
        <v>442</v>
      </c>
      <c r="AX35" s="171">
        <v>511</v>
      </c>
      <c r="AY35" s="171">
        <v>584</v>
      </c>
      <c r="AZ35" s="171">
        <v>618</v>
      </c>
      <c r="BA35" s="171">
        <v>667</v>
      </c>
      <c r="BB35" s="171">
        <v>707</v>
      </c>
      <c r="BC35" s="171">
        <v>759</v>
      </c>
      <c r="BD35" s="171">
        <v>811</v>
      </c>
      <c r="BE35" s="171">
        <v>856</v>
      </c>
      <c r="BF35" s="171">
        <v>898</v>
      </c>
      <c r="BG35" s="171">
        <v>934</v>
      </c>
      <c r="BH35" s="171">
        <v>967</v>
      </c>
      <c r="BI35" s="171">
        <v>975</v>
      </c>
      <c r="BJ35" s="171">
        <v>987</v>
      </c>
      <c r="BK35" s="171">
        <v>1002</v>
      </c>
      <c r="BL35" s="171">
        <v>986</v>
      </c>
      <c r="BM35" s="171">
        <v>854</v>
      </c>
      <c r="BN35" s="171">
        <v>773</v>
      </c>
      <c r="BO35" s="171">
        <v>668</v>
      </c>
      <c r="BP35" s="171">
        <v>399</v>
      </c>
      <c r="BQ35" s="171">
        <v>174</v>
      </c>
      <c r="BR35" s="171">
        <v>95</v>
      </c>
      <c r="BS35" s="171">
        <v>65</v>
      </c>
      <c r="BT35" s="171">
        <v>49</v>
      </c>
      <c r="BU35" s="171">
        <v>39</v>
      </c>
      <c r="BV35" s="171">
        <v>32</v>
      </c>
      <c r="BW35" s="171">
        <v>25</v>
      </c>
      <c r="BX35" s="171">
        <v>23</v>
      </c>
      <c r="BY35" s="171">
        <v>21</v>
      </c>
      <c r="BZ35" s="171">
        <v>19</v>
      </c>
      <c r="CA35" s="171">
        <v>17</v>
      </c>
      <c r="CB35" s="171">
        <v>14</v>
      </c>
      <c r="CC35" s="172">
        <v>12</v>
      </c>
    </row>
    <row r="36" spans="2:81" x14ac:dyDescent="0.4">
      <c r="B36" s="161" t="s">
        <v>320</v>
      </c>
      <c r="D36" s="171">
        <v>0</v>
      </c>
      <c r="E36" s="171">
        <v>0</v>
      </c>
      <c r="F36" s="171">
        <v>0</v>
      </c>
      <c r="G36" s="171">
        <v>0</v>
      </c>
      <c r="H36" s="171">
        <v>0</v>
      </c>
      <c r="I36" s="171">
        <v>0</v>
      </c>
      <c r="J36" s="171">
        <v>0</v>
      </c>
      <c r="K36" s="171">
        <v>0</v>
      </c>
      <c r="L36" s="171">
        <v>0</v>
      </c>
      <c r="M36" s="171">
        <v>0</v>
      </c>
      <c r="N36" s="171">
        <v>0</v>
      </c>
      <c r="O36" s="171">
        <v>0</v>
      </c>
      <c r="P36" s="171">
        <v>0</v>
      </c>
      <c r="Q36" s="171">
        <v>0</v>
      </c>
      <c r="R36" s="171">
        <v>0</v>
      </c>
      <c r="S36" s="171">
        <v>0</v>
      </c>
      <c r="T36" s="171">
        <v>0</v>
      </c>
      <c r="U36" s="171">
        <v>0</v>
      </c>
      <c r="V36" s="171">
        <v>0</v>
      </c>
      <c r="W36" s="171">
        <v>0</v>
      </c>
      <c r="X36" s="171">
        <v>0</v>
      </c>
      <c r="Y36" s="171">
        <v>0</v>
      </c>
      <c r="Z36" s="171">
        <v>0</v>
      </c>
      <c r="AA36" s="171">
        <v>0</v>
      </c>
      <c r="AB36" s="171">
        <v>0</v>
      </c>
      <c r="AC36" s="171">
        <v>0</v>
      </c>
      <c r="AD36" s="171">
        <v>0</v>
      </c>
      <c r="AE36" s="171">
        <v>0</v>
      </c>
      <c r="AF36" s="171">
        <v>0</v>
      </c>
      <c r="AG36" s="171">
        <v>0</v>
      </c>
      <c r="AH36" s="171">
        <v>0</v>
      </c>
      <c r="AI36" s="171">
        <v>1115</v>
      </c>
      <c r="AJ36" s="171">
        <v>1316</v>
      </c>
      <c r="AK36" s="171">
        <v>1846</v>
      </c>
      <c r="AL36" s="171">
        <v>2376</v>
      </c>
      <c r="AM36" s="171">
        <v>2685</v>
      </c>
      <c r="AN36" s="171">
        <v>2858</v>
      </c>
      <c r="AO36" s="171">
        <v>2992</v>
      </c>
      <c r="AP36" s="171">
        <v>2988</v>
      </c>
      <c r="AQ36" s="171">
        <v>2790</v>
      </c>
      <c r="AR36" s="171">
        <v>2370</v>
      </c>
      <c r="AS36" s="171">
        <v>2370</v>
      </c>
      <c r="AT36" s="171">
        <v>2449</v>
      </c>
      <c r="AU36" s="171">
        <v>3018</v>
      </c>
      <c r="AV36" s="171">
        <v>3536</v>
      </c>
      <c r="AW36" s="171">
        <v>3776</v>
      </c>
      <c r="AX36" s="171">
        <v>3882</v>
      </c>
      <c r="AY36" s="171">
        <v>3876</v>
      </c>
      <c r="AZ36" s="171">
        <v>3750</v>
      </c>
      <c r="BA36" s="171">
        <v>2238</v>
      </c>
      <c r="BB36" s="171">
        <v>2192</v>
      </c>
      <c r="BC36" s="171">
        <v>2202</v>
      </c>
      <c r="BD36" s="171">
        <v>2230</v>
      </c>
      <c r="BE36" s="171">
        <v>2235</v>
      </c>
      <c r="BF36" s="171">
        <v>2213</v>
      </c>
      <c r="BG36" s="171">
        <v>2218</v>
      </c>
      <c r="BH36" s="171">
        <v>2187</v>
      </c>
      <c r="BI36" s="171">
        <v>2142</v>
      </c>
      <c r="BJ36" s="171">
        <v>2135</v>
      </c>
      <c r="BK36" s="171">
        <v>2117</v>
      </c>
      <c r="BL36" s="171">
        <v>2087</v>
      </c>
      <c r="BM36" s="171">
        <v>1935</v>
      </c>
      <c r="BN36" s="171">
        <v>1803</v>
      </c>
      <c r="BO36" s="171">
        <v>1619</v>
      </c>
      <c r="BP36" s="171">
        <v>1254</v>
      </c>
      <c r="BQ36" s="171">
        <v>939</v>
      </c>
      <c r="BR36" s="171">
        <v>799</v>
      </c>
      <c r="BS36" s="171">
        <v>706</v>
      </c>
      <c r="BT36" s="171">
        <v>625</v>
      </c>
      <c r="BU36" s="171">
        <v>588</v>
      </c>
      <c r="BV36" s="171">
        <v>494</v>
      </c>
      <c r="BW36" s="171">
        <v>359</v>
      </c>
      <c r="BX36" s="171">
        <v>262</v>
      </c>
      <c r="BY36" s="171">
        <v>186</v>
      </c>
      <c r="BZ36" s="171">
        <v>132</v>
      </c>
      <c r="CA36" s="171">
        <v>89</v>
      </c>
      <c r="CB36" s="171">
        <v>52</v>
      </c>
      <c r="CC36" s="172">
        <v>27</v>
      </c>
    </row>
    <row r="37" spans="2:81" x14ac:dyDescent="0.4">
      <c r="B37" s="161" t="s">
        <v>313</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c r="Z37" s="171">
        <v>0</v>
      </c>
      <c r="AA37" s="171">
        <v>0</v>
      </c>
      <c r="AB37" s="171">
        <v>0</v>
      </c>
      <c r="AC37" s="171">
        <v>0</v>
      </c>
      <c r="AD37" s="171">
        <v>0</v>
      </c>
      <c r="AE37" s="171">
        <v>0</v>
      </c>
      <c r="AF37" s="171">
        <v>0</v>
      </c>
      <c r="AG37" s="171">
        <v>0</v>
      </c>
      <c r="AH37" s="171">
        <v>0</v>
      </c>
      <c r="AI37" s="171">
        <v>0</v>
      </c>
      <c r="AJ37" s="171">
        <v>0</v>
      </c>
      <c r="AK37" s="171">
        <v>0</v>
      </c>
      <c r="AL37" s="171">
        <v>0</v>
      </c>
      <c r="AM37" s="171">
        <v>0</v>
      </c>
      <c r="AN37" s="171">
        <v>0</v>
      </c>
      <c r="AO37" s="171">
        <v>0</v>
      </c>
      <c r="AP37" s="171">
        <v>0</v>
      </c>
      <c r="AQ37" s="171">
        <v>0</v>
      </c>
      <c r="AR37" s="171">
        <v>0</v>
      </c>
      <c r="AS37" s="171">
        <v>0</v>
      </c>
      <c r="AT37" s="171">
        <v>0</v>
      </c>
      <c r="AU37" s="171">
        <v>0</v>
      </c>
      <c r="AV37" s="171">
        <v>0</v>
      </c>
      <c r="AW37" s="171">
        <v>0</v>
      </c>
      <c r="AX37" s="171">
        <v>0</v>
      </c>
      <c r="AY37" s="171">
        <v>0</v>
      </c>
      <c r="AZ37" s="171">
        <v>0</v>
      </c>
      <c r="BA37" s="171">
        <v>0</v>
      </c>
      <c r="BB37" s="171">
        <v>0</v>
      </c>
      <c r="BC37" s="171">
        <v>0</v>
      </c>
      <c r="BD37" s="171">
        <v>0</v>
      </c>
      <c r="BE37" s="171">
        <v>0</v>
      </c>
      <c r="BF37" s="171">
        <v>0</v>
      </c>
      <c r="BG37" s="171">
        <v>192</v>
      </c>
      <c r="BH37" s="171">
        <v>187</v>
      </c>
      <c r="BI37" s="171">
        <v>182</v>
      </c>
      <c r="BJ37" s="171">
        <v>176</v>
      </c>
      <c r="BK37" s="171">
        <v>170</v>
      </c>
      <c r="BL37" s="171">
        <v>164</v>
      </c>
      <c r="BM37" s="171">
        <v>157</v>
      </c>
      <c r="BN37" s="171">
        <v>152</v>
      </c>
      <c r="BO37" s="171">
        <v>146</v>
      </c>
      <c r="BP37" s="171">
        <v>137</v>
      </c>
      <c r="BQ37" s="171">
        <v>137</v>
      </c>
      <c r="BR37" s="171">
        <v>131</v>
      </c>
      <c r="BS37" s="171">
        <v>126</v>
      </c>
      <c r="BT37" s="171">
        <v>120</v>
      </c>
      <c r="BU37" s="171">
        <v>114</v>
      </c>
      <c r="BV37" s="171">
        <v>108</v>
      </c>
      <c r="BW37" s="171">
        <v>105</v>
      </c>
      <c r="BX37" s="171">
        <v>89</v>
      </c>
      <c r="BY37" s="171">
        <v>83</v>
      </c>
      <c r="BZ37" s="171">
        <v>77</v>
      </c>
      <c r="CA37" s="171">
        <v>72</v>
      </c>
      <c r="CB37" s="171">
        <v>68</v>
      </c>
      <c r="CC37" s="172">
        <v>63</v>
      </c>
    </row>
    <row r="38" spans="2:81" x14ac:dyDescent="0.4">
      <c r="B38" s="198" t="s">
        <v>245</v>
      </c>
      <c r="D38" s="171">
        <v>0</v>
      </c>
      <c r="E38" s="171">
        <v>0</v>
      </c>
      <c r="F38" s="171">
        <v>0</v>
      </c>
      <c r="G38" s="171">
        <v>0</v>
      </c>
      <c r="H38" s="171">
        <v>0</v>
      </c>
      <c r="I38" s="171">
        <v>0</v>
      </c>
      <c r="J38" s="171">
        <v>0</v>
      </c>
      <c r="K38" s="171">
        <v>0</v>
      </c>
      <c r="L38" s="171">
        <v>0</v>
      </c>
      <c r="M38" s="171">
        <v>0</v>
      </c>
      <c r="N38" s="171">
        <v>0</v>
      </c>
      <c r="O38" s="171">
        <v>0</v>
      </c>
      <c r="P38" s="171">
        <v>0</v>
      </c>
      <c r="Q38" s="171">
        <v>0</v>
      </c>
      <c r="R38" s="171">
        <v>0</v>
      </c>
      <c r="S38" s="171">
        <v>0</v>
      </c>
      <c r="T38" s="171">
        <v>0</v>
      </c>
      <c r="U38" s="171">
        <v>0</v>
      </c>
      <c r="V38" s="171">
        <v>0</v>
      </c>
      <c r="W38" s="171">
        <v>0</v>
      </c>
      <c r="X38" s="171">
        <v>0</v>
      </c>
      <c r="Y38" s="171">
        <v>0</v>
      </c>
      <c r="Z38" s="171">
        <v>0</v>
      </c>
      <c r="AA38" s="171">
        <v>0</v>
      </c>
      <c r="AB38" s="171">
        <v>0</v>
      </c>
      <c r="AC38" s="171">
        <v>0</v>
      </c>
      <c r="AD38" s="171">
        <v>0</v>
      </c>
      <c r="AE38" s="171">
        <v>0</v>
      </c>
      <c r="AF38" s="171">
        <v>0</v>
      </c>
      <c r="AG38" s="171">
        <v>0</v>
      </c>
      <c r="AH38" s="171">
        <v>0</v>
      </c>
      <c r="AI38" s="171">
        <v>0</v>
      </c>
      <c r="AJ38" s="171">
        <v>0</v>
      </c>
      <c r="AK38" s="171">
        <v>0</v>
      </c>
      <c r="AL38" s="171">
        <v>0</v>
      </c>
      <c r="AM38" s="171">
        <v>0</v>
      </c>
      <c r="AN38" s="171">
        <v>0</v>
      </c>
      <c r="AO38" s="171">
        <v>0</v>
      </c>
      <c r="AP38" s="171">
        <v>0</v>
      </c>
      <c r="AQ38" s="171">
        <v>0</v>
      </c>
      <c r="AR38" s="171">
        <v>0</v>
      </c>
      <c r="AS38" s="171">
        <v>0</v>
      </c>
      <c r="AT38" s="171">
        <v>0</v>
      </c>
      <c r="AU38" s="171">
        <v>0</v>
      </c>
      <c r="AV38" s="171">
        <v>0</v>
      </c>
      <c r="AW38" s="171">
        <v>0</v>
      </c>
      <c r="AX38" s="171">
        <v>0</v>
      </c>
      <c r="AY38" s="171">
        <v>0</v>
      </c>
      <c r="AZ38" s="171">
        <v>1931</v>
      </c>
      <c r="BA38" s="171">
        <v>1252</v>
      </c>
      <c r="BB38" s="171">
        <v>1110</v>
      </c>
      <c r="BC38" s="171">
        <v>1177</v>
      </c>
      <c r="BD38" s="171">
        <v>1022</v>
      </c>
      <c r="BE38" s="171">
        <v>932</v>
      </c>
      <c r="BF38" s="171">
        <v>920</v>
      </c>
      <c r="BG38" s="171">
        <v>898</v>
      </c>
      <c r="BH38" s="171">
        <v>819</v>
      </c>
      <c r="BI38" s="171">
        <v>870</v>
      </c>
      <c r="BJ38" s="171">
        <v>927</v>
      </c>
      <c r="BK38" s="171">
        <v>818</v>
      </c>
      <c r="BL38" s="171">
        <v>1025</v>
      </c>
      <c r="BM38" s="171">
        <v>1538</v>
      </c>
      <c r="BN38" s="171">
        <v>1415</v>
      </c>
      <c r="BO38" s="171">
        <v>1515</v>
      </c>
      <c r="BP38" s="171">
        <v>1507</v>
      </c>
      <c r="BQ38" s="171">
        <v>1273</v>
      </c>
      <c r="BR38" s="171">
        <v>885</v>
      </c>
      <c r="BS38" s="171">
        <v>652</v>
      </c>
      <c r="BT38" s="171">
        <v>564</v>
      </c>
      <c r="BU38" s="171">
        <v>443</v>
      </c>
      <c r="BV38" s="171">
        <v>333</v>
      </c>
      <c r="BW38" s="171">
        <v>171</v>
      </c>
      <c r="BX38" s="171">
        <v>267</v>
      </c>
      <c r="BY38" s="171">
        <v>127</v>
      </c>
      <c r="BZ38" s="171">
        <v>52</v>
      </c>
      <c r="CA38" s="171">
        <v>42</v>
      </c>
      <c r="CB38" s="171">
        <v>36</v>
      </c>
      <c r="CC38" s="172">
        <v>35</v>
      </c>
    </row>
    <row r="39" spans="2:81" x14ac:dyDescent="0.4">
      <c r="B39" s="173" t="s">
        <v>220</v>
      </c>
      <c r="D39" s="171">
        <v>0</v>
      </c>
      <c r="E39" s="171">
        <v>0</v>
      </c>
      <c r="F39" s="171">
        <v>0</v>
      </c>
      <c r="G39" s="171">
        <v>0</v>
      </c>
      <c r="H39" s="171">
        <v>0</v>
      </c>
      <c r="I39" s="171">
        <v>0</v>
      </c>
      <c r="J39" s="171">
        <v>0</v>
      </c>
      <c r="K39" s="171">
        <v>0</v>
      </c>
      <c r="L39" s="171">
        <v>0</v>
      </c>
      <c r="M39" s="171">
        <v>0</v>
      </c>
      <c r="N39" s="171">
        <v>0</v>
      </c>
      <c r="O39" s="171">
        <v>0</v>
      </c>
      <c r="P39" s="171">
        <v>0</v>
      </c>
      <c r="Q39" s="171">
        <v>0</v>
      </c>
      <c r="R39" s="171">
        <v>0</v>
      </c>
      <c r="S39" s="171">
        <v>0</v>
      </c>
      <c r="T39" s="171">
        <v>0</v>
      </c>
      <c r="U39" s="171">
        <v>0</v>
      </c>
      <c r="V39" s="171">
        <v>0</v>
      </c>
      <c r="W39" s="171">
        <v>0</v>
      </c>
      <c r="X39" s="171">
        <v>0</v>
      </c>
      <c r="Y39" s="171">
        <v>0</v>
      </c>
      <c r="Z39" s="171">
        <v>0</v>
      </c>
      <c r="AA39" s="171">
        <v>0</v>
      </c>
      <c r="AB39" s="171">
        <v>0</v>
      </c>
      <c r="AC39" s="171">
        <v>0</v>
      </c>
      <c r="AD39" s="171">
        <v>0</v>
      </c>
      <c r="AE39" s="171">
        <v>0</v>
      </c>
      <c r="AF39" s="171">
        <v>0</v>
      </c>
      <c r="AG39" s="171">
        <v>0</v>
      </c>
      <c r="AH39" s="171">
        <v>0</v>
      </c>
      <c r="AI39" s="171">
        <v>0</v>
      </c>
      <c r="AJ39" s="171">
        <v>0</v>
      </c>
      <c r="AK39" s="171">
        <v>0</v>
      </c>
      <c r="AL39" s="171">
        <v>0</v>
      </c>
      <c r="AM39" s="171">
        <v>0</v>
      </c>
      <c r="AN39" s="171">
        <v>0</v>
      </c>
      <c r="AO39" s="171">
        <v>0</v>
      </c>
      <c r="AP39" s="171">
        <v>0</v>
      </c>
      <c r="AQ39" s="171">
        <v>0</v>
      </c>
      <c r="AR39" s="171">
        <v>0</v>
      </c>
      <c r="AS39" s="171">
        <v>0</v>
      </c>
      <c r="AT39" s="171">
        <v>0</v>
      </c>
      <c r="AU39" s="171">
        <v>0</v>
      </c>
      <c r="AV39" s="171">
        <v>0</v>
      </c>
      <c r="AW39" s="171">
        <v>0</v>
      </c>
      <c r="AX39" s="171">
        <v>0</v>
      </c>
      <c r="AY39" s="171">
        <v>0</v>
      </c>
      <c r="AZ39" s="171">
        <v>308</v>
      </c>
      <c r="BA39" s="171">
        <v>170</v>
      </c>
      <c r="BB39" s="171">
        <v>162</v>
      </c>
      <c r="BC39" s="171">
        <v>178</v>
      </c>
      <c r="BD39" s="171">
        <v>168</v>
      </c>
      <c r="BE39" s="171">
        <v>178</v>
      </c>
      <c r="BF39" s="171">
        <v>190</v>
      </c>
      <c r="BG39" s="171">
        <v>185</v>
      </c>
      <c r="BH39" s="171">
        <v>158</v>
      </c>
      <c r="BI39" s="171">
        <v>165</v>
      </c>
      <c r="BJ39" s="171">
        <v>157</v>
      </c>
      <c r="BK39" s="171">
        <v>142</v>
      </c>
      <c r="BL39" s="171">
        <v>244</v>
      </c>
      <c r="BM39" s="171">
        <v>321</v>
      </c>
      <c r="BN39" s="171">
        <v>234</v>
      </c>
      <c r="BO39" s="171">
        <v>212</v>
      </c>
      <c r="BP39" s="171">
        <v>178</v>
      </c>
      <c r="BQ39" s="171">
        <v>145</v>
      </c>
      <c r="BR39" s="171">
        <v>111</v>
      </c>
      <c r="BS39" s="171">
        <v>86</v>
      </c>
      <c r="BT39" s="171">
        <v>92</v>
      </c>
      <c r="BU39" s="171">
        <v>68</v>
      </c>
      <c r="BV39" s="171">
        <v>38</v>
      </c>
      <c r="BW39" s="171">
        <v>24</v>
      </c>
      <c r="BX39" s="171">
        <v>160</v>
      </c>
      <c r="BY39" s="171">
        <v>105</v>
      </c>
      <c r="BZ39" s="171">
        <v>50</v>
      </c>
      <c r="CA39" s="171">
        <v>40</v>
      </c>
      <c r="CB39" s="171">
        <v>35</v>
      </c>
      <c r="CC39" s="172">
        <v>34</v>
      </c>
    </row>
    <row r="40" spans="2:81" x14ac:dyDescent="0.4">
      <c r="B40" s="173" t="s">
        <v>310</v>
      </c>
      <c r="D40" s="171">
        <v>0</v>
      </c>
      <c r="E40" s="171">
        <v>0</v>
      </c>
      <c r="F40" s="171">
        <v>0</v>
      </c>
      <c r="G40" s="171">
        <v>0</v>
      </c>
      <c r="H40" s="171">
        <v>0</v>
      </c>
      <c r="I40" s="171">
        <v>0</v>
      </c>
      <c r="J40" s="171">
        <v>0</v>
      </c>
      <c r="K40" s="171">
        <v>0</v>
      </c>
      <c r="L40" s="171">
        <v>0</v>
      </c>
      <c r="M40" s="171">
        <v>0</v>
      </c>
      <c r="N40" s="171">
        <v>0</v>
      </c>
      <c r="O40" s="171">
        <v>0</v>
      </c>
      <c r="P40" s="171">
        <v>0</v>
      </c>
      <c r="Q40" s="171">
        <v>0</v>
      </c>
      <c r="R40" s="171">
        <v>0</v>
      </c>
      <c r="S40" s="171">
        <v>0</v>
      </c>
      <c r="T40" s="171">
        <v>0</v>
      </c>
      <c r="U40" s="171">
        <v>0</v>
      </c>
      <c r="V40" s="171">
        <v>0</v>
      </c>
      <c r="W40" s="171">
        <v>0</v>
      </c>
      <c r="X40" s="171">
        <v>0</v>
      </c>
      <c r="Y40" s="171">
        <v>0</v>
      </c>
      <c r="Z40" s="171">
        <v>0</v>
      </c>
      <c r="AA40" s="171">
        <v>0</v>
      </c>
      <c r="AB40" s="171">
        <v>0</v>
      </c>
      <c r="AC40" s="171">
        <v>0</v>
      </c>
      <c r="AD40" s="171">
        <v>0</v>
      </c>
      <c r="AE40" s="171">
        <v>0</v>
      </c>
      <c r="AF40" s="171">
        <v>0</v>
      </c>
      <c r="AG40" s="171">
        <v>0</v>
      </c>
      <c r="AH40" s="171">
        <v>0</v>
      </c>
      <c r="AI40" s="171">
        <v>0</v>
      </c>
      <c r="AJ40" s="171">
        <v>0</v>
      </c>
      <c r="AK40" s="171">
        <v>0</v>
      </c>
      <c r="AL40" s="171">
        <v>0</v>
      </c>
      <c r="AM40" s="171">
        <v>0</v>
      </c>
      <c r="AN40" s="171">
        <v>0</v>
      </c>
      <c r="AO40" s="171">
        <v>0</v>
      </c>
      <c r="AP40" s="171">
        <v>0</v>
      </c>
      <c r="AQ40" s="171">
        <v>0</v>
      </c>
      <c r="AR40" s="171">
        <v>0</v>
      </c>
      <c r="AS40" s="171">
        <v>0</v>
      </c>
      <c r="AT40" s="171">
        <v>0</v>
      </c>
      <c r="AU40" s="171">
        <v>0</v>
      </c>
      <c r="AV40" s="171">
        <v>0</v>
      </c>
      <c r="AW40" s="171">
        <v>0</v>
      </c>
      <c r="AX40" s="171">
        <v>0</v>
      </c>
      <c r="AY40" s="171">
        <v>0</v>
      </c>
      <c r="AZ40" s="171">
        <v>48</v>
      </c>
      <c r="BA40" s="171">
        <v>25</v>
      </c>
      <c r="BB40" s="171">
        <v>23</v>
      </c>
      <c r="BC40" s="171">
        <v>24</v>
      </c>
      <c r="BD40" s="171">
        <v>21</v>
      </c>
      <c r="BE40" s="171">
        <v>20</v>
      </c>
      <c r="BF40" s="171">
        <v>19</v>
      </c>
      <c r="BG40" s="171">
        <v>18</v>
      </c>
      <c r="BH40" s="171">
        <v>14</v>
      </c>
      <c r="BI40" s="171">
        <v>15</v>
      </c>
      <c r="BJ40" s="171">
        <v>15</v>
      </c>
      <c r="BK40" s="171">
        <v>13</v>
      </c>
      <c r="BL40" s="171">
        <v>21</v>
      </c>
      <c r="BM40" s="171">
        <v>30</v>
      </c>
      <c r="BN40" s="171">
        <v>22</v>
      </c>
      <c r="BO40" s="171">
        <v>19</v>
      </c>
      <c r="BP40" s="171">
        <v>18</v>
      </c>
      <c r="BQ40" s="171">
        <v>15</v>
      </c>
      <c r="BR40" s="171">
        <v>11</v>
      </c>
      <c r="BS40" s="171">
        <v>9</v>
      </c>
      <c r="BT40" s="171">
        <v>8</v>
      </c>
      <c r="BU40" s="171">
        <v>6</v>
      </c>
      <c r="BV40" s="171">
        <v>3</v>
      </c>
      <c r="BW40" s="171">
        <v>0</v>
      </c>
      <c r="BX40" s="171">
        <v>0</v>
      </c>
      <c r="BY40" s="171">
        <v>0</v>
      </c>
      <c r="BZ40" s="171">
        <v>0</v>
      </c>
      <c r="CA40" s="171">
        <v>0</v>
      </c>
      <c r="CB40" s="171">
        <v>0</v>
      </c>
      <c r="CC40" s="172">
        <v>0</v>
      </c>
    </row>
    <row r="41" spans="2:81" x14ac:dyDescent="0.4">
      <c r="B41" s="173" t="s">
        <v>230</v>
      </c>
      <c r="D41" s="171">
        <v>0</v>
      </c>
      <c r="E41" s="171">
        <v>0</v>
      </c>
      <c r="F41" s="171">
        <v>0</v>
      </c>
      <c r="G41" s="171">
        <v>0</v>
      </c>
      <c r="H41" s="171">
        <v>0</v>
      </c>
      <c r="I41" s="171">
        <v>0</v>
      </c>
      <c r="J41" s="171">
        <v>0</v>
      </c>
      <c r="K41" s="171">
        <v>0</v>
      </c>
      <c r="L41" s="171">
        <v>0</v>
      </c>
      <c r="M41" s="171">
        <v>0</v>
      </c>
      <c r="N41" s="171">
        <v>0</v>
      </c>
      <c r="O41" s="171">
        <v>0</v>
      </c>
      <c r="P41" s="171">
        <v>0</v>
      </c>
      <c r="Q41" s="171">
        <v>0</v>
      </c>
      <c r="R41" s="171">
        <v>0</v>
      </c>
      <c r="S41" s="171">
        <v>0</v>
      </c>
      <c r="T41" s="171">
        <v>0</v>
      </c>
      <c r="U41" s="171">
        <v>0</v>
      </c>
      <c r="V41" s="171">
        <v>0</v>
      </c>
      <c r="W41" s="171">
        <v>0</v>
      </c>
      <c r="X41" s="171">
        <v>0</v>
      </c>
      <c r="Y41" s="171">
        <v>0</v>
      </c>
      <c r="Z41" s="171">
        <v>0</v>
      </c>
      <c r="AA41" s="171">
        <v>0</v>
      </c>
      <c r="AB41" s="171">
        <v>0</v>
      </c>
      <c r="AC41" s="171">
        <v>0</v>
      </c>
      <c r="AD41" s="171">
        <v>0</v>
      </c>
      <c r="AE41" s="171">
        <v>0</v>
      </c>
      <c r="AF41" s="171">
        <v>0</v>
      </c>
      <c r="AG41" s="171">
        <v>0</v>
      </c>
      <c r="AH41" s="171">
        <v>0</v>
      </c>
      <c r="AI41" s="171">
        <v>0</v>
      </c>
      <c r="AJ41" s="171">
        <v>0</v>
      </c>
      <c r="AK41" s="171">
        <v>0</v>
      </c>
      <c r="AL41" s="171">
        <v>0</v>
      </c>
      <c r="AM41" s="171">
        <v>0</v>
      </c>
      <c r="AN41" s="171">
        <v>0</v>
      </c>
      <c r="AO41" s="171">
        <v>0</v>
      </c>
      <c r="AP41" s="171">
        <v>0</v>
      </c>
      <c r="AQ41" s="171">
        <v>0</v>
      </c>
      <c r="AR41" s="171">
        <v>0</v>
      </c>
      <c r="AS41" s="171">
        <v>0</v>
      </c>
      <c r="AT41" s="171">
        <v>0</v>
      </c>
      <c r="AU41" s="171">
        <v>0</v>
      </c>
      <c r="AV41" s="171">
        <v>0</v>
      </c>
      <c r="AW41" s="171">
        <v>0</v>
      </c>
      <c r="AX41" s="171">
        <v>0</v>
      </c>
      <c r="AY41" s="171">
        <v>0</v>
      </c>
      <c r="AZ41" s="171">
        <v>1389</v>
      </c>
      <c r="BA41" s="171">
        <v>962</v>
      </c>
      <c r="BB41" s="171">
        <v>846</v>
      </c>
      <c r="BC41" s="171">
        <v>888</v>
      </c>
      <c r="BD41" s="171">
        <v>764</v>
      </c>
      <c r="BE41" s="171">
        <v>666</v>
      </c>
      <c r="BF41" s="171">
        <v>646</v>
      </c>
      <c r="BG41" s="171">
        <v>631</v>
      </c>
      <c r="BH41" s="171">
        <v>588</v>
      </c>
      <c r="BI41" s="171">
        <v>632</v>
      </c>
      <c r="BJ41" s="171">
        <v>691</v>
      </c>
      <c r="BK41" s="171">
        <v>609</v>
      </c>
      <c r="BL41" s="171">
        <v>695</v>
      </c>
      <c r="BM41" s="171">
        <v>1072</v>
      </c>
      <c r="BN41" s="171">
        <v>1069</v>
      </c>
      <c r="BO41" s="171">
        <v>1208</v>
      </c>
      <c r="BP41" s="171">
        <v>1242</v>
      </c>
      <c r="BQ41" s="171">
        <v>1045</v>
      </c>
      <c r="BR41" s="171">
        <v>710</v>
      </c>
      <c r="BS41" s="171">
        <v>522</v>
      </c>
      <c r="BT41" s="171">
        <v>424</v>
      </c>
      <c r="BU41" s="171">
        <v>333</v>
      </c>
      <c r="BV41" s="171">
        <v>274</v>
      </c>
      <c r="BW41" s="171">
        <v>138</v>
      </c>
      <c r="BX41" s="171">
        <v>92</v>
      </c>
      <c r="BY41" s="171">
        <v>16</v>
      </c>
      <c r="BZ41" s="171">
        <v>0</v>
      </c>
      <c r="CA41" s="171">
        <v>0</v>
      </c>
      <c r="CB41" s="171">
        <v>0</v>
      </c>
      <c r="CC41" s="172">
        <v>0</v>
      </c>
    </row>
    <row r="42" spans="2:81" x14ac:dyDescent="0.4">
      <c r="B42" s="173" t="s">
        <v>312</v>
      </c>
      <c r="D42" s="171">
        <v>0</v>
      </c>
      <c r="E42" s="171">
        <v>0</v>
      </c>
      <c r="F42" s="171">
        <v>0</v>
      </c>
      <c r="G42" s="171">
        <v>0</v>
      </c>
      <c r="H42" s="171">
        <v>0</v>
      </c>
      <c r="I42" s="171">
        <v>0</v>
      </c>
      <c r="J42" s="171">
        <v>0</v>
      </c>
      <c r="K42" s="171">
        <v>0</v>
      </c>
      <c r="L42" s="171">
        <v>0</v>
      </c>
      <c r="M42" s="171">
        <v>0</v>
      </c>
      <c r="N42" s="171">
        <v>0</v>
      </c>
      <c r="O42" s="171">
        <v>0</v>
      </c>
      <c r="P42" s="171">
        <v>0</v>
      </c>
      <c r="Q42" s="171">
        <v>0</v>
      </c>
      <c r="R42" s="171">
        <v>0</v>
      </c>
      <c r="S42" s="171">
        <v>0</v>
      </c>
      <c r="T42" s="171">
        <v>0</v>
      </c>
      <c r="U42" s="171">
        <v>0</v>
      </c>
      <c r="V42" s="171">
        <v>0</v>
      </c>
      <c r="W42" s="171">
        <v>0</v>
      </c>
      <c r="X42" s="171">
        <v>0</v>
      </c>
      <c r="Y42" s="171">
        <v>0</v>
      </c>
      <c r="Z42" s="171">
        <v>0</v>
      </c>
      <c r="AA42" s="171">
        <v>0</v>
      </c>
      <c r="AB42" s="171">
        <v>0</v>
      </c>
      <c r="AC42" s="171">
        <v>0</v>
      </c>
      <c r="AD42" s="171">
        <v>0</v>
      </c>
      <c r="AE42" s="171">
        <v>0</v>
      </c>
      <c r="AF42" s="171">
        <v>0</v>
      </c>
      <c r="AG42" s="171">
        <v>0</v>
      </c>
      <c r="AH42" s="171">
        <v>0</v>
      </c>
      <c r="AI42" s="171">
        <v>0</v>
      </c>
      <c r="AJ42" s="171">
        <v>0</v>
      </c>
      <c r="AK42" s="171">
        <v>0</v>
      </c>
      <c r="AL42" s="171">
        <v>0</v>
      </c>
      <c r="AM42" s="171">
        <v>0</v>
      </c>
      <c r="AN42" s="171">
        <v>0</v>
      </c>
      <c r="AO42" s="171">
        <v>0</v>
      </c>
      <c r="AP42" s="171">
        <v>0</v>
      </c>
      <c r="AQ42" s="171">
        <v>0</v>
      </c>
      <c r="AR42" s="171">
        <v>0</v>
      </c>
      <c r="AS42" s="171">
        <v>0</v>
      </c>
      <c r="AT42" s="171">
        <v>0</v>
      </c>
      <c r="AU42" s="171">
        <v>0</v>
      </c>
      <c r="AV42" s="171">
        <v>0</v>
      </c>
      <c r="AW42" s="171">
        <v>0</v>
      </c>
      <c r="AX42" s="171">
        <v>0</v>
      </c>
      <c r="AY42" s="171">
        <v>0</v>
      </c>
      <c r="AZ42" s="171">
        <v>187</v>
      </c>
      <c r="BA42" s="171">
        <v>96</v>
      </c>
      <c r="BB42" s="171">
        <v>79</v>
      </c>
      <c r="BC42" s="171">
        <v>87</v>
      </c>
      <c r="BD42" s="171">
        <v>69</v>
      </c>
      <c r="BE42" s="171">
        <v>67</v>
      </c>
      <c r="BF42" s="171">
        <v>65</v>
      </c>
      <c r="BG42" s="171">
        <v>64</v>
      </c>
      <c r="BH42" s="171">
        <v>59</v>
      </c>
      <c r="BI42" s="171">
        <v>58</v>
      </c>
      <c r="BJ42" s="171">
        <v>64</v>
      </c>
      <c r="BK42" s="171">
        <v>54</v>
      </c>
      <c r="BL42" s="171">
        <v>66</v>
      </c>
      <c r="BM42" s="171">
        <v>114</v>
      </c>
      <c r="BN42" s="171">
        <v>91</v>
      </c>
      <c r="BO42" s="171">
        <v>77</v>
      </c>
      <c r="BP42" s="171">
        <v>69</v>
      </c>
      <c r="BQ42" s="171">
        <v>68</v>
      </c>
      <c r="BR42" s="171">
        <v>53</v>
      </c>
      <c r="BS42" s="171">
        <v>35</v>
      </c>
      <c r="BT42" s="171">
        <v>41</v>
      </c>
      <c r="BU42" s="171">
        <v>36</v>
      </c>
      <c r="BV42" s="171">
        <v>19</v>
      </c>
      <c r="BW42" s="171">
        <v>8</v>
      </c>
      <c r="BX42" s="171">
        <v>14</v>
      </c>
      <c r="BY42" s="171">
        <v>6</v>
      </c>
      <c r="BZ42" s="171">
        <v>2</v>
      </c>
      <c r="CA42" s="171">
        <v>1</v>
      </c>
      <c r="CB42" s="171">
        <v>1</v>
      </c>
      <c r="CC42" s="172">
        <v>1</v>
      </c>
    </row>
    <row r="43" spans="2:81" ht="26.25" customHeight="1" x14ac:dyDescent="0.4">
      <c r="B43" s="161" t="s">
        <v>246</v>
      </c>
      <c r="D43" s="171">
        <v>0</v>
      </c>
      <c r="E43" s="171">
        <v>0</v>
      </c>
      <c r="F43" s="171">
        <v>0</v>
      </c>
      <c r="G43" s="171">
        <v>0</v>
      </c>
      <c r="H43" s="171">
        <v>0</v>
      </c>
      <c r="I43" s="171">
        <v>0</v>
      </c>
      <c r="J43" s="171">
        <v>0</v>
      </c>
      <c r="K43" s="171">
        <v>0</v>
      </c>
      <c r="L43" s="171">
        <v>0</v>
      </c>
      <c r="M43" s="171">
        <v>0</v>
      </c>
      <c r="N43" s="171">
        <v>0</v>
      </c>
      <c r="O43" s="171">
        <v>0</v>
      </c>
      <c r="P43" s="171">
        <v>0</v>
      </c>
      <c r="Q43" s="171">
        <v>0</v>
      </c>
      <c r="R43" s="171">
        <v>0</v>
      </c>
      <c r="S43" s="171">
        <v>0</v>
      </c>
      <c r="T43" s="171">
        <v>0</v>
      </c>
      <c r="U43" s="171">
        <v>0</v>
      </c>
      <c r="V43" s="171">
        <v>0</v>
      </c>
      <c r="W43" s="171">
        <v>0</v>
      </c>
      <c r="X43" s="171">
        <v>0</v>
      </c>
      <c r="Y43" s="171">
        <v>0</v>
      </c>
      <c r="Z43" s="171">
        <v>0</v>
      </c>
      <c r="AA43" s="171">
        <v>0</v>
      </c>
      <c r="AB43" s="171">
        <v>0</v>
      </c>
      <c r="AC43" s="171">
        <v>0</v>
      </c>
      <c r="AD43" s="171">
        <v>0</v>
      </c>
      <c r="AE43" s="171">
        <v>0</v>
      </c>
      <c r="AF43" s="171">
        <v>0</v>
      </c>
      <c r="AG43" s="171">
        <v>0</v>
      </c>
      <c r="AH43" s="171">
        <v>0</v>
      </c>
      <c r="AI43" s="171">
        <v>0</v>
      </c>
      <c r="AJ43" s="171">
        <v>0</v>
      </c>
      <c r="AK43" s="171">
        <v>0</v>
      </c>
      <c r="AL43" s="171">
        <v>0</v>
      </c>
      <c r="AM43" s="171">
        <v>0</v>
      </c>
      <c r="AN43" s="171">
        <v>0</v>
      </c>
      <c r="AO43" s="171">
        <v>0</v>
      </c>
      <c r="AP43" s="171">
        <v>0</v>
      </c>
      <c r="AQ43" s="171">
        <v>0</v>
      </c>
      <c r="AR43" s="171">
        <v>0</v>
      </c>
      <c r="AS43" s="171">
        <v>0</v>
      </c>
      <c r="AT43" s="171">
        <v>0</v>
      </c>
      <c r="AU43" s="171">
        <v>11</v>
      </c>
      <c r="AV43" s="171">
        <v>13</v>
      </c>
      <c r="AW43" s="171">
        <v>12</v>
      </c>
      <c r="AX43" s="171">
        <v>11</v>
      </c>
      <c r="AY43" s="171">
        <v>13</v>
      </c>
      <c r="AZ43" s="171">
        <v>12</v>
      </c>
      <c r="BA43" s="171">
        <v>11</v>
      </c>
      <c r="BB43" s="171">
        <v>13</v>
      </c>
      <c r="BC43" s="171">
        <v>13</v>
      </c>
      <c r="BD43" s="171">
        <v>15</v>
      </c>
      <c r="BE43" s="171">
        <v>17</v>
      </c>
      <c r="BF43" s="171">
        <v>17</v>
      </c>
      <c r="BG43" s="171">
        <v>25</v>
      </c>
      <c r="BH43" s="171">
        <v>29</v>
      </c>
      <c r="BI43" s="171">
        <v>31</v>
      </c>
      <c r="BJ43" s="171">
        <v>30</v>
      </c>
      <c r="BK43" s="171">
        <v>44</v>
      </c>
      <c r="BL43" s="171">
        <v>54</v>
      </c>
      <c r="BM43" s="171">
        <v>56</v>
      </c>
      <c r="BN43" s="171">
        <v>54</v>
      </c>
      <c r="BO43" s="171">
        <v>57</v>
      </c>
      <c r="BP43" s="171">
        <v>60</v>
      </c>
      <c r="BQ43" s="171">
        <v>58</v>
      </c>
      <c r="BR43" s="171">
        <v>59</v>
      </c>
      <c r="BS43" s="171">
        <v>62</v>
      </c>
      <c r="BT43" s="171">
        <v>61</v>
      </c>
      <c r="BU43" s="171">
        <v>59</v>
      </c>
      <c r="BV43" s="171">
        <v>58</v>
      </c>
      <c r="BW43" s="171">
        <v>55</v>
      </c>
      <c r="BX43" s="171">
        <v>53</v>
      </c>
      <c r="BY43" s="171">
        <v>52</v>
      </c>
      <c r="BZ43" s="171">
        <v>52</v>
      </c>
      <c r="CA43" s="171">
        <v>53</v>
      </c>
      <c r="CB43" s="171">
        <v>55</v>
      </c>
      <c r="CC43" s="172">
        <v>55</v>
      </c>
    </row>
    <row r="44" spans="2:81" x14ac:dyDescent="0.4">
      <c r="B44" s="161" t="s">
        <v>322</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c r="Z44" s="171">
        <v>0</v>
      </c>
      <c r="AA44" s="171">
        <v>0</v>
      </c>
      <c r="AB44" s="171">
        <v>0</v>
      </c>
      <c r="AC44" s="171">
        <v>0</v>
      </c>
      <c r="AD44" s="171">
        <v>0</v>
      </c>
      <c r="AE44" s="171">
        <v>0</v>
      </c>
      <c r="AF44" s="171">
        <v>31</v>
      </c>
      <c r="AG44" s="171">
        <v>44</v>
      </c>
      <c r="AH44" s="171">
        <v>61</v>
      </c>
      <c r="AI44" s="171">
        <v>86</v>
      </c>
      <c r="AJ44" s="171">
        <v>114</v>
      </c>
      <c r="AK44" s="171">
        <v>131</v>
      </c>
      <c r="AL44" s="171">
        <v>154</v>
      </c>
      <c r="AM44" s="171">
        <v>185</v>
      </c>
      <c r="AN44" s="171">
        <v>216</v>
      </c>
      <c r="AO44" s="171">
        <v>246</v>
      </c>
      <c r="AP44" s="171">
        <v>275</v>
      </c>
      <c r="AQ44" s="171">
        <v>303</v>
      </c>
      <c r="AR44" s="171">
        <v>325</v>
      </c>
      <c r="AS44" s="171">
        <v>345</v>
      </c>
      <c r="AT44" s="171">
        <v>364</v>
      </c>
      <c r="AU44" s="171">
        <v>387</v>
      </c>
      <c r="AV44" s="171">
        <v>0</v>
      </c>
      <c r="AW44" s="171">
        <v>0</v>
      </c>
      <c r="AX44" s="171">
        <v>0</v>
      </c>
      <c r="AY44" s="171">
        <v>0</v>
      </c>
      <c r="AZ44" s="171">
        <v>0</v>
      </c>
      <c r="BA44" s="171">
        <v>0</v>
      </c>
      <c r="BB44" s="171">
        <v>0</v>
      </c>
      <c r="BC44" s="171">
        <v>0</v>
      </c>
      <c r="BD44" s="171">
        <v>0</v>
      </c>
      <c r="BE44" s="171">
        <v>0</v>
      </c>
      <c r="BF44" s="171">
        <v>0</v>
      </c>
      <c r="BG44" s="171">
        <v>0</v>
      </c>
      <c r="BH44" s="171">
        <v>0</v>
      </c>
      <c r="BI44" s="171">
        <v>0</v>
      </c>
      <c r="BJ44" s="171">
        <v>0</v>
      </c>
      <c r="BK44" s="171">
        <v>0</v>
      </c>
      <c r="BL44" s="171">
        <v>0</v>
      </c>
      <c r="BM44" s="171">
        <v>0</v>
      </c>
      <c r="BN44" s="171">
        <v>0</v>
      </c>
      <c r="BO44" s="171">
        <v>0</v>
      </c>
      <c r="BP44" s="171">
        <v>0</v>
      </c>
      <c r="BQ44" s="171">
        <v>0</v>
      </c>
      <c r="BR44" s="171">
        <v>0</v>
      </c>
      <c r="BS44" s="171">
        <v>0</v>
      </c>
      <c r="BT44" s="171">
        <v>0</v>
      </c>
      <c r="BU44" s="171">
        <v>0</v>
      </c>
      <c r="BV44" s="171">
        <v>0</v>
      </c>
      <c r="BW44" s="171">
        <v>0</v>
      </c>
      <c r="BX44" s="171">
        <v>0</v>
      </c>
      <c r="BY44" s="171">
        <v>0</v>
      </c>
      <c r="BZ44" s="171">
        <v>0</v>
      </c>
      <c r="CA44" s="171">
        <v>0</v>
      </c>
      <c r="CB44" s="171">
        <v>0</v>
      </c>
      <c r="CC44" s="172">
        <v>0</v>
      </c>
    </row>
    <row r="45" spans="2:81" x14ac:dyDescent="0.4">
      <c r="B45" s="13" t="s">
        <v>255</v>
      </c>
      <c r="D45" s="171">
        <v>0</v>
      </c>
      <c r="E45" s="171">
        <v>0</v>
      </c>
      <c r="F45" s="171">
        <v>0</v>
      </c>
      <c r="G45" s="171">
        <v>0</v>
      </c>
      <c r="H45" s="171">
        <v>0</v>
      </c>
      <c r="I45" s="171">
        <v>0</v>
      </c>
      <c r="J45" s="171">
        <v>0</v>
      </c>
      <c r="K45" s="171">
        <v>0</v>
      </c>
      <c r="L45" s="171">
        <v>0</v>
      </c>
      <c r="M45" s="171">
        <v>0</v>
      </c>
      <c r="N45" s="171">
        <v>0</v>
      </c>
      <c r="O45" s="171">
        <v>0</v>
      </c>
      <c r="P45" s="171">
        <v>0</v>
      </c>
      <c r="Q45" s="171">
        <v>0</v>
      </c>
      <c r="R45" s="171">
        <v>0</v>
      </c>
      <c r="S45" s="171">
        <v>0</v>
      </c>
      <c r="T45" s="171">
        <v>0</v>
      </c>
      <c r="U45" s="171">
        <v>0</v>
      </c>
      <c r="V45" s="171">
        <v>0</v>
      </c>
      <c r="W45" s="171">
        <v>0</v>
      </c>
      <c r="X45" s="171">
        <v>0</v>
      </c>
      <c r="Y45" s="171">
        <v>0</v>
      </c>
      <c r="Z45" s="171">
        <v>0</v>
      </c>
      <c r="AA45" s="171">
        <v>0</v>
      </c>
      <c r="AB45" s="171">
        <v>0</v>
      </c>
      <c r="AC45" s="171">
        <v>0</v>
      </c>
      <c r="AD45" s="171">
        <v>0</v>
      </c>
      <c r="AE45" s="171">
        <v>0</v>
      </c>
      <c r="AF45" s="171">
        <v>0</v>
      </c>
      <c r="AG45" s="171">
        <v>0</v>
      </c>
      <c r="AH45" s="171">
        <v>0</v>
      </c>
      <c r="AI45" s="171">
        <v>0</v>
      </c>
      <c r="AJ45" s="171">
        <v>0</v>
      </c>
      <c r="AK45" s="171">
        <v>0</v>
      </c>
      <c r="AL45" s="171">
        <v>0</v>
      </c>
      <c r="AM45" s="171">
        <v>0</v>
      </c>
      <c r="AN45" s="171">
        <v>0</v>
      </c>
      <c r="AO45" s="171">
        <v>0</v>
      </c>
      <c r="AP45" s="171">
        <v>0</v>
      </c>
      <c r="AQ45" s="171">
        <v>0</v>
      </c>
      <c r="AR45" s="171">
        <v>0</v>
      </c>
      <c r="AS45" s="171">
        <v>0</v>
      </c>
      <c r="AT45" s="171">
        <v>0</v>
      </c>
      <c r="AU45" s="171">
        <v>0</v>
      </c>
      <c r="AV45" s="171">
        <v>0</v>
      </c>
      <c r="AW45" s="171">
        <v>0</v>
      </c>
      <c r="AX45" s="171">
        <v>0</v>
      </c>
      <c r="AY45" s="171">
        <v>0</v>
      </c>
      <c r="AZ45" s="171">
        <v>0</v>
      </c>
      <c r="BA45" s="171">
        <v>0</v>
      </c>
      <c r="BB45" s="171">
        <v>0</v>
      </c>
      <c r="BC45" s="171">
        <v>0</v>
      </c>
      <c r="BD45" s="171">
        <v>0</v>
      </c>
      <c r="BE45" s="171">
        <v>0</v>
      </c>
      <c r="BF45" s="171">
        <v>0</v>
      </c>
      <c r="BG45" s="171">
        <v>0</v>
      </c>
      <c r="BH45" s="171">
        <v>0</v>
      </c>
      <c r="BI45" s="171">
        <v>0</v>
      </c>
      <c r="BJ45" s="171">
        <v>0</v>
      </c>
      <c r="BK45" s="171">
        <v>0</v>
      </c>
      <c r="BL45" s="171">
        <v>0</v>
      </c>
      <c r="BM45" s="171">
        <v>0</v>
      </c>
      <c r="BN45" s="171">
        <v>0</v>
      </c>
      <c r="BO45" s="171">
        <v>0</v>
      </c>
      <c r="BP45" s="171">
        <v>0</v>
      </c>
      <c r="BQ45" s="171">
        <v>12</v>
      </c>
      <c r="BR45" s="171">
        <v>184</v>
      </c>
      <c r="BS45" s="171">
        <v>570</v>
      </c>
      <c r="BT45" s="171">
        <v>968</v>
      </c>
      <c r="BU45" s="171">
        <v>1393</v>
      </c>
      <c r="BV45" s="171">
        <v>1716</v>
      </c>
      <c r="BW45" s="171">
        <v>1935</v>
      </c>
      <c r="BX45" s="171">
        <v>1925</v>
      </c>
      <c r="BY45" s="171">
        <v>2078</v>
      </c>
      <c r="BZ45" s="171">
        <v>2280</v>
      </c>
      <c r="CA45" s="171">
        <v>2454</v>
      </c>
      <c r="CB45" s="171">
        <v>2593</v>
      </c>
      <c r="CC45" s="172">
        <v>2773</v>
      </c>
    </row>
    <row r="46" spans="2:81" x14ac:dyDescent="0.4">
      <c r="B46" s="173" t="s">
        <v>306</v>
      </c>
      <c r="D46" s="171">
        <v>0</v>
      </c>
      <c r="E46" s="171">
        <v>0</v>
      </c>
      <c r="F46" s="171">
        <v>0</v>
      </c>
      <c r="G46" s="171">
        <v>0</v>
      </c>
      <c r="H46" s="171">
        <v>0</v>
      </c>
      <c r="I46" s="171">
        <v>0</v>
      </c>
      <c r="J46" s="171">
        <v>0</v>
      </c>
      <c r="K46" s="171">
        <v>0</v>
      </c>
      <c r="L46" s="171">
        <v>0</v>
      </c>
      <c r="M46" s="171">
        <v>0</v>
      </c>
      <c r="N46" s="171">
        <v>0</v>
      </c>
      <c r="O46" s="171">
        <v>0</v>
      </c>
      <c r="P46" s="171">
        <v>0</v>
      </c>
      <c r="Q46" s="171">
        <v>0</v>
      </c>
      <c r="R46" s="171">
        <v>0</v>
      </c>
      <c r="S46" s="171">
        <v>0</v>
      </c>
      <c r="T46" s="171">
        <v>0</v>
      </c>
      <c r="U46" s="171">
        <v>0</v>
      </c>
      <c r="V46" s="171">
        <v>0</v>
      </c>
      <c r="W46" s="171">
        <v>0</v>
      </c>
      <c r="X46" s="171">
        <v>0</v>
      </c>
      <c r="Y46" s="171">
        <v>0</v>
      </c>
      <c r="Z46" s="171">
        <v>0</v>
      </c>
      <c r="AA46" s="171">
        <v>0</v>
      </c>
      <c r="AB46" s="171">
        <v>0</v>
      </c>
      <c r="AC46" s="171">
        <v>0</v>
      </c>
      <c r="AD46" s="171">
        <v>0</v>
      </c>
      <c r="AE46" s="171">
        <v>0</v>
      </c>
      <c r="AF46" s="171">
        <v>0</v>
      </c>
      <c r="AG46" s="171">
        <v>0</v>
      </c>
      <c r="AH46" s="171">
        <v>0</v>
      </c>
      <c r="AI46" s="171">
        <v>0</v>
      </c>
      <c r="AJ46" s="171">
        <v>0</v>
      </c>
      <c r="AK46" s="171">
        <v>0</v>
      </c>
      <c r="AL46" s="171">
        <v>0</v>
      </c>
      <c r="AM46" s="171">
        <v>0</v>
      </c>
      <c r="AN46" s="171">
        <v>0</v>
      </c>
      <c r="AO46" s="171">
        <v>0</v>
      </c>
      <c r="AP46" s="171">
        <v>0</v>
      </c>
      <c r="AQ46" s="171">
        <v>0</v>
      </c>
      <c r="AR46" s="171">
        <v>0</v>
      </c>
      <c r="AS46" s="171">
        <v>0</v>
      </c>
      <c r="AT46" s="171">
        <v>0</v>
      </c>
      <c r="AU46" s="171">
        <v>0</v>
      </c>
      <c r="AV46" s="171">
        <v>0</v>
      </c>
      <c r="AW46" s="171">
        <v>0</v>
      </c>
      <c r="AX46" s="171">
        <v>0</v>
      </c>
      <c r="AY46" s="171">
        <v>0</v>
      </c>
      <c r="AZ46" s="171">
        <v>0</v>
      </c>
      <c r="BA46" s="171">
        <v>0</v>
      </c>
      <c r="BB46" s="171">
        <v>0</v>
      </c>
      <c r="BC46" s="171">
        <v>0</v>
      </c>
      <c r="BD46" s="171">
        <v>0</v>
      </c>
      <c r="BE46" s="171">
        <v>0</v>
      </c>
      <c r="BF46" s="171">
        <v>0</v>
      </c>
      <c r="BG46" s="171">
        <v>0</v>
      </c>
      <c r="BH46" s="171">
        <v>0</v>
      </c>
      <c r="BI46" s="171">
        <v>0</v>
      </c>
      <c r="BJ46" s="171">
        <v>0</v>
      </c>
      <c r="BK46" s="171">
        <v>0</v>
      </c>
      <c r="BL46" s="171">
        <v>0</v>
      </c>
      <c r="BM46" s="171">
        <v>0</v>
      </c>
      <c r="BN46" s="171">
        <v>0</v>
      </c>
      <c r="BO46" s="171">
        <v>0</v>
      </c>
      <c r="BP46" s="171">
        <v>0</v>
      </c>
      <c r="BQ46" s="171">
        <v>12</v>
      </c>
      <c r="BR46" s="171">
        <v>182</v>
      </c>
      <c r="BS46" s="171">
        <v>563</v>
      </c>
      <c r="BT46" s="171">
        <v>958</v>
      </c>
      <c r="BU46" s="171">
        <v>1378</v>
      </c>
      <c r="BV46" s="171">
        <v>1697</v>
      </c>
      <c r="BW46" s="171">
        <v>1914</v>
      </c>
      <c r="BX46" s="171">
        <v>1902</v>
      </c>
      <c r="BY46" s="171">
        <v>2053</v>
      </c>
      <c r="BZ46" s="171">
        <v>2252</v>
      </c>
      <c r="CA46" s="171">
        <v>2423</v>
      </c>
      <c r="CB46" s="171">
        <v>2561</v>
      </c>
      <c r="CC46" s="172">
        <v>2739</v>
      </c>
    </row>
    <row r="47" spans="2:81" x14ac:dyDescent="0.4">
      <c r="B47" s="173" t="s">
        <v>307</v>
      </c>
      <c r="D47" s="171">
        <v>0</v>
      </c>
      <c r="E47" s="171">
        <v>0</v>
      </c>
      <c r="F47" s="171">
        <v>0</v>
      </c>
      <c r="G47" s="171">
        <v>0</v>
      </c>
      <c r="H47" s="171">
        <v>0</v>
      </c>
      <c r="I47" s="171">
        <v>0</v>
      </c>
      <c r="J47" s="171">
        <v>0</v>
      </c>
      <c r="K47" s="171">
        <v>0</v>
      </c>
      <c r="L47" s="171">
        <v>0</v>
      </c>
      <c r="M47" s="171">
        <v>0</v>
      </c>
      <c r="N47" s="171">
        <v>0</v>
      </c>
      <c r="O47" s="171">
        <v>0</v>
      </c>
      <c r="P47" s="171">
        <v>0</v>
      </c>
      <c r="Q47" s="171">
        <v>0</v>
      </c>
      <c r="R47" s="171">
        <v>0</v>
      </c>
      <c r="S47" s="171">
        <v>0</v>
      </c>
      <c r="T47" s="171">
        <v>0</v>
      </c>
      <c r="U47" s="171">
        <v>0</v>
      </c>
      <c r="V47" s="171">
        <v>0</v>
      </c>
      <c r="W47" s="171">
        <v>0</v>
      </c>
      <c r="X47" s="171">
        <v>0</v>
      </c>
      <c r="Y47" s="171">
        <v>0</v>
      </c>
      <c r="Z47" s="171">
        <v>0</v>
      </c>
      <c r="AA47" s="171">
        <v>0</v>
      </c>
      <c r="AB47" s="171">
        <v>0</v>
      </c>
      <c r="AC47" s="171">
        <v>0</v>
      </c>
      <c r="AD47" s="171">
        <v>0</v>
      </c>
      <c r="AE47" s="171">
        <v>0</v>
      </c>
      <c r="AF47" s="171">
        <v>0</v>
      </c>
      <c r="AG47" s="171">
        <v>0</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c r="AX47" s="171">
        <v>0</v>
      </c>
      <c r="AY47" s="171">
        <v>0</v>
      </c>
      <c r="AZ47" s="171">
        <v>0</v>
      </c>
      <c r="BA47" s="171">
        <v>0</v>
      </c>
      <c r="BB47" s="171">
        <v>0</v>
      </c>
      <c r="BC47" s="171">
        <v>0</v>
      </c>
      <c r="BD47" s="171">
        <v>0</v>
      </c>
      <c r="BE47" s="171">
        <v>0</v>
      </c>
      <c r="BF47" s="171">
        <v>0</v>
      </c>
      <c r="BG47" s="171">
        <v>0</v>
      </c>
      <c r="BH47" s="171">
        <v>0</v>
      </c>
      <c r="BI47" s="171">
        <v>0</v>
      </c>
      <c r="BJ47" s="171">
        <v>0</v>
      </c>
      <c r="BK47" s="171">
        <v>0</v>
      </c>
      <c r="BL47" s="171">
        <v>0</v>
      </c>
      <c r="BM47" s="171">
        <v>0</v>
      </c>
      <c r="BN47" s="171">
        <v>0</v>
      </c>
      <c r="BO47" s="171">
        <v>0</v>
      </c>
      <c r="BP47" s="171">
        <v>0</v>
      </c>
      <c r="BQ47" s="171">
        <v>0</v>
      </c>
      <c r="BR47" s="171">
        <v>2</v>
      </c>
      <c r="BS47" s="171">
        <v>6</v>
      </c>
      <c r="BT47" s="171">
        <v>11</v>
      </c>
      <c r="BU47" s="171">
        <v>15</v>
      </c>
      <c r="BV47" s="171">
        <v>19</v>
      </c>
      <c r="BW47" s="171">
        <v>21</v>
      </c>
      <c r="BX47" s="171">
        <v>23</v>
      </c>
      <c r="BY47" s="171">
        <v>25</v>
      </c>
      <c r="BZ47" s="171">
        <v>28</v>
      </c>
      <c r="CA47" s="171">
        <v>31</v>
      </c>
      <c r="CB47" s="171">
        <v>32</v>
      </c>
      <c r="CC47" s="172">
        <v>34</v>
      </c>
    </row>
    <row r="48" spans="2:81" ht="25.5" customHeight="1" x14ac:dyDescent="0.4">
      <c r="B48" s="161" t="s">
        <v>259</v>
      </c>
      <c r="D48" s="171">
        <v>0</v>
      </c>
      <c r="E48" s="171">
        <v>0</v>
      </c>
      <c r="F48" s="171">
        <v>0</v>
      </c>
      <c r="G48" s="171">
        <v>0</v>
      </c>
      <c r="H48" s="171">
        <v>0</v>
      </c>
      <c r="I48" s="171">
        <v>0</v>
      </c>
      <c r="J48" s="171">
        <v>0</v>
      </c>
      <c r="K48" s="171">
        <v>0</v>
      </c>
      <c r="L48" s="171">
        <v>0</v>
      </c>
      <c r="M48" s="171">
        <v>0</v>
      </c>
      <c r="N48" s="171">
        <v>0</v>
      </c>
      <c r="O48" s="171">
        <v>0</v>
      </c>
      <c r="P48" s="171">
        <v>0</v>
      </c>
      <c r="Q48" s="171">
        <v>0</v>
      </c>
      <c r="R48" s="171">
        <v>0</v>
      </c>
      <c r="S48" s="171">
        <v>0</v>
      </c>
      <c r="T48" s="171">
        <v>0</v>
      </c>
      <c r="U48" s="171">
        <v>0</v>
      </c>
      <c r="V48" s="171">
        <v>0</v>
      </c>
      <c r="W48" s="171">
        <v>0</v>
      </c>
      <c r="X48" s="171">
        <v>0</v>
      </c>
      <c r="Y48" s="171">
        <v>0</v>
      </c>
      <c r="Z48" s="171">
        <v>0</v>
      </c>
      <c r="AA48" s="171">
        <v>0</v>
      </c>
      <c r="AB48" s="171">
        <v>0</v>
      </c>
      <c r="AC48" s="171">
        <v>0</v>
      </c>
      <c r="AD48" s="171">
        <v>0</v>
      </c>
      <c r="AE48" s="171">
        <v>0</v>
      </c>
      <c r="AF48" s="171">
        <v>100</v>
      </c>
      <c r="AG48" s="171">
        <v>103</v>
      </c>
      <c r="AH48" s="171">
        <v>110</v>
      </c>
      <c r="AI48" s="171">
        <v>143</v>
      </c>
      <c r="AJ48" s="171">
        <v>164</v>
      </c>
      <c r="AK48" s="171">
        <v>169</v>
      </c>
      <c r="AL48" s="171">
        <v>177</v>
      </c>
      <c r="AM48" s="171">
        <v>188</v>
      </c>
      <c r="AN48" s="171">
        <v>212</v>
      </c>
      <c r="AO48" s="171">
        <v>227</v>
      </c>
      <c r="AP48" s="171">
        <v>228</v>
      </c>
      <c r="AQ48" s="171">
        <v>228</v>
      </c>
      <c r="AR48" s="171">
        <v>233</v>
      </c>
      <c r="AS48" s="171">
        <v>240</v>
      </c>
      <c r="AT48" s="171">
        <v>247</v>
      </c>
      <c r="AU48" s="171">
        <v>257</v>
      </c>
      <c r="AV48" s="171">
        <v>265</v>
      </c>
      <c r="AW48" s="171">
        <v>273</v>
      </c>
      <c r="AX48" s="171">
        <v>289</v>
      </c>
      <c r="AY48" s="171">
        <v>308</v>
      </c>
      <c r="AZ48" s="171">
        <v>328</v>
      </c>
      <c r="BA48" s="171">
        <v>339</v>
      </c>
      <c r="BB48" s="171">
        <v>338</v>
      </c>
      <c r="BC48" s="171">
        <v>337</v>
      </c>
      <c r="BD48" s="171">
        <v>336</v>
      </c>
      <c r="BE48" s="171">
        <v>326</v>
      </c>
      <c r="BF48" s="171">
        <v>289</v>
      </c>
      <c r="BG48" s="171">
        <v>274</v>
      </c>
      <c r="BH48" s="171">
        <v>260</v>
      </c>
      <c r="BI48" s="171">
        <v>246</v>
      </c>
      <c r="BJ48" s="171">
        <v>234</v>
      </c>
      <c r="BK48" s="171">
        <v>221</v>
      </c>
      <c r="BL48" s="171">
        <v>210</v>
      </c>
      <c r="BM48" s="171">
        <v>200</v>
      </c>
      <c r="BN48" s="171">
        <v>191</v>
      </c>
      <c r="BO48" s="171">
        <v>184</v>
      </c>
      <c r="BP48" s="171">
        <v>177</v>
      </c>
      <c r="BQ48" s="171">
        <v>167</v>
      </c>
      <c r="BR48" s="171">
        <v>134</v>
      </c>
      <c r="BS48" s="171">
        <v>75</v>
      </c>
      <c r="BT48" s="171">
        <v>25</v>
      </c>
      <c r="BU48" s="171">
        <v>3</v>
      </c>
      <c r="BV48" s="171">
        <v>0</v>
      </c>
      <c r="BW48" s="171">
        <v>0</v>
      </c>
      <c r="BX48" s="171">
        <v>0</v>
      </c>
      <c r="BY48" s="171">
        <v>0</v>
      </c>
      <c r="BZ48" s="171">
        <v>0</v>
      </c>
      <c r="CA48" s="171">
        <v>0</v>
      </c>
      <c r="CB48" s="171">
        <v>0</v>
      </c>
      <c r="CC48" s="172">
        <v>0</v>
      </c>
    </row>
    <row r="49" spans="1:81" x14ac:dyDescent="0.4">
      <c r="B49" s="161" t="s">
        <v>264</v>
      </c>
      <c r="D49" s="171">
        <v>0</v>
      </c>
      <c r="E49" s="171">
        <v>0</v>
      </c>
      <c r="F49" s="171">
        <v>0</v>
      </c>
      <c r="G49" s="171">
        <v>0</v>
      </c>
      <c r="H49" s="171">
        <v>0</v>
      </c>
      <c r="I49" s="171">
        <v>0</v>
      </c>
      <c r="J49" s="171">
        <v>0</v>
      </c>
      <c r="K49" s="171">
        <v>0</v>
      </c>
      <c r="L49" s="171">
        <v>0</v>
      </c>
      <c r="M49" s="171">
        <v>0</v>
      </c>
      <c r="N49" s="171">
        <v>0</v>
      </c>
      <c r="O49" s="171">
        <v>0</v>
      </c>
      <c r="P49" s="171">
        <v>0</v>
      </c>
      <c r="Q49" s="171">
        <v>0</v>
      </c>
      <c r="R49" s="171">
        <v>0</v>
      </c>
      <c r="S49" s="171">
        <v>0</v>
      </c>
      <c r="T49" s="171">
        <v>0</v>
      </c>
      <c r="U49" s="171">
        <v>0</v>
      </c>
      <c r="V49" s="171">
        <v>0</v>
      </c>
      <c r="W49" s="171">
        <v>0</v>
      </c>
      <c r="X49" s="171">
        <v>0</v>
      </c>
      <c r="Y49" s="171">
        <v>0</v>
      </c>
      <c r="Z49" s="171">
        <v>0</v>
      </c>
      <c r="AA49" s="171">
        <v>0</v>
      </c>
      <c r="AB49" s="171">
        <v>0</v>
      </c>
      <c r="AC49" s="171">
        <v>0</v>
      </c>
      <c r="AD49" s="171">
        <v>0</v>
      </c>
      <c r="AE49" s="171">
        <v>0</v>
      </c>
      <c r="AF49" s="171">
        <v>0</v>
      </c>
      <c r="AG49" s="171">
        <v>0</v>
      </c>
      <c r="AH49" s="171">
        <v>0</v>
      </c>
      <c r="AI49" s="171">
        <v>0</v>
      </c>
      <c r="AJ49" s="171">
        <v>0</v>
      </c>
      <c r="AK49" s="171">
        <v>0</v>
      </c>
      <c r="AL49" s="171">
        <v>0</v>
      </c>
      <c r="AM49" s="171">
        <v>0</v>
      </c>
      <c r="AN49" s="171">
        <v>0</v>
      </c>
      <c r="AO49" s="171">
        <v>0</v>
      </c>
      <c r="AP49" s="171">
        <v>0</v>
      </c>
      <c r="AQ49" s="171">
        <v>0</v>
      </c>
      <c r="AR49" s="171">
        <v>0</v>
      </c>
      <c r="AS49" s="171">
        <v>0</v>
      </c>
      <c r="AT49" s="171">
        <v>0</v>
      </c>
      <c r="AU49" s="171">
        <v>0</v>
      </c>
      <c r="AV49" s="171">
        <v>0</v>
      </c>
      <c r="AW49" s="171">
        <v>0</v>
      </c>
      <c r="AX49" s="171">
        <v>0</v>
      </c>
      <c r="AY49" s="171">
        <v>0</v>
      </c>
      <c r="AZ49" s="171">
        <v>0</v>
      </c>
      <c r="BA49" s="171">
        <v>0</v>
      </c>
      <c r="BB49" s="171">
        <v>0</v>
      </c>
      <c r="BC49" s="171">
        <v>0</v>
      </c>
      <c r="BD49" s="171">
        <v>80</v>
      </c>
      <c r="BE49" s="171">
        <v>82</v>
      </c>
      <c r="BF49" s="171">
        <v>86</v>
      </c>
      <c r="BG49" s="171">
        <v>104</v>
      </c>
      <c r="BH49" s="171">
        <v>137</v>
      </c>
      <c r="BI49" s="171">
        <v>154</v>
      </c>
      <c r="BJ49" s="171">
        <v>154</v>
      </c>
      <c r="BK49" s="171">
        <v>193</v>
      </c>
      <c r="BL49" s="171">
        <v>245</v>
      </c>
      <c r="BM49" s="171">
        <v>250</v>
      </c>
      <c r="BN49" s="171">
        <v>269</v>
      </c>
      <c r="BO49" s="171">
        <v>266</v>
      </c>
      <c r="BP49" s="171">
        <v>275</v>
      </c>
      <c r="BQ49" s="171">
        <v>271</v>
      </c>
      <c r="BR49" s="171">
        <v>264</v>
      </c>
      <c r="BS49" s="171">
        <v>263</v>
      </c>
      <c r="BT49" s="171">
        <v>270</v>
      </c>
      <c r="BU49" s="171">
        <v>271</v>
      </c>
      <c r="BV49" s="171">
        <v>269</v>
      </c>
      <c r="BW49" s="171">
        <v>263</v>
      </c>
      <c r="BX49" s="171">
        <v>263</v>
      </c>
      <c r="BY49" s="171">
        <v>261</v>
      </c>
      <c r="BZ49" s="171">
        <v>262</v>
      </c>
      <c r="CA49" s="171">
        <v>265</v>
      </c>
      <c r="CB49" s="171">
        <v>268</v>
      </c>
      <c r="CC49" s="172">
        <v>270</v>
      </c>
    </row>
    <row r="50" spans="1:81" s="200" customFormat="1" x14ac:dyDescent="0.4">
      <c r="A50" s="199"/>
      <c r="B50" s="161" t="s">
        <v>268</v>
      </c>
      <c r="D50" s="171">
        <v>0</v>
      </c>
      <c r="E50" s="171">
        <v>0</v>
      </c>
      <c r="F50" s="171">
        <v>0</v>
      </c>
      <c r="G50" s="171">
        <v>0</v>
      </c>
      <c r="H50" s="171">
        <v>0</v>
      </c>
      <c r="I50" s="171">
        <v>0</v>
      </c>
      <c r="J50" s="171">
        <v>0</v>
      </c>
      <c r="K50" s="171">
        <v>0</v>
      </c>
      <c r="L50" s="171">
        <v>0</v>
      </c>
      <c r="M50" s="171">
        <v>0</v>
      </c>
      <c r="N50" s="171">
        <v>0</v>
      </c>
      <c r="O50" s="171">
        <v>0</v>
      </c>
      <c r="P50" s="171">
        <v>0</v>
      </c>
      <c r="Q50" s="171">
        <v>0</v>
      </c>
      <c r="R50" s="171">
        <v>0</v>
      </c>
      <c r="S50" s="171">
        <v>0</v>
      </c>
      <c r="T50" s="171">
        <v>0</v>
      </c>
      <c r="U50" s="171">
        <v>0</v>
      </c>
      <c r="V50" s="171">
        <v>0</v>
      </c>
      <c r="W50" s="171">
        <v>0</v>
      </c>
      <c r="X50" s="171">
        <v>0</v>
      </c>
      <c r="Y50" s="171">
        <v>0</v>
      </c>
      <c r="Z50" s="171">
        <v>0</v>
      </c>
      <c r="AA50" s="171">
        <v>0</v>
      </c>
      <c r="AB50" s="171">
        <v>0</v>
      </c>
      <c r="AC50" s="171">
        <v>0</v>
      </c>
      <c r="AD50" s="171">
        <v>0</v>
      </c>
      <c r="AE50" s="171">
        <v>0</v>
      </c>
      <c r="AF50" s="171">
        <v>572</v>
      </c>
      <c r="AG50" s="171">
        <v>552</v>
      </c>
      <c r="AH50" s="171">
        <v>503</v>
      </c>
      <c r="AI50" s="171">
        <v>461</v>
      </c>
      <c r="AJ50" s="171">
        <v>823</v>
      </c>
      <c r="AK50" s="171">
        <v>901</v>
      </c>
      <c r="AL50" s="171">
        <v>978</v>
      </c>
      <c r="AM50" s="171">
        <v>925</v>
      </c>
      <c r="AN50" s="171">
        <v>913</v>
      </c>
      <c r="AO50" s="171">
        <v>886</v>
      </c>
      <c r="AP50" s="171">
        <v>924</v>
      </c>
      <c r="AQ50" s="171">
        <v>716</v>
      </c>
      <c r="AR50" s="171">
        <v>546</v>
      </c>
      <c r="AS50" s="171">
        <v>319</v>
      </c>
      <c r="AT50" s="171">
        <v>328</v>
      </c>
      <c r="AU50" s="171">
        <v>603</v>
      </c>
      <c r="AV50" s="171">
        <v>660</v>
      </c>
      <c r="AW50" s="171">
        <v>609</v>
      </c>
      <c r="AX50" s="171">
        <v>487</v>
      </c>
      <c r="AY50" s="171">
        <v>395</v>
      </c>
      <c r="AZ50" s="171">
        <v>0</v>
      </c>
      <c r="BA50" s="171">
        <v>0</v>
      </c>
      <c r="BB50" s="171">
        <v>0</v>
      </c>
      <c r="BC50" s="171">
        <v>0</v>
      </c>
      <c r="BD50" s="171">
        <v>0</v>
      </c>
      <c r="BE50" s="171">
        <v>0</v>
      </c>
      <c r="BF50" s="171">
        <v>0</v>
      </c>
      <c r="BG50" s="171">
        <v>0</v>
      </c>
      <c r="BH50" s="171">
        <v>0</v>
      </c>
      <c r="BI50" s="171">
        <v>0</v>
      </c>
      <c r="BJ50" s="171">
        <v>0</v>
      </c>
      <c r="BK50" s="171">
        <v>0</v>
      </c>
      <c r="BL50" s="171">
        <v>0</v>
      </c>
      <c r="BM50" s="171">
        <v>0</v>
      </c>
      <c r="BN50" s="171">
        <v>0</v>
      </c>
      <c r="BO50" s="171">
        <v>0</v>
      </c>
      <c r="BP50" s="171">
        <v>0</v>
      </c>
      <c r="BQ50" s="171">
        <v>0</v>
      </c>
      <c r="BR50" s="171">
        <v>0</v>
      </c>
      <c r="BS50" s="171">
        <v>0</v>
      </c>
      <c r="BT50" s="171">
        <v>0</v>
      </c>
      <c r="BU50" s="171">
        <v>0</v>
      </c>
      <c r="BV50" s="171">
        <v>0</v>
      </c>
      <c r="BW50" s="171">
        <v>0</v>
      </c>
      <c r="BX50" s="171">
        <v>0</v>
      </c>
      <c r="BY50" s="171">
        <v>0</v>
      </c>
      <c r="BZ50" s="171">
        <v>0</v>
      </c>
      <c r="CA50" s="171">
        <v>0</v>
      </c>
      <c r="CB50" s="171">
        <v>0</v>
      </c>
      <c r="CC50" s="172">
        <v>0</v>
      </c>
    </row>
    <row r="51" spans="1:81" s="200" customFormat="1" x14ac:dyDescent="0.4">
      <c r="A51" s="199"/>
      <c r="B51" s="161" t="s">
        <v>366</v>
      </c>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v>2</v>
      </c>
      <c r="BR51" s="171">
        <v>13</v>
      </c>
      <c r="BS51" s="171">
        <v>130</v>
      </c>
      <c r="BT51" s="171">
        <v>373</v>
      </c>
      <c r="BU51" s="171">
        <v>627</v>
      </c>
      <c r="BV51" s="171">
        <v>1282</v>
      </c>
      <c r="BW51" s="171">
        <v>2159</v>
      </c>
      <c r="BX51" s="171">
        <v>4319</v>
      </c>
      <c r="BY51" s="171">
        <v>4987</v>
      </c>
      <c r="BZ51" s="171">
        <v>4744</v>
      </c>
      <c r="CA51" s="171">
        <v>5061</v>
      </c>
      <c r="CB51" s="171">
        <v>5497</v>
      </c>
      <c r="CC51" s="172">
        <v>6120</v>
      </c>
    </row>
    <row r="52" spans="1:81" ht="26.25" customHeight="1" x14ac:dyDescent="0.4">
      <c r="B52" s="182" t="s">
        <v>367</v>
      </c>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2"/>
    </row>
    <row r="53" spans="1:81" x14ac:dyDescent="0.4">
      <c r="B53" s="161" t="s">
        <v>215</v>
      </c>
      <c r="D53" s="171">
        <v>0</v>
      </c>
      <c r="E53" s="171">
        <v>0</v>
      </c>
      <c r="F53" s="171">
        <v>0</v>
      </c>
      <c r="G53" s="171">
        <v>0</v>
      </c>
      <c r="H53" s="171">
        <v>0</v>
      </c>
      <c r="I53" s="171">
        <v>0</v>
      </c>
      <c r="J53" s="171">
        <v>0</v>
      </c>
      <c r="K53" s="171">
        <v>0</v>
      </c>
      <c r="L53" s="171">
        <v>0</v>
      </c>
      <c r="M53" s="171">
        <v>0</v>
      </c>
      <c r="N53" s="171">
        <v>0</v>
      </c>
      <c r="O53" s="171">
        <v>0</v>
      </c>
      <c r="P53" s="171">
        <v>0</v>
      </c>
      <c r="Q53" s="171">
        <v>0</v>
      </c>
      <c r="R53" s="171">
        <v>0</v>
      </c>
      <c r="S53" s="171">
        <v>0</v>
      </c>
      <c r="T53" s="171">
        <v>0</v>
      </c>
      <c r="U53" s="171">
        <v>0</v>
      </c>
      <c r="V53" s="171">
        <v>0</v>
      </c>
      <c r="W53" s="171">
        <v>0</v>
      </c>
      <c r="X53" s="171">
        <v>0</v>
      </c>
      <c r="Y53" s="171">
        <v>0</v>
      </c>
      <c r="Z53" s="171">
        <v>0</v>
      </c>
      <c r="AA53" s="171">
        <v>0</v>
      </c>
      <c r="AB53" s="171">
        <v>0</v>
      </c>
      <c r="AC53" s="171">
        <v>0</v>
      </c>
      <c r="AD53" s="171">
        <v>0</v>
      </c>
      <c r="AE53" s="171">
        <v>0</v>
      </c>
      <c r="AF53" s="171">
        <v>0</v>
      </c>
      <c r="AG53" s="171">
        <v>0</v>
      </c>
      <c r="AH53" s="171">
        <v>0</v>
      </c>
      <c r="AI53" s="171">
        <v>0</v>
      </c>
      <c r="AJ53" s="171">
        <v>0</v>
      </c>
      <c r="AK53" s="171">
        <v>0</v>
      </c>
      <c r="AL53" s="171">
        <v>0</v>
      </c>
      <c r="AM53" s="171">
        <v>0</v>
      </c>
      <c r="AN53" s="171">
        <v>0</v>
      </c>
      <c r="AO53" s="171">
        <v>0</v>
      </c>
      <c r="AP53" s="171">
        <v>0</v>
      </c>
      <c r="AQ53" s="171">
        <v>0</v>
      </c>
      <c r="AR53" s="171">
        <v>0</v>
      </c>
      <c r="AS53" s="171">
        <v>0</v>
      </c>
      <c r="AT53" s="171">
        <v>0</v>
      </c>
      <c r="AU53" s="171">
        <v>0</v>
      </c>
      <c r="AV53" s="171">
        <v>0</v>
      </c>
      <c r="AW53" s="171">
        <v>0</v>
      </c>
      <c r="AX53" s="171">
        <v>0</v>
      </c>
      <c r="AY53" s="171">
        <v>1268</v>
      </c>
      <c r="AZ53" s="171">
        <v>1298</v>
      </c>
      <c r="BA53" s="171">
        <v>1365</v>
      </c>
      <c r="BB53" s="171">
        <v>1404</v>
      </c>
      <c r="BC53" s="171">
        <v>1434</v>
      </c>
      <c r="BD53" s="171">
        <v>1464</v>
      </c>
      <c r="BE53" s="171">
        <v>1495</v>
      </c>
      <c r="BF53" s="171">
        <v>1510</v>
      </c>
      <c r="BG53" s="171">
        <v>1547</v>
      </c>
      <c r="BH53" s="171">
        <v>1589</v>
      </c>
      <c r="BI53" s="171">
        <v>1629</v>
      </c>
      <c r="BJ53" s="171">
        <v>1666</v>
      </c>
      <c r="BK53" s="171">
        <v>1700</v>
      </c>
      <c r="BL53" s="171">
        <v>1737</v>
      </c>
      <c r="BM53" s="171">
        <v>1776</v>
      </c>
      <c r="BN53" s="171">
        <v>1782</v>
      </c>
      <c r="BO53" s="171">
        <v>1756</v>
      </c>
      <c r="BP53" s="171">
        <v>1710</v>
      </c>
      <c r="BQ53" s="171">
        <v>1641</v>
      </c>
      <c r="BR53" s="171">
        <v>1617</v>
      </c>
      <c r="BS53" s="171">
        <v>1603</v>
      </c>
      <c r="BT53" s="171">
        <v>1594</v>
      </c>
      <c r="BU53" s="171">
        <v>1578</v>
      </c>
      <c r="BV53" s="171">
        <v>1571</v>
      </c>
      <c r="BW53" s="171">
        <v>1595</v>
      </c>
      <c r="BX53" s="171">
        <v>1440</v>
      </c>
      <c r="BY53" s="171">
        <v>1451</v>
      </c>
      <c r="BZ53" s="171">
        <v>1476</v>
      </c>
      <c r="CA53" s="171">
        <v>1505</v>
      </c>
      <c r="CB53" s="171">
        <v>1541</v>
      </c>
      <c r="CC53" s="172">
        <v>1588</v>
      </c>
    </row>
    <row r="54" spans="1:81" x14ac:dyDescent="0.4">
      <c r="B54" s="173" t="s">
        <v>306</v>
      </c>
      <c r="D54" s="171">
        <v>0</v>
      </c>
      <c r="E54" s="171">
        <v>0</v>
      </c>
      <c r="F54" s="171">
        <v>0</v>
      </c>
      <c r="G54" s="171">
        <v>0</v>
      </c>
      <c r="H54" s="171">
        <v>0</v>
      </c>
      <c r="I54" s="171">
        <v>0</v>
      </c>
      <c r="J54" s="171">
        <v>0</v>
      </c>
      <c r="K54" s="171">
        <v>0</v>
      </c>
      <c r="L54" s="171">
        <v>0</v>
      </c>
      <c r="M54" s="171">
        <v>0</v>
      </c>
      <c r="N54" s="171">
        <v>0</v>
      </c>
      <c r="O54" s="171">
        <v>0</v>
      </c>
      <c r="P54" s="171">
        <v>0</v>
      </c>
      <c r="Q54" s="171">
        <v>0</v>
      </c>
      <c r="R54" s="171">
        <v>0</v>
      </c>
      <c r="S54" s="171">
        <v>0</v>
      </c>
      <c r="T54" s="171">
        <v>0</v>
      </c>
      <c r="U54" s="171">
        <v>0</v>
      </c>
      <c r="V54" s="171">
        <v>0</v>
      </c>
      <c r="W54" s="171">
        <v>0</v>
      </c>
      <c r="X54" s="171">
        <v>0</v>
      </c>
      <c r="Y54" s="171">
        <v>0</v>
      </c>
      <c r="Z54" s="171">
        <v>0</v>
      </c>
      <c r="AA54" s="171">
        <v>0</v>
      </c>
      <c r="AB54" s="171">
        <v>0</v>
      </c>
      <c r="AC54" s="171">
        <v>72</v>
      </c>
      <c r="AD54" s="171">
        <v>84</v>
      </c>
      <c r="AE54" s="171">
        <v>99</v>
      </c>
      <c r="AF54" s="171">
        <v>112</v>
      </c>
      <c r="AG54" s="171">
        <v>129</v>
      </c>
      <c r="AH54" s="171">
        <v>143</v>
      </c>
      <c r="AI54" s="171">
        <v>151</v>
      </c>
      <c r="AJ54" s="171">
        <v>179</v>
      </c>
      <c r="AK54" s="171">
        <v>203</v>
      </c>
      <c r="AL54" s="171">
        <v>230</v>
      </c>
      <c r="AM54" s="171">
        <v>269</v>
      </c>
      <c r="AN54" s="171">
        <v>317</v>
      </c>
      <c r="AO54" s="171">
        <v>359</v>
      </c>
      <c r="AP54" s="171">
        <v>394</v>
      </c>
      <c r="AQ54" s="171">
        <v>443</v>
      </c>
      <c r="AR54" s="171">
        <v>490</v>
      </c>
      <c r="AS54" s="171">
        <v>538</v>
      </c>
      <c r="AT54" s="171">
        <v>596</v>
      </c>
      <c r="AU54" s="171">
        <v>686</v>
      </c>
      <c r="AV54" s="171">
        <v>890</v>
      </c>
      <c r="AW54" s="171">
        <v>962</v>
      </c>
      <c r="AX54" s="171">
        <v>1046</v>
      </c>
      <c r="AY54" s="171">
        <v>1115</v>
      </c>
      <c r="AZ54" s="171">
        <v>1152</v>
      </c>
      <c r="BA54" s="171">
        <v>1207</v>
      </c>
      <c r="BB54" s="171">
        <v>1238</v>
      </c>
      <c r="BC54" s="171">
        <v>1256</v>
      </c>
      <c r="BD54" s="171">
        <v>1276</v>
      </c>
      <c r="BE54" s="171">
        <v>1296</v>
      </c>
      <c r="BF54" s="171">
        <v>1304</v>
      </c>
      <c r="BG54" s="171">
        <v>1343</v>
      </c>
      <c r="BH54" s="171">
        <v>1400</v>
      </c>
      <c r="BI54" s="171">
        <v>1445</v>
      </c>
      <c r="BJ54" s="171">
        <v>1489</v>
      </c>
      <c r="BK54" s="171">
        <v>1528</v>
      </c>
      <c r="BL54" s="171">
        <v>1568</v>
      </c>
      <c r="BM54" s="171">
        <v>1607</v>
      </c>
      <c r="BN54" s="171">
        <v>1619</v>
      </c>
      <c r="BO54" s="171">
        <v>1597</v>
      </c>
      <c r="BP54" s="171">
        <v>1553</v>
      </c>
      <c r="BQ54" s="171">
        <v>1490</v>
      </c>
      <c r="BR54" s="171">
        <v>1462</v>
      </c>
      <c r="BS54" s="171">
        <v>1459</v>
      </c>
      <c r="BT54" s="171">
        <v>1445</v>
      </c>
      <c r="BU54" s="171">
        <v>1435</v>
      </c>
      <c r="BV54" s="171">
        <v>1431</v>
      </c>
      <c r="BW54" s="171">
        <v>1443</v>
      </c>
      <c r="BX54" s="171">
        <v>1322</v>
      </c>
      <c r="BY54" s="171">
        <v>1334</v>
      </c>
      <c r="BZ54" s="171">
        <v>1357</v>
      </c>
      <c r="CA54" s="171">
        <v>1385</v>
      </c>
      <c r="CB54" s="171">
        <v>1416</v>
      </c>
      <c r="CC54" s="172">
        <v>1459</v>
      </c>
    </row>
    <row r="55" spans="1:81" x14ac:dyDescent="0.4">
      <c r="B55" s="173" t="s">
        <v>307</v>
      </c>
      <c r="D55" s="171">
        <v>0</v>
      </c>
      <c r="E55" s="171">
        <v>0</v>
      </c>
      <c r="F55" s="171">
        <v>0</v>
      </c>
      <c r="G55" s="171">
        <v>0</v>
      </c>
      <c r="H55" s="171">
        <v>0</v>
      </c>
      <c r="I55" s="171">
        <v>0</v>
      </c>
      <c r="J55" s="171">
        <v>0</v>
      </c>
      <c r="K55" s="171">
        <v>0</v>
      </c>
      <c r="L55" s="171">
        <v>0</v>
      </c>
      <c r="M55" s="171">
        <v>0</v>
      </c>
      <c r="N55" s="171">
        <v>0</v>
      </c>
      <c r="O55" s="171">
        <v>0</v>
      </c>
      <c r="P55" s="171">
        <v>0</v>
      </c>
      <c r="Q55" s="171">
        <v>0</v>
      </c>
      <c r="R55" s="171">
        <v>0</v>
      </c>
      <c r="S55" s="171">
        <v>0</v>
      </c>
      <c r="T55" s="171">
        <v>0</v>
      </c>
      <c r="U55" s="171">
        <v>0</v>
      </c>
      <c r="V55" s="171">
        <v>0</v>
      </c>
      <c r="W55" s="171">
        <v>0</v>
      </c>
      <c r="X55" s="171">
        <v>0</v>
      </c>
      <c r="Y55" s="171">
        <v>0</v>
      </c>
      <c r="Z55" s="171">
        <v>0</v>
      </c>
      <c r="AA55" s="171">
        <v>0</v>
      </c>
      <c r="AB55" s="171">
        <v>0</v>
      </c>
      <c r="AC55" s="171">
        <v>0</v>
      </c>
      <c r="AD55" s="171">
        <v>0</v>
      </c>
      <c r="AE55" s="171">
        <v>0</v>
      </c>
      <c r="AF55" s="171">
        <v>0</v>
      </c>
      <c r="AG55" s="171">
        <v>0</v>
      </c>
      <c r="AH55" s="171">
        <v>0</v>
      </c>
      <c r="AI55" s="171">
        <v>0</v>
      </c>
      <c r="AJ55" s="171">
        <v>0</v>
      </c>
      <c r="AK55" s="171">
        <v>0</v>
      </c>
      <c r="AL55" s="171">
        <v>0</v>
      </c>
      <c r="AM55" s="171">
        <v>0</v>
      </c>
      <c r="AN55" s="171">
        <v>0</v>
      </c>
      <c r="AO55" s="171">
        <v>0</v>
      </c>
      <c r="AP55" s="171">
        <v>0</v>
      </c>
      <c r="AQ55" s="171">
        <v>0</v>
      </c>
      <c r="AR55" s="171">
        <v>0</v>
      </c>
      <c r="AS55" s="171">
        <v>0</v>
      </c>
      <c r="AT55" s="171">
        <v>0</v>
      </c>
      <c r="AU55" s="171">
        <v>0</v>
      </c>
      <c r="AV55" s="171">
        <v>0</v>
      </c>
      <c r="AW55" s="171">
        <v>0</v>
      </c>
      <c r="AX55" s="171">
        <v>0</v>
      </c>
      <c r="AY55" s="171">
        <v>153</v>
      </c>
      <c r="AZ55" s="171">
        <v>146</v>
      </c>
      <c r="BA55" s="171">
        <v>158</v>
      </c>
      <c r="BB55" s="171">
        <v>166</v>
      </c>
      <c r="BC55" s="171">
        <v>178</v>
      </c>
      <c r="BD55" s="171">
        <v>188</v>
      </c>
      <c r="BE55" s="171">
        <v>199</v>
      </c>
      <c r="BF55" s="171">
        <v>206</v>
      </c>
      <c r="BG55" s="171">
        <v>204</v>
      </c>
      <c r="BH55" s="171">
        <v>189</v>
      </c>
      <c r="BI55" s="171">
        <v>184</v>
      </c>
      <c r="BJ55" s="171">
        <v>177</v>
      </c>
      <c r="BK55" s="171">
        <v>172</v>
      </c>
      <c r="BL55" s="171">
        <v>169</v>
      </c>
      <c r="BM55" s="171">
        <v>169</v>
      </c>
      <c r="BN55" s="171">
        <v>163</v>
      </c>
      <c r="BO55" s="171">
        <v>160</v>
      </c>
      <c r="BP55" s="171">
        <v>158</v>
      </c>
      <c r="BQ55" s="171">
        <v>151</v>
      </c>
      <c r="BR55" s="171">
        <v>155</v>
      </c>
      <c r="BS55" s="171">
        <v>144</v>
      </c>
      <c r="BT55" s="171">
        <v>149</v>
      </c>
      <c r="BU55" s="171">
        <v>144</v>
      </c>
      <c r="BV55" s="171">
        <v>140</v>
      </c>
      <c r="BW55" s="171">
        <v>152</v>
      </c>
      <c r="BX55" s="171">
        <v>118</v>
      </c>
      <c r="BY55" s="171">
        <v>117</v>
      </c>
      <c r="BZ55" s="171">
        <v>118</v>
      </c>
      <c r="CA55" s="171">
        <v>120</v>
      </c>
      <c r="CB55" s="171">
        <v>124</v>
      </c>
      <c r="CC55" s="172">
        <v>130</v>
      </c>
    </row>
    <row r="56" spans="1:81" x14ac:dyDescent="0.4">
      <c r="B56" s="161" t="s">
        <v>216</v>
      </c>
      <c r="D56" s="171">
        <v>0</v>
      </c>
      <c r="E56" s="171">
        <v>0</v>
      </c>
      <c r="F56" s="171">
        <v>0</v>
      </c>
      <c r="G56" s="171">
        <v>0</v>
      </c>
      <c r="H56" s="171">
        <v>0</v>
      </c>
      <c r="I56" s="171">
        <v>0</v>
      </c>
      <c r="J56" s="171">
        <v>0</v>
      </c>
      <c r="K56" s="171">
        <v>0</v>
      </c>
      <c r="L56" s="171">
        <v>0</v>
      </c>
      <c r="M56" s="171">
        <v>0</v>
      </c>
      <c r="N56" s="171">
        <v>0</v>
      </c>
      <c r="O56" s="171">
        <v>0</v>
      </c>
      <c r="P56" s="171">
        <v>0</v>
      </c>
      <c r="Q56" s="171">
        <v>0</v>
      </c>
      <c r="R56" s="171">
        <v>0</v>
      </c>
      <c r="S56" s="171">
        <v>0</v>
      </c>
      <c r="T56" s="171">
        <v>0</v>
      </c>
      <c r="U56" s="171">
        <v>0</v>
      </c>
      <c r="V56" s="171">
        <v>0</v>
      </c>
      <c r="W56" s="171">
        <v>0</v>
      </c>
      <c r="X56" s="171">
        <v>0</v>
      </c>
      <c r="Y56" s="171">
        <v>0</v>
      </c>
      <c r="Z56" s="171">
        <v>0</v>
      </c>
      <c r="AA56" s="171">
        <v>0</v>
      </c>
      <c r="AB56" s="171">
        <v>0</v>
      </c>
      <c r="AC56" s="171">
        <v>0</v>
      </c>
      <c r="AD56" s="171">
        <v>0</v>
      </c>
      <c r="AE56" s="171">
        <v>0</v>
      </c>
      <c r="AF56" s="171">
        <v>0</v>
      </c>
      <c r="AG56" s="171">
        <v>0</v>
      </c>
      <c r="AH56" s="171">
        <v>63</v>
      </c>
      <c r="AI56" s="171">
        <v>55</v>
      </c>
      <c r="AJ56" s="171">
        <v>54</v>
      </c>
      <c r="AK56" s="171">
        <v>52</v>
      </c>
      <c r="AL56" s="171">
        <v>48</v>
      </c>
      <c r="AM56" s="171">
        <v>49</v>
      </c>
      <c r="AN56" s="171">
        <v>48</v>
      </c>
      <c r="AO56" s="171">
        <v>48</v>
      </c>
      <c r="AP56" s="171">
        <v>45</v>
      </c>
      <c r="AQ56" s="171">
        <v>45</v>
      </c>
      <c r="AR56" s="171">
        <v>48</v>
      </c>
      <c r="AS56" s="171">
        <v>53</v>
      </c>
      <c r="AT56" s="171">
        <v>45</v>
      </c>
      <c r="AU56" s="171">
        <v>50</v>
      </c>
      <c r="AV56" s="171">
        <v>54</v>
      </c>
      <c r="AW56" s="171">
        <v>55</v>
      </c>
      <c r="AX56" s="171">
        <v>51</v>
      </c>
      <c r="AY56" s="171">
        <v>51</v>
      </c>
      <c r="AZ56" s="171">
        <v>46</v>
      </c>
      <c r="BA56" s="171">
        <v>38</v>
      </c>
      <c r="BB56" s="171">
        <v>36</v>
      </c>
      <c r="BC56" s="171">
        <v>34</v>
      </c>
      <c r="BD56" s="171">
        <v>30</v>
      </c>
      <c r="BE56" s="171">
        <v>29</v>
      </c>
      <c r="BF56" s="171">
        <v>29</v>
      </c>
      <c r="BG56" s="171">
        <v>27</v>
      </c>
      <c r="BH56" s="171">
        <v>26</v>
      </c>
      <c r="BI56" s="171">
        <v>23</v>
      </c>
      <c r="BJ56" s="171">
        <v>21</v>
      </c>
      <c r="BK56" s="171">
        <v>19</v>
      </c>
      <c r="BL56" s="171">
        <v>14</v>
      </c>
      <c r="BM56" s="171">
        <v>11</v>
      </c>
      <c r="BN56" s="171">
        <v>8</v>
      </c>
      <c r="BO56" s="171">
        <v>6</v>
      </c>
      <c r="BP56" s="171">
        <v>5</v>
      </c>
      <c r="BQ56" s="171">
        <v>3</v>
      </c>
      <c r="BR56" s="171">
        <v>2</v>
      </c>
      <c r="BS56" s="171">
        <v>1</v>
      </c>
      <c r="BT56" s="171">
        <v>1</v>
      </c>
      <c r="BU56" s="171">
        <v>1</v>
      </c>
      <c r="BV56" s="171">
        <v>0</v>
      </c>
      <c r="BW56" s="171">
        <v>0</v>
      </c>
      <c r="BX56" s="171">
        <v>0</v>
      </c>
      <c r="BY56" s="171">
        <v>0</v>
      </c>
      <c r="BZ56" s="171">
        <v>0</v>
      </c>
      <c r="CA56" s="171">
        <v>0</v>
      </c>
      <c r="CB56" s="171">
        <v>0</v>
      </c>
      <c r="CC56" s="172">
        <v>0</v>
      </c>
    </row>
    <row r="57" spans="1:81" x14ac:dyDescent="0.4">
      <c r="B57" s="161" t="s">
        <v>218</v>
      </c>
      <c r="D57" s="171">
        <v>0</v>
      </c>
      <c r="E57" s="171">
        <v>0</v>
      </c>
      <c r="F57" s="171">
        <v>0</v>
      </c>
      <c r="G57" s="171">
        <v>0</v>
      </c>
      <c r="H57" s="171">
        <v>0</v>
      </c>
      <c r="I57" s="171">
        <v>0</v>
      </c>
      <c r="J57" s="171">
        <v>0</v>
      </c>
      <c r="K57" s="171">
        <v>0</v>
      </c>
      <c r="L57" s="171">
        <v>0</v>
      </c>
      <c r="M57" s="171">
        <v>0</v>
      </c>
      <c r="N57" s="171">
        <v>0</v>
      </c>
      <c r="O57" s="171">
        <v>0</v>
      </c>
      <c r="P57" s="171">
        <v>0</v>
      </c>
      <c r="Q57" s="171">
        <v>0</v>
      </c>
      <c r="R57" s="171">
        <v>0</v>
      </c>
      <c r="S57" s="171">
        <v>0</v>
      </c>
      <c r="T57" s="171">
        <v>0</v>
      </c>
      <c r="U57" s="171">
        <v>0</v>
      </c>
      <c r="V57" s="171">
        <v>0</v>
      </c>
      <c r="W57" s="171">
        <v>0</v>
      </c>
      <c r="X57" s="171">
        <v>0</v>
      </c>
      <c r="Y57" s="171">
        <v>0</v>
      </c>
      <c r="Z57" s="171">
        <v>0</v>
      </c>
      <c r="AA57" s="171">
        <v>0</v>
      </c>
      <c r="AB57" s="171">
        <v>0</v>
      </c>
      <c r="AC57" s="171">
        <v>0</v>
      </c>
      <c r="AD57" s="171">
        <v>0</v>
      </c>
      <c r="AE57" s="171">
        <v>0</v>
      </c>
      <c r="AF57" s="171">
        <v>0</v>
      </c>
      <c r="AG57" s="171">
        <v>0</v>
      </c>
      <c r="AH57" s="171">
        <v>0</v>
      </c>
      <c r="AI57" s="171">
        <v>0</v>
      </c>
      <c r="AJ57" s="171">
        <v>0</v>
      </c>
      <c r="AK57" s="171">
        <v>0</v>
      </c>
      <c r="AL57" s="171">
        <v>0</v>
      </c>
      <c r="AM57" s="171">
        <v>0</v>
      </c>
      <c r="AN57" s="171">
        <v>0</v>
      </c>
      <c r="AO57" s="171">
        <v>0</v>
      </c>
      <c r="AP57" s="171">
        <v>0</v>
      </c>
      <c r="AQ57" s="171">
        <v>0</v>
      </c>
      <c r="AR57" s="171">
        <v>0</v>
      </c>
      <c r="AS57" s="171">
        <v>0</v>
      </c>
      <c r="AT57" s="171">
        <v>0</v>
      </c>
      <c r="AU57" s="171">
        <v>0</v>
      </c>
      <c r="AV57" s="171">
        <v>0</v>
      </c>
      <c r="AW57" s="171">
        <v>0</v>
      </c>
      <c r="AX57" s="171">
        <v>0</v>
      </c>
      <c r="AY57" s="171">
        <v>0</v>
      </c>
      <c r="AZ57" s="171">
        <v>0</v>
      </c>
      <c r="BA57" s="171">
        <v>0</v>
      </c>
      <c r="BB57" s="171">
        <v>0</v>
      </c>
      <c r="BC57" s="171">
        <v>0</v>
      </c>
      <c r="BD57" s="171">
        <v>0</v>
      </c>
      <c r="BE57" s="171">
        <v>0</v>
      </c>
      <c r="BF57" s="171">
        <v>0</v>
      </c>
      <c r="BG57" s="171">
        <v>178</v>
      </c>
      <c r="BH57" s="171">
        <v>235</v>
      </c>
      <c r="BI57" s="171">
        <v>279</v>
      </c>
      <c r="BJ57" s="171">
        <v>319</v>
      </c>
      <c r="BK57" s="171">
        <v>356</v>
      </c>
      <c r="BL57" s="171">
        <v>388</v>
      </c>
      <c r="BM57" s="171">
        <v>411</v>
      </c>
      <c r="BN57" s="171">
        <v>420</v>
      </c>
      <c r="BO57" s="171">
        <v>417</v>
      </c>
      <c r="BP57" s="171">
        <v>405</v>
      </c>
      <c r="BQ57" s="171">
        <v>396</v>
      </c>
      <c r="BR57" s="171">
        <v>378</v>
      </c>
      <c r="BS57" s="171">
        <v>378</v>
      </c>
      <c r="BT57" s="171">
        <v>365</v>
      </c>
      <c r="BU57" s="171">
        <v>361</v>
      </c>
      <c r="BV57" s="171">
        <v>325</v>
      </c>
      <c r="BW57" s="171">
        <v>301</v>
      </c>
      <c r="BX57" s="171">
        <v>291</v>
      </c>
      <c r="BY57" s="171">
        <v>289</v>
      </c>
      <c r="BZ57" s="171">
        <v>290</v>
      </c>
      <c r="CA57" s="171">
        <v>291</v>
      </c>
      <c r="CB57" s="171">
        <v>294</v>
      </c>
      <c r="CC57" s="172">
        <v>299</v>
      </c>
    </row>
    <row r="58" spans="1:81" x14ac:dyDescent="0.4">
      <c r="B58" s="173" t="s">
        <v>306</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c r="Z58" s="171">
        <v>0</v>
      </c>
      <c r="AA58" s="171">
        <v>0</v>
      </c>
      <c r="AB58" s="171">
        <v>0</v>
      </c>
      <c r="AC58" s="171">
        <v>0</v>
      </c>
      <c r="AD58" s="171">
        <v>0</v>
      </c>
      <c r="AE58" s="171">
        <v>0</v>
      </c>
      <c r="AF58" s="171">
        <v>0</v>
      </c>
      <c r="AG58" s="171">
        <v>0</v>
      </c>
      <c r="AH58" s="171">
        <v>0</v>
      </c>
      <c r="AI58" s="171">
        <v>0</v>
      </c>
      <c r="AJ58" s="171">
        <v>0</v>
      </c>
      <c r="AK58" s="171">
        <v>0</v>
      </c>
      <c r="AL58" s="171">
        <v>0</v>
      </c>
      <c r="AM58" s="171">
        <v>0</v>
      </c>
      <c r="AN58" s="171">
        <v>0</v>
      </c>
      <c r="AO58" s="171">
        <v>0</v>
      </c>
      <c r="AP58" s="171">
        <v>0</v>
      </c>
      <c r="AQ58" s="171">
        <v>0</v>
      </c>
      <c r="AR58" s="171">
        <v>0</v>
      </c>
      <c r="AS58" s="171">
        <v>0</v>
      </c>
      <c r="AT58" s="171">
        <v>0</v>
      </c>
      <c r="AU58" s="171">
        <v>0</v>
      </c>
      <c r="AV58" s="171">
        <v>0</v>
      </c>
      <c r="AW58" s="171">
        <v>0</v>
      </c>
      <c r="AX58" s="171">
        <v>0</v>
      </c>
      <c r="AY58" s="171">
        <v>0</v>
      </c>
      <c r="AZ58" s="171">
        <v>0</v>
      </c>
      <c r="BA58" s="171">
        <v>0</v>
      </c>
      <c r="BB58" s="171">
        <v>0</v>
      </c>
      <c r="BC58" s="171">
        <v>0</v>
      </c>
      <c r="BD58" s="171">
        <v>0</v>
      </c>
      <c r="BE58" s="171">
        <v>0</v>
      </c>
      <c r="BF58" s="171">
        <v>0</v>
      </c>
      <c r="BG58" s="171">
        <v>20</v>
      </c>
      <c r="BH58" s="171">
        <v>22</v>
      </c>
      <c r="BI58" s="171">
        <v>24</v>
      </c>
      <c r="BJ58" s="171">
        <v>26</v>
      </c>
      <c r="BK58" s="171">
        <v>28</v>
      </c>
      <c r="BL58" s="171">
        <v>30</v>
      </c>
      <c r="BM58" s="171">
        <v>31</v>
      </c>
      <c r="BN58" s="171">
        <v>30</v>
      </c>
      <c r="BO58" s="171">
        <v>26</v>
      </c>
      <c r="BP58" s="171">
        <v>22</v>
      </c>
      <c r="BQ58" s="171">
        <v>22</v>
      </c>
      <c r="BR58" s="171">
        <v>20</v>
      </c>
      <c r="BS58" s="171">
        <v>19</v>
      </c>
      <c r="BT58" s="171">
        <v>18</v>
      </c>
      <c r="BU58" s="171">
        <v>17</v>
      </c>
      <c r="BV58" s="171">
        <v>12</v>
      </c>
      <c r="BW58" s="171">
        <v>8</v>
      </c>
      <c r="BX58" s="171">
        <v>7</v>
      </c>
      <c r="BY58" s="171">
        <v>7</v>
      </c>
      <c r="BZ58" s="171">
        <v>7</v>
      </c>
      <c r="CA58" s="171">
        <v>7</v>
      </c>
      <c r="CB58" s="171">
        <v>8</v>
      </c>
      <c r="CC58" s="172">
        <v>8</v>
      </c>
    </row>
    <row r="59" spans="1:81" x14ac:dyDescent="0.4">
      <c r="B59" s="173" t="s">
        <v>307</v>
      </c>
      <c r="D59" s="171">
        <v>0</v>
      </c>
      <c r="E59" s="171">
        <v>0</v>
      </c>
      <c r="F59" s="171">
        <v>0</v>
      </c>
      <c r="G59" s="171">
        <v>0</v>
      </c>
      <c r="H59" s="171">
        <v>0</v>
      </c>
      <c r="I59" s="171">
        <v>0</v>
      </c>
      <c r="J59" s="171">
        <v>0</v>
      </c>
      <c r="K59" s="171">
        <v>0</v>
      </c>
      <c r="L59" s="171">
        <v>0</v>
      </c>
      <c r="M59" s="171">
        <v>0</v>
      </c>
      <c r="N59" s="171">
        <v>0</v>
      </c>
      <c r="O59" s="171">
        <v>0</v>
      </c>
      <c r="P59" s="171">
        <v>0</v>
      </c>
      <c r="Q59" s="171">
        <v>0</v>
      </c>
      <c r="R59" s="171">
        <v>0</v>
      </c>
      <c r="S59" s="171">
        <v>0</v>
      </c>
      <c r="T59" s="171">
        <v>0</v>
      </c>
      <c r="U59" s="171">
        <v>0</v>
      </c>
      <c r="V59" s="171">
        <v>0</v>
      </c>
      <c r="W59" s="171">
        <v>0</v>
      </c>
      <c r="X59" s="171">
        <v>0</v>
      </c>
      <c r="Y59" s="171">
        <v>0</v>
      </c>
      <c r="Z59" s="171">
        <v>0</v>
      </c>
      <c r="AA59" s="171">
        <v>0</v>
      </c>
      <c r="AB59" s="171">
        <v>0</v>
      </c>
      <c r="AC59" s="171">
        <v>0</v>
      </c>
      <c r="AD59" s="171">
        <v>0</v>
      </c>
      <c r="AE59" s="171">
        <v>0</v>
      </c>
      <c r="AF59" s="171">
        <v>0</v>
      </c>
      <c r="AG59" s="171">
        <v>0</v>
      </c>
      <c r="AH59" s="171">
        <v>0</v>
      </c>
      <c r="AI59" s="171">
        <v>0</v>
      </c>
      <c r="AJ59" s="171">
        <v>0</v>
      </c>
      <c r="AK59" s="171">
        <v>0</v>
      </c>
      <c r="AL59" s="171">
        <v>0</v>
      </c>
      <c r="AM59" s="171">
        <v>0</v>
      </c>
      <c r="AN59" s="171">
        <v>0</v>
      </c>
      <c r="AO59" s="171">
        <v>0</v>
      </c>
      <c r="AP59" s="171">
        <v>0</v>
      </c>
      <c r="AQ59" s="171">
        <v>0</v>
      </c>
      <c r="AR59" s="171">
        <v>0</v>
      </c>
      <c r="AS59" s="171">
        <v>0</v>
      </c>
      <c r="AT59" s="171">
        <v>0</v>
      </c>
      <c r="AU59" s="171">
        <v>0</v>
      </c>
      <c r="AV59" s="171">
        <v>0</v>
      </c>
      <c r="AW59" s="171">
        <v>0</v>
      </c>
      <c r="AX59" s="171">
        <v>0</v>
      </c>
      <c r="AY59" s="171">
        <v>0</v>
      </c>
      <c r="AZ59" s="171">
        <v>0</v>
      </c>
      <c r="BA59" s="171">
        <v>0</v>
      </c>
      <c r="BB59" s="171">
        <v>0</v>
      </c>
      <c r="BC59" s="171">
        <v>0</v>
      </c>
      <c r="BD59" s="171">
        <v>0</v>
      </c>
      <c r="BE59" s="171">
        <v>0</v>
      </c>
      <c r="BF59" s="171">
        <v>0</v>
      </c>
      <c r="BG59" s="171">
        <v>158</v>
      </c>
      <c r="BH59" s="171">
        <v>213</v>
      </c>
      <c r="BI59" s="171">
        <v>255</v>
      </c>
      <c r="BJ59" s="171">
        <v>292</v>
      </c>
      <c r="BK59" s="171">
        <v>327</v>
      </c>
      <c r="BL59" s="171">
        <v>357</v>
      </c>
      <c r="BM59" s="171">
        <v>381</v>
      </c>
      <c r="BN59" s="171">
        <v>390</v>
      </c>
      <c r="BO59" s="171">
        <v>391</v>
      </c>
      <c r="BP59" s="171">
        <v>383</v>
      </c>
      <c r="BQ59" s="171">
        <v>374</v>
      </c>
      <c r="BR59" s="171">
        <v>358</v>
      </c>
      <c r="BS59" s="171">
        <v>359</v>
      </c>
      <c r="BT59" s="171">
        <v>347</v>
      </c>
      <c r="BU59" s="171">
        <v>344</v>
      </c>
      <c r="BV59" s="171">
        <v>313</v>
      </c>
      <c r="BW59" s="171">
        <v>293</v>
      </c>
      <c r="BX59" s="171">
        <v>285</v>
      </c>
      <c r="BY59" s="171">
        <v>282</v>
      </c>
      <c r="BZ59" s="171">
        <v>283</v>
      </c>
      <c r="CA59" s="171">
        <v>284</v>
      </c>
      <c r="CB59" s="171">
        <v>286</v>
      </c>
      <c r="CC59" s="172">
        <v>291</v>
      </c>
    </row>
    <row r="60" spans="1:81" ht="26.25" customHeight="1" x14ac:dyDescent="0.4">
      <c r="B60" s="161" t="s">
        <v>344</v>
      </c>
      <c r="D60" s="171">
        <v>0</v>
      </c>
      <c r="E60" s="171">
        <v>0</v>
      </c>
      <c r="F60" s="171">
        <v>0</v>
      </c>
      <c r="G60" s="171">
        <v>0</v>
      </c>
      <c r="H60" s="171">
        <v>0</v>
      </c>
      <c r="I60" s="171">
        <v>0</v>
      </c>
      <c r="J60" s="171">
        <v>0</v>
      </c>
      <c r="K60" s="171">
        <v>0</v>
      </c>
      <c r="L60" s="171">
        <v>0</v>
      </c>
      <c r="M60" s="171">
        <v>0</v>
      </c>
      <c r="N60" s="171">
        <v>0</v>
      </c>
      <c r="O60" s="171">
        <v>0</v>
      </c>
      <c r="P60" s="171">
        <v>0</v>
      </c>
      <c r="Q60" s="171">
        <v>0</v>
      </c>
      <c r="R60" s="171">
        <v>0</v>
      </c>
      <c r="S60" s="171">
        <v>0</v>
      </c>
      <c r="T60" s="171">
        <v>0</v>
      </c>
      <c r="U60" s="171">
        <v>0</v>
      </c>
      <c r="V60" s="171">
        <v>0</v>
      </c>
      <c r="W60" s="171">
        <v>0</v>
      </c>
      <c r="X60" s="171">
        <v>0</v>
      </c>
      <c r="Y60" s="171">
        <v>0</v>
      </c>
      <c r="Z60" s="171">
        <v>0</v>
      </c>
      <c r="AA60" s="171">
        <v>0</v>
      </c>
      <c r="AB60" s="171">
        <v>0</v>
      </c>
      <c r="AC60" s="171">
        <v>7720</v>
      </c>
      <c r="AD60" s="171">
        <v>8850</v>
      </c>
      <c r="AE60" s="171">
        <v>10</v>
      </c>
      <c r="AF60" s="171">
        <v>0</v>
      </c>
      <c r="AG60" s="171">
        <v>0</v>
      </c>
      <c r="AH60" s="171">
        <v>9600</v>
      </c>
      <c r="AI60" s="171">
        <v>9600</v>
      </c>
      <c r="AJ60" s="171">
        <v>9800</v>
      </c>
      <c r="AK60" s="171">
        <v>10100</v>
      </c>
      <c r="AL60" s="171">
        <v>10200</v>
      </c>
      <c r="AM60" s="171">
        <v>10300</v>
      </c>
      <c r="AN60" s="171">
        <v>10500</v>
      </c>
      <c r="AO60" s="171">
        <v>10500</v>
      </c>
      <c r="AP60" s="171">
        <v>10700</v>
      </c>
      <c r="AQ60" s="171">
        <v>10700</v>
      </c>
      <c r="AR60" s="171">
        <v>10900</v>
      </c>
      <c r="AS60" s="171">
        <v>11200</v>
      </c>
      <c r="AT60" s="171">
        <v>11236</v>
      </c>
      <c r="AU60" s="171">
        <v>11432</v>
      </c>
      <c r="AV60" s="171">
        <v>11511</v>
      </c>
      <c r="AW60" s="171">
        <v>12209</v>
      </c>
      <c r="AX60" s="171">
        <v>12331</v>
      </c>
      <c r="AY60" s="171">
        <v>12418</v>
      </c>
      <c r="AZ60" s="171">
        <v>12861</v>
      </c>
      <c r="BA60" s="171">
        <v>12326</v>
      </c>
      <c r="BB60" s="171">
        <v>12442</v>
      </c>
      <c r="BC60" s="171">
        <v>11818</v>
      </c>
      <c r="BD60" s="171">
        <v>11896</v>
      </c>
      <c r="BE60" s="171">
        <v>12014</v>
      </c>
      <c r="BF60" s="171">
        <v>12002</v>
      </c>
      <c r="BG60" s="171">
        <v>12232</v>
      </c>
      <c r="BH60" s="171">
        <v>12302</v>
      </c>
      <c r="BI60" s="171">
        <v>12387</v>
      </c>
      <c r="BJ60" s="171">
        <v>12586</v>
      </c>
      <c r="BK60" s="171">
        <v>12728</v>
      </c>
      <c r="BL60" s="171">
        <v>11754</v>
      </c>
      <c r="BM60" s="171">
        <v>12123</v>
      </c>
      <c r="BN60" s="171">
        <v>12239</v>
      </c>
      <c r="BO60" s="171">
        <v>12335</v>
      </c>
      <c r="BP60" s="171">
        <v>12346</v>
      </c>
      <c r="BQ60" s="171">
        <v>12245</v>
      </c>
      <c r="BR60" s="171">
        <v>12459</v>
      </c>
      <c r="BS60" s="171">
        <v>12757</v>
      </c>
      <c r="BT60" s="171">
        <v>12642</v>
      </c>
      <c r="BU60" s="171">
        <v>12605</v>
      </c>
      <c r="BV60" s="171">
        <v>12570</v>
      </c>
      <c r="BW60" s="171">
        <v>12405</v>
      </c>
      <c r="BX60" s="171">
        <v>12589</v>
      </c>
      <c r="BY60" s="171">
        <v>12745</v>
      </c>
      <c r="BZ60" s="171">
        <v>12916</v>
      </c>
      <c r="CA60" s="171">
        <v>13109</v>
      </c>
      <c r="CB60" s="171">
        <v>13322</v>
      </c>
      <c r="CC60" s="172">
        <v>13540</v>
      </c>
    </row>
    <row r="61" spans="1:81" x14ac:dyDescent="0.4">
      <c r="B61" s="161" t="s">
        <v>23</v>
      </c>
      <c r="D61" s="171">
        <v>0</v>
      </c>
      <c r="E61" s="171">
        <v>0</v>
      </c>
      <c r="F61" s="171">
        <v>0</v>
      </c>
      <c r="G61" s="171">
        <v>0</v>
      </c>
      <c r="H61" s="171">
        <v>0</v>
      </c>
      <c r="I61" s="171">
        <v>0</v>
      </c>
      <c r="J61" s="171">
        <v>0</v>
      </c>
      <c r="K61" s="171">
        <v>0</v>
      </c>
      <c r="L61" s="171">
        <v>0</v>
      </c>
      <c r="M61" s="171">
        <v>0</v>
      </c>
      <c r="N61" s="171">
        <v>0</v>
      </c>
      <c r="O61" s="171">
        <v>0</v>
      </c>
      <c r="P61" s="171">
        <v>0</v>
      </c>
      <c r="Q61" s="171">
        <v>0</v>
      </c>
      <c r="R61" s="171">
        <v>0</v>
      </c>
      <c r="S61" s="171">
        <v>0</v>
      </c>
      <c r="T61" s="171">
        <v>0</v>
      </c>
      <c r="U61" s="171">
        <v>0</v>
      </c>
      <c r="V61" s="171">
        <v>0</v>
      </c>
      <c r="W61" s="171">
        <v>0</v>
      </c>
      <c r="X61" s="171">
        <v>0</v>
      </c>
      <c r="Y61" s="171">
        <v>0</v>
      </c>
      <c r="Z61" s="171">
        <v>0</v>
      </c>
      <c r="AA61" s="171">
        <v>0</v>
      </c>
      <c r="AB61" s="171">
        <v>0</v>
      </c>
      <c r="AC61" s="171">
        <v>0</v>
      </c>
      <c r="AD61" s="171">
        <v>0</v>
      </c>
      <c r="AE61" s="171">
        <v>0</v>
      </c>
      <c r="AF61" s="171">
        <v>0</v>
      </c>
      <c r="AG61" s="171">
        <v>0</v>
      </c>
      <c r="AH61" s="171">
        <v>0</v>
      </c>
      <c r="AI61" s="171">
        <v>0</v>
      </c>
      <c r="AJ61" s="171">
        <v>0</v>
      </c>
      <c r="AK61" s="171">
        <v>0</v>
      </c>
      <c r="AL61" s="171">
        <v>0</v>
      </c>
      <c r="AM61" s="171">
        <v>0</v>
      </c>
      <c r="AN61" s="171">
        <v>0</v>
      </c>
      <c r="AO61" s="171">
        <v>0</v>
      </c>
      <c r="AP61" s="171">
        <v>0</v>
      </c>
      <c r="AQ61" s="171">
        <v>0</v>
      </c>
      <c r="AR61" s="171">
        <v>3013</v>
      </c>
      <c r="AS61" s="171">
        <v>2979</v>
      </c>
      <c r="AT61" s="171">
        <v>3735</v>
      </c>
      <c r="AU61" s="171">
        <v>3159</v>
      </c>
      <c r="AV61" s="171">
        <v>2996</v>
      </c>
      <c r="AW61" s="171">
        <v>2838</v>
      </c>
      <c r="AX61" s="171">
        <v>2801</v>
      </c>
      <c r="AY61" s="171">
        <v>2769</v>
      </c>
      <c r="AZ61" s="171">
        <v>2692</v>
      </c>
      <c r="BA61" s="171">
        <v>2623</v>
      </c>
      <c r="BB61" s="171">
        <v>2567</v>
      </c>
      <c r="BC61" s="171">
        <v>2471</v>
      </c>
      <c r="BD61" s="171">
        <v>2387</v>
      </c>
      <c r="BE61" s="171">
        <v>2371</v>
      </c>
      <c r="BF61" s="171">
        <v>2357</v>
      </c>
      <c r="BG61" s="171">
        <v>2335</v>
      </c>
      <c r="BH61" s="171">
        <v>2442</v>
      </c>
      <c r="BI61" s="171">
        <v>2426</v>
      </c>
      <c r="BJ61" s="171">
        <v>2510</v>
      </c>
      <c r="BK61" s="171">
        <v>2535</v>
      </c>
      <c r="BL61" s="171">
        <v>2592</v>
      </c>
      <c r="BM61" s="171">
        <v>2631</v>
      </c>
      <c r="BN61" s="171">
        <v>2633</v>
      </c>
      <c r="BO61" s="171">
        <v>2620</v>
      </c>
      <c r="BP61" s="171">
        <v>2544</v>
      </c>
      <c r="BQ61" s="171">
        <v>0</v>
      </c>
      <c r="BR61" s="171">
        <v>0</v>
      </c>
      <c r="BS61" s="171">
        <v>0</v>
      </c>
      <c r="BT61" s="171">
        <v>0</v>
      </c>
      <c r="BU61" s="171">
        <v>0</v>
      </c>
      <c r="BV61" s="171">
        <v>0</v>
      </c>
      <c r="BW61" s="171">
        <v>0</v>
      </c>
      <c r="BX61" s="171">
        <v>0</v>
      </c>
      <c r="BY61" s="171">
        <v>0</v>
      </c>
      <c r="BZ61" s="171">
        <v>0</v>
      </c>
      <c r="CA61" s="171">
        <v>0</v>
      </c>
      <c r="CB61" s="171">
        <v>0</v>
      </c>
      <c r="CC61" s="172">
        <v>0</v>
      </c>
    </row>
    <row r="62" spans="1:81" x14ac:dyDescent="0.4">
      <c r="B62" s="161" t="s">
        <v>225</v>
      </c>
      <c r="D62" s="171">
        <v>0</v>
      </c>
      <c r="E62" s="171">
        <v>0</v>
      </c>
      <c r="F62" s="171">
        <v>0</v>
      </c>
      <c r="G62" s="171">
        <v>0</v>
      </c>
      <c r="H62" s="171">
        <v>0</v>
      </c>
      <c r="I62" s="171">
        <v>0</v>
      </c>
      <c r="J62" s="171">
        <v>0</v>
      </c>
      <c r="K62" s="171">
        <v>0</v>
      </c>
      <c r="L62" s="171">
        <v>0</v>
      </c>
      <c r="M62" s="171">
        <v>0</v>
      </c>
      <c r="N62" s="171">
        <v>0</v>
      </c>
      <c r="O62" s="171">
        <v>0</v>
      </c>
      <c r="P62" s="171">
        <v>0</v>
      </c>
      <c r="Q62" s="171">
        <v>0</v>
      </c>
      <c r="R62" s="171">
        <v>0</v>
      </c>
      <c r="S62" s="171">
        <v>0</v>
      </c>
      <c r="T62" s="171">
        <v>0</v>
      </c>
      <c r="U62" s="171">
        <v>0</v>
      </c>
      <c r="V62" s="171">
        <v>0</v>
      </c>
      <c r="W62" s="171">
        <v>0</v>
      </c>
      <c r="X62" s="171">
        <v>0</v>
      </c>
      <c r="Y62" s="171">
        <v>0</v>
      </c>
      <c r="Z62" s="171">
        <v>0</v>
      </c>
      <c r="AA62" s="171">
        <v>0</v>
      </c>
      <c r="AB62" s="171">
        <v>0</v>
      </c>
      <c r="AC62" s="171">
        <v>0</v>
      </c>
      <c r="AD62" s="171">
        <v>0</v>
      </c>
      <c r="AE62" s="171">
        <v>0</v>
      </c>
      <c r="AF62" s="171">
        <v>0</v>
      </c>
      <c r="AG62" s="171">
        <v>0</v>
      </c>
      <c r="AH62" s="171">
        <v>0</v>
      </c>
      <c r="AI62" s="171">
        <v>0</v>
      </c>
      <c r="AJ62" s="171">
        <v>0</v>
      </c>
      <c r="AK62" s="171">
        <v>0</v>
      </c>
      <c r="AL62" s="171">
        <v>0</v>
      </c>
      <c r="AM62" s="171">
        <v>0</v>
      </c>
      <c r="AN62" s="171">
        <v>0</v>
      </c>
      <c r="AO62" s="171">
        <v>0</v>
      </c>
      <c r="AP62" s="171">
        <v>0</v>
      </c>
      <c r="AQ62" s="171">
        <v>0</v>
      </c>
      <c r="AR62" s="171">
        <v>0</v>
      </c>
      <c r="AS62" s="171">
        <v>0</v>
      </c>
      <c r="AT62" s="171">
        <v>0</v>
      </c>
      <c r="AU62" s="171">
        <v>0</v>
      </c>
      <c r="AV62" s="171">
        <v>310</v>
      </c>
      <c r="AW62" s="171">
        <v>358</v>
      </c>
      <c r="AX62" s="171">
        <v>404</v>
      </c>
      <c r="AY62" s="171">
        <v>455</v>
      </c>
      <c r="AZ62" s="171">
        <v>505</v>
      </c>
      <c r="BA62" s="171">
        <v>556</v>
      </c>
      <c r="BB62" s="171">
        <v>597</v>
      </c>
      <c r="BC62" s="171">
        <v>635</v>
      </c>
      <c r="BD62" s="171">
        <v>677</v>
      </c>
      <c r="BE62" s="171">
        <v>719</v>
      </c>
      <c r="BF62" s="171">
        <v>741</v>
      </c>
      <c r="BG62" s="171">
        <v>784</v>
      </c>
      <c r="BH62" s="171">
        <v>826</v>
      </c>
      <c r="BI62" s="171">
        <v>864</v>
      </c>
      <c r="BJ62" s="171">
        <v>903</v>
      </c>
      <c r="BK62" s="171">
        <v>949</v>
      </c>
      <c r="BL62" s="171">
        <v>991</v>
      </c>
      <c r="BM62" s="171">
        <v>1031</v>
      </c>
      <c r="BN62" s="171">
        <v>1055</v>
      </c>
      <c r="BO62" s="171">
        <v>1066</v>
      </c>
      <c r="BP62" s="171">
        <v>1079</v>
      </c>
      <c r="BQ62" s="171">
        <v>1079</v>
      </c>
      <c r="BR62" s="171">
        <v>1072</v>
      </c>
      <c r="BS62" s="171">
        <v>1046</v>
      </c>
      <c r="BT62" s="171">
        <v>967</v>
      </c>
      <c r="BU62" s="171">
        <v>840</v>
      </c>
      <c r="BV62" s="171">
        <v>746</v>
      </c>
      <c r="BW62" s="171">
        <v>674</v>
      </c>
      <c r="BX62" s="171">
        <v>519</v>
      </c>
      <c r="BY62" s="171">
        <v>466</v>
      </c>
      <c r="BZ62" s="171">
        <v>414</v>
      </c>
      <c r="CA62" s="171">
        <v>360</v>
      </c>
      <c r="CB62" s="171">
        <v>321</v>
      </c>
      <c r="CC62" s="172">
        <v>290</v>
      </c>
    </row>
    <row r="63" spans="1:81" x14ac:dyDescent="0.4">
      <c r="B63" s="173" t="s">
        <v>306</v>
      </c>
      <c r="D63" s="171">
        <v>0</v>
      </c>
      <c r="E63" s="171">
        <v>0</v>
      </c>
      <c r="F63" s="171">
        <v>0</v>
      </c>
      <c r="G63" s="171">
        <v>0</v>
      </c>
      <c r="H63" s="171">
        <v>0</v>
      </c>
      <c r="I63" s="171">
        <v>0</v>
      </c>
      <c r="J63" s="171">
        <v>0</v>
      </c>
      <c r="K63" s="171">
        <v>0</v>
      </c>
      <c r="L63" s="171">
        <v>0</v>
      </c>
      <c r="M63" s="171">
        <v>0</v>
      </c>
      <c r="N63" s="171">
        <v>0</v>
      </c>
      <c r="O63" s="171">
        <v>0</v>
      </c>
      <c r="P63" s="171">
        <v>0</v>
      </c>
      <c r="Q63" s="171">
        <v>0</v>
      </c>
      <c r="R63" s="171">
        <v>0</v>
      </c>
      <c r="S63" s="171">
        <v>0</v>
      </c>
      <c r="T63" s="171">
        <v>0</v>
      </c>
      <c r="U63" s="171">
        <v>0</v>
      </c>
      <c r="V63" s="171">
        <v>0</v>
      </c>
      <c r="W63" s="171">
        <v>0</v>
      </c>
      <c r="X63" s="171">
        <v>0</v>
      </c>
      <c r="Y63" s="171">
        <v>0</v>
      </c>
      <c r="Z63" s="171">
        <v>0</v>
      </c>
      <c r="AA63" s="171">
        <v>0</v>
      </c>
      <c r="AB63" s="171">
        <v>0</v>
      </c>
      <c r="AC63" s="171">
        <v>0</v>
      </c>
      <c r="AD63" s="171">
        <v>0</v>
      </c>
      <c r="AE63" s="171">
        <v>0</v>
      </c>
      <c r="AF63" s="171">
        <v>0</v>
      </c>
      <c r="AG63" s="171">
        <v>0</v>
      </c>
      <c r="AH63" s="171">
        <v>0</v>
      </c>
      <c r="AI63" s="171">
        <v>0</v>
      </c>
      <c r="AJ63" s="171">
        <v>0</v>
      </c>
      <c r="AK63" s="171">
        <v>0</v>
      </c>
      <c r="AL63" s="171">
        <v>0</v>
      </c>
      <c r="AM63" s="171">
        <v>0</v>
      </c>
      <c r="AN63" s="171">
        <v>0</v>
      </c>
      <c r="AO63" s="171">
        <v>0</v>
      </c>
      <c r="AP63" s="171">
        <v>0</v>
      </c>
      <c r="AQ63" s="171">
        <v>0</v>
      </c>
      <c r="AR63" s="171">
        <v>0</v>
      </c>
      <c r="AS63" s="171">
        <v>0</v>
      </c>
      <c r="AT63" s="171">
        <v>0</v>
      </c>
      <c r="AU63" s="171">
        <v>0</v>
      </c>
      <c r="AV63" s="171">
        <v>292</v>
      </c>
      <c r="AW63" s="171">
        <v>357</v>
      </c>
      <c r="AX63" s="171">
        <v>402</v>
      </c>
      <c r="AY63" s="171">
        <v>452</v>
      </c>
      <c r="AZ63" s="171">
        <v>503</v>
      </c>
      <c r="BA63" s="171">
        <v>555</v>
      </c>
      <c r="BB63" s="171">
        <v>595</v>
      </c>
      <c r="BC63" s="171">
        <v>632</v>
      </c>
      <c r="BD63" s="171">
        <v>674</v>
      </c>
      <c r="BE63" s="171">
        <v>715</v>
      </c>
      <c r="BF63" s="171">
        <v>736</v>
      </c>
      <c r="BG63" s="171">
        <v>779</v>
      </c>
      <c r="BH63" s="171">
        <v>821</v>
      </c>
      <c r="BI63" s="171">
        <v>859</v>
      </c>
      <c r="BJ63" s="171">
        <v>897</v>
      </c>
      <c r="BK63" s="171">
        <v>942</v>
      </c>
      <c r="BL63" s="171">
        <v>984</v>
      </c>
      <c r="BM63" s="171">
        <v>1023</v>
      </c>
      <c r="BN63" s="171">
        <v>1046</v>
      </c>
      <c r="BO63" s="171">
        <v>1057</v>
      </c>
      <c r="BP63" s="171">
        <v>1070</v>
      </c>
      <c r="BQ63" s="171">
        <v>1069</v>
      </c>
      <c r="BR63" s="171">
        <v>1062</v>
      </c>
      <c r="BS63" s="171">
        <v>1036</v>
      </c>
      <c r="BT63" s="171">
        <v>957</v>
      </c>
      <c r="BU63" s="171">
        <v>832</v>
      </c>
      <c r="BV63" s="171">
        <v>738</v>
      </c>
      <c r="BW63" s="171">
        <v>667</v>
      </c>
      <c r="BX63" s="171">
        <v>514</v>
      </c>
      <c r="BY63" s="171">
        <v>460</v>
      </c>
      <c r="BZ63" s="171">
        <v>409</v>
      </c>
      <c r="CA63" s="171">
        <v>355</v>
      </c>
      <c r="CB63" s="171">
        <v>317</v>
      </c>
      <c r="CC63" s="172">
        <v>286</v>
      </c>
    </row>
    <row r="64" spans="1:81" x14ac:dyDescent="0.4">
      <c r="B64" s="173" t="s">
        <v>307</v>
      </c>
      <c r="D64" s="171">
        <v>0</v>
      </c>
      <c r="E64" s="171">
        <v>0</v>
      </c>
      <c r="F64" s="171">
        <v>0</v>
      </c>
      <c r="G64" s="171">
        <v>0</v>
      </c>
      <c r="H64" s="171">
        <v>0</v>
      </c>
      <c r="I64" s="171">
        <v>0</v>
      </c>
      <c r="J64" s="171">
        <v>0</v>
      </c>
      <c r="K64" s="171">
        <v>0</v>
      </c>
      <c r="L64" s="171">
        <v>0</v>
      </c>
      <c r="M64" s="171">
        <v>0</v>
      </c>
      <c r="N64" s="171">
        <v>0</v>
      </c>
      <c r="O64" s="171">
        <v>0</v>
      </c>
      <c r="P64" s="171">
        <v>0</v>
      </c>
      <c r="Q64" s="171">
        <v>0</v>
      </c>
      <c r="R64" s="171">
        <v>0</v>
      </c>
      <c r="S64" s="171">
        <v>0</v>
      </c>
      <c r="T64" s="171">
        <v>0</v>
      </c>
      <c r="U64" s="171">
        <v>0</v>
      </c>
      <c r="V64" s="171">
        <v>0</v>
      </c>
      <c r="W64" s="171">
        <v>0</v>
      </c>
      <c r="X64" s="171">
        <v>0</v>
      </c>
      <c r="Y64" s="171">
        <v>0</v>
      </c>
      <c r="Z64" s="171">
        <v>0</v>
      </c>
      <c r="AA64" s="171">
        <v>0</v>
      </c>
      <c r="AB64" s="171">
        <v>0</v>
      </c>
      <c r="AC64" s="171">
        <v>0</v>
      </c>
      <c r="AD64" s="171">
        <v>0</v>
      </c>
      <c r="AE64" s="171">
        <v>0</v>
      </c>
      <c r="AF64" s="171">
        <v>0</v>
      </c>
      <c r="AG64" s="171">
        <v>0</v>
      </c>
      <c r="AH64" s="171">
        <v>0</v>
      </c>
      <c r="AI64" s="171">
        <v>0</v>
      </c>
      <c r="AJ64" s="171">
        <v>0</v>
      </c>
      <c r="AK64" s="171">
        <v>0</v>
      </c>
      <c r="AL64" s="171">
        <v>0</v>
      </c>
      <c r="AM64" s="171">
        <v>0</v>
      </c>
      <c r="AN64" s="171">
        <v>0</v>
      </c>
      <c r="AO64" s="171">
        <v>0</v>
      </c>
      <c r="AP64" s="171">
        <v>0</v>
      </c>
      <c r="AQ64" s="171">
        <v>0</v>
      </c>
      <c r="AR64" s="171">
        <v>0</v>
      </c>
      <c r="AS64" s="171">
        <v>0</v>
      </c>
      <c r="AT64" s="171">
        <v>0</v>
      </c>
      <c r="AU64" s="171">
        <v>0</v>
      </c>
      <c r="AV64" s="171">
        <v>18</v>
      </c>
      <c r="AW64" s="171">
        <v>1</v>
      </c>
      <c r="AX64" s="171">
        <v>2</v>
      </c>
      <c r="AY64" s="171">
        <v>3</v>
      </c>
      <c r="AZ64" s="171">
        <v>2</v>
      </c>
      <c r="BA64" s="171">
        <v>1</v>
      </c>
      <c r="BB64" s="171">
        <v>2</v>
      </c>
      <c r="BC64" s="171">
        <v>3</v>
      </c>
      <c r="BD64" s="171">
        <v>3</v>
      </c>
      <c r="BE64" s="171">
        <v>4</v>
      </c>
      <c r="BF64" s="171">
        <v>5</v>
      </c>
      <c r="BG64" s="171">
        <v>5</v>
      </c>
      <c r="BH64" s="171">
        <v>5</v>
      </c>
      <c r="BI64" s="171">
        <v>5</v>
      </c>
      <c r="BJ64" s="171">
        <v>6</v>
      </c>
      <c r="BK64" s="171">
        <v>6</v>
      </c>
      <c r="BL64" s="171">
        <v>7</v>
      </c>
      <c r="BM64" s="171">
        <v>8</v>
      </c>
      <c r="BN64" s="171">
        <v>9</v>
      </c>
      <c r="BO64" s="171">
        <v>9</v>
      </c>
      <c r="BP64" s="171">
        <v>9</v>
      </c>
      <c r="BQ64" s="171">
        <v>10</v>
      </c>
      <c r="BR64" s="171">
        <v>10</v>
      </c>
      <c r="BS64" s="171">
        <v>10</v>
      </c>
      <c r="BT64" s="171">
        <v>10</v>
      </c>
      <c r="BU64" s="171">
        <v>9</v>
      </c>
      <c r="BV64" s="171">
        <v>8</v>
      </c>
      <c r="BW64" s="171">
        <v>7</v>
      </c>
      <c r="BX64" s="171">
        <v>6</v>
      </c>
      <c r="BY64" s="171">
        <v>5</v>
      </c>
      <c r="BZ64" s="171">
        <v>5</v>
      </c>
      <c r="CA64" s="171">
        <v>4</v>
      </c>
      <c r="CB64" s="171">
        <v>4</v>
      </c>
      <c r="CC64" s="172">
        <v>4</v>
      </c>
    </row>
    <row r="65" spans="2:81" ht="26.25" customHeight="1" x14ac:dyDescent="0.4">
      <c r="B65" s="161" t="s">
        <v>332</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c r="Z65" s="171">
        <v>0</v>
      </c>
      <c r="AA65" s="171">
        <v>0</v>
      </c>
      <c r="AB65" s="171">
        <v>0</v>
      </c>
      <c r="AC65" s="171">
        <v>0</v>
      </c>
      <c r="AD65" s="171">
        <v>0</v>
      </c>
      <c r="AE65" s="171">
        <v>0</v>
      </c>
      <c r="AF65" s="171">
        <v>0</v>
      </c>
      <c r="AG65" s="171">
        <v>0</v>
      </c>
      <c r="AH65" s="171">
        <v>0</v>
      </c>
      <c r="AI65" s="171">
        <v>0</v>
      </c>
      <c r="AJ65" s="171">
        <v>0</v>
      </c>
      <c r="AK65" s="171">
        <v>0</v>
      </c>
      <c r="AL65" s="171">
        <v>0</v>
      </c>
      <c r="AM65" s="171">
        <v>0</v>
      </c>
      <c r="AN65" s="171">
        <v>0</v>
      </c>
      <c r="AO65" s="171">
        <v>0</v>
      </c>
      <c r="AP65" s="171">
        <v>0</v>
      </c>
      <c r="AQ65" s="171">
        <v>0</v>
      </c>
      <c r="AR65" s="171">
        <v>2178</v>
      </c>
      <c r="AS65" s="171">
        <v>2116</v>
      </c>
      <c r="AT65" s="171">
        <v>2076</v>
      </c>
      <c r="AU65" s="171">
        <v>1981</v>
      </c>
      <c r="AV65" s="171">
        <v>1929</v>
      </c>
      <c r="AW65" s="171">
        <v>1955</v>
      </c>
      <c r="AX65" s="171">
        <v>1937</v>
      </c>
      <c r="AY65" s="171">
        <v>1917</v>
      </c>
      <c r="AZ65" s="171">
        <v>1886</v>
      </c>
      <c r="BA65" s="171">
        <v>1844</v>
      </c>
      <c r="BB65" s="171">
        <v>1798</v>
      </c>
      <c r="BC65" s="171">
        <v>1726</v>
      </c>
      <c r="BD65" s="171">
        <v>1664</v>
      </c>
      <c r="BE65" s="171">
        <v>1637</v>
      </c>
      <c r="BF65" s="171">
        <v>1612</v>
      </c>
      <c r="BG65" s="171">
        <v>1546</v>
      </c>
      <c r="BH65" s="171">
        <v>1554</v>
      </c>
      <c r="BI65" s="171">
        <v>1491</v>
      </c>
      <c r="BJ65" s="171">
        <v>1503</v>
      </c>
      <c r="BK65" s="171">
        <v>1509</v>
      </c>
      <c r="BL65" s="171">
        <v>1541</v>
      </c>
      <c r="BM65" s="171">
        <v>1566</v>
      </c>
      <c r="BN65" s="171">
        <v>1574</v>
      </c>
      <c r="BO65" s="171">
        <v>1576</v>
      </c>
      <c r="BP65" s="171">
        <v>1551</v>
      </c>
      <c r="BQ65" s="171">
        <v>1505</v>
      </c>
      <c r="BR65" s="171">
        <v>1464</v>
      </c>
      <c r="BS65" s="171">
        <v>1417</v>
      </c>
      <c r="BT65" s="171">
        <v>1364</v>
      </c>
      <c r="BU65" s="171">
        <v>1308</v>
      </c>
      <c r="BV65" s="171">
        <v>1248</v>
      </c>
      <c r="BW65" s="171">
        <v>1207</v>
      </c>
      <c r="BX65" s="171">
        <v>1215</v>
      </c>
      <c r="BY65" s="171">
        <v>1224</v>
      </c>
      <c r="BZ65" s="171">
        <v>1205</v>
      </c>
      <c r="CA65" s="171">
        <v>1185</v>
      </c>
      <c r="CB65" s="171">
        <v>1191</v>
      </c>
      <c r="CC65" s="172">
        <v>1172</v>
      </c>
    </row>
    <row r="66" spans="2:81" x14ac:dyDescent="0.4">
      <c r="B66" s="161" t="s">
        <v>333</v>
      </c>
      <c r="D66" s="171">
        <v>0</v>
      </c>
      <c r="E66" s="171">
        <v>0</v>
      </c>
      <c r="F66" s="171">
        <v>0</v>
      </c>
      <c r="G66" s="171">
        <v>0</v>
      </c>
      <c r="H66" s="171">
        <v>0</v>
      </c>
      <c r="I66" s="171">
        <v>0</v>
      </c>
      <c r="J66" s="171">
        <v>0</v>
      </c>
      <c r="K66" s="171">
        <v>0</v>
      </c>
      <c r="L66" s="171">
        <v>0</v>
      </c>
      <c r="M66" s="171">
        <v>0</v>
      </c>
      <c r="N66" s="171">
        <v>0</v>
      </c>
      <c r="O66" s="171">
        <v>0</v>
      </c>
      <c r="P66" s="171">
        <v>0</v>
      </c>
      <c r="Q66" s="171">
        <v>0</v>
      </c>
      <c r="R66" s="171">
        <v>0</v>
      </c>
      <c r="S66" s="171">
        <v>0</v>
      </c>
      <c r="T66" s="171">
        <v>0</v>
      </c>
      <c r="U66" s="171">
        <v>0</v>
      </c>
      <c r="V66" s="171">
        <v>0</v>
      </c>
      <c r="W66" s="171">
        <v>0</v>
      </c>
      <c r="X66" s="171">
        <v>0</v>
      </c>
      <c r="Y66" s="171">
        <v>0</v>
      </c>
      <c r="Z66" s="171">
        <v>0</v>
      </c>
      <c r="AA66" s="171">
        <v>0</v>
      </c>
      <c r="AB66" s="171">
        <v>0</v>
      </c>
      <c r="AC66" s="171">
        <v>0</v>
      </c>
      <c r="AD66" s="171">
        <v>0</v>
      </c>
      <c r="AE66" s="171">
        <v>0</v>
      </c>
      <c r="AF66" s="171">
        <v>0</v>
      </c>
      <c r="AG66" s="171">
        <v>0</v>
      </c>
      <c r="AH66" s="171">
        <v>43</v>
      </c>
      <c r="AI66" s="171">
        <v>51</v>
      </c>
      <c r="AJ66" s="171">
        <v>54</v>
      </c>
      <c r="AK66" s="171">
        <v>58</v>
      </c>
      <c r="AL66" s="171">
        <v>62</v>
      </c>
      <c r="AM66" s="171">
        <v>67</v>
      </c>
      <c r="AN66" s="171">
        <v>81</v>
      </c>
      <c r="AO66" s="171">
        <v>96</v>
      </c>
      <c r="AP66" s="171">
        <v>118</v>
      </c>
      <c r="AQ66" s="171">
        <v>143</v>
      </c>
      <c r="AR66" s="171">
        <v>168</v>
      </c>
      <c r="AS66" s="171">
        <v>197</v>
      </c>
      <c r="AT66" s="171">
        <v>230</v>
      </c>
      <c r="AU66" s="171">
        <v>259</v>
      </c>
      <c r="AV66" s="171">
        <v>281</v>
      </c>
      <c r="AW66" s="171">
        <v>299</v>
      </c>
      <c r="AX66" s="171">
        <v>306</v>
      </c>
      <c r="AY66" s="171">
        <v>272</v>
      </c>
      <c r="AZ66" s="171">
        <v>215</v>
      </c>
      <c r="BA66" s="171">
        <v>152</v>
      </c>
      <c r="BB66" s="171">
        <v>83</v>
      </c>
      <c r="BC66" s="171">
        <v>26</v>
      </c>
      <c r="BD66" s="171">
        <v>7</v>
      </c>
      <c r="BE66" s="171">
        <v>2</v>
      </c>
      <c r="BF66" s="171">
        <v>0</v>
      </c>
      <c r="BG66" s="171">
        <v>0</v>
      </c>
      <c r="BH66" s="171">
        <v>0</v>
      </c>
      <c r="BI66" s="171">
        <v>0</v>
      </c>
      <c r="BJ66" s="171">
        <v>0</v>
      </c>
      <c r="BK66" s="171">
        <v>0</v>
      </c>
      <c r="BL66" s="171">
        <v>0</v>
      </c>
      <c r="BM66" s="171">
        <v>0</v>
      </c>
      <c r="BN66" s="171">
        <v>0</v>
      </c>
      <c r="BO66" s="171">
        <v>0</v>
      </c>
      <c r="BP66" s="171">
        <v>0</v>
      </c>
      <c r="BQ66" s="171">
        <v>0</v>
      </c>
      <c r="BR66" s="171">
        <v>0</v>
      </c>
      <c r="BS66" s="171">
        <v>0</v>
      </c>
      <c r="BT66" s="171">
        <v>0</v>
      </c>
      <c r="BU66" s="171">
        <v>0</v>
      </c>
      <c r="BV66" s="171">
        <v>0</v>
      </c>
      <c r="BW66" s="171">
        <v>0</v>
      </c>
      <c r="BX66" s="171">
        <v>0</v>
      </c>
      <c r="BY66" s="171">
        <v>0</v>
      </c>
      <c r="BZ66" s="171">
        <v>0</v>
      </c>
      <c r="CA66" s="171">
        <v>0</v>
      </c>
      <c r="CB66" s="171">
        <v>0</v>
      </c>
      <c r="CC66" s="172">
        <v>0</v>
      </c>
    </row>
    <row r="67" spans="2:81" x14ac:dyDescent="0.4">
      <c r="B67" s="173" t="s">
        <v>306</v>
      </c>
      <c r="D67" s="171">
        <v>0</v>
      </c>
      <c r="E67" s="171">
        <v>0</v>
      </c>
      <c r="F67" s="171">
        <v>0</v>
      </c>
      <c r="G67" s="171">
        <v>0</v>
      </c>
      <c r="H67" s="171">
        <v>0</v>
      </c>
      <c r="I67" s="171">
        <v>0</v>
      </c>
      <c r="J67" s="171">
        <v>0</v>
      </c>
      <c r="K67" s="171">
        <v>0</v>
      </c>
      <c r="L67" s="171">
        <v>0</v>
      </c>
      <c r="M67" s="171">
        <v>0</v>
      </c>
      <c r="N67" s="171">
        <v>0</v>
      </c>
      <c r="O67" s="171">
        <v>0</v>
      </c>
      <c r="P67" s="171">
        <v>0</v>
      </c>
      <c r="Q67" s="171">
        <v>0</v>
      </c>
      <c r="R67" s="171">
        <v>0</v>
      </c>
      <c r="S67" s="171">
        <v>0</v>
      </c>
      <c r="T67" s="171">
        <v>0</v>
      </c>
      <c r="U67" s="171">
        <v>0</v>
      </c>
      <c r="V67" s="171">
        <v>0</v>
      </c>
      <c r="W67" s="171">
        <v>0</v>
      </c>
      <c r="X67" s="171">
        <v>0</v>
      </c>
      <c r="Y67" s="171">
        <v>0</v>
      </c>
      <c r="Z67" s="171">
        <v>0</v>
      </c>
      <c r="AA67" s="171">
        <v>0</v>
      </c>
      <c r="AB67" s="171">
        <v>0</v>
      </c>
      <c r="AC67" s="171">
        <v>0</v>
      </c>
      <c r="AD67" s="171">
        <v>0</v>
      </c>
      <c r="AE67" s="171">
        <v>0</v>
      </c>
      <c r="AF67" s="171">
        <v>0</v>
      </c>
      <c r="AG67" s="171">
        <v>0</v>
      </c>
      <c r="AH67" s="171">
        <v>0</v>
      </c>
      <c r="AI67" s="171">
        <v>0</v>
      </c>
      <c r="AJ67" s="171">
        <v>0</v>
      </c>
      <c r="AK67" s="171">
        <v>0</v>
      </c>
      <c r="AL67" s="171">
        <v>0</v>
      </c>
      <c r="AM67" s="171">
        <v>0</v>
      </c>
      <c r="AN67" s="171">
        <v>79</v>
      </c>
      <c r="AO67" s="171">
        <v>96</v>
      </c>
      <c r="AP67" s="171">
        <v>118</v>
      </c>
      <c r="AQ67" s="171">
        <v>141</v>
      </c>
      <c r="AR67" s="171">
        <v>166</v>
      </c>
      <c r="AS67" s="171">
        <v>195</v>
      </c>
      <c r="AT67" s="171">
        <v>226</v>
      </c>
      <c r="AU67" s="171">
        <v>255</v>
      </c>
      <c r="AV67" s="171">
        <v>275</v>
      </c>
      <c r="AW67" s="171">
        <v>291</v>
      </c>
      <c r="AX67" s="171">
        <v>299</v>
      </c>
      <c r="AY67" s="171">
        <v>266</v>
      </c>
      <c r="AZ67" s="171">
        <v>210</v>
      </c>
      <c r="BA67" s="171">
        <v>148</v>
      </c>
      <c r="BB67" s="171">
        <v>78</v>
      </c>
      <c r="BC67" s="171">
        <v>26</v>
      </c>
      <c r="BD67" s="171">
        <v>7</v>
      </c>
      <c r="BE67" s="171">
        <v>2</v>
      </c>
      <c r="BF67" s="171">
        <v>0</v>
      </c>
      <c r="BG67" s="171">
        <v>0</v>
      </c>
      <c r="BH67" s="171">
        <v>0</v>
      </c>
      <c r="BI67" s="171">
        <v>0</v>
      </c>
      <c r="BJ67" s="171">
        <v>0</v>
      </c>
      <c r="BK67" s="171">
        <v>0</v>
      </c>
      <c r="BL67" s="171">
        <v>0</v>
      </c>
      <c r="BM67" s="171">
        <v>0</v>
      </c>
      <c r="BN67" s="171">
        <v>0</v>
      </c>
      <c r="BO67" s="171">
        <v>0</v>
      </c>
      <c r="BP67" s="171">
        <v>0</v>
      </c>
      <c r="BQ67" s="171">
        <v>0</v>
      </c>
      <c r="BR67" s="171">
        <v>0</v>
      </c>
      <c r="BS67" s="171">
        <v>0</v>
      </c>
      <c r="BT67" s="171">
        <v>0</v>
      </c>
      <c r="BU67" s="171">
        <v>0</v>
      </c>
      <c r="BV67" s="171">
        <v>0</v>
      </c>
      <c r="BW67" s="171">
        <v>0</v>
      </c>
      <c r="BX67" s="171">
        <v>0</v>
      </c>
      <c r="BY67" s="171">
        <v>0</v>
      </c>
      <c r="BZ67" s="171">
        <v>0</v>
      </c>
      <c r="CA67" s="171">
        <v>0</v>
      </c>
      <c r="CB67" s="171">
        <v>0</v>
      </c>
      <c r="CC67" s="172">
        <v>0</v>
      </c>
    </row>
    <row r="68" spans="2:81" x14ac:dyDescent="0.4">
      <c r="B68" s="173" t="s">
        <v>312</v>
      </c>
      <c r="D68" s="171">
        <v>0</v>
      </c>
      <c r="E68" s="171">
        <v>0</v>
      </c>
      <c r="F68" s="171">
        <v>0</v>
      </c>
      <c r="G68" s="171">
        <v>0</v>
      </c>
      <c r="H68" s="171">
        <v>0</v>
      </c>
      <c r="I68" s="171">
        <v>0</v>
      </c>
      <c r="J68" s="171">
        <v>0</v>
      </c>
      <c r="K68" s="171">
        <v>0</v>
      </c>
      <c r="L68" s="171">
        <v>0</v>
      </c>
      <c r="M68" s="171">
        <v>0</v>
      </c>
      <c r="N68" s="171">
        <v>0</v>
      </c>
      <c r="O68" s="171">
        <v>0</v>
      </c>
      <c r="P68" s="171">
        <v>0</v>
      </c>
      <c r="Q68" s="171">
        <v>0</v>
      </c>
      <c r="R68" s="171">
        <v>0</v>
      </c>
      <c r="S68" s="171">
        <v>0</v>
      </c>
      <c r="T68" s="171">
        <v>0</v>
      </c>
      <c r="U68" s="171">
        <v>0</v>
      </c>
      <c r="V68" s="171">
        <v>0</v>
      </c>
      <c r="W68" s="171">
        <v>0</v>
      </c>
      <c r="X68" s="171">
        <v>0</v>
      </c>
      <c r="Y68" s="171">
        <v>0</v>
      </c>
      <c r="Z68" s="171">
        <v>0</v>
      </c>
      <c r="AA68" s="171">
        <v>0</v>
      </c>
      <c r="AB68" s="171">
        <v>0</v>
      </c>
      <c r="AC68" s="171">
        <v>0</v>
      </c>
      <c r="AD68" s="171">
        <v>0</v>
      </c>
      <c r="AE68" s="171">
        <v>0</v>
      </c>
      <c r="AF68" s="171">
        <v>0</v>
      </c>
      <c r="AG68" s="171">
        <v>0</v>
      </c>
      <c r="AH68" s="171">
        <v>0</v>
      </c>
      <c r="AI68" s="171">
        <v>0</v>
      </c>
      <c r="AJ68" s="171">
        <v>0</v>
      </c>
      <c r="AK68" s="171">
        <v>0</v>
      </c>
      <c r="AL68" s="171">
        <v>0</v>
      </c>
      <c r="AM68" s="171">
        <v>0</v>
      </c>
      <c r="AN68" s="171">
        <v>2</v>
      </c>
      <c r="AO68" s="171">
        <v>0</v>
      </c>
      <c r="AP68" s="171">
        <v>0</v>
      </c>
      <c r="AQ68" s="171">
        <v>2</v>
      </c>
      <c r="AR68" s="171">
        <v>2</v>
      </c>
      <c r="AS68" s="171">
        <v>2</v>
      </c>
      <c r="AT68" s="171">
        <v>3</v>
      </c>
      <c r="AU68" s="171">
        <v>4</v>
      </c>
      <c r="AV68" s="171">
        <v>5</v>
      </c>
      <c r="AW68" s="171">
        <v>8</v>
      </c>
      <c r="AX68" s="171">
        <v>7</v>
      </c>
      <c r="AY68" s="171">
        <v>6</v>
      </c>
      <c r="AZ68" s="171">
        <v>5</v>
      </c>
      <c r="BA68" s="171">
        <v>4</v>
      </c>
      <c r="BB68" s="171">
        <v>5</v>
      </c>
      <c r="BC68" s="171">
        <v>0</v>
      </c>
      <c r="BD68" s="171">
        <v>0</v>
      </c>
      <c r="BE68" s="171">
        <v>0</v>
      </c>
      <c r="BF68" s="171">
        <v>0</v>
      </c>
      <c r="BG68" s="171">
        <v>0</v>
      </c>
      <c r="BH68" s="171">
        <v>0</v>
      </c>
      <c r="BI68" s="171">
        <v>0</v>
      </c>
      <c r="BJ68" s="171">
        <v>0</v>
      </c>
      <c r="BK68" s="171">
        <v>0</v>
      </c>
      <c r="BL68" s="171">
        <v>0</v>
      </c>
      <c r="BM68" s="171">
        <v>0</v>
      </c>
      <c r="BN68" s="171">
        <v>0</v>
      </c>
      <c r="BO68" s="171">
        <v>0</v>
      </c>
      <c r="BP68" s="171">
        <v>0</v>
      </c>
      <c r="BQ68" s="171">
        <v>0</v>
      </c>
      <c r="BR68" s="171">
        <v>0</v>
      </c>
      <c r="BS68" s="171">
        <v>0</v>
      </c>
      <c r="BT68" s="171">
        <v>0</v>
      </c>
      <c r="BU68" s="171">
        <v>0</v>
      </c>
      <c r="BV68" s="171">
        <v>0</v>
      </c>
      <c r="BW68" s="171">
        <v>0</v>
      </c>
      <c r="BX68" s="171">
        <v>0</v>
      </c>
      <c r="BY68" s="171">
        <v>0</v>
      </c>
      <c r="BZ68" s="171">
        <v>0</v>
      </c>
      <c r="CA68" s="171">
        <v>0</v>
      </c>
      <c r="CB68" s="171">
        <v>0</v>
      </c>
      <c r="CC68" s="172">
        <v>0</v>
      </c>
    </row>
    <row r="69" spans="2:81" x14ac:dyDescent="0.4">
      <c r="B69" s="161" t="s">
        <v>313</v>
      </c>
      <c r="D69" s="171">
        <v>0</v>
      </c>
      <c r="E69" s="171">
        <v>0</v>
      </c>
      <c r="F69" s="171">
        <v>0</v>
      </c>
      <c r="G69" s="171">
        <v>0</v>
      </c>
      <c r="H69" s="171">
        <v>0</v>
      </c>
      <c r="I69" s="171">
        <v>0</v>
      </c>
      <c r="J69" s="171">
        <v>0</v>
      </c>
      <c r="K69" s="171">
        <v>0</v>
      </c>
      <c r="L69" s="171">
        <v>0</v>
      </c>
      <c r="M69" s="171">
        <v>0</v>
      </c>
      <c r="N69" s="171">
        <v>0</v>
      </c>
      <c r="O69" s="171">
        <v>0</v>
      </c>
      <c r="P69" s="171">
        <v>0</v>
      </c>
      <c r="Q69" s="171">
        <v>0</v>
      </c>
      <c r="R69" s="171">
        <v>0</v>
      </c>
      <c r="S69" s="171">
        <v>0</v>
      </c>
      <c r="T69" s="171">
        <v>0</v>
      </c>
      <c r="U69" s="171">
        <v>0</v>
      </c>
      <c r="V69" s="171">
        <v>0</v>
      </c>
      <c r="W69" s="171">
        <v>0</v>
      </c>
      <c r="X69" s="171">
        <v>0</v>
      </c>
      <c r="Y69" s="171">
        <v>0</v>
      </c>
      <c r="Z69" s="171">
        <v>0</v>
      </c>
      <c r="AA69" s="171">
        <v>0</v>
      </c>
      <c r="AB69" s="171">
        <v>0</v>
      </c>
      <c r="AC69" s="171">
        <v>0</v>
      </c>
      <c r="AD69" s="171">
        <v>0</v>
      </c>
      <c r="AE69" s="171">
        <v>0</v>
      </c>
      <c r="AF69" s="171">
        <v>0</v>
      </c>
      <c r="AG69" s="171">
        <v>0</v>
      </c>
      <c r="AH69" s="171">
        <v>0</v>
      </c>
      <c r="AI69" s="171">
        <v>0</v>
      </c>
      <c r="AJ69" s="171">
        <v>0</v>
      </c>
      <c r="AK69" s="171">
        <v>0</v>
      </c>
      <c r="AL69" s="171">
        <v>0</v>
      </c>
      <c r="AM69" s="171">
        <v>0</v>
      </c>
      <c r="AN69" s="171">
        <v>0</v>
      </c>
      <c r="AO69" s="171">
        <v>0</v>
      </c>
      <c r="AP69" s="171">
        <v>0</v>
      </c>
      <c r="AQ69" s="171">
        <v>0</v>
      </c>
      <c r="AR69" s="171">
        <v>0</v>
      </c>
      <c r="AS69" s="171">
        <v>0</v>
      </c>
      <c r="AT69" s="171">
        <v>0</v>
      </c>
      <c r="AU69" s="171">
        <v>0</v>
      </c>
      <c r="AV69" s="171">
        <v>0</v>
      </c>
      <c r="AW69" s="171">
        <v>0</v>
      </c>
      <c r="AX69" s="171">
        <v>0</v>
      </c>
      <c r="AY69" s="171">
        <v>0</v>
      </c>
      <c r="AZ69" s="171">
        <v>0</v>
      </c>
      <c r="BA69" s="171">
        <v>0</v>
      </c>
      <c r="BB69" s="171">
        <v>0</v>
      </c>
      <c r="BC69" s="171">
        <v>0</v>
      </c>
      <c r="BD69" s="171">
        <v>0</v>
      </c>
      <c r="BE69" s="171">
        <v>0</v>
      </c>
      <c r="BF69" s="171">
        <v>0</v>
      </c>
      <c r="BG69" s="171">
        <v>150</v>
      </c>
      <c r="BH69" s="171">
        <v>153</v>
      </c>
      <c r="BI69" s="171">
        <v>156</v>
      </c>
      <c r="BJ69" s="171">
        <v>159</v>
      </c>
      <c r="BK69" s="171">
        <v>171</v>
      </c>
      <c r="BL69" s="171">
        <v>172</v>
      </c>
      <c r="BM69" s="171">
        <v>176</v>
      </c>
      <c r="BN69" s="171">
        <v>182</v>
      </c>
      <c r="BO69" s="171">
        <v>185</v>
      </c>
      <c r="BP69" s="171">
        <v>187</v>
      </c>
      <c r="BQ69" s="171">
        <v>189</v>
      </c>
      <c r="BR69" s="171">
        <v>188</v>
      </c>
      <c r="BS69" s="171">
        <v>187</v>
      </c>
      <c r="BT69" s="171">
        <v>185</v>
      </c>
      <c r="BU69" s="171">
        <v>182</v>
      </c>
      <c r="BV69" s="171">
        <v>179</v>
      </c>
      <c r="BW69" s="171">
        <v>175</v>
      </c>
      <c r="BX69" s="171">
        <v>149</v>
      </c>
      <c r="BY69" s="171">
        <v>145</v>
      </c>
      <c r="BZ69" s="171">
        <v>143</v>
      </c>
      <c r="CA69" s="171">
        <v>140</v>
      </c>
      <c r="CB69" s="171">
        <v>138</v>
      </c>
      <c r="CC69" s="172">
        <v>135</v>
      </c>
    </row>
    <row r="70" spans="2:81" ht="26.25" customHeight="1" x14ac:dyDescent="0.4">
      <c r="B70" s="161" t="s">
        <v>320</v>
      </c>
      <c r="D70" s="171">
        <v>0</v>
      </c>
      <c r="E70" s="171">
        <v>0</v>
      </c>
      <c r="F70" s="171">
        <v>0</v>
      </c>
      <c r="G70" s="171">
        <v>0</v>
      </c>
      <c r="H70" s="171">
        <v>0</v>
      </c>
      <c r="I70" s="171">
        <v>0</v>
      </c>
      <c r="J70" s="171">
        <v>0</v>
      </c>
      <c r="K70" s="171">
        <v>0</v>
      </c>
      <c r="L70" s="171">
        <v>0</v>
      </c>
      <c r="M70" s="171">
        <v>0</v>
      </c>
      <c r="N70" s="171">
        <v>0</v>
      </c>
      <c r="O70" s="171">
        <v>0</v>
      </c>
      <c r="P70" s="171">
        <v>0</v>
      </c>
      <c r="Q70" s="171">
        <v>0</v>
      </c>
      <c r="R70" s="171">
        <v>0</v>
      </c>
      <c r="S70" s="171">
        <v>0</v>
      </c>
      <c r="T70" s="171">
        <v>0</v>
      </c>
      <c r="U70" s="171">
        <v>0</v>
      </c>
      <c r="V70" s="171">
        <v>0</v>
      </c>
      <c r="W70" s="171">
        <v>0</v>
      </c>
      <c r="X70" s="171">
        <v>0</v>
      </c>
      <c r="Y70" s="171">
        <v>0</v>
      </c>
      <c r="Z70" s="171">
        <v>0</v>
      </c>
      <c r="AA70" s="171">
        <v>0</v>
      </c>
      <c r="AB70" s="171">
        <v>0</v>
      </c>
      <c r="AC70" s="171">
        <v>0</v>
      </c>
      <c r="AD70" s="171">
        <v>0</v>
      </c>
      <c r="AE70" s="171">
        <v>0</v>
      </c>
      <c r="AF70" s="171">
        <v>0</v>
      </c>
      <c r="AG70" s="171">
        <v>0</v>
      </c>
      <c r="AH70" s="171">
        <v>0</v>
      </c>
      <c r="AI70" s="171">
        <v>0</v>
      </c>
      <c r="AJ70" s="171">
        <v>0</v>
      </c>
      <c r="AK70" s="171">
        <v>0</v>
      </c>
      <c r="AL70" s="171">
        <v>0</v>
      </c>
      <c r="AM70" s="171">
        <v>0</v>
      </c>
      <c r="AN70" s="171">
        <v>0</v>
      </c>
      <c r="AO70" s="171">
        <v>0</v>
      </c>
      <c r="AP70" s="171">
        <v>0</v>
      </c>
      <c r="AQ70" s="171">
        <v>0</v>
      </c>
      <c r="AR70" s="171">
        <v>1719</v>
      </c>
      <c r="AS70" s="171">
        <v>1607</v>
      </c>
      <c r="AT70" s="171">
        <v>1675</v>
      </c>
      <c r="AU70" s="171">
        <v>1575</v>
      </c>
      <c r="AV70" s="171">
        <v>1643</v>
      </c>
      <c r="AW70" s="171">
        <v>1736</v>
      </c>
      <c r="AX70" s="171">
        <v>1765</v>
      </c>
      <c r="AY70" s="171">
        <v>1781</v>
      </c>
      <c r="AZ70" s="171">
        <v>1764</v>
      </c>
      <c r="BA70" s="171">
        <v>1705</v>
      </c>
      <c r="BB70" s="171">
        <v>1643</v>
      </c>
      <c r="BC70" s="171">
        <v>1620</v>
      </c>
      <c r="BD70" s="171">
        <v>1671</v>
      </c>
      <c r="BE70" s="171">
        <v>1750</v>
      </c>
      <c r="BF70" s="171">
        <v>1776</v>
      </c>
      <c r="BG70" s="171" t="s">
        <v>368</v>
      </c>
      <c r="BH70" s="171" t="s">
        <v>368</v>
      </c>
      <c r="BI70" s="171" t="s">
        <v>368</v>
      </c>
      <c r="BJ70" s="171" t="s">
        <v>368</v>
      </c>
      <c r="BK70" s="171" t="s">
        <v>368</v>
      </c>
      <c r="BL70" s="171" t="s">
        <v>368</v>
      </c>
      <c r="BM70" s="171" t="s">
        <v>368</v>
      </c>
      <c r="BN70" s="171" t="s">
        <v>368</v>
      </c>
      <c r="BO70" s="171" t="s">
        <v>368</v>
      </c>
      <c r="BP70" s="171" t="s">
        <v>368</v>
      </c>
      <c r="BQ70" s="171" t="s">
        <v>368</v>
      </c>
      <c r="BR70" s="171" t="s">
        <v>368</v>
      </c>
      <c r="BS70" s="171" t="s">
        <v>368</v>
      </c>
      <c r="BT70" s="171" t="s">
        <v>368</v>
      </c>
      <c r="BU70" s="171" t="s">
        <v>368</v>
      </c>
      <c r="BV70" s="171" t="s">
        <v>368</v>
      </c>
      <c r="BW70" s="171" t="s">
        <v>368</v>
      </c>
      <c r="BX70" s="171" t="s">
        <v>368</v>
      </c>
      <c r="BY70" s="171" t="s">
        <v>368</v>
      </c>
      <c r="BZ70" s="171" t="s">
        <v>368</v>
      </c>
      <c r="CA70" s="171" t="s">
        <v>368</v>
      </c>
      <c r="CB70" s="171" t="s">
        <v>368</v>
      </c>
      <c r="CC70" s="172" t="s">
        <v>368</v>
      </c>
    </row>
    <row r="71" spans="2:81" x14ac:dyDescent="0.4">
      <c r="B71" s="161" t="s">
        <v>249</v>
      </c>
      <c r="D71" s="171">
        <v>0</v>
      </c>
      <c r="E71" s="171">
        <v>0</v>
      </c>
      <c r="F71" s="171">
        <v>0</v>
      </c>
      <c r="G71" s="171">
        <v>0</v>
      </c>
      <c r="H71" s="171">
        <v>0</v>
      </c>
      <c r="I71" s="171">
        <v>0</v>
      </c>
      <c r="J71" s="171">
        <v>0</v>
      </c>
      <c r="K71" s="171">
        <v>0</v>
      </c>
      <c r="L71" s="171">
        <v>0</v>
      </c>
      <c r="M71" s="171">
        <v>0</v>
      </c>
      <c r="N71" s="171">
        <v>0</v>
      </c>
      <c r="O71" s="171">
        <v>0</v>
      </c>
      <c r="P71" s="171">
        <v>0</v>
      </c>
      <c r="Q71" s="171">
        <v>0</v>
      </c>
      <c r="R71" s="171">
        <v>0</v>
      </c>
      <c r="S71" s="171">
        <v>0</v>
      </c>
      <c r="T71" s="171">
        <v>0</v>
      </c>
      <c r="U71" s="171">
        <v>0</v>
      </c>
      <c r="V71" s="171">
        <v>0</v>
      </c>
      <c r="W71" s="171">
        <v>0</v>
      </c>
      <c r="X71" s="171">
        <v>0</v>
      </c>
      <c r="Y71" s="171">
        <v>0</v>
      </c>
      <c r="Z71" s="171">
        <v>0</v>
      </c>
      <c r="AA71" s="171">
        <v>0</v>
      </c>
      <c r="AB71" s="171">
        <v>0</v>
      </c>
      <c r="AC71" s="171">
        <v>0</v>
      </c>
      <c r="AD71" s="171">
        <v>0</v>
      </c>
      <c r="AE71" s="171">
        <v>0</v>
      </c>
      <c r="AF71" s="171">
        <v>0</v>
      </c>
      <c r="AG71" s="171">
        <v>0</v>
      </c>
      <c r="AH71" s="171">
        <v>0</v>
      </c>
      <c r="AI71" s="171">
        <v>3</v>
      </c>
      <c r="AJ71" s="171">
        <v>17</v>
      </c>
      <c r="AK71" s="171">
        <v>30</v>
      </c>
      <c r="AL71" s="171">
        <v>44</v>
      </c>
      <c r="AM71" s="171">
        <v>61</v>
      </c>
      <c r="AN71" s="171">
        <v>81</v>
      </c>
      <c r="AO71" s="171">
        <v>104</v>
      </c>
      <c r="AP71" s="171">
        <v>130</v>
      </c>
      <c r="AQ71" s="171">
        <v>155</v>
      </c>
      <c r="AR71" s="171">
        <v>178</v>
      </c>
      <c r="AS71" s="171">
        <v>202</v>
      </c>
      <c r="AT71" s="171">
        <v>225</v>
      </c>
      <c r="AU71" s="171">
        <v>248</v>
      </c>
      <c r="AV71" s="171">
        <v>0</v>
      </c>
      <c r="AW71" s="171">
        <v>0</v>
      </c>
      <c r="AX71" s="171">
        <v>0</v>
      </c>
      <c r="AY71" s="171">
        <v>0</v>
      </c>
      <c r="AZ71" s="171">
        <v>0</v>
      </c>
      <c r="BA71" s="171">
        <v>0</v>
      </c>
      <c r="BB71" s="171">
        <v>0</v>
      </c>
      <c r="BC71" s="171">
        <v>0</v>
      </c>
      <c r="BD71" s="171">
        <v>0</v>
      </c>
      <c r="BE71" s="171">
        <v>0</v>
      </c>
      <c r="BF71" s="171">
        <v>0</v>
      </c>
      <c r="BG71" s="171">
        <v>0</v>
      </c>
      <c r="BH71" s="171">
        <v>0</v>
      </c>
      <c r="BI71" s="171">
        <v>0</v>
      </c>
      <c r="BJ71" s="171">
        <v>0</v>
      </c>
      <c r="BK71" s="171">
        <v>0</v>
      </c>
      <c r="BL71" s="171">
        <v>0</v>
      </c>
      <c r="BM71" s="171">
        <v>0</v>
      </c>
      <c r="BN71" s="171">
        <v>0</v>
      </c>
      <c r="BO71" s="171">
        <v>0</v>
      </c>
      <c r="BP71" s="171">
        <v>0</v>
      </c>
      <c r="BQ71" s="171">
        <v>0</v>
      </c>
      <c r="BR71" s="171">
        <v>0</v>
      </c>
      <c r="BS71" s="171">
        <v>0</v>
      </c>
      <c r="BT71" s="171">
        <v>0</v>
      </c>
      <c r="BU71" s="171">
        <v>0</v>
      </c>
      <c r="BV71" s="171">
        <v>0</v>
      </c>
      <c r="BW71" s="171">
        <v>0</v>
      </c>
      <c r="BX71" s="171">
        <v>0</v>
      </c>
      <c r="BY71" s="171">
        <v>0</v>
      </c>
      <c r="BZ71" s="171">
        <v>0</v>
      </c>
      <c r="CA71" s="171">
        <v>0</v>
      </c>
      <c r="CB71" s="171">
        <v>0</v>
      </c>
      <c r="CC71" s="172">
        <v>0</v>
      </c>
    </row>
    <row r="72" spans="2:81" x14ac:dyDescent="0.4">
      <c r="B72" s="161" t="s">
        <v>347</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c r="Z72" s="171">
        <v>0</v>
      </c>
      <c r="AA72" s="171">
        <v>0</v>
      </c>
      <c r="AB72" s="171">
        <v>0</v>
      </c>
      <c r="AC72" s="171">
        <v>0</v>
      </c>
      <c r="AD72" s="171">
        <v>0</v>
      </c>
      <c r="AE72" s="171">
        <v>0</v>
      </c>
      <c r="AF72" s="171">
        <v>0</v>
      </c>
      <c r="AG72" s="171">
        <v>0</v>
      </c>
      <c r="AH72" s="171">
        <v>0</v>
      </c>
      <c r="AI72" s="171">
        <v>0</v>
      </c>
      <c r="AJ72" s="171">
        <v>0</v>
      </c>
      <c r="AK72" s="171">
        <v>0</v>
      </c>
      <c r="AL72" s="171">
        <v>0</v>
      </c>
      <c r="AM72" s="171">
        <v>0</v>
      </c>
      <c r="AN72" s="171">
        <v>0</v>
      </c>
      <c r="AO72" s="171">
        <v>0</v>
      </c>
      <c r="AP72" s="171">
        <v>0</v>
      </c>
      <c r="AQ72" s="171">
        <v>0</v>
      </c>
      <c r="AR72" s="171">
        <v>0</v>
      </c>
      <c r="AS72" s="171">
        <v>0</v>
      </c>
      <c r="AT72" s="171">
        <v>0</v>
      </c>
      <c r="AU72" s="171">
        <v>0</v>
      </c>
      <c r="AV72" s="171">
        <v>0</v>
      </c>
      <c r="AW72" s="171">
        <v>0</v>
      </c>
      <c r="AX72" s="171">
        <v>0</v>
      </c>
      <c r="AY72" s="171">
        <v>0</v>
      </c>
      <c r="AZ72" s="171">
        <v>0</v>
      </c>
      <c r="BA72" s="171">
        <v>0</v>
      </c>
      <c r="BB72" s="171">
        <v>0</v>
      </c>
      <c r="BC72" s="171">
        <v>0</v>
      </c>
      <c r="BD72" s="171">
        <v>3156</v>
      </c>
      <c r="BE72" s="171">
        <v>3859</v>
      </c>
      <c r="BF72" s="171">
        <v>3790</v>
      </c>
      <c r="BG72" s="171">
        <v>3839</v>
      </c>
      <c r="BH72" s="171">
        <v>3892</v>
      </c>
      <c r="BI72" s="171">
        <v>3965</v>
      </c>
      <c r="BJ72" s="171">
        <v>3982</v>
      </c>
      <c r="BK72" s="171">
        <v>3993</v>
      </c>
      <c r="BL72" s="171">
        <v>4079</v>
      </c>
      <c r="BM72" s="171">
        <v>4206</v>
      </c>
      <c r="BN72" s="171">
        <v>4236</v>
      </c>
      <c r="BO72" s="171">
        <v>4277</v>
      </c>
      <c r="BP72" s="171">
        <v>4316</v>
      </c>
      <c r="BQ72" s="171">
        <v>4414</v>
      </c>
      <c r="BR72" s="171">
        <v>4493</v>
      </c>
      <c r="BS72" s="171">
        <v>4360</v>
      </c>
      <c r="BT72" s="171">
        <v>4516</v>
      </c>
      <c r="BU72" s="171">
        <v>4551</v>
      </c>
      <c r="BV72" s="171">
        <v>4665</v>
      </c>
      <c r="BW72" s="171">
        <v>4779</v>
      </c>
      <c r="BX72" s="171">
        <v>0</v>
      </c>
      <c r="BY72" s="171">
        <v>0</v>
      </c>
      <c r="BZ72" s="171">
        <v>0</v>
      </c>
      <c r="CA72" s="171">
        <v>0</v>
      </c>
      <c r="CB72" s="171">
        <v>0</v>
      </c>
      <c r="CC72" s="172">
        <v>0</v>
      </c>
    </row>
    <row r="73" spans="2:81" ht="15" customHeight="1" x14ac:dyDescent="0.4">
      <c r="B73" s="198" t="s">
        <v>31</v>
      </c>
      <c r="D73" s="171">
        <v>0</v>
      </c>
      <c r="E73" s="171">
        <v>0</v>
      </c>
      <c r="F73" s="171">
        <v>0</v>
      </c>
      <c r="G73" s="171">
        <v>0</v>
      </c>
      <c r="H73" s="171">
        <v>0</v>
      </c>
      <c r="I73" s="171">
        <v>0</v>
      </c>
      <c r="J73" s="171">
        <v>0</v>
      </c>
      <c r="K73" s="171">
        <v>0</v>
      </c>
      <c r="L73" s="171">
        <v>0</v>
      </c>
      <c r="M73" s="171">
        <v>0</v>
      </c>
      <c r="N73" s="171">
        <v>0</v>
      </c>
      <c r="O73" s="171">
        <v>0</v>
      </c>
      <c r="P73" s="171">
        <v>0</v>
      </c>
      <c r="Q73" s="171">
        <v>0</v>
      </c>
      <c r="R73" s="171">
        <v>0</v>
      </c>
      <c r="S73" s="171">
        <v>0</v>
      </c>
      <c r="T73" s="171">
        <v>0</v>
      </c>
      <c r="U73" s="171">
        <v>0</v>
      </c>
      <c r="V73" s="171">
        <v>0</v>
      </c>
      <c r="W73" s="171">
        <v>0</v>
      </c>
      <c r="X73" s="171">
        <v>0</v>
      </c>
      <c r="Y73" s="171">
        <v>0</v>
      </c>
      <c r="Z73" s="171">
        <v>0</v>
      </c>
      <c r="AA73" s="171">
        <v>0</v>
      </c>
      <c r="AB73" s="171">
        <v>0</v>
      </c>
      <c r="AC73" s="171">
        <v>0</v>
      </c>
      <c r="AD73" s="171">
        <v>0</v>
      </c>
      <c r="AE73" s="171">
        <v>0</v>
      </c>
      <c r="AF73" s="171">
        <v>0</v>
      </c>
      <c r="AG73" s="171">
        <v>0</v>
      </c>
      <c r="AH73" s="171">
        <v>0</v>
      </c>
      <c r="AI73" s="171">
        <v>0</v>
      </c>
      <c r="AJ73" s="171">
        <v>0</v>
      </c>
      <c r="AK73" s="171">
        <v>0</v>
      </c>
      <c r="AL73" s="171">
        <v>0</v>
      </c>
      <c r="AM73" s="171">
        <v>0</v>
      </c>
      <c r="AN73" s="171">
        <v>0</v>
      </c>
      <c r="AO73" s="171">
        <v>0</v>
      </c>
      <c r="AP73" s="171">
        <v>0</v>
      </c>
      <c r="AQ73" s="171">
        <v>0</v>
      </c>
      <c r="AR73" s="171">
        <v>0</v>
      </c>
      <c r="AS73" s="171">
        <v>0</v>
      </c>
      <c r="AT73" s="171">
        <v>0</v>
      </c>
      <c r="AU73" s="171">
        <v>0</v>
      </c>
      <c r="AV73" s="171">
        <v>0</v>
      </c>
      <c r="AW73" s="171">
        <v>0</v>
      </c>
      <c r="AX73" s="171">
        <v>0</v>
      </c>
      <c r="AY73" s="171">
        <v>0</v>
      </c>
      <c r="AZ73" s="171">
        <v>0</v>
      </c>
      <c r="BA73" s="171">
        <v>0</v>
      </c>
      <c r="BB73" s="171">
        <v>0</v>
      </c>
      <c r="BC73" s="171">
        <v>0</v>
      </c>
      <c r="BD73" s="171">
        <v>0</v>
      </c>
      <c r="BE73" s="171">
        <v>0</v>
      </c>
      <c r="BF73" s="171">
        <v>0</v>
      </c>
      <c r="BG73" s="171">
        <v>1979</v>
      </c>
      <c r="BH73" s="171">
        <v>2594</v>
      </c>
      <c r="BI73" s="171">
        <v>2700</v>
      </c>
      <c r="BJ73" s="171">
        <v>2729</v>
      </c>
      <c r="BK73" s="171">
        <v>2732</v>
      </c>
      <c r="BL73" s="171">
        <v>2724</v>
      </c>
      <c r="BM73" s="171">
        <v>2736</v>
      </c>
      <c r="BN73" s="171">
        <v>2718</v>
      </c>
      <c r="BO73" s="171">
        <v>2649</v>
      </c>
      <c r="BP73" s="171">
        <v>2505</v>
      </c>
      <c r="BQ73" s="171">
        <v>2380</v>
      </c>
      <c r="BR73" s="171">
        <v>2228</v>
      </c>
      <c r="BS73" s="171">
        <v>2098</v>
      </c>
      <c r="BT73" s="171">
        <v>1903</v>
      </c>
      <c r="BU73" s="171">
        <v>1792</v>
      </c>
      <c r="BV73" s="171">
        <v>1654</v>
      </c>
      <c r="BW73" s="171">
        <v>1616</v>
      </c>
      <c r="BX73" s="171">
        <v>1667</v>
      </c>
      <c r="BY73" s="171">
        <v>1658</v>
      </c>
      <c r="BZ73" s="171">
        <v>1596</v>
      </c>
      <c r="CA73" s="171">
        <v>1531</v>
      </c>
      <c r="CB73" s="171">
        <v>1515</v>
      </c>
      <c r="CC73" s="172">
        <v>1494</v>
      </c>
    </row>
    <row r="74" spans="2:81" x14ac:dyDescent="0.4">
      <c r="B74" s="13" t="s">
        <v>255</v>
      </c>
      <c r="D74" s="171">
        <v>0</v>
      </c>
      <c r="E74" s="171">
        <v>0</v>
      </c>
      <c r="F74" s="171">
        <v>0</v>
      </c>
      <c r="G74" s="171">
        <v>0</v>
      </c>
      <c r="H74" s="171">
        <v>0</v>
      </c>
      <c r="I74" s="171">
        <v>0</v>
      </c>
      <c r="J74" s="171">
        <v>0</v>
      </c>
      <c r="K74" s="171">
        <v>0</v>
      </c>
      <c r="L74" s="171">
        <v>0</v>
      </c>
      <c r="M74" s="171">
        <v>0</v>
      </c>
      <c r="N74" s="171">
        <v>0</v>
      </c>
      <c r="O74" s="171">
        <v>0</v>
      </c>
      <c r="P74" s="171">
        <v>0</v>
      </c>
      <c r="Q74" s="171">
        <v>0</v>
      </c>
      <c r="R74" s="171">
        <v>0</v>
      </c>
      <c r="S74" s="171">
        <v>0</v>
      </c>
      <c r="T74" s="171">
        <v>0</v>
      </c>
      <c r="U74" s="171">
        <v>0</v>
      </c>
      <c r="V74" s="171">
        <v>0</v>
      </c>
      <c r="W74" s="171">
        <v>0</v>
      </c>
      <c r="X74" s="171">
        <v>0</v>
      </c>
      <c r="Y74" s="171">
        <v>0</v>
      </c>
      <c r="Z74" s="171">
        <v>0</v>
      </c>
      <c r="AA74" s="171">
        <v>0</v>
      </c>
      <c r="AB74" s="171">
        <v>0</v>
      </c>
      <c r="AC74" s="171">
        <v>0</v>
      </c>
      <c r="AD74" s="171">
        <v>0</v>
      </c>
      <c r="AE74" s="171">
        <v>0</v>
      </c>
      <c r="AF74" s="171">
        <v>0</v>
      </c>
      <c r="AG74" s="171">
        <v>0</v>
      </c>
      <c r="AH74" s="171">
        <v>0</v>
      </c>
      <c r="AI74" s="171">
        <v>0</v>
      </c>
      <c r="AJ74" s="171">
        <v>0</v>
      </c>
      <c r="AK74" s="171">
        <v>0</v>
      </c>
      <c r="AL74" s="171">
        <v>0</v>
      </c>
      <c r="AM74" s="171">
        <v>0</v>
      </c>
      <c r="AN74" s="171">
        <v>0</v>
      </c>
      <c r="AO74" s="171">
        <v>0</v>
      </c>
      <c r="AP74" s="171">
        <v>0</v>
      </c>
      <c r="AQ74" s="171">
        <v>0</v>
      </c>
      <c r="AR74" s="171">
        <v>0</v>
      </c>
      <c r="AS74" s="171">
        <v>0</v>
      </c>
      <c r="AT74" s="171">
        <v>0</v>
      </c>
      <c r="AU74" s="171">
        <v>0</v>
      </c>
      <c r="AV74" s="171">
        <v>0</v>
      </c>
      <c r="AW74" s="171">
        <v>0</v>
      </c>
      <c r="AX74" s="171">
        <v>0</v>
      </c>
      <c r="AY74" s="171">
        <v>0</v>
      </c>
      <c r="AZ74" s="171">
        <v>0</v>
      </c>
      <c r="BA74" s="171">
        <v>0</v>
      </c>
      <c r="BB74" s="171">
        <v>0</v>
      </c>
      <c r="BC74" s="171">
        <v>0</v>
      </c>
      <c r="BD74" s="171">
        <v>0</v>
      </c>
      <c r="BE74" s="171">
        <v>0</v>
      </c>
      <c r="BF74" s="171">
        <v>0</v>
      </c>
      <c r="BG74" s="171">
        <v>0</v>
      </c>
      <c r="BH74" s="171">
        <v>0</v>
      </c>
      <c r="BI74" s="171">
        <v>0</v>
      </c>
      <c r="BJ74" s="171">
        <v>0</v>
      </c>
      <c r="BK74" s="171">
        <v>0</v>
      </c>
      <c r="BL74" s="171">
        <v>0</v>
      </c>
      <c r="BM74" s="171">
        <v>0</v>
      </c>
      <c r="BN74" s="171">
        <v>0</v>
      </c>
      <c r="BO74" s="171">
        <v>0</v>
      </c>
      <c r="BP74" s="171">
        <v>0</v>
      </c>
      <c r="BQ74" s="171">
        <v>1</v>
      </c>
      <c r="BR74" s="171">
        <v>17</v>
      </c>
      <c r="BS74" s="171">
        <v>25</v>
      </c>
      <c r="BT74" s="171">
        <v>88</v>
      </c>
      <c r="BU74" s="171">
        <v>164</v>
      </c>
      <c r="BV74" s="171">
        <v>202</v>
      </c>
      <c r="BW74" s="171">
        <v>277</v>
      </c>
      <c r="BX74" s="171">
        <v>287</v>
      </c>
      <c r="BY74" s="171">
        <v>327</v>
      </c>
      <c r="BZ74" s="171">
        <v>372</v>
      </c>
      <c r="CA74" s="171">
        <v>412</v>
      </c>
      <c r="CB74" s="171">
        <v>435</v>
      </c>
      <c r="CC74" s="172">
        <v>465</v>
      </c>
    </row>
    <row r="75" spans="2:81" x14ac:dyDescent="0.4">
      <c r="B75" s="173" t="s">
        <v>306</v>
      </c>
      <c r="D75" s="171">
        <v>0</v>
      </c>
      <c r="E75" s="171">
        <v>0</v>
      </c>
      <c r="F75" s="171">
        <v>0</v>
      </c>
      <c r="G75" s="171">
        <v>0</v>
      </c>
      <c r="H75" s="171">
        <v>0</v>
      </c>
      <c r="I75" s="171">
        <v>0</v>
      </c>
      <c r="J75" s="171">
        <v>0</v>
      </c>
      <c r="K75" s="171">
        <v>0</v>
      </c>
      <c r="L75" s="171">
        <v>0</v>
      </c>
      <c r="M75" s="171">
        <v>0</v>
      </c>
      <c r="N75" s="171">
        <v>0</v>
      </c>
      <c r="O75" s="171">
        <v>0</v>
      </c>
      <c r="P75" s="171">
        <v>0</v>
      </c>
      <c r="Q75" s="171">
        <v>0</v>
      </c>
      <c r="R75" s="171">
        <v>0</v>
      </c>
      <c r="S75" s="171">
        <v>0</v>
      </c>
      <c r="T75" s="171">
        <v>0</v>
      </c>
      <c r="U75" s="171">
        <v>0</v>
      </c>
      <c r="V75" s="171">
        <v>0</v>
      </c>
      <c r="W75" s="171">
        <v>0</v>
      </c>
      <c r="X75" s="171">
        <v>0</v>
      </c>
      <c r="Y75" s="171">
        <v>0</v>
      </c>
      <c r="Z75" s="171">
        <v>0</v>
      </c>
      <c r="AA75" s="171">
        <v>0</v>
      </c>
      <c r="AB75" s="171">
        <v>0</v>
      </c>
      <c r="AC75" s="171">
        <v>0</v>
      </c>
      <c r="AD75" s="171">
        <v>0</v>
      </c>
      <c r="AE75" s="171">
        <v>0</v>
      </c>
      <c r="AF75" s="171">
        <v>0</v>
      </c>
      <c r="AG75" s="171">
        <v>0</v>
      </c>
      <c r="AH75" s="171">
        <v>0</v>
      </c>
      <c r="AI75" s="171">
        <v>0</v>
      </c>
      <c r="AJ75" s="171">
        <v>0</v>
      </c>
      <c r="AK75" s="171">
        <v>0</v>
      </c>
      <c r="AL75" s="171">
        <v>0</v>
      </c>
      <c r="AM75" s="171">
        <v>0</v>
      </c>
      <c r="AN75" s="171">
        <v>0</v>
      </c>
      <c r="AO75" s="171">
        <v>0</v>
      </c>
      <c r="AP75" s="171">
        <v>0</v>
      </c>
      <c r="AQ75" s="171">
        <v>0</v>
      </c>
      <c r="AR75" s="171">
        <v>0</v>
      </c>
      <c r="AS75" s="171">
        <v>0</v>
      </c>
      <c r="AT75" s="171">
        <v>0</v>
      </c>
      <c r="AU75" s="171">
        <v>0</v>
      </c>
      <c r="AV75" s="171">
        <v>0</v>
      </c>
      <c r="AW75" s="171">
        <v>0</v>
      </c>
      <c r="AX75" s="171">
        <v>0</v>
      </c>
      <c r="AY75" s="171">
        <v>0</v>
      </c>
      <c r="AZ75" s="171">
        <v>0</v>
      </c>
      <c r="BA75" s="171">
        <v>0</v>
      </c>
      <c r="BB75" s="171">
        <v>0</v>
      </c>
      <c r="BC75" s="171">
        <v>0</v>
      </c>
      <c r="BD75" s="171">
        <v>0</v>
      </c>
      <c r="BE75" s="171">
        <v>0</v>
      </c>
      <c r="BF75" s="171">
        <v>0</v>
      </c>
      <c r="BG75" s="171">
        <v>0</v>
      </c>
      <c r="BH75" s="171">
        <v>0</v>
      </c>
      <c r="BI75" s="171">
        <v>0</v>
      </c>
      <c r="BJ75" s="171">
        <v>0</v>
      </c>
      <c r="BK75" s="171">
        <v>0</v>
      </c>
      <c r="BL75" s="171">
        <v>0</v>
      </c>
      <c r="BM75" s="171">
        <v>0</v>
      </c>
      <c r="BN75" s="171">
        <v>0</v>
      </c>
      <c r="BO75" s="171">
        <v>0</v>
      </c>
      <c r="BP75" s="171">
        <v>0</v>
      </c>
      <c r="BQ75" s="171">
        <v>1</v>
      </c>
      <c r="BR75" s="171">
        <v>16</v>
      </c>
      <c r="BS75" s="171">
        <v>24</v>
      </c>
      <c r="BT75" s="171">
        <v>87</v>
      </c>
      <c r="BU75" s="171">
        <v>162</v>
      </c>
      <c r="BV75" s="171">
        <v>199</v>
      </c>
      <c r="BW75" s="171">
        <v>274</v>
      </c>
      <c r="BX75" s="171">
        <v>283</v>
      </c>
      <c r="BY75" s="171">
        <v>322</v>
      </c>
      <c r="BZ75" s="171">
        <v>367</v>
      </c>
      <c r="CA75" s="171">
        <v>406</v>
      </c>
      <c r="CB75" s="171">
        <v>429</v>
      </c>
      <c r="CC75" s="172">
        <v>459</v>
      </c>
    </row>
    <row r="76" spans="2:81" x14ac:dyDescent="0.4">
      <c r="B76" s="173" t="s">
        <v>307</v>
      </c>
      <c r="D76" s="171">
        <v>0</v>
      </c>
      <c r="E76" s="171">
        <v>0</v>
      </c>
      <c r="F76" s="171">
        <v>0</v>
      </c>
      <c r="G76" s="171">
        <v>0</v>
      </c>
      <c r="H76" s="171">
        <v>0</v>
      </c>
      <c r="I76" s="171">
        <v>0</v>
      </c>
      <c r="J76" s="171">
        <v>0</v>
      </c>
      <c r="K76" s="171">
        <v>0</v>
      </c>
      <c r="L76" s="171">
        <v>0</v>
      </c>
      <c r="M76" s="171">
        <v>0</v>
      </c>
      <c r="N76" s="171">
        <v>0</v>
      </c>
      <c r="O76" s="171">
        <v>0</v>
      </c>
      <c r="P76" s="171">
        <v>0</v>
      </c>
      <c r="Q76" s="171">
        <v>0</v>
      </c>
      <c r="R76" s="171">
        <v>0</v>
      </c>
      <c r="S76" s="171">
        <v>0</v>
      </c>
      <c r="T76" s="171">
        <v>0</v>
      </c>
      <c r="U76" s="171">
        <v>0</v>
      </c>
      <c r="V76" s="171">
        <v>0</v>
      </c>
      <c r="W76" s="171">
        <v>0</v>
      </c>
      <c r="X76" s="171">
        <v>0</v>
      </c>
      <c r="Y76" s="171">
        <v>0</v>
      </c>
      <c r="Z76" s="171">
        <v>0</v>
      </c>
      <c r="AA76" s="171">
        <v>0</v>
      </c>
      <c r="AB76" s="171">
        <v>0</v>
      </c>
      <c r="AC76" s="171">
        <v>0</v>
      </c>
      <c r="AD76" s="171">
        <v>0</v>
      </c>
      <c r="AE76" s="171">
        <v>0</v>
      </c>
      <c r="AF76" s="171">
        <v>0</v>
      </c>
      <c r="AG76" s="171">
        <v>0</v>
      </c>
      <c r="AH76" s="171">
        <v>0</v>
      </c>
      <c r="AI76" s="171">
        <v>0</v>
      </c>
      <c r="AJ76" s="171">
        <v>0</v>
      </c>
      <c r="AK76" s="171">
        <v>0</v>
      </c>
      <c r="AL76" s="171">
        <v>0</v>
      </c>
      <c r="AM76" s="171">
        <v>0</v>
      </c>
      <c r="AN76" s="171">
        <v>0</v>
      </c>
      <c r="AO76" s="171">
        <v>0</v>
      </c>
      <c r="AP76" s="171">
        <v>0</v>
      </c>
      <c r="AQ76" s="171">
        <v>0</v>
      </c>
      <c r="AR76" s="171">
        <v>0</v>
      </c>
      <c r="AS76" s="171">
        <v>0</v>
      </c>
      <c r="AT76" s="171">
        <v>0</v>
      </c>
      <c r="AU76" s="171">
        <v>0</v>
      </c>
      <c r="AV76" s="171">
        <v>0</v>
      </c>
      <c r="AW76" s="171">
        <v>0</v>
      </c>
      <c r="AX76" s="171">
        <v>0</v>
      </c>
      <c r="AY76" s="171">
        <v>0</v>
      </c>
      <c r="AZ76" s="171">
        <v>0</v>
      </c>
      <c r="BA76" s="171">
        <v>0</v>
      </c>
      <c r="BB76" s="171">
        <v>0</v>
      </c>
      <c r="BC76" s="171">
        <v>0</v>
      </c>
      <c r="BD76" s="171">
        <v>0</v>
      </c>
      <c r="BE76" s="171">
        <v>0</v>
      </c>
      <c r="BF76" s="171">
        <v>0</v>
      </c>
      <c r="BG76" s="171">
        <v>0</v>
      </c>
      <c r="BH76" s="171">
        <v>0</v>
      </c>
      <c r="BI76" s="171">
        <v>0</v>
      </c>
      <c r="BJ76" s="171">
        <v>0</v>
      </c>
      <c r="BK76" s="171">
        <v>0</v>
      </c>
      <c r="BL76" s="171">
        <v>0</v>
      </c>
      <c r="BM76" s="171">
        <v>0</v>
      </c>
      <c r="BN76" s="171">
        <v>0</v>
      </c>
      <c r="BO76" s="171">
        <v>0</v>
      </c>
      <c r="BP76" s="171">
        <v>0</v>
      </c>
      <c r="BQ76" s="171">
        <v>0</v>
      </c>
      <c r="BR76" s="171">
        <v>0</v>
      </c>
      <c r="BS76" s="171">
        <v>0</v>
      </c>
      <c r="BT76" s="171">
        <v>1</v>
      </c>
      <c r="BU76" s="171">
        <v>2</v>
      </c>
      <c r="BV76" s="171">
        <v>2</v>
      </c>
      <c r="BW76" s="171">
        <v>3</v>
      </c>
      <c r="BX76" s="171">
        <v>4</v>
      </c>
      <c r="BY76" s="171">
        <v>4</v>
      </c>
      <c r="BZ76" s="171">
        <v>5</v>
      </c>
      <c r="CA76" s="171">
        <v>6</v>
      </c>
      <c r="CB76" s="171">
        <v>6</v>
      </c>
      <c r="CC76" s="172">
        <v>6</v>
      </c>
    </row>
    <row r="77" spans="2:81" ht="25.5" customHeight="1" x14ac:dyDescent="0.4">
      <c r="B77" s="198" t="s">
        <v>33</v>
      </c>
      <c r="D77" s="171">
        <v>0</v>
      </c>
      <c r="E77" s="171">
        <v>0</v>
      </c>
      <c r="F77" s="171">
        <v>0</v>
      </c>
      <c r="G77" s="171">
        <v>0</v>
      </c>
      <c r="H77" s="171">
        <v>0</v>
      </c>
      <c r="I77" s="171">
        <v>0</v>
      </c>
      <c r="J77" s="171">
        <v>0</v>
      </c>
      <c r="K77" s="171">
        <v>4621</v>
      </c>
      <c r="L77" s="171">
        <v>4729</v>
      </c>
      <c r="M77" s="171">
        <v>4832</v>
      </c>
      <c r="N77" s="171">
        <v>5412</v>
      </c>
      <c r="O77" s="171">
        <v>5541</v>
      </c>
      <c r="P77" s="171">
        <v>5661</v>
      </c>
      <c r="Q77" s="171">
        <v>5778</v>
      </c>
      <c r="R77" s="171">
        <v>5919</v>
      </c>
      <c r="S77" s="171">
        <v>5965</v>
      </c>
      <c r="T77" s="171">
        <v>6142</v>
      </c>
      <c r="U77" s="171">
        <v>6340</v>
      </c>
      <c r="V77" s="171">
        <v>6523</v>
      </c>
      <c r="W77" s="171">
        <v>6751</v>
      </c>
      <c r="X77" s="171">
        <v>6955</v>
      </c>
      <c r="Y77" s="171">
        <v>7151</v>
      </c>
      <c r="Z77" s="171">
        <v>7344</v>
      </c>
      <c r="AA77" s="171">
        <v>7495</v>
      </c>
      <c r="AB77" s="171">
        <v>7648</v>
      </c>
      <c r="AC77" s="171">
        <v>7803</v>
      </c>
      <c r="AD77" s="171">
        <v>7951</v>
      </c>
      <c r="AE77" s="171">
        <v>8128</v>
      </c>
      <c r="AF77" s="171">
        <v>8315</v>
      </c>
      <c r="AG77" s="171">
        <v>8436</v>
      </c>
      <c r="AH77" s="171">
        <v>8579</v>
      </c>
      <c r="AI77" s="171">
        <v>8727</v>
      </c>
      <c r="AJ77" s="171">
        <v>8895</v>
      </c>
      <c r="AK77" s="171">
        <v>9074</v>
      </c>
      <c r="AL77" s="171">
        <v>9164</v>
      </c>
      <c r="AM77" s="171">
        <v>9261</v>
      </c>
      <c r="AN77" s="171">
        <v>9298</v>
      </c>
      <c r="AO77" s="171">
        <v>9495</v>
      </c>
      <c r="AP77" s="171">
        <v>9627</v>
      </c>
      <c r="AQ77" s="171">
        <v>9700</v>
      </c>
      <c r="AR77" s="171">
        <v>9755</v>
      </c>
      <c r="AS77" s="171">
        <v>9755</v>
      </c>
      <c r="AT77" s="171">
        <v>9930</v>
      </c>
      <c r="AU77" s="171">
        <v>9990</v>
      </c>
      <c r="AV77" s="171">
        <v>10056</v>
      </c>
      <c r="AW77" s="171">
        <v>10061</v>
      </c>
      <c r="AX77" s="171">
        <v>10097</v>
      </c>
      <c r="AY77" s="171">
        <v>10384</v>
      </c>
      <c r="AZ77" s="171">
        <v>10536</v>
      </c>
      <c r="BA77" s="171">
        <v>10680</v>
      </c>
      <c r="BB77" s="171">
        <v>10782</v>
      </c>
      <c r="BC77" s="171">
        <v>10936</v>
      </c>
      <c r="BD77" s="171">
        <v>11004</v>
      </c>
      <c r="BE77" s="171">
        <v>11095</v>
      </c>
      <c r="BF77" s="171">
        <v>11195</v>
      </c>
      <c r="BG77" s="171">
        <v>11320</v>
      </c>
      <c r="BH77" s="171">
        <v>11477</v>
      </c>
      <c r="BI77" s="171">
        <v>11585</v>
      </c>
      <c r="BJ77" s="171">
        <v>11715</v>
      </c>
      <c r="BK77" s="171">
        <v>11938</v>
      </c>
      <c r="BL77" s="171">
        <v>12160</v>
      </c>
      <c r="BM77" s="171">
        <v>12410</v>
      </c>
      <c r="BN77" s="171">
        <v>12566</v>
      </c>
      <c r="BO77" s="171">
        <v>12667</v>
      </c>
      <c r="BP77" s="171">
        <v>12810</v>
      </c>
      <c r="BQ77" s="171">
        <v>12888</v>
      </c>
      <c r="BR77" s="171">
        <v>12958</v>
      </c>
      <c r="BS77" s="171">
        <v>12957</v>
      </c>
      <c r="BT77" s="171">
        <v>12930</v>
      </c>
      <c r="BU77" s="171">
        <v>12838</v>
      </c>
      <c r="BV77" s="171">
        <v>12724</v>
      </c>
      <c r="BW77" s="171">
        <v>12556</v>
      </c>
      <c r="BX77" s="171">
        <v>12357</v>
      </c>
      <c r="BY77" s="171">
        <v>12487</v>
      </c>
      <c r="BZ77" s="171">
        <v>12685</v>
      </c>
      <c r="CA77" s="171">
        <v>12904</v>
      </c>
      <c r="CB77" s="171">
        <v>13142</v>
      </c>
      <c r="CC77" s="172">
        <v>13384</v>
      </c>
    </row>
    <row r="78" spans="2:81" x14ac:dyDescent="0.4">
      <c r="B78" s="173" t="s">
        <v>220</v>
      </c>
      <c r="C78" s="173"/>
      <c r="D78" s="171">
        <v>0</v>
      </c>
      <c r="E78" s="171">
        <v>0</v>
      </c>
      <c r="F78" s="171">
        <v>0</v>
      </c>
      <c r="G78" s="171">
        <v>0</v>
      </c>
      <c r="H78" s="171">
        <v>0</v>
      </c>
      <c r="I78" s="171">
        <v>0</v>
      </c>
      <c r="J78" s="171">
        <v>0</v>
      </c>
      <c r="K78" s="171">
        <v>4621</v>
      </c>
      <c r="L78" s="171">
        <v>4729</v>
      </c>
      <c r="M78" s="171">
        <v>4832</v>
      </c>
      <c r="N78" s="171">
        <v>5412</v>
      </c>
      <c r="O78" s="171">
        <v>5541</v>
      </c>
      <c r="P78" s="171">
        <v>5661</v>
      </c>
      <c r="Q78" s="171">
        <v>5778</v>
      </c>
      <c r="R78" s="171">
        <v>5919</v>
      </c>
      <c r="S78" s="171">
        <v>5965</v>
      </c>
      <c r="T78" s="171">
        <v>6142</v>
      </c>
      <c r="U78" s="171">
        <v>6340</v>
      </c>
      <c r="V78" s="171">
        <v>6523</v>
      </c>
      <c r="W78" s="171">
        <v>6751</v>
      </c>
      <c r="X78" s="171">
        <v>6955</v>
      </c>
      <c r="Y78" s="171">
        <v>7151</v>
      </c>
      <c r="Z78" s="171">
        <v>7344</v>
      </c>
      <c r="AA78" s="171">
        <v>7365</v>
      </c>
      <c r="AB78" s="171">
        <v>7525</v>
      </c>
      <c r="AC78" s="171">
        <v>7693</v>
      </c>
      <c r="AD78" s="171">
        <v>7853</v>
      </c>
      <c r="AE78" s="171">
        <v>8035</v>
      </c>
      <c r="AF78" s="171">
        <v>8236</v>
      </c>
      <c r="AG78" s="171">
        <v>8364</v>
      </c>
      <c r="AH78" s="171">
        <v>8516</v>
      </c>
      <c r="AI78" s="171">
        <v>8672</v>
      </c>
      <c r="AJ78" s="171">
        <v>8844</v>
      </c>
      <c r="AK78" s="171">
        <v>9028</v>
      </c>
      <c r="AL78" s="171">
        <v>9121</v>
      </c>
      <c r="AM78" s="171">
        <v>9221</v>
      </c>
      <c r="AN78" s="171">
        <v>9259</v>
      </c>
      <c r="AO78" s="171">
        <v>9459</v>
      </c>
      <c r="AP78" s="171">
        <v>9589</v>
      </c>
      <c r="AQ78" s="171">
        <v>9663</v>
      </c>
      <c r="AR78" s="171">
        <v>9719</v>
      </c>
      <c r="AS78" s="171">
        <v>9720</v>
      </c>
      <c r="AT78" s="171">
        <v>9898</v>
      </c>
      <c r="AU78" s="171">
        <v>9959</v>
      </c>
      <c r="AV78" s="171">
        <v>10027</v>
      </c>
      <c r="AW78" s="171">
        <v>10033</v>
      </c>
      <c r="AX78" s="171">
        <v>10070</v>
      </c>
      <c r="AY78" s="171">
        <v>10356</v>
      </c>
      <c r="AZ78" s="171">
        <v>10509</v>
      </c>
      <c r="BA78" s="171">
        <v>10654</v>
      </c>
      <c r="BB78" s="171">
        <v>10758</v>
      </c>
      <c r="BC78" s="171">
        <v>10913</v>
      </c>
      <c r="BD78" s="171">
        <v>10981</v>
      </c>
      <c r="BE78" s="171">
        <v>11072</v>
      </c>
      <c r="BF78" s="171">
        <v>11171</v>
      </c>
      <c r="BG78" s="171">
        <v>11297</v>
      </c>
      <c r="BH78" s="171">
        <v>11454</v>
      </c>
      <c r="BI78" s="171">
        <v>11563</v>
      </c>
      <c r="BJ78" s="171">
        <v>11692</v>
      </c>
      <c r="BK78" s="171">
        <v>11914</v>
      </c>
      <c r="BL78" s="171">
        <v>12134</v>
      </c>
      <c r="BM78" s="171">
        <v>12382</v>
      </c>
      <c r="BN78" s="171">
        <v>12537</v>
      </c>
      <c r="BO78" s="171">
        <v>12634</v>
      </c>
      <c r="BP78" s="171">
        <v>12774</v>
      </c>
      <c r="BQ78" s="171">
        <v>12846</v>
      </c>
      <c r="BR78" s="171">
        <v>12912</v>
      </c>
      <c r="BS78" s="171">
        <v>12908</v>
      </c>
      <c r="BT78" s="171">
        <v>12880</v>
      </c>
      <c r="BU78" s="171">
        <v>12790</v>
      </c>
      <c r="BV78" s="171">
        <v>12668</v>
      </c>
      <c r="BW78" s="171">
        <v>12530</v>
      </c>
      <c r="BX78" s="171">
        <v>12308</v>
      </c>
      <c r="BY78" s="171">
        <v>12443</v>
      </c>
      <c r="BZ78" s="171">
        <v>12645</v>
      </c>
      <c r="CA78" s="171">
        <v>12868</v>
      </c>
      <c r="CB78" s="171">
        <v>13109</v>
      </c>
      <c r="CC78" s="172">
        <v>13355</v>
      </c>
    </row>
    <row r="79" spans="2:81" x14ac:dyDescent="0.4">
      <c r="B79" s="201" t="s">
        <v>327</v>
      </c>
      <c r="C79" s="173"/>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c r="Z79" s="171">
        <v>0</v>
      </c>
      <c r="AA79" s="171">
        <v>0</v>
      </c>
      <c r="AB79" s="171">
        <v>0</v>
      </c>
      <c r="AC79" s="171">
        <v>0</v>
      </c>
      <c r="AD79" s="171">
        <v>0</v>
      </c>
      <c r="AE79" s="171">
        <v>0</v>
      </c>
      <c r="AF79" s="171">
        <v>0</v>
      </c>
      <c r="AG79" s="171">
        <v>0</v>
      </c>
      <c r="AH79" s="171">
        <v>0</v>
      </c>
      <c r="AI79" s="171">
        <v>0</v>
      </c>
      <c r="AJ79" s="171">
        <v>0</v>
      </c>
      <c r="AK79" s="171">
        <v>0</v>
      </c>
      <c r="AL79" s="171">
        <v>0</v>
      </c>
      <c r="AM79" s="171">
        <v>0</v>
      </c>
      <c r="AN79" s="171">
        <v>0</v>
      </c>
      <c r="AO79" s="171">
        <v>0</v>
      </c>
      <c r="AP79" s="171">
        <v>0</v>
      </c>
      <c r="AQ79" s="171">
        <v>0</v>
      </c>
      <c r="AR79" s="171">
        <v>0</v>
      </c>
      <c r="AS79" s="171">
        <v>0</v>
      </c>
      <c r="AT79" s="171">
        <v>0</v>
      </c>
      <c r="AU79" s="171">
        <v>0</v>
      </c>
      <c r="AV79" s="171">
        <v>0</v>
      </c>
      <c r="AW79" s="171">
        <v>0</v>
      </c>
      <c r="AX79" s="171">
        <v>0</v>
      </c>
      <c r="AY79" s="171">
        <v>0</v>
      </c>
      <c r="AZ79" s="171">
        <v>0</v>
      </c>
      <c r="BA79" s="171">
        <v>0</v>
      </c>
      <c r="BB79" s="171">
        <v>0</v>
      </c>
      <c r="BC79" s="171">
        <v>0</v>
      </c>
      <c r="BD79" s="171">
        <v>10875</v>
      </c>
      <c r="BE79" s="171">
        <v>11018</v>
      </c>
      <c r="BF79" s="171">
        <v>11102</v>
      </c>
      <c r="BG79" s="171">
        <v>11231</v>
      </c>
      <c r="BH79" s="171">
        <v>11384</v>
      </c>
      <c r="BI79" s="171">
        <v>11492</v>
      </c>
      <c r="BJ79" s="171">
        <v>11617</v>
      </c>
      <c r="BK79" s="171">
        <v>11837</v>
      </c>
      <c r="BL79" s="171">
        <v>12053</v>
      </c>
      <c r="BM79" s="171">
        <v>12285</v>
      </c>
      <c r="BN79" s="171">
        <v>12460</v>
      </c>
      <c r="BO79" s="171">
        <v>12556</v>
      </c>
      <c r="BP79" s="171">
        <v>12737</v>
      </c>
      <c r="BQ79" s="171">
        <v>12814</v>
      </c>
      <c r="BR79" s="171">
        <v>12887</v>
      </c>
      <c r="BS79" s="171">
        <v>12890</v>
      </c>
      <c r="BT79" s="171">
        <v>12681</v>
      </c>
      <c r="BU79" s="171">
        <v>12144</v>
      </c>
      <c r="BV79" s="171">
        <v>11679</v>
      </c>
      <c r="BW79" s="171">
        <v>11224</v>
      </c>
      <c r="BX79" s="171">
        <v>10624</v>
      </c>
      <c r="BY79" s="171">
        <v>10132</v>
      </c>
      <c r="BZ79" s="171">
        <v>9652</v>
      </c>
      <c r="CA79" s="171">
        <v>9169</v>
      </c>
      <c r="CB79" s="171">
        <v>8686</v>
      </c>
      <c r="CC79" s="172">
        <v>8229</v>
      </c>
    </row>
    <row r="80" spans="2:81" x14ac:dyDescent="0.4">
      <c r="B80" s="201" t="s">
        <v>348</v>
      </c>
      <c r="C80" s="173"/>
      <c r="D80" s="171">
        <v>0</v>
      </c>
      <c r="E80" s="171">
        <v>0</v>
      </c>
      <c r="F80" s="171">
        <v>0</v>
      </c>
      <c r="G80" s="171">
        <v>0</v>
      </c>
      <c r="H80" s="171">
        <v>0</v>
      </c>
      <c r="I80" s="171">
        <v>0</v>
      </c>
      <c r="J80" s="171">
        <v>0</v>
      </c>
      <c r="K80" s="171">
        <v>0</v>
      </c>
      <c r="L80" s="171">
        <v>0</v>
      </c>
      <c r="M80" s="171">
        <v>0</v>
      </c>
      <c r="N80" s="171">
        <v>0</v>
      </c>
      <c r="O80" s="171">
        <v>0</v>
      </c>
      <c r="P80" s="171">
        <v>0</v>
      </c>
      <c r="Q80" s="171">
        <v>0</v>
      </c>
      <c r="R80" s="171">
        <v>0</v>
      </c>
      <c r="S80" s="171">
        <v>0</v>
      </c>
      <c r="T80" s="171">
        <v>0</v>
      </c>
      <c r="U80" s="171">
        <v>0</v>
      </c>
      <c r="V80" s="171">
        <v>0</v>
      </c>
      <c r="W80" s="171">
        <v>0</v>
      </c>
      <c r="X80" s="171">
        <v>0</v>
      </c>
      <c r="Y80" s="171">
        <v>0</v>
      </c>
      <c r="Z80" s="171">
        <v>0</v>
      </c>
      <c r="AA80" s="171">
        <v>0</v>
      </c>
      <c r="AB80" s="171">
        <v>0</v>
      </c>
      <c r="AC80" s="171">
        <v>0</v>
      </c>
      <c r="AD80" s="171">
        <v>0</v>
      </c>
      <c r="AE80" s="171">
        <v>0</v>
      </c>
      <c r="AF80" s="171">
        <v>0</v>
      </c>
      <c r="AG80" s="171">
        <v>0</v>
      </c>
      <c r="AH80" s="171">
        <v>0</v>
      </c>
      <c r="AI80" s="171">
        <v>80</v>
      </c>
      <c r="AJ80" s="171">
        <v>276</v>
      </c>
      <c r="AK80" s="171">
        <v>476</v>
      </c>
      <c r="AL80" s="171">
        <v>658</v>
      </c>
      <c r="AM80" s="171">
        <v>882</v>
      </c>
      <c r="AN80" s="171">
        <v>1009</v>
      </c>
      <c r="AO80" s="171">
        <v>1434</v>
      </c>
      <c r="AP80" s="171">
        <v>1786</v>
      </c>
      <c r="AQ80" s="171">
        <v>2077</v>
      </c>
      <c r="AR80" s="171">
        <v>2382</v>
      </c>
      <c r="AS80" s="171">
        <v>2515</v>
      </c>
      <c r="AT80" s="171">
        <v>3044</v>
      </c>
      <c r="AU80" s="171">
        <v>3349</v>
      </c>
      <c r="AV80" s="171">
        <v>3642</v>
      </c>
      <c r="AW80" s="171">
        <v>3925</v>
      </c>
      <c r="AX80" s="171">
        <v>4219</v>
      </c>
      <c r="AY80" s="171">
        <v>4552</v>
      </c>
      <c r="AZ80" s="171">
        <v>4927</v>
      </c>
      <c r="BA80" s="171">
        <v>5280</v>
      </c>
      <c r="BB80" s="171">
        <v>5615</v>
      </c>
      <c r="BC80" s="171">
        <v>5947</v>
      </c>
      <c r="BD80" s="171">
        <v>6276</v>
      </c>
      <c r="BE80" s="171">
        <v>6589</v>
      </c>
      <c r="BF80" s="171">
        <v>6851</v>
      </c>
      <c r="BG80" s="171">
        <v>7122</v>
      </c>
      <c r="BH80" s="171">
        <v>7425</v>
      </c>
      <c r="BI80" s="171">
        <v>7700</v>
      </c>
      <c r="BJ80" s="171">
        <v>7963</v>
      </c>
      <c r="BK80" s="171">
        <v>8324</v>
      </c>
      <c r="BL80" s="171">
        <v>8673</v>
      </c>
      <c r="BM80" s="171">
        <v>9052</v>
      </c>
      <c r="BN80" s="171">
        <v>9320</v>
      </c>
      <c r="BO80" s="171">
        <v>9549</v>
      </c>
      <c r="BP80" s="171">
        <v>9848</v>
      </c>
      <c r="BQ80" s="171">
        <v>10021</v>
      </c>
      <c r="BR80" s="171">
        <v>10207</v>
      </c>
      <c r="BS80" s="171">
        <v>10335</v>
      </c>
      <c r="BT80" s="171">
        <v>10250</v>
      </c>
      <c r="BU80" s="171">
        <v>9876</v>
      </c>
      <c r="BV80" s="171">
        <v>9562</v>
      </c>
      <c r="BW80" s="171">
        <v>9238</v>
      </c>
      <c r="BX80" s="171">
        <v>8796</v>
      </c>
      <c r="BY80" s="171">
        <v>8435</v>
      </c>
      <c r="BZ80" s="171">
        <v>8083</v>
      </c>
      <c r="CA80" s="171">
        <v>7726</v>
      </c>
      <c r="CB80" s="171">
        <v>7360</v>
      </c>
      <c r="CC80" s="172">
        <v>7012</v>
      </c>
    </row>
    <row r="81" spans="1:81" x14ac:dyDescent="0.4">
      <c r="B81" s="201" t="s">
        <v>349</v>
      </c>
      <c r="C81" s="173"/>
      <c r="D81" s="171">
        <v>0</v>
      </c>
      <c r="E81" s="171">
        <v>0</v>
      </c>
      <c r="F81" s="171">
        <v>0</v>
      </c>
      <c r="G81" s="171">
        <v>0</v>
      </c>
      <c r="H81" s="171">
        <v>0</v>
      </c>
      <c r="I81" s="171">
        <v>0</v>
      </c>
      <c r="J81" s="171">
        <v>0</v>
      </c>
      <c r="K81" s="171">
        <v>0</v>
      </c>
      <c r="L81" s="171">
        <v>0</v>
      </c>
      <c r="M81" s="171">
        <v>0</v>
      </c>
      <c r="N81" s="171">
        <v>0</v>
      </c>
      <c r="O81" s="171">
        <v>0</v>
      </c>
      <c r="P81" s="171">
        <v>0</v>
      </c>
      <c r="Q81" s="171">
        <v>0</v>
      </c>
      <c r="R81" s="171">
        <v>0</v>
      </c>
      <c r="S81" s="171">
        <v>0</v>
      </c>
      <c r="T81" s="171">
        <v>0</v>
      </c>
      <c r="U81" s="171">
        <v>0</v>
      </c>
      <c r="V81" s="171">
        <v>0</v>
      </c>
      <c r="W81" s="171">
        <v>0</v>
      </c>
      <c r="X81" s="171">
        <v>0</v>
      </c>
      <c r="Y81" s="171">
        <v>0</v>
      </c>
      <c r="Z81" s="171">
        <v>0</v>
      </c>
      <c r="AA81" s="171">
        <v>0</v>
      </c>
      <c r="AB81" s="171">
        <v>0</v>
      </c>
      <c r="AC81" s="171">
        <v>0</v>
      </c>
      <c r="AD81" s="171">
        <v>0</v>
      </c>
      <c r="AE81" s="171">
        <v>0</v>
      </c>
      <c r="AF81" s="171">
        <v>0</v>
      </c>
      <c r="AG81" s="171">
        <v>0</v>
      </c>
      <c r="AH81" s="171">
        <v>0</v>
      </c>
      <c r="AI81" s="171">
        <v>0</v>
      </c>
      <c r="AJ81" s="171">
        <v>0</v>
      </c>
      <c r="AK81" s="171">
        <v>0</v>
      </c>
      <c r="AL81" s="171">
        <v>0</v>
      </c>
      <c r="AM81" s="171">
        <v>0</v>
      </c>
      <c r="AN81" s="171">
        <v>0</v>
      </c>
      <c r="AO81" s="171">
        <v>0</v>
      </c>
      <c r="AP81" s="171">
        <v>0</v>
      </c>
      <c r="AQ81" s="171">
        <v>0</v>
      </c>
      <c r="AR81" s="171">
        <v>0</v>
      </c>
      <c r="AS81" s="171">
        <v>0</v>
      </c>
      <c r="AT81" s="171">
        <v>0</v>
      </c>
      <c r="AU81" s="171">
        <v>0</v>
      </c>
      <c r="AV81" s="171">
        <v>0</v>
      </c>
      <c r="AW81" s="171">
        <v>0</v>
      </c>
      <c r="AX81" s="171">
        <v>0</v>
      </c>
      <c r="AY81" s="171">
        <v>0</v>
      </c>
      <c r="AZ81" s="171">
        <v>0</v>
      </c>
      <c r="BA81" s="171">
        <v>0</v>
      </c>
      <c r="BB81" s="171">
        <v>0</v>
      </c>
      <c r="BC81" s="171">
        <v>0</v>
      </c>
      <c r="BD81" s="171">
        <v>8670</v>
      </c>
      <c r="BE81" s="171">
        <v>8834</v>
      </c>
      <c r="BF81" s="171">
        <v>8961</v>
      </c>
      <c r="BG81" s="171">
        <v>9117</v>
      </c>
      <c r="BH81" s="171">
        <v>9296</v>
      </c>
      <c r="BI81" s="171">
        <v>9439</v>
      </c>
      <c r="BJ81" s="171">
        <v>9594</v>
      </c>
      <c r="BK81" s="171">
        <v>9842</v>
      </c>
      <c r="BL81" s="171">
        <v>10087</v>
      </c>
      <c r="BM81" s="171">
        <v>10358</v>
      </c>
      <c r="BN81" s="171">
        <v>10563</v>
      </c>
      <c r="BO81" s="171">
        <v>10702</v>
      </c>
      <c r="BP81" s="171">
        <v>10874</v>
      </c>
      <c r="BQ81" s="171">
        <v>10984</v>
      </c>
      <c r="BR81" s="171">
        <v>11096</v>
      </c>
      <c r="BS81" s="171">
        <v>11145</v>
      </c>
      <c r="BT81" s="171">
        <v>10995</v>
      </c>
      <c r="BU81" s="171">
        <v>10570</v>
      </c>
      <c r="BV81" s="171">
        <v>10184</v>
      </c>
      <c r="BW81" s="171">
        <v>9813</v>
      </c>
      <c r="BX81" s="171">
        <v>9318</v>
      </c>
      <c r="BY81" s="171">
        <v>8916</v>
      </c>
      <c r="BZ81" s="171">
        <v>8526</v>
      </c>
      <c r="CA81" s="171">
        <v>8127</v>
      </c>
      <c r="CB81" s="171">
        <v>7724</v>
      </c>
      <c r="CC81" s="172">
        <v>7341</v>
      </c>
    </row>
    <row r="82" spans="1:81" x14ac:dyDescent="0.4">
      <c r="B82" s="201" t="s">
        <v>350</v>
      </c>
      <c r="C82" s="173"/>
      <c r="D82" s="171">
        <v>0</v>
      </c>
      <c r="E82" s="171">
        <v>0</v>
      </c>
      <c r="F82" s="171">
        <v>0</v>
      </c>
      <c r="G82" s="171">
        <v>0</v>
      </c>
      <c r="H82" s="171">
        <v>0</v>
      </c>
      <c r="I82" s="171">
        <v>0</v>
      </c>
      <c r="J82" s="171">
        <v>0</v>
      </c>
      <c r="K82" s="171">
        <v>0</v>
      </c>
      <c r="L82" s="171">
        <v>0</v>
      </c>
      <c r="M82" s="171">
        <v>0</v>
      </c>
      <c r="N82" s="171">
        <v>0</v>
      </c>
      <c r="O82" s="171">
        <v>0</v>
      </c>
      <c r="P82" s="171">
        <v>0</v>
      </c>
      <c r="Q82" s="171">
        <v>0</v>
      </c>
      <c r="R82" s="171">
        <v>0</v>
      </c>
      <c r="S82" s="171">
        <v>0</v>
      </c>
      <c r="T82" s="171">
        <v>0</v>
      </c>
      <c r="U82" s="171">
        <v>0</v>
      </c>
      <c r="V82" s="171">
        <v>0</v>
      </c>
      <c r="W82" s="171">
        <v>0</v>
      </c>
      <c r="X82" s="171">
        <v>0</v>
      </c>
      <c r="Y82" s="171">
        <v>0</v>
      </c>
      <c r="Z82" s="171">
        <v>0</v>
      </c>
      <c r="AA82" s="171">
        <v>0</v>
      </c>
      <c r="AB82" s="171">
        <v>0</v>
      </c>
      <c r="AC82" s="171">
        <v>0</v>
      </c>
      <c r="AD82" s="171">
        <v>0</v>
      </c>
      <c r="AE82" s="171">
        <v>0</v>
      </c>
      <c r="AF82" s="171">
        <v>0</v>
      </c>
      <c r="AG82" s="171">
        <v>0</v>
      </c>
      <c r="AH82" s="171">
        <v>0</v>
      </c>
      <c r="AI82" s="171">
        <v>0</v>
      </c>
      <c r="AJ82" s="171">
        <v>0</v>
      </c>
      <c r="AK82" s="171">
        <v>0</v>
      </c>
      <c r="AL82" s="171">
        <v>0</v>
      </c>
      <c r="AM82" s="171">
        <v>0</v>
      </c>
      <c r="AN82" s="171">
        <v>0</v>
      </c>
      <c r="AO82" s="171">
        <v>0</v>
      </c>
      <c r="AP82" s="171">
        <v>0</v>
      </c>
      <c r="AQ82" s="171">
        <v>0</v>
      </c>
      <c r="AR82" s="171">
        <v>0</v>
      </c>
      <c r="AS82" s="171">
        <v>0</v>
      </c>
      <c r="AT82" s="171">
        <v>0</v>
      </c>
      <c r="AU82" s="171">
        <v>0</v>
      </c>
      <c r="AV82" s="171">
        <v>0</v>
      </c>
      <c r="AW82" s="171">
        <v>0</v>
      </c>
      <c r="AX82" s="171">
        <v>0</v>
      </c>
      <c r="AY82" s="171">
        <v>0</v>
      </c>
      <c r="AZ82" s="171">
        <v>0</v>
      </c>
      <c r="BA82" s="171">
        <v>0</v>
      </c>
      <c r="BB82" s="171">
        <v>0</v>
      </c>
      <c r="BC82" s="171">
        <v>0</v>
      </c>
      <c r="BD82" s="171">
        <v>0</v>
      </c>
      <c r="BE82" s="171">
        <v>0</v>
      </c>
      <c r="BF82" s="171">
        <v>0</v>
      </c>
      <c r="BG82" s="171">
        <v>0</v>
      </c>
      <c r="BH82" s="171">
        <v>0</v>
      </c>
      <c r="BI82" s="171">
        <v>0</v>
      </c>
      <c r="BJ82" s="171">
        <v>8</v>
      </c>
      <c r="BK82" s="171">
        <v>24</v>
      </c>
      <c r="BL82" s="171">
        <v>46</v>
      </c>
      <c r="BM82" s="171">
        <v>58</v>
      </c>
      <c r="BN82" s="171">
        <v>66</v>
      </c>
      <c r="BO82" s="171">
        <v>59</v>
      </c>
      <c r="BP82" s="171">
        <v>56</v>
      </c>
      <c r="BQ82" s="171">
        <v>56</v>
      </c>
      <c r="BR82" s="171">
        <v>50</v>
      </c>
      <c r="BS82" s="171">
        <v>47</v>
      </c>
      <c r="BT82" s="171">
        <v>49</v>
      </c>
      <c r="BU82" s="171">
        <v>44</v>
      </c>
      <c r="BV82" s="171">
        <v>30</v>
      </c>
      <c r="BW82" s="171">
        <v>20</v>
      </c>
      <c r="BX82" s="171">
        <v>14</v>
      </c>
      <c r="BY82" s="171">
        <v>10</v>
      </c>
      <c r="BZ82" s="171">
        <v>6</v>
      </c>
      <c r="CA82" s="171">
        <v>4</v>
      </c>
      <c r="CB82" s="171">
        <v>2</v>
      </c>
      <c r="CC82" s="172">
        <v>1</v>
      </c>
    </row>
    <row r="83" spans="1:81" x14ac:dyDescent="0.4">
      <c r="B83" s="201" t="s">
        <v>351</v>
      </c>
      <c r="C83" s="173"/>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v>197</v>
      </c>
      <c r="BU83" s="171">
        <v>593</v>
      </c>
      <c r="BV83" s="171">
        <v>987</v>
      </c>
      <c r="BW83" s="171">
        <v>1305</v>
      </c>
      <c r="BX83" s="171">
        <v>1685</v>
      </c>
      <c r="BY83" s="171">
        <v>2311</v>
      </c>
      <c r="BZ83" s="171">
        <v>2993</v>
      </c>
      <c r="CA83" s="171">
        <v>3699</v>
      </c>
      <c r="CB83" s="171">
        <v>4423</v>
      </c>
      <c r="CC83" s="172">
        <v>5289</v>
      </c>
    </row>
    <row r="84" spans="1:81" x14ac:dyDescent="0.4">
      <c r="B84" s="201" t="s">
        <v>352</v>
      </c>
      <c r="C84" s="173"/>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v>60</v>
      </c>
      <c r="BU84" s="171">
        <v>175</v>
      </c>
      <c r="BV84" s="171">
        <v>287</v>
      </c>
      <c r="BW84" s="171">
        <v>366</v>
      </c>
      <c r="BX84" s="171">
        <v>443</v>
      </c>
      <c r="BY84" s="171">
        <v>564</v>
      </c>
      <c r="BZ84" s="171">
        <v>687</v>
      </c>
      <c r="CA84" s="171">
        <v>805</v>
      </c>
      <c r="CB84" s="171">
        <v>918</v>
      </c>
      <c r="CC84" s="172">
        <v>1048</v>
      </c>
    </row>
    <row r="85" spans="1:81" x14ac:dyDescent="0.4">
      <c r="B85" s="173" t="s">
        <v>369</v>
      </c>
      <c r="C85" s="173"/>
      <c r="D85" s="171">
        <v>0</v>
      </c>
      <c r="E85" s="171">
        <v>0</v>
      </c>
      <c r="F85" s="171">
        <v>0</v>
      </c>
      <c r="G85" s="171">
        <v>0</v>
      </c>
      <c r="H85" s="171">
        <v>0</v>
      </c>
      <c r="I85" s="171">
        <v>0</v>
      </c>
      <c r="J85" s="171">
        <v>0</v>
      </c>
      <c r="K85" s="171">
        <v>0</v>
      </c>
      <c r="L85" s="171">
        <v>0</v>
      </c>
      <c r="M85" s="171">
        <v>0</v>
      </c>
      <c r="N85" s="171">
        <v>0</v>
      </c>
      <c r="O85" s="171">
        <v>0</v>
      </c>
      <c r="P85" s="171">
        <v>0</v>
      </c>
      <c r="Q85" s="171">
        <v>0</v>
      </c>
      <c r="R85" s="171">
        <v>0</v>
      </c>
      <c r="S85" s="171">
        <v>0</v>
      </c>
      <c r="T85" s="171">
        <v>0</v>
      </c>
      <c r="U85" s="171">
        <v>0</v>
      </c>
      <c r="V85" s="171">
        <v>0</v>
      </c>
      <c r="W85" s="171">
        <v>0</v>
      </c>
      <c r="X85" s="171">
        <v>0</v>
      </c>
      <c r="Y85" s="171">
        <v>0</v>
      </c>
      <c r="Z85" s="171">
        <v>0</v>
      </c>
      <c r="AA85" s="171">
        <v>130</v>
      </c>
      <c r="AB85" s="171">
        <v>123</v>
      </c>
      <c r="AC85" s="171">
        <v>110</v>
      </c>
      <c r="AD85" s="171">
        <v>98</v>
      </c>
      <c r="AE85" s="171">
        <v>93</v>
      </c>
      <c r="AF85" s="171">
        <v>79</v>
      </c>
      <c r="AG85" s="171">
        <v>72</v>
      </c>
      <c r="AH85" s="171">
        <v>63</v>
      </c>
      <c r="AI85" s="171">
        <v>55</v>
      </c>
      <c r="AJ85" s="171">
        <v>51</v>
      </c>
      <c r="AK85" s="171">
        <v>46</v>
      </c>
      <c r="AL85" s="171">
        <v>43</v>
      </c>
      <c r="AM85" s="171">
        <v>40</v>
      </c>
      <c r="AN85" s="171">
        <v>39</v>
      </c>
      <c r="AO85" s="171">
        <v>36</v>
      </c>
      <c r="AP85" s="171">
        <v>38</v>
      </c>
      <c r="AQ85" s="171">
        <v>37</v>
      </c>
      <c r="AR85" s="171">
        <v>36</v>
      </c>
      <c r="AS85" s="171">
        <v>35</v>
      </c>
      <c r="AT85" s="171">
        <v>32</v>
      </c>
      <c r="AU85" s="171">
        <v>31</v>
      </c>
      <c r="AV85" s="171">
        <v>29</v>
      </c>
      <c r="AW85" s="171">
        <v>28</v>
      </c>
      <c r="AX85" s="171">
        <v>27</v>
      </c>
      <c r="AY85" s="171">
        <v>28</v>
      </c>
      <c r="AZ85" s="171">
        <v>27</v>
      </c>
      <c r="BA85" s="171">
        <v>26</v>
      </c>
      <c r="BB85" s="171">
        <v>24</v>
      </c>
      <c r="BC85" s="171">
        <v>23</v>
      </c>
      <c r="BD85" s="171">
        <v>23</v>
      </c>
      <c r="BE85" s="171">
        <v>23</v>
      </c>
      <c r="BF85" s="171">
        <v>24</v>
      </c>
      <c r="BG85" s="171">
        <v>23</v>
      </c>
      <c r="BH85" s="171">
        <v>23</v>
      </c>
      <c r="BI85" s="171">
        <v>23</v>
      </c>
      <c r="BJ85" s="171">
        <v>23</v>
      </c>
      <c r="BK85" s="171">
        <v>25</v>
      </c>
      <c r="BL85" s="171">
        <v>26</v>
      </c>
      <c r="BM85" s="171">
        <v>28</v>
      </c>
      <c r="BN85" s="171">
        <v>29</v>
      </c>
      <c r="BO85" s="171">
        <v>33</v>
      </c>
      <c r="BP85" s="171">
        <v>35</v>
      </c>
      <c r="BQ85" s="171">
        <v>42</v>
      </c>
      <c r="BR85" s="171">
        <v>46</v>
      </c>
      <c r="BS85" s="171">
        <v>48</v>
      </c>
      <c r="BT85" s="171">
        <v>51</v>
      </c>
      <c r="BU85" s="171">
        <v>48</v>
      </c>
      <c r="BV85" s="171">
        <v>55</v>
      </c>
      <c r="BW85" s="171">
        <v>58</v>
      </c>
      <c r="BX85" s="171">
        <v>53</v>
      </c>
      <c r="BY85" s="171">
        <v>53</v>
      </c>
      <c r="BZ85" s="171">
        <v>54</v>
      </c>
      <c r="CA85" s="171">
        <v>54</v>
      </c>
      <c r="CB85" s="171">
        <v>56</v>
      </c>
      <c r="CC85" s="172">
        <v>57</v>
      </c>
    </row>
    <row r="86" spans="1:81" s="182" customFormat="1" ht="26.25" customHeight="1" x14ac:dyDescent="0.4">
      <c r="A86" s="202"/>
      <c r="B86" s="198" t="s">
        <v>259</v>
      </c>
      <c r="C86" s="161"/>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c r="Z86" s="171">
        <v>0</v>
      </c>
      <c r="AA86" s="171">
        <v>0</v>
      </c>
      <c r="AB86" s="171">
        <v>0</v>
      </c>
      <c r="AC86" s="171">
        <v>0</v>
      </c>
      <c r="AD86" s="171">
        <v>0</v>
      </c>
      <c r="AE86" s="171">
        <v>0</v>
      </c>
      <c r="AF86" s="171">
        <v>3</v>
      </c>
      <c r="AG86" s="171">
        <v>4</v>
      </c>
      <c r="AH86" s="171">
        <v>6</v>
      </c>
      <c r="AI86" s="171">
        <v>10</v>
      </c>
      <c r="AJ86" s="171">
        <v>14</v>
      </c>
      <c r="AK86" s="171">
        <v>17</v>
      </c>
      <c r="AL86" s="171">
        <v>19</v>
      </c>
      <c r="AM86" s="171">
        <v>21</v>
      </c>
      <c r="AN86" s="171">
        <v>24</v>
      </c>
      <c r="AO86" s="171">
        <v>27</v>
      </c>
      <c r="AP86" s="171">
        <v>29</v>
      </c>
      <c r="AQ86" s="171">
        <v>31</v>
      </c>
      <c r="AR86" s="171">
        <v>34</v>
      </c>
      <c r="AS86" s="171">
        <v>37</v>
      </c>
      <c r="AT86" s="171">
        <v>39</v>
      </c>
      <c r="AU86" s="171">
        <v>40</v>
      </c>
      <c r="AV86" s="171">
        <v>43</v>
      </c>
      <c r="AW86" s="171">
        <v>48</v>
      </c>
      <c r="AX86" s="171">
        <v>49</v>
      </c>
      <c r="AY86" s="171">
        <v>50</v>
      </c>
      <c r="AZ86" s="171">
        <v>36</v>
      </c>
      <c r="BA86" s="171">
        <v>37</v>
      </c>
      <c r="BB86" s="171">
        <v>39</v>
      </c>
      <c r="BC86" s="171">
        <v>40</v>
      </c>
      <c r="BD86" s="171">
        <v>41</v>
      </c>
      <c r="BE86" s="171">
        <v>41</v>
      </c>
      <c r="BF86" s="171">
        <v>41</v>
      </c>
      <c r="BG86" s="171">
        <v>41</v>
      </c>
      <c r="BH86" s="171">
        <v>42</v>
      </c>
      <c r="BI86" s="171">
        <v>42</v>
      </c>
      <c r="BJ86" s="171">
        <v>42</v>
      </c>
      <c r="BK86" s="171">
        <v>42</v>
      </c>
      <c r="BL86" s="171">
        <v>41</v>
      </c>
      <c r="BM86" s="171">
        <v>40</v>
      </c>
      <c r="BN86" s="171">
        <v>39</v>
      </c>
      <c r="BO86" s="171">
        <v>36</v>
      </c>
      <c r="BP86" s="171">
        <v>34</v>
      </c>
      <c r="BQ86" s="171">
        <v>31</v>
      </c>
      <c r="BR86" s="171">
        <v>29</v>
      </c>
      <c r="BS86" s="171">
        <v>38</v>
      </c>
      <c r="BT86" s="171">
        <v>34</v>
      </c>
      <c r="BU86" s="171">
        <v>30</v>
      </c>
      <c r="BV86" s="171">
        <v>27</v>
      </c>
      <c r="BW86" s="171">
        <v>24</v>
      </c>
      <c r="BX86" s="171">
        <v>20</v>
      </c>
      <c r="BY86" s="171">
        <v>19</v>
      </c>
      <c r="BZ86" s="171">
        <v>17</v>
      </c>
      <c r="CA86" s="171">
        <v>17</v>
      </c>
      <c r="CB86" s="171">
        <v>15</v>
      </c>
      <c r="CC86" s="172">
        <v>14</v>
      </c>
    </row>
    <row r="87" spans="1:81" s="182" customFormat="1" ht="15" customHeight="1" x14ac:dyDescent="0.4">
      <c r="A87" s="202"/>
      <c r="B87" s="198" t="s">
        <v>355</v>
      </c>
      <c r="C87" s="161"/>
      <c r="D87" s="171">
        <v>0</v>
      </c>
      <c r="E87" s="171">
        <v>0</v>
      </c>
      <c r="F87" s="171">
        <v>0</v>
      </c>
      <c r="G87" s="171">
        <v>0</v>
      </c>
      <c r="H87" s="171">
        <v>0</v>
      </c>
      <c r="I87" s="171">
        <v>0</v>
      </c>
      <c r="J87" s="171">
        <v>0</v>
      </c>
      <c r="K87" s="171">
        <v>0</v>
      </c>
      <c r="L87" s="171">
        <v>0</v>
      </c>
      <c r="M87" s="171">
        <v>0</v>
      </c>
      <c r="N87" s="171">
        <v>0</v>
      </c>
      <c r="O87" s="171">
        <v>0</v>
      </c>
      <c r="P87" s="171">
        <v>0</v>
      </c>
      <c r="Q87" s="171">
        <v>0</v>
      </c>
      <c r="R87" s="171">
        <v>0</v>
      </c>
      <c r="S87" s="171">
        <v>0</v>
      </c>
      <c r="T87" s="171">
        <v>0</v>
      </c>
      <c r="U87" s="171">
        <v>0</v>
      </c>
      <c r="V87" s="171">
        <v>0</v>
      </c>
      <c r="W87" s="171">
        <v>0</v>
      </c>
      <c r="X87" s="171">
        <v>0</v>
      </c>
      <c r="Y87" s="171">
        <v>0</v>
      </c>
      <c r="Z87" s="171">
        <v>0</v>
      </c>
      <c r="AA87" s="171">
        <v>0</v>
      </c>
      <c r="AB87" s="171">
        <v>0</v>
      </c>
      <c r="AC87" s="171">
        <v>0</v>
      </c>
      <c r="AD87" s="171">
        <v>0</v>
      </c>
      <c r="AE87" s="171">
        <v>0</v>
      </c>
      <c r="AF87" s="171">
        <v>0</v>
      </c>
      <c r="AG87" s="171">
        <v>0</v>
      </c>
      <c r="AH87" s="171">
        <v>0</v>
      </c>
      <c r="AI87" s="171">
        <v>0</v>
      </c>
      <c r="AJ87" s="171">
        <v>0</v>
      </c>
      <c r="AK87" s="171">
        <v>0</v>
      </c>
      <c r="AL87" s="171">
        <v>0</v>
      </c>
      <c r="AM87" s="171">
        <v>0</v>
      </c>
      <c r="AN87" s="171">
        <v>0</v>
      </c>
      <c r="AO87" s="171">
        <v>0</v>
      </c>
      <c r="AP87" s="171">
        <v>0</v>
      </c>
      <c r="AQ87" s="171">
        <v>0</v>
      </c>
      <c r="AR87" s="171">
        <v>0</v>
      </c>
      <c r="AS87" s="171">
        <v>0</v>
      </c>
      <c r="AT87" s="171">
        <v>0</v>
      </c>
      <c r="AU87" s="171">
        <v>0</v>
      </c>
      <c r="AV87" s="171">
        <v>0</v>
      </c>
      <c r="AW87" s="171">
        <v>0</v>
      </c>
      <c r="AX87" s="171">
        <v>0</v>
      </c>
      <c r="AY87" s="171">
        <v>0</v>
      </c>
      <c r="AZ87" s="171">
        <v>0</v>
      </c>
      <c r="BA87" s="171">
        <v>9759</v>
      </c>
      <c r="BB87" s="171">
        <v>9953</v>
      </c>
      <c r="BC87" s="171">
        <v>10084</v>
      </c>
      <c r="BD87" s="171">
        <v>11106</v>
      </c>
      <c r="BE87" s="171">
        <v>11202</v>
      </c>
      <c r="BF87" s="171">
        <v>11358</v>
      </c>
      <c r="BG87" s="171">
        <v>11486</v>
      </c>
      <c r="BH87" s="171">
        <v>11430</v>
      </c>
      <c r="BI87" s="171">
        <v>11555</v>
      </c>
      <c r="BJ87" s="171">
        <v>11750</v>
      </c>
      <c r="BK87" s="171">
        <v>12123</v>
      </c>
      <c r="BL87" s="171">
        <v>12421</v>
      </c>
      <c r="BM87" s="171">
        <v>12681</v>
      </c>
      <c r="BN87" s="171">
        <v>12783</v>
      </c>
      <c r="BO87" s="171">
        <v>12686</v>
      </c>
      <c r="BP87" s="171">
        <v>12683</v>
      </c>
      <c r="BQ87" s="171">
        <v>12585</v>
      </c>
      <c r="BR87" s="171">
        <v>12467</v>
      </c>
      <c r="BS87" s="171">
        <v>12215</v>
      </c>
      <c r="BT87" s="171">
        <v>12025</v>
      </c>
      <c r="BU87" s="171">
        <v>11808</v>
      </c>
      <c r="BV87" s="171">
        <v>11568</v>
      </c>
      <c r="BW87" s="171">
        <v>11391</v>
      </c>
      <c r="BX87" s="171">
        <v>11205</v>
      </c>
      <c r="BY87" s="171">
        <v>11324</v>
      </c>
      <c r="BZ87" s="171">
        <v>11513</v>
      </c>
      <c r="CA87" s="171">
        <v>11714</v>
      </c>
      <c r="CB87" s="171">
        <v>11929</v>
      </c>
      <c r="CC87" s="172">
        <v>12148</v>
      </c>
    </row>
    <row r="88" spans="1:81" ht="15.4" thickBot="1" x14ac:dyDescent="0.45">
      <c r="A88" s="203"/>
      <c r="B88" s="204"/>
      <c r="C88" s="204"/>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11"/>
  <sheetViews>
    <sheetView zoomScale="70" zoomScaleNormal="70" workbookViewId="0">
      <pane xSplit="3" ySplit="4" topLeftCell="BK5" activePane="bottomRight" state="frozen"/>
      <selection pane="topRight" activeCell="D1" sqref="D1"/>
      <selection pane="bottomLeft" activeCell="A5" sqref="A5"/>
      <selection pane="bottomRight" activeCell="BK6" sqref="BK6"/>
    </sheetView>
  </sheetViews>
  <sheetFormatPr defaultColWidth="9.1328125" defaultRowHeight="15" x14ac:dyDescent="0.4"/>
  <cols>
    <col min="1" max="1" width="23.1328125" style="123" bestFit="1" customWidth="1"/>
    <col min="2" max="2" width="75.73046875" style="49" customWidth="1"/>
    <col min="3" max="3" width="25.73046875" style="49" customWidth="1"/>
    <col min="4" max="75" width="12.73046875" style="54" customWidth="1"/>
    <col min="76" max="81" width="12.73046875" style="49" customWidth="1"/>
    <col min="82" max="82" width="9.1328125" style="49" customWidth="1"/>
    <col min="83" max="16384" width="9.1328125" style="49"/>
  </cols>
  <sheetData>
    <row r="1" spans="1:81" s="16" customFormat="1" ht="25.5" customHeight="1" thickBot="1" x14ac:dyDescent="0.4">
      <c r="A1" s="14" t="s">
        <v>44</v>
      </c>
      <c r="B1" s="42" t="s">
        <v>83</v>
      </c>
      <c r="C1" s="76"/>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row>
    <row r="2" spans="1:81" ht="33" customHeight="1" x14ac:dyDescent="0.4">
      <c r="A2" s="44" t="s">
        <v>45</v>
      </c>
      <c r="B2" s="18" t="s">
        <v>370</v>
      </c>
      <c r="C2" s="207"/>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50" customFormat="1" x14ac:dyDescent="0.4">
      <c r="A3" s="78">
        <v>2020</v>
      </c>
      <c r="B3" s="21" t="s">
        <v>371</v>
      </c>
      <c r="C3" s="21"/>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79"/>
      <c r="B4" s="80" t="s">
        <v>211</v>
      </c>
      <c r="C4" s="80"/>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112"/>
    </row>
    <row r="5" spans="1:81" ht="27" customHeight="1" x14ac:dyDescent="0.4">
      <c r="A5" s="113"/>
      <c r="B5" s="63" t="s">
        <v>372</v>
      </c>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208"/>
      <c r="BE5" s="116"/>
      <c r="BF5" s="119"/>
      <c r="BG5" s="119"/>
      <c r="BH5" s="209" t="s">
        <v>373</v>
      </c>
      <c r="BI5" s="119"/>
      <c r="BJ5" s="119"/>
      <c r="BK5" s="119"/>
      <c r="BL5" s="119"/>
      <c r="BM5" s="119"/>
      <c r="BN5" s="119"/>
      <c r="BO5" s="119"/>
      <c r="BP5" s="119"/>
      <c r="BQ5" s="119"/>
      <c r="BR5" s="119"/>
      <c r="BS5" s="119"/>
      <c r="BT5" s="119"/>
      <c r="BU5" s="119"/>
      <c r="BV5" s="119"/>
      <c r="BW5" s="119"/>
      <c r="BX5" s="119"/>
      <c r="BY5" s="119"/>
      <c r="BZ5" s="119"/>
      <c r="CA5" s="119"/>
      <c r="CB5" s="119"/>
      <c r="CC5" s="120"/>
    </row>
    <row r="6" spans="1:81" x14ac:dyDescent="0.4">
      <c r="A6" s="113"/>
      <c r="B6" s="59" t="s">
        <v>374</v>
      </c>
      <c r="AH6" s="119">
        <f>Pension_Credit!AH4</f>
        <v>561</v>
      </c>
      <c r="AI6" s="119">
        <f>Pension_Credit!AI4</f>
        <v>624</v>
      </c>
      <c r="AJ6" s="119">
        <f>Pension_Credit!AJ4</f>
        <v>729</v>
      </c>
      <c r="AK6" s="119">
        <f>Pension_Credit!AK4</f>
        <v>924.13</v>
      </c>
      <c r="AL6" s="119">
        <f>Pension_Credit!AL4</f>
        <v>941</v>
      </c>
      <c r="AM6" s="119">
        <f>Pension_Credit!AM4</f>
        <v>985</v>
      </c>
      <c r="AN6" s="119">
        <f>Pension_Credit!AN4</f>
        <v>1189</v>
      </c>
      <c r="AO6" s="119">
        <f>Pension_Credit!AO4</f>
        <v>1371</v>
      </c>
      <c r="AP6" s="119">
        <f>Pension_Credit!AP4</f>
        <v>1458</v>
      </c>
      <c r="AQ6" s="119">
        <f>Pension_Credit!AQ4</f>
        <v>1574</v>
      </c>
      <c r="AR6" s="119">
        <f>Pension_Credit!AR4</f>
        <v>1853.9770000000001</v>
      </c>
      <c r="AS6" s="119">
        <f>Pension_Credit!AS4</f>
        <v>2050.058</v>
      </c>
      <c r="AT6" s="119">
        <f>Pension_Credit!AT4</f>
        <v>2305.1849999999999</v>
      </c>
      <c r="AU6" s="119">
        <f>Pension_Credit!AU4</f>
        <v>2758</v>
      </c>
      <c r="AV6" s="119">
        <f>Pension_Credit!AV4</f>
        <v>3728</v>
      </c>
      <c r="AW6" s="119">
        <f>Pension_Credit!AW4</f>
        <v>3939</v>
      </c>
      <c r="AX6" s="119">
        <f>Pension_Credit!AX4</f>
        <v>3969</v>
      </c>
      <c r="AY6" s="119">
        <f>Pension_Credit!AY4</f>
        <v>3888</v>
      </c>
      <c r="AZ6" s="119">
        <f>Pension_Credit!AZ4</f>
        <v>3815</v>
      </c>
      <c r="BA6" s="119">
        <f>Pension_Credit!BA4</f>
        <v>3773</v>
      </c>
      <c r="BB6" s="119">
        <f>Pension_Credit!BB4</f>
        <v>3619</v>
      </c>
      <c r="BC6" s="119">
        <f>Pension_Credit!BC4</f>
        <v>3781</v>
      </c>
      <c r="BD6" s="119">
        <f>Pension_Credit!BD4</f>
        <v>4095</v>
      </c>
      <c r="BE6" s="119">
        <f>Pension_Credit!BE4</f>
        <v>4486</v>
      </c>
      <c r="BF6" s="119">
        <f>Pension_Credit!BF4</f>
        <v>4484</v>
      </c>
      <c r="BG6" s="119">
        <f>Pension_Credit!BG4</f>
        <v>4851.1851234350615</v>
      </c>
      <c r="BH6" s="190">
        <f>Pension_Credit!BH5</f>
        <v>5970.616</v>
      </c>
      <c r="BI6" s="119">
        <f>Pension_Credit!BI5</f>
        <v>6426.2752195999992</v>
      </c>
      <c r="BJ6" s="119">
        <f>Pension_Credit!BJ5</f>
        <v>6868.5436595999981</v>
      </c>
      <c r="BK6" s="119">
        <f>Pension_Credit!BK5</f>
        <v>7367.1248207140325</v>
      </c>
      <c r="BL6" s="119">
        <f>Pension_Credit!BL5</f>
        <v>7703.3184822999983</v>
      </c>
      <c r="BM6" s="119">
        <f>Pension_Credit!BM5</f>
        <v>8128.8851483600001</v>
      </c>
      <c r="BN6" s="119">
        <f>Pension_Credit!BN5</f>
        <v>8242.1568431600008</v>
      </c>
      <c r="BO6" s="119">
        <f>Pension_Credit!BO5</f>
        <v>8052.1531093099993</v>
      </c>
      <c r="BP6" s="119">
        <f>Pension_Credit!BP5</f>
        <v>7510.8751163199995</v>
      </c>
      <c r="BQ6" s="119">
        <f>Pension_Credit!BQ5</f>
        <v>7041.5234761999718</v>
      </c>
      <c r="BR6" s="119">
        <f>Pension_Credit!BR5</f>
        <v>6576.0799377400017</v>
      </c>
      <c r="BS6" s="119">
        <f>Pension_Credit!BS5</f>
        <v>6078.7060508699969</v>
      </c>
      <c r="BT6" s="119">
        <f>Pension_Credit!BT5</f>
        <v>5665.5855551100012</v>
      </c>
      <c r="BU6" s="119">
        <f>Pension_Credit!BU5</f>
        <v>5367.648018240001</v>
      </c>
      <c r="BV6" s="119">
        <f>Pension_Credit!BV5</f>
        <v>5139.8772267200002</v>
      </c>
      <c r="BW6" s="119">
        <f>Pension_Credit!BW5</f>
        <v>5060.8868007399979</v>
      </c>
      <c r="BX6" s="119">
        <f>Pension_Credit!BX5</f>
        <v>5158.6765347061264</v>
      </c>
      <c r="BY6" s="119">
        <f>Pension_Credit!BY5</f>
        <v>5133.2485958567158</v>
      </c>
      <c r="BZ6" s="119">
        <f>Pension_Credit!BZ5</f>
        <v>5095.8246372341655</v>
      </c>
      <c r="CA6" s="119">
        <f>Pension_Credit!CA5</f>
        <v>4935.8709322195418</v>
      </c>
      <c r="CB6" s="119">
        <f>Pension_Credit!CB5</f>
        <v>4911.6736989753726</v>
      </c>
      <c r="CC6" s="120">
        <f>Pension_Credit!CC5</f>
        <v>4957.2722754157467</v>
      </c>
    </row>
    <row r="7" spans="1:81" x14ac:dyDescent="0.4">
      <c r="A7" s="113"/>
      <c r="B7" s="59" t="s">
        <v>375</v>
      </c>
      <c r="AH7" s="119">
        <f>Incapacity_benefits!AH41</f>
        <v>130</v>
      </c>
      <c r="AI7" s="119">
        <f>Incapacity_benefits!AI41</f>
        <v>146</v>
      </c>
      <c r="AJ7" s="119">
        <f>Incapacity_benefits!AJ41</f>
        <v>172</v>
      </c>
      <c r="AK7" s="119">
        <f>Incapacity_benefits!AK41</f>
        <v>198</v>
      </c>
      <c r="AL7" s="119">
        <f>Incapacity_benefits!AL41</f>
        <v>259</v>
      </c>
      <c r="AM7" s="119">
        <f>Incapacity_benefits!AM41</f>
        <v>305</v>
      </c>
      <c r="AN7" s="119">
        <f>Incapacity_benefits!AN41</f>
        <v>353</v>
      </c>
      <c r="AO7" s="119">
        <f>Incapacity_benefits!AO41</f>
        <v>432</v>
      </c>
      <c r="AP7" s="119">
        <f>Incapacity_benefits!AP41</f>
        <v>539</v>
      </c>
      <c r="AQ7" s="119">
        <f>Incapacity_benefits!AQ41</f>
        <v>587</v>
      </c>
      <c r="AR7" s="119">
        <f>Incapacity_benefits!AR41</f>
        <v>772</v>
      </c>
      <c r="AS7" s="119">
        <f>Incapacity_benefits!AS41</f>
        <v>902</v>
      </c>
      <c r="AT7" s="119">
        <f>Incapacity_benefits!AT41</f>
        <v>1081.992</v>
      </c>
      <c r="AU7" s="119">
        <f>Incapacity_benefits!AU41</f>
        <v>1399</v>
      </c>
      <c r="AV7" s="119">
        <f>Incapacity_benefits!AV41</f>
        <v>1899</v>
      </c>
      <c r="AW7" s="119">
        <f>Incapacity_benefits!AW41</f>
        <v>2358</v>
      </c>
      <c r="AX7" s="119">
        <f>Incapacity_benefits!AX41</f>
        <v>2758</v>
      </c>
      <c r="AY7" s="119">
        <f>Incapacity_benefits!AY41</f>
        <v>3222</v>
      </c>
      <c r="AZ7" s="119">
        <f>Incapacity_benefits!AZ41</f>
        <v>3507</v>
      </c>
      <c r="BA7" s="119">
        <f>Incapacity_benefits!BA41</f>
        <v>3679</v>
      </c>
      <c r="BB7" s="119">
        <f>Incapacity_benefits!BB41</f>
        <v>3848</v>
      </c>
      <c r="BC7" s="119">
        <f>Incapacity_benefits!BC41</f>
        <v>4051</v>
      </c>
      <c r="BD7" s="119">
        <f>Incapacity_benefits!BD41</f>
        <v>4400</v>
      </c>
      <c r="BE7" s="119">
        <f>Incapacity_benefits!BE41</f>
        <v>4769</v>
      </c>
      <c r="BF7" s="119">
        <f>Incapacity_benefits!BF41</f>
        <v>4773</v>
      </c>
      <c r="BG7" s="119">
        <f>Incapacity_benefits!BG41</f>
        <v>5005</v>
      </c>
      <c r="BH7" s="190">
        <v>4716.6390675993789</v>
      </c>
      <c r="BI7" s="119">
        <v>4532.1900443650775</v>
      </c>
      <c r="BJ7" s="119">
        <v>4574.2510630700235</v>
      </c>
      <c r="BK7" s="119">
        <v>5056.8584049752199</v>
      </c>
      <c r="BL7" s="119">
        <v>5161.5598443521649</v>
      </c>
      <c r="BM7" s="119">
        <v>5671.3574190053178</v>
      </c>
      <c r="BN7" s="119">
        <v>5911.9173861293239</v>
      </c>
      <c r="BO7" s="119">
        <v>6197.8715380347094</v>
      </c>
      <c r="BP7" s="119">
        <v>6964.3078302746562</v>
      </c>
      <c r="BQ7" s="119">
        <v>7889.4777112593129</v>
      </c>
      <c r="BR7" s="119">
        <v>9186.3063078656032</v>
      </c>
      <c r="BS7" s="119">
        <v>10048.077982934486</v>
      </c>
      <c r="BT7" s="119">
        <v>10243.165080259876</v>
      </c>
      <c r="BU7" s="119">
        <v>10670.527998548816</v>
      </c>
      <c r="BV7" s="119">
        <v>10538.153522197021</v>
      </c>
      <c r="BW7" s="119">
        <v>9338.9998573400007</v>
      </c>
      <c r="BX7" s="119">
        <v>8831.3441036491877</v>
      </c>
      <c r="BY7" s="119">
        <v>8444.922049418974</v>
      </c>
      <c r="BZ7" s="119">
        <v>7743.8259990964971</v>
      </c>
      <c r="CA7" s="119">
        <v>6560.0765463483358</v>
      </c>
      <c r="CB7" s="119">
        <v>4752.2854992783723</v>
      </c>
      <c r="CC7" s="120">
        <v>2498.9837077864872</v>
      </c>
    </row>
    <row r="8" spans="1:81" x14ac:dyDescent="0.4">
      <c r="A8" s="113"/>
      <c r="B8" s="59" t="s">
        <v>376</v>
      </c>
      <c r="AH8" s="119">
        <f>Income_Support!AH26</f>
        <v>334</v>
      </c>
      <c r="AI8" s="119">
        <f>Income_Support!AI26</f>
        <v>355</v>
      </c>
      <c r="AJ8" s="119">
        <f>Income_Support!AJ26</f>
        <v>436</v>
      </c>
      <c r="AK8" s="119">
        <f>Income_Support!AK26</f>
        <v>564.62</v>
      </c>
      <c r="AL8" s="119">
        <f>Income_Support!AL26</f>
        <v>780</v>
      </c>
      <c r="AM8" s="119">
        <f>Income_Support!AM26</f>
        <v>956</v>
      </c>
      <c r="AN8" s="119">
        <f>Income_Support!AN26</f>
        <v>1086</v>
      </c>
      <c r="AO8" s="119">
        <f>Income_Support!AO26</f>
        <v>1313</v>
      </c>
      <c r="AP8" s="119">
        <f>Income_Support!AP26</f>
        <v>1483</v>
      </c>
      <c r="AQ8" s="119">
        <f>Income_Support!AQ26</f>
        <v>1596</v>
      </c>
      <c r="AR8" s="119">
        <f>Income_Support!AR26</f>
        <v>1762</v>
      </c>
      <c r="AS8" s="119">
        <f>Income_Support!AS26</f>
        <v>1930</v>
      </c>
      <c r="AT8" s="119">
        <f>Income_Support!AT26</f>
        <v>2286.4560000000001</v>
      </c>
      <c r="AU8" s="119">
        <f>Income_Support!AU26</f>
        <v>2860</v>
      </c>
      <c r="AV8" s="119">
        <f>Income_Support!AV26</f>
        <v>3448</v>
      </c>
      <c r="AW8" s="119">
        <f>Income_Support!AW26</f>
        <v>3735</v>
      </c>
      <c r="AX8" s="119">
        <f>Income_Support!AX26</f>
        <v>4051</v>
      </c>
      <c r="AY8" s="119">
        <f>Income_Support!AY26</f>
        <v>4265</v>
      </c>
      <c r="AZ8" s="119">
        <f>Income_Support!AZ26</f>
        <v>4313</v>
      </c>
      <c r="BA8" s="119">
        <f>Income_Support!BA26</f>
        <v>4106</v>
      </c>
      <c r="BB8" s="119">
        <f>Income_Support!BB26</f>
        <v>3941</v>
      </c>
      <c r="BC8" s="119">
        <f>Income_Support!BC26</f>
        <v>3963</v>
      </c>
      <c r="BD8" s="119">
        <f>Income_Support!BD26</f>
        <v>4334</v>
      </c>
      <c r="BE8" s="119">
        <f>Income_Support!BE26</f>
        <v>4520</v>
      </c>
      <c r="BF8" s="119">
        <f>Income_Support!BF26</f>
        <v>4626</v>
      </c>
      <c r="BG8" s="119">
        <f>Income_Support!BG26</f>
        <v>4854</v>
      </c>
      <c r="BH8" s="190">
        <f>Income_Support!BH7</f>
        <v>4596.7527005283919</v>
      </c>
      <c r="BI8" s="119">
        <f>Income_Support!BI7</f>
        <v>3943.0085425279776</v>
      </c>
      <c r="BJ8" s="119">
        <f>Income_Support!BJ7</f>
        <v>3604.4662883198689</v>
      </c>
      <c r="BK8" s="119">
        <f>Income_Support!BK7</f>
        <v>3385.7518830201843</v>
      </c>
      <c r="BL8" s="119">
        <f>Income_Support!BL7</f>
        <v>3061.3235328641586</v>
      </c>
      <c r="BM8" s="119">
        <f>Income_Support!BM7</f>
        <v>2842.3252079987501</v>
      </c>
      <c r="BN8" s="119">
        <f>Income_Support!BN7</f>
        <v>2586.2728269605445</v>
      </c>
      <c r="BO8" s="119">
        <f>Income_Support!BO7</f>
        <v>2304.3874099657314</v>
      </c>
      <c r="BP8" s="119">
        <f>Income_Support!BP7</f>
        <v>2110.4942592273346</v>
      </c>
      <c r="BQ8" s="119">
        <f>Income_Support!BQ7</f>
        <v>1856.5307370233604</v>
      </c>
      <c r="BR8" s="119">
        <f>Income_Support!BR7</f>
        <v>1698.8486351058339</v>
      </c>
      <c r="BS8" s="119">
        <f>Income_Support!BS7</f>
        <v>1558.3063089079885</v>
      </c>
      <c r="BT8" s="119">
        <f>Income_Support!BT7</f>
        <v>1397.3764508791817</v>
      </c>
      <c r="BU8" s="119">
        <f>Income_Support!BU7</f>
        <v>1344.4390144054084</v>
      </c>
      <c r="BV8" s="119">
        <f>Income_Support!BV7</f>
        <v>1123.51293313172</v>
      </c>
      <c r="BW8" s="119">
        <f>Income_Support!BW7</f>
        <v>809.78825600757034</v>
      </c>
      <c r="BX8" s="119">
        <f>Income_Support!BX7</f>
        <v>529.97583854645211</v>
      </c>
      <c r="BY8" s="119">
        <f>Income_Support!BY7</f>
        <v>371.7066821853843</v>
      </c>
      <c r="BZ8" s="119">
        <f>Income_Support!BZ7</f>
        <v>275.31950101710402</v>
      </c>
      <c r="CA8" s="119">
        <f>Income_Support!CA7</f>
        <v>192.61492783071401</v>
      </c>
      <c r="CB8" s="119">
        <f>Income_Support!CB7</f>
        <v>146.83750280692749</v>
      </c>
      <c r="CC8" s="120">
        <f>Income_Support!CC7</f>
        <v>43.357638167221289</v>
      </c>
    </row>
    <row r="9" spans="1:81" x14ac:dyDescent="0.4">
      <c r="A9" s="113"/>
      <c r="B9" s="59" t="s">
        <v>377</v>
      </c>
      <c r="AH9" s="119">
        <f>Income_Support!AH23+Table_1a!AH40</f>
        <v>515</v>
      </c>
      <c r="AI9" s="119">
        <f>Income_Support!AI23+Table_1a!AI40</f>
        <v>523</v>
      </c>
      <c r="AJ9" s="119">
        <f>Income_Support!AJ23+Table_1a!AJ40</f>
        <v>794</v>
      </c>
      <c r="AK9" s="119">
        <f>Income_Support!AK23+Table_1a!AK40</f>
        <v>1512.04</v>
      </c>
      <c r="AL9" s="119">
        <f>Income_Support!AL23+Table_1a!AL40</f>
        <v>2567</v>
      </c>
      <c r="AM9" s="119">
        <f>Income_Support!AM23+Table_1a!AM40</f>
        <v>3257</v>
      </c>
      <c r="AN9" s="119">
        <f>Income_Support!AN23+Table_1a!AN40</f>
        <v>3730</v>
      </c>
      <c r="AO9" s="119">
        <f>Income_Support!AO23+Table_1a!AO40</f>
        <v>4214</v>
      </c>
      <c r="AP9" s="119">
        <f>Income_Support!AP23+Table_1a!AP40</f>
        <v>4336</v>
      </c>
      <c r="AQ9" s="119">
        <f>Income_Support!AQ23+Table_1a!AQ40</f>
        <v>3985</v>
      </c>
      <c r="AR9" s="119">
        <f>Income_Support!AR23+Table_1a!AR40</f>
        <v>3045</v>
      </c>
      <c r="AS9" s="119">
        <f>Income_Support!AS23+Table_1a!AS40</f>
        <v>2631</v>
      </c>
      <c r="AT9" s="119">
        <f>Income_Support!AT23+Table_1a!AT40</f>
        <v>2940.4780000000001</v>
      </c>
      <c r="AU9" s="119">
        <f>Income_Support!AU23+Table_1a!AU40</f>
        <v>4200</v>
      </c>
      <c r="AV9" s="119">
        <f>Income_Support!AV23+Table_1a!AV40</f>
        <v>5379</v>
      </c>
      <c r="AW9" s="119">
        <f>Income_Support!AW23+Table_1a!AW40</f>
        <v>5737</v>
      </c>
      <c r="AX9" s="119">
        <f>Income_Support!AX23+Table_1a!AX40</f>
        <v>5183</v>
      </c>
      <c r="AY9" s="119">
        <f>Income_Support!AY23+Table_1a!AY40</f>
        <v>4823</v>
      </c>
      <c r="AZ9" s="119">
        <f>Income_Support!AZ23+Table_1a!AZ40</f>
        <v>4192.2150000000001</v>
      </c>
      <c r="BA9" s="119">
        <f>Table_1a!BA40</f>
        <v>3418.4580000000001</v>
      </c>
      <c r="BB9" s="119">
        <f>Table_1a!BB40</f>
        <v>3083.4490000000001</v>
      </c>
      <c r="BC9" s="119">
        <f>Table_1a!BC40</f>
        <v>2796.067</v>
      </c>
      <c r="BD9" s="119">
        <f>Table_1a!BD40</f>
        <v>2435.2660000000001</v>
      </c>
      <c r="BE9" s="119">
        <f>Table_1a!BE40</f>
        <v>2135.8090000000002</v>
      </c>
      <c r="BF9" s="119">
        <f>Table_1a!BF40</f>
        <v>2105.4681379400004</v>
      </c>
      <c r="BG9" s="119">
        <f>Table_1a!BG40</f>
        <v>2051.9794873882602</v>
      </c>
      <c r="BH9" s="190">
        <f>Table_1a!BH40</f>
        <v>1759.2470000000001</v>
      </c>
      <c r="BI9" s="119">
        <f>Table_1a!BI40</f>
        <v>1824.9606072800002</v>
      </c>
      <c r="BJ9" s="119">
        <f>Table_1a!BJ40</f>
        <v>1961.87288926</v>
      </c>
      <c r="BK9" s="119">
        <f>Table_1a!BK40</f>
        <v>1817.4577446102965</v>
      </c>
      <c r="BL9" s="119">
        <f>Table_1a!BL40</f>
        <v>2129.1275195499998</v>
      </c>
      <c r="BM9" s="119">
        <f>Table_1a!BM40</f>
        <v>3595.32545321</v>
      </c>
      <c r="BN9" s="119">
        <f>Table_1a!BN40</f>
        <v>3672.3248568335066</v>
      </c>
      <c r="BO9" s="119">
        <f>Table_1a!BO40</f>
        <v>4184.1081413699985</v>
      </c>
      <c r="BP9" s="119">
        <f>Table_1a!BP40</f>
        <v>4507.4715771600004</v>
      </c>
      <c r="BQ9" s="119">
        <f>Table_1a!BQ40</f>
        <v>3811.3202527161902</v>
      </c>
      <c r="BR9" s="119">
        <f>Table_1a!BR40</f>
        <v>2695.8303489699992</v>
      </c>
      <c r="BS9" s="119">
        <f>Table_1a!BS40</f>
        <v>2003.6174202700001</v>
      </c>
      <c r="BT9" s="119">
        <f>Table_1a!BT40</f>
        <v>1611.2098276999998</v>
      </c>
      <c r="BU9" s="119">
        <f>Table_1a!BU40</f>
        <v>1442.7194395999989</v>
      </c>
      <c r="BV9" s="119">
        <f>Table_1a!BV40</f>
        <v>1145.0089014699995</v>
      </c>
      <c r="BW9" s="119">
        <f>Table_1a!BW40</f>
        <v>602.98041054999987</v>
      </c>
      <c r="BX9" s="119">
        <f>Table_1a!BX40</f>
        <v>411.70953255984182</v>
      </c>
      <c r="BY9" s="119">
        <f>Table_1a!BY40</f>
        <v>69.227626352211573</v>
      </c>
      <c r="BZ9" s="119">
        <f>Table_1a!BZ40</f>
        <v>0</v>
      </c>
      <c r="CA9" s="119">
        <f>Table_1a!CA40</f>
        <v>0</v>
      </c>
      <c r="CB9" s="119">
        <f>Table_1a!CB40</f>
        <v>0</v>
      </c>
      <c r="CC9" s="120">
        <f>Table_1a!CC40</f>
        <v>0</v>
      </c>
    </row>
    <row r="10" spans="1:81" x14ac:dyDescent="0.4">
      <c r="A10" s="113"/>
      <c r="B10" s="59" t="s">
        <v>378</v>
      </c>
      <c r="AH10" s="119">
        <f>Income_Support!AH28</f>
        <v>21</v>
      </c>
      <c r="AI10" s="119">
        <f>Income_Support!AI28</f>
        <v>27</v>
      </c>
      <c r="AJ10" s="119">
        <f>Income_Support!AJ28</f>
        <v>34</v>
      </c>
      <c r="AK10" s="119">
        <f>Income_Support!AK28</f>
        <v>46.26</v>
      </c>
      <c r="AL10" s="119">
        <f>Income_Support!AL28</f>
        <v>65</v>
      </c>
      <c r="AM10" s="119">
        <f>Income_Support!AM28</f>
        <v>89</v>
      </c>
      <c r="AN10" s="119">
        <f>Income_Support!AN28</f>
        <v>112</v>
      </c>
      <c r="AO10" s="119">
        <f>Income_Support!AO28</f>
        <v>116</v>
      </c>
      <c r="AP10" s="119">
        <f>Income_Support!AP28</f>
        <v>149</v>
      </c>
      <c r="AQ10" s="119">
        <f>Income_Support!AQ28</f>
        <v>214</v>
      </c>
      <c r="AR10" s="119">
        <f>Income_Support!AR28</f>
        <v>149</v>
      </c>
      <c r="AS10" s="119">
        <f>Income_Support!AS28</f>
        <v>162</v>
      </c>
      <c r="AT10" s="119">
        <f>Income_Support!AT28</f>
        <v>281.07400000000001</v>
      </c>
      <c r="AU10" s="119">
        <f>Income_Support!AU28</f>
        <v>429.02289951173043</v>
      </c>
      <c r="AV10" s="119">
        <f>Income_Support!AV28</f>
        <v>335.98800000000119</v>
      </c>
      <c r="AW10" s="119">
        <f>Income_Support!AW28</f>
        <v>340.62299999999959</v>
      </c>
      <c r="AX10" s="119">
        <f>Income_Support!AX28</f>
        <v>426.04799999999886</v>
      </c>
      <c r="AY10" s="119">
        <f>Income_Support!AY28</f>
        <v>494.53299999999945</v>
      </c>
      <c r="AZ10" s="119">
        <f>Income_Support!AZ28</f>
        <v>450.69499999999999</v>
      </c>
      <c r="BA10" s="119">
        <f>Income_Support!BA28</f>
        <v>407.31700000000092</v>
      </c>
      <c r="BB10" s="119">
        <f>Income_Support!BB28</f>
        <v>382.68999999999869</v>
      </c>
      <c r="BC10" s="119">
        <f>Income_Support!BC28</f>
        <v>287.32200000000012</v>
      </c>
      <c r="BD10" s="119">
        <f>Income_Support!BD28</f>
        <v>292.22699999999895</v>
      </c>
      <c r="BE10" s="119">
        <f>Income_Support!BE28</f>
        <v>325.9071194121716</v>
      </c>
      <c r="BF10" s="119">
        <f>Income_Support!BF28</f>
        <v>354.31471095259985</v>
      </c>
      <c r="BG10" s="119">
        <f>Income_Support!BG28</f>
        <v>484.93625241992959</v>
      </c>
      <c r="BH10" s="190">
        <f>Income_Support!BH8+Income_Support!BH9</f>
        <v>715.52123187222992</v>
      </c>
      <c r="BI10" s="119">
        <f>Income_Support!BI8+Income_Support!BI9</f>
        <v>674.79741771194449</v>
      </c>
      <c r="BJ10" s="119">
        <f>Income_Support!BJ8+Income_Support!BJ9</f>
        <v>660.05349752010784</v>
      </c>
      <c r="BK10" s="119">
        <f>Income_Support!BK8+Income_Support!BK9</f>
        <v>585.37558126336353</v>
      </c>
      <c r="BL10" s="119">
        <f>Income_Support!BL8+Income_Support!BL9</f>
        <v>524.65819704367539</v>
      </c>
      <c r="BM10" s="119">
        <f>Income_Support!BM8+Income_Support!BM9</f>
        <v>546.51470718593077</v>
      </c>
      <c r="BN10" s="119">
        <f>Income_Support!BN8+Income_Support!BN9</f>
        <v>635.11132170833844</v>
      </c>
      <c r="BO10" s="119">
        <f>Income_Support!BO8+Income_Support!BO9</f>
        <v>650.5417949495594</v>
      </c>
      <c r="BP10" s="119">
        <f>Income_Support!BP8+Income_Support!BP9</f>
        <v>709.01270263800814</v>
      </c>
      <c r="BQ10" s="119">
        <f>Income_Support!BQ8+Income_Support!BQ9</f>
        <v>734.64551860732786</v>
      </c>
      <c r="BR10" s="119">
        <f>Income_Support!BR8+Income_Support!BR9</f>
        <v>734.78448517856361</v>
      </c>
      <c r="BS10" s="210">
        <f>Income_Support!BS8+Income_Support!BS9</f>
        <v>747.61129082752427</v>
      </c>
      <c r="BT10" s="119">
        <f>Income_Support!BT8+Income_Support!BT9</f>
        <v>734.77098234094808</v>
      </c>
      <c r="BU10" s="119">
        <f>Income_Support!BU8+Income_Support!BU9</f>
        <v>765.30026010577535</v>
      </c>
      <c r="BV10" s="119">
        <f>Income_Support!BV8+Income_Support!BV9</f>
        <v>712.70078714126032</v>
      </c>
      <c r="BW10" s="119">
        <f>Income_Support!BW8+Income_Support!BW9</f>
        <v>565.78091478242982</v>
      </c>
      <c r="BX10" s="119">
        <f>Income_Support!BX8+Income_Support!BX9</f>
        <v>491.42856562960839</v>
      </c>
      <c r="BY10" s="119">
        <f>Income_Support!BY8+Income_Support!BY9</f>
        <v>338.85388950978103</v>
      </c>
      <c r="BZ10" s="119">
        <f>Income_Support!BZ8+Income_Support!BZ9</f>
        <v>243.13534223867802</v>
      </c>
      <c r="CA10" s="119">
        <f>Income_Support!CA8+Income_Support!CA9</f>
        <v>156.86401680268395</v>
      </c>
      <c r="CB10" s="119">
        <f>Income_Support!CB8+Income_Support!CB9</f>
        <v>89.602430944520563</v>
      </c>
      <c r="CC10" s="120">
        <f>Income_Support!CC8+Income_Support!CC9</f>
        <v>19.011552261605324</v>
      </c>
    </row>
    <row r="11" spans="1:81" ht="26.25" customHeight="1" x14ac:dyDescent="0.4">
      <c r="A11" s="113"/>
      <c r="B11" s="60" t="s">
        <v>379</v>
      </c>
      <c r="AH11" s="119">
        <f t="shared" ref="AH11:CC11" si="0">SUM(AH7:AH10)</f>
        <v>1000</v>
      </c>
      <c r="AI11" s="119">
        <f t="shared" si="0"/>
        <v>1051</v>
      </c>
      <c r="AJ11" s="119">
        <f t="shared" si="0"/>
        <v>1436</v>
      </c>
      <c r="AK11" s="119">
        <f t="shared" si="0"/>
        <v>2320.92</v>
      </c>
      <c r="AL11" s="119">
        <f t="shared" si="0"/>
        <v>3671</v>
      </c>
      <c r="AM11" s="119">
        <f t="shared" si="0"/>
        <v>4607</v>
      </c>
      <c r="AN11" s="119">
        <f t="shared" si="0"/>
        <v>5281</v>
      </c>
      <c r="AO11" s="119">
        <f t="shared" si="0"/>
        <v>6075</v>
      </c>
      <c r="AP11" s="119">
        <f t="shared" si="0"/>
        <v>6507</v>
      </c>
      <c r="AQ11" s="119">
        <f t="shared" si="0"/>
        <v>6382</v>
      </c>
      <c r="AR11" s="119">
        <f t="shared" si="0"/>
        <v>5728</v>
      </c>
      <c r="AS11" s="119">
        <f t="shared" si="0"/>
        <v>5625</v>
      </c>
      <c r="AT11" s="119">
        <f t="shared" si="0"/>
        <v>6590</v>
      </c>
      <c r="AU11" s="119">
        <f t="shared" si="0"/>
        <v>8888.0228995117304</v>
      </c>
      <c r="AV11" s="119">
        <f t="shared" si="0"/>
        <v>11061.988000000001</v>
      </c>
      <c r="AW11" s="119">
        <f t="shared" si="0"/>
        <v>12170.623</v>
      </c>
      <c r="AX11" s="119">
        <f t="shared" si="0"/>
        <v>12418.047999999999</v>
      </c>
      <c r="AY11" s="119">
        <f t="shared" si="0"/>
        <v>12804.532999999999</v>
      </c>
      <c r="AZ11" s="119">
        <f t="shared" si="0"/>
        <v>12462.91</v>
      </c>
      <c r="BA11" s="119">
        <f t="shared" si="0"/>
        <v>11610.775000000001</v>
      </c>
      <c r="BB11" s="119">
        <f t="shared" si="0"/>
        <v>11255.138999999999</v>
      </c>
      <c r="BC11" s="119">
        <f t="shared" si="0"/>
        <v>11097.388999999999</v>
      </c>
      <c r="BD11" s="119">
        <f t="shared" si="0"/>
        <v>11461.492999999999</v>
      </c>
      <c r="BE11" s="119">
        <f t="shared" si="0"/>
        <v>11750.716119412173</v>
      </c>
      <c r="BF11" s="119">
        <f t="shared" si="0"/>
        <v>11858.782848892601</v>
      </c>
      <c r="BG11" s="119">
        <f t="shared" si="0"/>
        <v>12395.91573980819</v>
      </c>
      <c r="BH11" s="190">
        <f t="shared" si="0"/>
        <v>11788.16</v>
      </c>
      <c r="BI11" s="119">
        <f t="shared" si="0"/>
        <v>10974.956611885</v>
      </c>
      <c r="BJ11" s="119">
        <f t="shared" si="0"/>
        <v>10800.64373817</v>
      </c>
      <c r="BK11" s="119">
        <f t="shared" si="0"/>
        <v>10845.443613869065</v>
      </c>
      <c r="BL11" s="119">
        <f t="shared" si="0"/>
        <v>10876.669093809998</v>
      </c>
      <c r="BM11" s="119">
        <f t="shared" si="0"/>
        <v>12655.522787399997</v>
      </c>
      <c r="BN11" s="119">
        <f t="shared" si="0"/>
        <v>12805.626391631713</v>
      </c>
      <c r="BO11" s="119">
        <f t="shared" si="0"/>
        <v>13336.908884319999</v>
      </c>
      <c r="BP11" s="119">
        <f t="shared" si="0"/>
        <v>14291.2863693</v>
      </c>
      <c r="BQ11" s="119">
        <f t="shared" si="0"/>
        <v>14291.974219606191</v>
      </c>
      <c r="BR11" s="119">
        <f t="shared" si="0"/>
        <v>14315.76977712</v>
      </c>
      <c r="BS11" s="119">
        <f t="shared" si="0"/>
        <v>14357.613002939999</v>
      </c>
      <c r="BT11" s="119">
        <f t="shared" si="0"/>
        <v>13986.522341180005</v>
      </c>
      <c r="BU11" s="119">
        <f t="shared" si="0"/>
        <v>14222.98671266</v>
      </c>
      <c r="BV11" s="119">
        <f t="shared" si="0"/>
        <v>13519.37614394</v>
      </c>
      <c r="BW11" s="119">
        <f t="shared" si="0"/>
        <v>11317.549438680002</v>
      </c>
      <c r="BX11" s="119">
        <f t="shared" si="0"/>
        <v>10264.45804038509</v>
      </c>
      <c r="BY11" s="119">
        <f t="shared" si="0"/>
        <v>9224.7102474663498</v>
      </c>
      <c r="BZ11" s="119">
        <f t="shared" si="0"/>
        <v>8262.2808423522783</v>
      </c>
      <c r="CA11" s="119">
        <f t="shared" si="0"/>
        <v>6909.5554909817338</v>
      </c>
      <c r="CB11" s="119">
        <f t="shared" si="0"/>
        <v>4988.7254330298201</v>
      </c>
      <c r="CC11" s="120">
        <f t="shared" si="0"/>
        <v>2561.3528982153139</v>
      </c>
    </row>
    <row r="12" spans="1:81" x14ac:dyDescent="0.4">
      <c r="A12" s="113"/>
      <c r="B12" s="60" t="s">
        <v>380</v>
      </c>
      <c r="AH12" s="119">
        <f t="shared" ref="AH12:CC12" si="1">AH11+AH6</f>
        <v>1561</v>
      </c>
      <c r="AI12" s="119">
        <f t="shared" si="1"/>
        <v>1675</v>
      </c>
      <c r="AJ12" s="119">
        <f t="shared" si="1"/>
        <v>2165</v>
      </c>
      <c r="AK12" s="119">
        <f t="shared" si="1"/>
        <v>3245.05</v>
      </c>
      <c r="AL12" s="119">
        <f t="shared" si="1"/>
        <v>4612</v>
      </c>
      <c r="AM12" s="119">
        <f t="shared" si="1"/>
        <v>5592</v>
      </c>
      <c r="AN12" s="119">
        <f t="shared" si="1"/>
        <v>6470</v>
      </c>
      <c r="AO12" s="119">
        <f t="shared" si="1"/>
        <v>7446</v>
      </c>
      <c r="AP12" s="119">
        <f t="shared" si="1"/>
        <v>7965</v>
      </c>
      <c r="AQ12" s="119">
        <f t="shared" si="1"/>
        <v>7956</v>
      </c>
      <c r="AR12" s="119">
        <f t="shared" si="1"/>
        <v>7581.9769999999999</v>
      </c>
      <c r="AS12" s="119">
        <f t="shared" si="1"/>
        <v>7675.058</v>
      </c>
      <c r="AT12" s="119">
        <f t="shared" si="1"/>
        <v>8895.1849999999995</v>
      </c>
      <c r="AU12" s="119">
        <f t="shared" si="1"/>
        <v>11646.02289951173</v>
      </c>
      <c r="AV12" s="119">
        <f t="shared" si="1"/>
        <v>14789.988000000001</v>
      </c>
      <c r="AW12" s="119">
        <f t="shared" si="1"/>
        <v>16109.623</v>
      </c>
      <c r="AX12" s="119">
        <f t="shared" si="1"/>
        <v>16387.047999999999</v>
      </c>
      <c r="AY12" s="119">
        <f t="shared" si="1"/>
        <v>16692.532999999999</v>
      </c>
      <c r="AZ12" s="119">
        <f t="shared" si="1"/>
        <v>16277.91</v>
      </c>
      <c r="BA12" s="119">
        <f t="shared" si="1"/>
        <v>15383.775000000001</v>
      </c>
      <c r="BB12" s="119">
        <f t="shared" si="1"/>
        <v>14874.138999999999</v>
      </c>
      <c r="BC12" s="119">
        <f t="shared" si="1"/>
        <v>14878.388999999999</v>
      </c>
      <c r="BD12" s="119">
        <f t="shared" si="1"/>
        <v>15556.492999999999</v>
      </c>
      <c r="BE12" s="119">
        <f t="shared" si="1"/>
        <v>16236.716119412173</v>
      </c>
      <c r="BF12" s="119">
        <f t="shared" si="1"/>
        <v>16342.782848892601</v>
      </c>
      <c r="BG12" s="119">
        <f t="shared" si="1"/>
        <v>17247.100863243249</v>
      </c>
      <c r="BH12" s="190">
        <f t="shared" si="1"/>
        <v>17758.775999999998</v>
      </c>
      <c r="BI12" s="119">
        <f t="shared" si="1"/>
        <v>17401.231831484998</v>
      </c>
      <c r="BJ12" s="119">
        <f t="shared" si="1"/>
        <v>17669.187397769998</v>
      </c>
      <c r="BK12" s="119">
        <f t="shared" si="1"/>
        <v>18212.568434583096</v>
      </c>
      <c r="BL12" s="119">
        <f t="shared" si="1"/>
        <v>18579.987576109997</v>
      </c>
      <c r="BM12" s="119">
        <f t="shared" si="1"/>
        <v>20784.407935759999</v>
      </c>
      <c r="BN12" s="119">
        <f t="shared" si="1"/>
        <v>21047.783234791714</v>
      </c>
      <c r="BO12" s="119">
        <f t="shared" si="1"/>
        <v>21389.061993629999</v>
      </c>
      <c r="BP12" s="119">
        <f t="shared" si="1"/>
        <v>21802.161485619999</v>
      </c>
      <c r="BQ12" s="119">
        <f t="shared" si="1"/>
        <v>21333.497695806163</v>
      </c>
      <c r="BR12" s="119">
        <f t="shared" si="1"/>
        <v>20891.84971486</v>
      </c>
      <c r="BS12" s="119">
        <f t="shared" si="1"/>
        <v>20436.319053809995</v>
      </c>
      <c r="BT12" s="119">
        <f t="shared" si="1"/>
        <v>19652.107896290006</v>
      </c>
      <c r="BU12" s="119">
        <f t="shared" si="1"/>
        <v>19590.634730900001</v>
      </c>
      <c r="BV12" s="119">
        <f t="shared" si="1"/>
        <v>18659.253370660001</v>
      </c>
      <c r="BW12" s="119">
        <f t="shared" si="1"/>
        <v>16378.43623942</v>
      </c>
      <c r="BX12" s="119">
        <f t="shared" si="1"/>
        <v>15423.134575091217</v>
      </c>
      <c r="BY12" s="119">
        <f t="shared" si="1"/>
        <v>14357.958843323066</v>
      </c>
      <c r="BZ12" s="119">
        <f t="shared" si="1"/>
        <v>13358.105479586444</v>
      </c>
      <c r="CA12" s="119">
        <f t="shared" si="1"/>
        <v>11845.426423201276</v>
      </c>
      <c r="CB12" s="119">
        <f t="shared" si="1"/>
        <v>9900.3991320051937</v>
      </c>
      <c r="CC12" s="120">
        <f t="shared" si="1"/>
        <v>7518.6251736310605</v>
      </c>
    </row>
    <row r="13" spans="1:81" ht="25.5" customHeight="1" x14ac:dyDescent="0.4">
      <c r="A13" s="113"/>
      <c r="B13" s="63" t="s">
        <v>381</v>
      </c>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90"/>
      <c r="BI13" s="119"/>
      <c r="BJ13" s="119"/>
      <c r="BK13" s="119"/>
      <c r="BL13" s="119"/>
      <c r="BM13" s="119"/>
      <c r="BN13" s="119"/>
      <c r="BO13" s="119"/>
      <c r="BP13" s="119"/>
      <c r="BQ13" s="119"/>
      <c r="BR13" s="119"/>
      <c r="BS13" s="119"/>
      <c r="BT13" s="119"/>
      <c r="BU13" s="119"/>
      <c r="BV13" s="119"/>
      <c r="BW13" s="119"/>
      <c r="BX13" s="119"/>
      <c r="BY13" s="119"/>
      <c r="BZ13" s="119"/>
      <c r="CA13" s="119"/>
      <c r="CB13" s="119"/>
      <c r="CC13" s="120"/>
    </row>
    <row r="14" spans="1:81" x14ac:dyDescent="0.4">
      <c r="A14" s="113"/>
      <c r="B14" s="59" t="s">
        <v>374</v>
      </c>
      <c r="AH14" s="119"/>
      <c r="AI14" s="119"/>
      <c r="AJ14" s="119"/>
      <c r="AK14" s="119"/>
      <c r="AL14" s="119"/>
      <c r="AM14" s="119"/>
      <c r="AN14" s="119"/>
      <c r="AO14" s="119"/>
      <c r="AP14" s="119"/>
      <c r="AQ14" s="119"/>
      <c r="AR14" s="119"/>
      <c r="AS14" s="119"/>
      <c r="AT14" s="119"/>
      <c r="AU14" s="119"/>
      <c r="AV14" s="119"/>
      <c r="AW14" s="119"/>
      <c r="AX14" s="119"/>
      <c r="AY14" s="119"/>
      <c r="AZ14" s="119"/>
      <c r="BA14" s="119">
        <v>116.79592988181108</v>
      </c>
      <c r="BB14" s="119">
        <v>132.17847016496529</v>
      </c>
      <c r="BC14" s="119">
        <v>109.70071383436645</v>
      </c>
      <c r="BD14" s="119">
        <v>125.45522470816346</v>
      </c>
      <c r="BE14" s="119">
        <v>120.38742008976749</v>
      </c>
      <c r="BF14" s="119">
        <v>100.48672426926316</v>
      </c>
      <c r="BG14" s="119">
        <v>100.88002149801866</v>
      </c>
      <c r="BH14" s="190">
        <v>113.2</v>
      </c>
      <c r="BI14" s="119">
        <v>134.19999999999999</v>
      </c>
      <c r="BJ14" s="119">
        <v>142.69999999999999</v>
      </c>
      <c r="BK14" s="119">
        <v>168.4</v>
      </c>
      <c r="BL14" s="119">
        <v>172.2</v>
      </c>
      <c r="BM14" s="119">
        <v>168.9</v>
      </c>
      <c r="BN14" s="119">
        <v>139.4</v>
      </c>
      <c r="BO14" s="119">
        <v>99.9</v>
      </c>
      <c r="BP14" s="119">
        <v>92.5</v>
      </c>
      <c r="BQ14" s="119">
        <v>84.5</v>
      </c>
      <c r="BR14" s="119">
        <v>74.400000000000006</v>
      </c>
      <c r="BS14" s="119">
        <v>57.6</v>
      </c>
      <c r="BT14" s="119">
        <v>43.9</v>
      </c>
      <c r="BU14" s="119">
        <v>36.6</v>
      </c>
      <c r="BV14" s="119"/>
      <c r="BW14" s="119"/>
      <c r="BX14" s="119"/>
      <c r="BY14" s="119"/>
      <c r="BZ14" s="119"/>
      <c r="CA14" s="119"/>
      <c r="CB14" s="119"/>
      <c r="CC14" s="120"/>
    </row>
    <row r="15" spans="1:81" x14ac:dyDescent="0.4">
      <c r="A15" s="113"/>
      <c r="B15" s="59" t="s">
        <v>229</v>
      </c>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f t="shared" ref="BL15:BU15" si="2">SUM(BL16:BL18)</f>
        <v>0.53912335720161619</v>
      </c>
      <c r="BM15" s="119">
        <f t="shared" si="2"/>
        <v>25.818976858893286</v>
      </c>
      <c r="BN15" s="119">
        <f t="shared" si="2"/>
        <v>51.262814380029717</v>
      </c>
      <c r="BO15" s="119">
        <f t="shared" si="2"/>
        <v>58.557757927338557</v>
      </c>
      <c r="BP15" s="119">
        <f t="shared" si="2"/>
        <v>93.411892766059182</v>
      </c>
      <c r="BQ15" s="119">
        <f t="shared" si="2"/>
        <v>95.057905838789424</v>
      </c>
      <c r="BR15" s="119">
        <f t="shared" si="2"/>
        <v>105.8671852550389</v>
      </c>
      <c r="BS15" s="119">
        <f t="shared" si="2"/>
        <v>104.14912872340737</v>
      </c>
      <c r="BT15" s="119">
        <f t="shared" si="2"/>
        <v>100.12463899641139</v>
      </c>
      <c r="BU15" s="119">
        <f t="shared" si="2"/>
        <v>84.126829353822686</v>
      </c>
      <c r="BV15" s="119"/>
      <c r="BW15" s="119"/>
      <c r="BX15" s="119"/>
      <c r="BY15" s="119"/>
      <c r="BZ15" s="119"/>
      <c r="CA15" s="119"/>
      <c r="CB15" s="119"/>
      <c r="CC15" s="120"/>
    </row>
    <row r="16" spans="1:81" x14ac:dyDescent="0.4">
      <c r="A16" s="113"/>
      <c r="B16" s="155" t="s">
        <v>382</v>
      </c>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v>0.50070632121848613</v>
      </c>
      <c r="BM16" s="119">
        <v>18.127702347169819</v>
      </c>
      <c r="BN16" s="119">
        <v>23.491723461811898</v>
      </c>
      <c r="BO16" s="119">
        <v>20.478872923260425</v>
      </c>
      <c r="BP16" s="119">
        <v>24.791019055642863</v>
      </c>
      <c r="BQ16" s="119">
        <v>16.919910888119002</v>
      </c>
      <c r="BR16" s="119">
        <v>14.30736104551946</v>
      </c>
      <c r="BS16" s="119">
        <v>8.7309401826348978</v>
      </c>
      <c r="BT16" s="119">
        <v>6.1707266859640333</v>
      </c>
      <c r="BU16" s="119">
        <v>4.7167470619211738</v>
      </c>
      <c r="BV16" s="119"/>
      <c r="BW16" s="119"/>
      <c r="BX16" s="119"/>
      <c r="BY16" s="119"/>
      <c r="BZ16" s="119"/>
      <c r="CA16" s="119"/>
      <c r="CB16" s="119"/>
      <c r="CC16" s="120"/>
    </row>
    <row r="17" spans="1:81" x14ac:dyDescent="0.4">
      <c r="A17" s="113"/>
      <c r="B17" s="155" t="s">
        <v>383</v>
      </c>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v>2.446881132976772E-2</v>
      </c>
      <c r="BM17" s="119">
        <v>2.3071630488921482</v>
      </c>
      <c r="BN17" s="119">
        <v>19.220413431936684</v>
      </c>
      <c r="BO17" s="119">
        <v>26.951099101044971</v>
      </c>
      <c r="BP17" s="119">
        <v>38.909879141890073</v>
      </c>
      <c r="BQ17" s="119">
        <v>27.341953510291905</v>
      </c>
      <c r="BR17" s="119">
        <v>22.912320425735729</v>
      </c>
      <c r="BS17" s="119">
        <v>17.868553690015474</v>
      </c>
      <c r="BT17" s="119">
        <v>15.091333181256125</v>
      </c>
      <c r="BU17" s="119">
        <v>12.094105242820552</v>
      </c>
      <c r="BV17" s="119"/>
      <c r="BW17" s="119"/>
      <c r="BX17" s="119"/>
      <c r="BY17" s="119"/>
      <c r="BZ17" s="119"/>
      <c r="CA17" s="119"/>
      <c r="CB17" s="119"/>
      <c r="CC17" s="120"/>
    </row>
    <row r="18" spans="1:81" x14ac:dyDescent="0.4">
      <c r="A18" s="113"/>
      <c r="B18" s="155" t="s">
        <v>384</v>
      </c>
      <c r="C18" s="211"/>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v>1.3948224653362337E-2</v>
      </c>
      <c r="BM18" s="119">
        <v>5.3841114628313225</v>
      </c>
      <c r="BN18" s="119">
        <v>8.5506774862811366</v>
      </c>
      <c r="BO18" s="119">
        <v>11.127785903033159</v>
      </c>
      <c r="BP18" s="119">
        <v>29.710994568526246</v>
      </c>
      <c r="BQ18" s="119">
        <v>50.796041440378517</v>
      </c>
      <c r="BR18" s="119">
        <v>68.647503783783719</v>
      </c>
      <c r="BS18" s="119">
        <v>77.549634850757002</v>
      </c>
      <c r="BT18" s="119">
        <v>78.862579129191232</v>
      </c>
      <c r="BU18" s="119">
        <v>67.315977049080956</v>
      </c>
      <c r="BV18" s="119"/>
      <c r="BW18" s="119"/>
      <c r="BX18" s="119"/>
      <c r="BY18" s="119"/>
      <c r="BZ18" s="119"/>
      <c r="CA18" s="119"/>
      <c r="CB18" s="119"/>
      <c r="CC18" s="120"/>
    </row>
    <row r="19" spans="1:81" ht="25.5" customHeight="1" x14ac:dyDescent="0.4">
      <c r="A19" s="113"/>
      <c r="B19" s="59" t="s">
        <v>385</v>
      </c>
      <c r="AH19" s="119"/>
      <c r="AI19" s="119"/>
      <c r="AJ19" s="119"/>
      <c r="AK19" s="119"/>
      <c r="AL19" s="119"/>
      <c r="AM19" s="119"/>
      <c r="AN19" s="119"/>
      <c r="AO19" s="119"/>
      <c r="AP19" s="119"/>
      <c r="AQ19" s="119"/>
      <c r="AR19" s="119"/>
      <c r="AS19" s="119"/>
      <c r="AT19" s="119"/>
      <c r="AU19" s="119"/>
      <c r="AV19" s="119"/>
      <c r="AW19" s="119"/>
      <c r="AX19" s="119"/>
      <c r="AY19" s="119"/>
      <c r="AZ19" s="119"/>
      <c r="BA19" s="119">
        <v>163.47866651108149</v>
      </c>
      <c r="BB19" s="119">
        <v>187.05371385383526</v>
      </c>
      <c r="BC19" s="119">
        <v>149.96755398000798</v>
      </c>
      <c r="BD19" s="119">
        <v>169.40724939581844</v>
      </c>
      <c r="BE19" s="119">
        <v>154.21051973578159</v>
      </c>
      <c r="BF19" s="119">
        <v>119.15920173857145</v>
      </c>
      <c r="BG19" s="119">
        <v>112.32029204902062</v>
      </c>
      <c r="BH19" s="190">
        <v>116.79585017902568</v>
      </c>
      <c r="BI19" s="119">
        <v>124.13452808126607</v>
      </c>
      <c r="BJ19" s="119">
        <v>123.21674183774292</v>
      </c>
      <c r="BK19" s="119">
        <v>134.48699999999999</v>
      </c>
      <c r="BL19" s="119">
        <v>129.953</v>
      </c>
      <c r="BM19" s="119">
        <v>121.925</v>
      </c>
      <c r="BN19" s="119">
        <v>95.212260665519551</v>
      </c>
      <c r="BO19" s="119">
        <v>59.030710077407292</v>
      </c>
      <c r="BP19" s="119">
        <v>36.975583583650085</v>
      </c>
      <c r="BQ19" s="119">
        <v>15.905182093178912</v>
      </c>
      <c r="BR19" s="119">
        <v>6.5732235105918706</v>
      </c>
      <c r="BS19" s="119">
        <v>2.3760664057247718</v>
      </c>
      <c r="BT19" s="119">
        <v>0.31261325864503853</v>
      </c>
      <c r="BU19" s="119">
        <v>0</v>
      </c>
      <c r="BV19" s="119"/>
      <c r="BW19" s="119"/>
      <c r="BX19" s="119"/>
      <c r="BY19" s="119"/>
      <c r="BZ19" s="119"/>
      <c r="CA19" s="119"/>
      <c r="CB19" s="119"/>
      <c r="CC19" s="120"/>
    </row>
    <row r="20" spans="1:81" x14ac:dyDescent="0.4">
      <c r="A20" s="113"/>
      <c r="B20" s="59" t="s">
        <v>376</v>
      </c>
      <c r="AH20" s="119"/>
      <c r="AI20" s="119"/>
      <c r="AJ20" s="119"/>
      <c r="AK20" s="119"/>
      <c r="AL20" s="119"/>
      <c r="AM20" s="119"/>
      <c r="AN20" s="119"/>
      <c r="AO20" s="119"/>
      <c r="AP20" s="119"/>
      <c r="AQ20" s="119"/>
      <c r="AR20" s="119"/>
      <c r="AS20" s="119"/>
      <c r="AT20" s="119"/>
      <c r="AU20" s="119"/>
      <c r="AV20" s="119"/>
      <c r="AW20" s="119"/>
      <c r="AX20" s="119"/>
      <c r="AY20" s="119"/>
      <c r="AZ20" s="119"/>
      <c r="BA20" s="119">
        <v>203.36061820070574</v>
      </c>
      <c r="BB20" s="119">
        <v>198.40568887790511</v>
      </c>
      <c r="BC20" s="119">
        <v>140.66165186094764</v>
      </c>
      <c r="BD20" s="119">
        <v>138.41469909637487</v>
      </c>
      <c r="BE20" s="119">
        <v>114.8001021440505</v>
      </c>
      <c r="BF20" s="119">
        <v>74.862649640004904</v>
      </c>
      <c r="BG20" s="119">
        <v>62.973652575140854</v>
      </c>
      <c r="BH20" s="190">
        <v>61.77587354492487</v>
      </c>
      <c r="BI20" s="119">
        <v>63.70905671573847</v>
      </c>
      <c r="BJ20" s="119">
        <v>63.463436144717264</v>
      </c>
      <c r="BK20" s="119">
        <v>62.935000000000002</v>
      </c>
      <c r="BL20" s="119">
        <v>60.78</v>
      </c>
      <c r="BM20" s="119">
        <v>67.691999999999993</v>
      </c>
      <c r="BN20" s="119">
        <v>64.433555716356807</v>
      </c>
      <c r="BO20" s="119">
        <v>45.933912116105837</v>
      </c>
      <c r="BP20" s="119">
        <v>33.680927381063057</v>
      </c>
      <c r="BQ20" s="119">
        <v>27.841767534470925</v>
      </c>
      <c r="BR20" s="119">
        <v>27.199686350520878</v>
      </c>
      <c r="BS20" s="119">
        <v>22.810147633481726</v>
      </c>
      <c r="BT20" s="119">
        <v>17.770315272571533</v>
      </c>
      <c r="BU20" s="119">
        <v>13.647851726598063</v>
      </c>
      <c r="BV20" s="119"/>
      <c r="BW20" s="119"/>
      <c r="BX20" s="119"/>
      <c r="BY20" s="119"/>
      <c r="BZ20" s="119"/>
      <c r="CA20" s="119"/>
      <c r="CB20" s="119"/>
      <c r="CC20" s="120"/>
    </row>
    <row r="21" spans="1:81" x14ac:dyDescent="0.4">
      <c r="A21" s="113"/>
      <c r="B21" s="59" t="s">
        <v>377</v>
      </c>
      <c r="AH21" s="119"/>
      <c r="AI21" s="119"/>
      <c r="AJ21" s="119"/>
      <c r="AK21" s="119"/>
      <c r="AL21" s="119"/>
      <c r="AM21" s="119"/>
      <c r="AN21" s="119"/>
      <c r="AO21" s="119"/>
      <c r="AP21" s="119"/>
      <c r="AQ21" s="119"/>
      <c r="AR21" s="119"/>
      <c r="AS21" s="119"/>
      <c r="AT21" s="119"/>
      <c r="AU21" s="119"/>
      <c r="AV21" s="119"/>
      <c r="AW21" s="119"/>
      <c r="AX21" s="119"/>
      <c r="AY21" s="119"/>
      <c r="AZ21" s="119"/>
      <c r="BA21" s="119">
        <v>144.44922362530784</v>
      </c>
      <c r="BB21" s="119">
        <v>118.34974127073058</v>
      </c>
      <c r="BC21" s="119">
        <v>74.90693985231799</v>
      </c>
      <c r="BD21" s="119">
        <v>65.80689248048904</v>
      </c>
      <c r="BE21" s="119">
        <v>44.158188736817465</v>
      </c>
      <c r="BF21" s="119">
        <v>29.341435221051537</v>
      </c>
      <c r="BG21" s="119">
        <v>26.164782709926769</v>
      </c>
      <c r="BH21" s="190">
        <v>22.270286626406381</v>
      </c>
      <c r="BI21" s="119">
        <v>20.989385162316275</v>
      </c>
      <c r="BJ21" s="119">
        <v>22.828368151564696</v>
      </c>
      <c r="BK21" s="119">
        <v>22.635999999999999</v>
      </c>
      <c r="BL21" s="119">
        <v>24.882000000000001</v>
      </c>
      <c r="BM21" s="119">
        <v>124.113</v>
      </c>
      <c r="BN21" s="119">
        <v>121.19978491441283</v>
      </c>
      <c r="BO21" s="119">
        <v>75.406614660501049</v>
      </c>
      <c r="BP21" s="119">
        <v>64.692109571851034</v>
      </c>
      <c r="BQ21" s="119">
        <v>43.402130616711688</v>
      </c>
      <c r="BR21" s="119">
        <v>25.514656454953286</v>
      </c>
      <c r="BS21" s="119">
        <v>15.109857198874606</v>
      </c>
      <c r="BT21" s="119">
        <v>9.0519190391507962</v>
      </c>
      <c r="BU21" s="119">
        <v>5.3306866764695657</v>
      </c>
      <c r="BV21" s="119"/>
      <c r="BW21" s="119"/>
      <c r="BX21" s="119"/>
      <c r="BY21" s="119"/>
      <c r="BZ21" s="119"/>
      <c r="CA21" s="119"/>
      <c r="CB21" s="119"/>
      <c r="CC21" s="120"/>
    </row>
    <row r="22" spans="1:81" x14ac:dyDescent="0.4">
      <c r="A22" s="113"/>
      <c r="B22" s="59" t="s">
        <v>378</v>
      </c>
      <c r="AH22" s="119"/>
      <c r="AI22" s="119"/>
      <c r="AJ22" s="119"/>
      <c r="AK22" s="119"/>
      <c r="AL22" s="119"/>
      <c r="AM22" s="119"/>
      <c r="AN22" s="119"/>
      <c r="AO22" s="119"/>
      <c r="AP22" s="119"/>
      <c r="AQ22" s="119"/>
      <c r="AR22" s="119"/>
      <c r="AS22" s="119"/>
      <c r="AT22" s="119"/>
      <c r="AU22" s="119"/>
      <c r="AV22" s="119"/>
      <c r="AW22" s="119"/>
      <c r="AX22" s="119"/>
      <c r="AY22" s="119"/>
      <c r="AZ22" s="119"/>
      <c r="BA22" s="119">
        <v>38.789312587174926</v>
      </c>
      <c r="BB22" s="119">
        <v>34.561682109675409</v>
      </c>
      <c r="BC22" s="119">
        <v>22.422254102716579</v>
      </c>
      <c r="BD22" s="119">
        <v>21.978699599733631</v>
      </c>
      <c r="BE22" s="119">
        <v>19.528754619871819</v>
      </c>
      <c r="BF22" s="119">
        <v>13.079704247052007</v>
      </c>
      <c r="BG22" s="119">
        <v>10.37376788383064</v>
      </c>
      <c r="BH22" s="190">
        <v>17.945685060334739</v>
      </c>
      <c r="BI22" s="119">
        <v>19.538175067930293</v>
      </c>
      <c r="BJ22" s="119">
        <v>20.399963952869477</v>
      </c>
      <c r="BK22" s="119">
        <v>23.855</v>
      </c>
      <c r="BL22" s="119">
        <v>24.017000000000003</v>
      </c>
      <c r="BM22" s="119">
        <v>24.642999999999997</v>
      </c>
      <c r="BN22" s="119">
        <v>18.39283910997651</v>
      </c>
      <c r="BO22" s="119">
        <v>14.946486557439496</v>
      </c>
      <c r="BP22" s="119">
        <v>17.950244579809109</v>
      </c>
      <c r="BQ22" s="119">
        <v>20.2149122285795</v>
      </c>
      <c r="BR22" s="119">
        <v>16.67174622935487</v>
      </c>
      <c r="BS22" s="119">
        <v>16.54973947382279</v>
      </c>
      <c r="BT22" s="119">
        <v>13.655624784625029</v>
      </c>
      <c r="BU22" s="119">
        <v>11.198373868441289</v>
      </c>
      <c r="BV22" s="119"/>
      <c r="BW22" s="119"/>
      <c r="BX22" s="119"/>
      <c r="BY22" s="119"/>
      <c r="BZ22" s="119"/>
      <c r="CA22" s="119"/>
      <c r="CB22" s="119"/>
      <c r="CC22" s="120"/>
    </row>
    <row r="23" spans="1:81" ht="26.25" customHeight="1" x14ac:dyDescent="0.4">
      <c r="A23" s="113"/>
      <c r="B23" s="60" t="s">
        <v>379</v>
      </c>
      <c r="AH23" s="119"/>
      <c r="AI23" s="119"/>
      <c r="AJ23" s="119"/>
      <c r="AK23" s="119"/>
      <c r="AL23" s="119"/>
      <c r="AM23" s="119"/>
      <c r="AN23" s="119"/>
      <c r="AO23" s="119"/>
      <c r="AP23" s="119"/>
      <c r="AQ23" s="119"/>
      <c r="AR23" s="119"/>
      <c r="AS23" s="119"/>
      <c r="AT23" s="119"/>
      <c r="AU23" s="119"/>
      <c r="AV23" s="119"/>
      <c r="AW23" s="119"/>
      <c r="AX23" s="119"/>
      <c r="AY23" s="119"/>
      <c r="AZ23" s="119"/>
      <c r="BA23" s="119">
        <f t="shared" ref="BA23:BU23" si="3">SUM(BA16:BA22)</f>
        <v>550.07782092426999</v>
      </c>
      <c r="BB23" s="119">
        <f t="shared" si="3"/>
        <v>538.37082611214635</v>
      </c>
      <c r="BC23" s="119">
        <f t="shared" si="3"/>
        <v>387.95839979599015</v>
      </c>
      <c r="BD23" s="119">
        <f t="shared" si="3"/>
        <v>395.60754057241604</v>
      </c>
      <c r="BE23" s="119">
        <f t="shared" si="3"/>
        <v>332.69756523652143</v>
      </c>
      <c r="BF23" s="119">
        <f t="shared" si="3"/>
        <v>236.44299084667989</v>
      </c>
      <c r="BG23" s="119">
        <f t="shared" si="3"/>
        <v>211.83249521791888</v>
      </c>
      <c r="BH23" s="190">
        <f t="shared" si="3"/>
        <v>218.78769541069167</v>
      </c>
      <c r="BI23" s="119">
        <f t="shared" si="3"/>
        <v>228.37114502725112</v>
      </c>
      <c r="BJ23" s="119">
        <f t="shared" si="3"/>
        <v>229.90851008689435</v>
      </c>
      <c r="BK23" s="119">
        <f t="shared" si="3"/>
        <v>243.91299999999998</v>
      </c>
      <c r="BL23" s="119">
        <f t="shared" si="3"/>
        <v>240.17112335720162</v>
      </c>
      <c r="BM23" s="119">
        <f t="shared" si="3"/>
        <v>364.19197685889327</v>
      </c>
      <c r="BN23" s="119">
        <f t="shared" si="3"/>
        <v>350.50125478629542</v>
      </c>
      <c r="BO23" s="119">
        <f t="shared" si="3"/>
        <v>253.87548133879224</v>
      </c>
      <c r="BP23" s="119">
        <f t="shared" si="3"/>
        <v>246.71075788243246</v>
      </c>
      <c r="BQ23" s="119">
        <f t="shared" si="3"/>
        <v>202.42189831173042</v>
      </c>
      <c r="BR23" s="119">
        <f t="shared" si="3"/>
        <v>181.82649780045983</v>
      </c>
      <c r="BS23" s="119">
        <f t="shared" si="3"/>
        <v>160.99493943531127</v>
      </c>
      <c r="BT23" s="119">
        <f t="shared" si="3"/>
        <v>140.91511135140379</v>
      </c>
      <c r="BU23" s="119">
        <f t="shared" si="3"/>
        <v>114.30374162533161</v>
      </c>
      <c r="BV23" s="119"/>
      <c r="BW23" s="119"/>
      <c r="BX23" s="119"/>
      <c r="BY23" s="119"/>
      <c r="BZ23" s="119"/>
      <c r="CA23" s="119"/>
      <c r="CB23" s="119"/>
      <c r="CC23" s="120"/>
    </row>
    <row r="24" spans="1:81" x14ac:dyDescent="0.4">
      <c r="A24" s="113"/>
      <c r="B24" s="60" t="s">
        <v>380</v>
      </c>
      <c r="AH24" s="119"/>
      <c r="AI24" s="119"/>
      <c r="AJ24" s="119"/>
      <c r="AK24" s="119"/>
      <c r="AL24" s="119"/>
      <c r="AM24" s="119"/>
      <c r="AN24" s="119"/>
      <c r="AO24" s="119"/>
      <c r="AP24" s="119"/>
      <c r="AQ24" s="119"/>
      <c r="AR24" s="119"/>
      <c r="AS24" s="119"/>
      <c r="AT24" s="119"/>
      <c r="AU24" s="119"/>
      <c r="AV24" s="119"/>
      <c r="AW24" s="119"/>
      <c r="AX24" s="119"/>
      <c r="AY24" s="119"/>
      <c r="AZ24" s="119"/>
      <c r="BA24" s="119">
        <f t="shared" ref="BA24:BU24" si="4">BA23+BA14</f>
        <v>666.87375080608103</v>
      </c>
      <c r="BB24" s="119">
        <f t="shared" si="4"/>
        <v>670.54929627711158</v>
      </c>
      <c r="BC24" s="119">
        <f t="shared" si="4"/>
        <v>497.65911363035661</v>
      </c>
      <c r="BD24" s="119">
        <f t="shared" si="4"/>
        <v>521.06276528057947</v>
      </c>
      <c r="BE24" s="119">
        <f t="shared" si="4"/>
        <v>453.08498532628892</v>
      </c>
      <c r="BF24" s="119">
        <f t="shared" si="4"/>
        <v>336.92971511594305</v>
      </c>
      <c r="BG24" s="119">
        <f t="shared" si="4"/>
        <v>312.71251671593757</v>
      </c>
      <c r="BH24" s="190">
        <f t="shared" si="4"/>
        <v>331.98769541069169</v>
      </c>
      <c r="BI24" s="119">
        <f t="shared" si="4"/>
        <v>362.57114502725108</v>
      </c>
      <c r="BJ24" s="119">
        <f t="shared" si="4"/>
        <v>372.60851008689434</v>
      </c>
      <c r="BK24" s="119">
        <f t="shared" si="4"/>
        <v>412.31299999999999</v>
      </c>
      <c r="BL24" s="119">
        <f t="shared" si="4"/>
        <v>412.37112335720161</v>
      </c>
      <c r="BM24" s="119">
        <f t="shared" si="4"/>
        <v>533.0919768588933</v>
      </c>
      <c r="BN24" s="119">
        <f t="shared" si="4"/>
        <v>489.90125478629545</v>
      </c>
      <c r="BO24" s="119">
        <f t="shared" si="4"/>
        <v>353.77548133879225</v>
      </c>
      <c r="BP24" s="119">
        <f t="shared" si="4"/>
        <v>339.21075788243246</v>
      </c>
      <c r="BQ24" s="119">
        <f t="shared" si="4"/>
        <v>286.92189831173039</v>
      </c>
      <c r="BR24" s="119">
        <f t="shared" si="4"/>
        <v>256.22649780045981</v>
      </c>
      <c r="BS24" s="119">
        <f t="shared" si="4"/>
        <v>218.59493943531126</v>
      </c>
      <c r="BT24" s="119">
        <f t="shared" si="4"/>
        <v>184.8151113514038</v>
      </c>
      <c r="BU24" s="119">
        <f t="shared" si="4"/>
        <v>150.90374162533161</v>
      </c>
      <c r="BV24" s="119"/>
      <c r="BW24" s="119"/>
      <c r="BX24" s="119"/>
      <c r="BY24" s="119"/>
      <c r="BZ24" s="119"/>
      <c r="CA24" s="119"/>
      <c r="CB24" s="119"/>
      <c r="CC24" s="120"/>
    </row>
    <row r="25" spans="1:81" ht="26.25" customHeight="1" x14ac:dyDescent="0.4">
      <c r="A25" s="113"/>
      <c r="B25" s="63" t="s">
        <v>386</v>
      </c>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90"/>
      <c r="BI25" s="119"/>
      <c r="BJ25" s="119"/>
      <c r="BK25" s="119"/>
      <c r="BL25" s="119"/>
      <c r="BM25" s="119"/>
      <c r="BN25" s="119"/>
      <c r="BO25" s="119"/>
      <c r="BP25" s="119"/>
      <c r="BQ25" s="119"/>
      <c r="BR25" s="119"/>
      <c r="BS25" s="119"/>
      <c r="BT25" s="119"/>
      <c r="BU25" s="119"/>
      <c r="BV25" s="119"/>
      <c r="BW25" s="119"/>
      <c r="BX25" s="119"/>
      <c r="BY25" s="119"/>
      <c r="BZ25" s="119"/>
      <c r="CA25" s="119"/>
      <c r="CB25" s="119"/>
      <c r="CC25" s="120"/>
    </row>
    <row r="26" spans="1:81" x14ac:dyDescent="0.4">
      <c r="A26" s="113"/>
      <c r="B26" s="59" t="s">
        <v>374</v>
      </c>
      <c r="AH26" s="119">
        <f>Income_Support!AH31</f>
        <v>2.8029816586538465</v>
      </c>
      <c r="AI26" s="119">
        <f>Income_Support!AI31</f>
        <v>3.1177550000000003</v>
      </c>
      <c r="AJ26" s="119">
        <f>Income_Support!AJ31</f>
        <v>4.417237692307693</v>
      </c>
      <c r="AK26" s="119">
        <f>Income_Support!AK31</f>
        <v>3.0525300000000004</v>
      </c>
      <c r="AL26" s="119">
        <f>Income_Support!AL31</f>
        <v>5.1579929999999994</v>
      </c>
      <c r="AM26" s="119">
        <f>Income_Support!AM31</f>
        <v>4.8207797499999998</v>
      </c>
      <c r="AN26" s="119">
        <f>Income_Support!AN31</f>
        <v>5.9772190000000007</v>
      </c>
      <c r="AO26" s="119">
        <f>Income_Support!AO31</f>
        <v>6.0103905714285712</v>
      </c>
      <c r="AP26" s="119">
        <f>Income_Support!AP31</f>
        <v>6.2181166666666661</v>
      </c>
      <c r="AQ26" s="119">
        <f>Income_Support!AQ31</f>
        <v>11.184782999999999</v>
      </c>
      <c r="AR26" s="119">
        <f>Income_Support!AR31</f>
        <v>20.375420333333334</v>
      </c>
      <c r="AS26" s="119">
        <f>Income_Support!AS31</f>
        <v>23.223578666666668</v>
      </c>
      <c r="AT26" s="119">
        <f>Income_Support!AT31</f>
        <v>27.424068666666663</v>
      </c>
      <c r="AU26" s="119">
        <f>Income_Support!AU31</f>
        <v>33.173434999999991</v>
      </c>
      <c r="AV26" s="119">
        <f>Income_Support!AV31</f>
        <v>38.794090666666669</v>
      </c>
      <c r="AW26" s="119">
        <f>Income_Support!AW31</f>
        <v>43.345056333333332</v>
      </c>
      <c r="AX26" s="119">
        <f>Income_Support!AX31</f>
        <v>43.463999999999999</v>
      </c>
      <c r="AY26" s="119">
        <f>Income_Support!AY31</f>
        <v>46.861000000000004</v>
      </c>
      <c r="AZ26" s="119">
        <f>Income_Support!AZ31</f>
        <v>50.704000000000001</v>
      </c>
      <c r="BA26" s="119">
        <f>Income_Support!BA31</f>
        <v>51.632000000000005</v>
      </c>
      <c r="BB26" s="119">
        <f>Income_Support!BB31</f>
        <v>53.134</v>
      </c>
      <c r="BC26" s="119">
        <f>Income_Support!BC31</f>
        <v>55.036000000000001</v>
      </c>
      <c r="BD26" s="119">
        <f>Income_Support!BD31</f>
        <v>63.141999999999996</v>
      </c>
      <c r="BE26" s="119">
        <f>Income_Support!BE31</f>
        <v>69.936000000000007</v>
      </c>
      <c r="BF26" s="119">
        <f>Income_Support!BF31</f>
        <v>78.903000000000006</v>
      </c>
      <c r="BG26" s="119">
        <f>Income_Support!BG31</f>
        <v>44.26</v>
      </c>
      <c r="BH26" s="190">
        <v>0</v>
      </c>
      <c r="BI26" s="119">
        <v>0</v>
      </c>
      <c r="BJ26" s="119">
        <v>0</v>
      </c>
      <c r="BK26" s="119">
        <v>0</v>
      </c>
      <c r="BL26" s="119">
        <v>0</v>
      </c>
      <c r="BM26" s="119">
        <v>0</v>
      </c>
      <c r="BN26" s="119">
        <v>0</v>
      </c>
      <c r="BO26" s="119">
        <v>0</v>
      </c>
      <c r="BP26" s="119">
        <v>0</v>
      </c>
      <c r="BQ26" s="119">
        <v>0</v>
      </c>
      <c r="BR26" s="119">
        <v>0</v>
      </c>
      <c r="BS26" s="119">
        <v>0</v>
      </c>
      <c r="BT26" s="119">
        <v>0</v>
      </c>
      <c r="BU26" s="119">
        <v>0</v>
      </c>
      <c r="BV26" s="119">
        <v>0</v>
      </c>
      <c r="BW26" s="119">
        <v>0</v>
      </c>
      <c r="BX26" s="119">
        <v>0</v>
      </c>
      <c r="BY26" s="119">
        <v>0</v>
      </c>
      <c r="BZ26" s="119">
        <v>0</v>
      </c>
      <c r="CA26" s="119">
        <v>0</v>
      </c>
      <c r="CB26" s="119">
        <v>0</v>
      </c>
      <c r="CC26" s="120">
        <v>0</v>
      </c>
    </row>
    <row r="27" spans="1:81" x14ac:dyDescent="0.4">
      <c r="A27" s="113"/>
      <c r="B27" s="59" t="s">
        <v>375</v>
      </c>
      <c r="AH27" s="119">
        <f>Income_Support!AH32+Income_Support!AH34</f>
        <v>7.5111414455503507</v>
      </c>
      <c r="AI27" s="119">
        <f>Income_Support!AI32+Income_Support!AI34</f>
        <v>8.4174038688524586</v>
      </c>
      <c r="AJ27" s="119">
        <f>Income_Support!AJ32+Income_Support!AJ34</f>
        <v>9.4816625866666655</v>
      </c>
      <c r="AK27" s="119">
        <f>Income_Support!AK32+Income_Support!AK34</f>
        <v>12.034947442955179</v>
      </c>
      <c r="AL27" s="119">
        <f>Income_Support!AL32+Income_Support!AL34</f>
        <v>13.745806388888887</v>
      </c>
      <c r="AM27" s="119">
        <f>Income_Support!AM32+Income_Support!AM34</f>
        <v>19.090701198757763</v>
      </c>
      <c r="AN27" s="119">
        <f>Income_Support!AN32+Income_Support!AN34</f>
        <v>21.007634551282052</v>
      </c>
      <c r="AO27" s="119">
        <f>Income_Support!AO32+Income_Support!AO34</f>
        <v>26.119155875576038</v>
      </c>
      <c r="AP27" s="119">
        <f>Income_Support!AP32+Income_Support!AP34</f>
        <v>32.606789188888889</v>
      </c>
      <c r="AQ27" s="119">
        <f>Income_Support!AQ32+Income_Support!AQ34</f>
        <v>38.531891107954536</v>
      </c>
      <c r="AR27" s="119">
        <f>Income_Support!AR32+Income_Support!AR34</f>
        <v>59.18475512688822</v>
      </c>
      <c r="AS27" s="119">
        <f>Income_Support!AS32+Income_Support!AS34</f>
        <v>88.33756571666666</v>
      </c>
      <c r="AT27" s="119">
        <f>Income_Support!AT32+Income_Support!AT34</f>
        <v>105.5033161810141</v>
      </c>
      <c r="AU27" s="119">
        <f>Income_Support!AU32+Income_Support!AU34</f>
        <v>176.29218303667017</v>
      </c>
      <c r="AV27" s="119">
        <f>Income_Support!AV32+Income_Support!AV34</f>
        <v>255.36242765825932</v>
      </c>
      <c r="AW27" s="119">
        <f>Income_Support!AW32+Income_Support!AW34</f>
        <v>326.26827882189571</v>
      </c>
      <c r="AX27" s="119">
        <f>Income_Support!AX32+Income_Support!AX34</f>
        <v>301.11099999999999</v>
      </c>
      <c r="AY27" s="119">
        <f>Income_Support!AY32+Income_Support!AY34</f>
        <v>349.55500000000001</v>
      </c>
      <c r="AZ27" s="119">
        <f>Income_Support!AZ32+Income_Support!AZ34</f>
        <v>383.83500000000004</v>
      </c>
      <c r="BA27" s="119">
        <f>Income_Support!BA32+Income_Support!BA34</f>
        <v>410.74400000000003</v>
      </c>
      <c r="BB27" s="119">
        <f>Income_Support!BB32+Income_Support!BB34</f>
        <v>430.81400000000002</v>
      </c>
      <c r="BC27" s="119">
        <f>Income_Support!BC32+Income_Support!BC34</f>
        <v>504.67800000000005</v>
      </c>
      <c r="BD27" s="119">
        <f>Income_Support!BD32+Income_Support!BD34</f>
        <v>645.44600000000003</v>
      </c>
      <c r="BE27" s="119">
        <f>Income_Support!BE32+Income_Support!BE34</f>
        <v>762.50800000000004</v>
      </c>
      <c r="BF27" s="119">
        <f>Income_Support!BF32+Income_Support!BF34</f>
        <v>868.03</v>
      </c>
      <c r="BG27" s="119">
        <f>Income_Support!BG32+Income_Support!BG34</f>
        <v>922.62299999999993</v>
      </c>
      <c r="BH27" s="190">
        <f>Income_Support!BH11</f>
        <v>762.85481436764269</v>
      </c>
      <c r="BI27" s="119">
        <f>Income_Support!BI11</f>
        <v>581.84828131173447</v>
      </c>
      <c r="BJ27" s="119">
        <f>Income_Support!BJ11</f>
        <v>473.61722956436608</v>
      </c>
      <c r="BK27" s="119">
        <f>Income_Support!BK11</f>
        <v>413.95084160102698</v>
      </c>
      <c r="BL27" s="119">
        <f>Income_Support!BL11</f>
        <v>361.9907599972754</v>
      </c>
      <c r="BM27" s="119">
        <f>Income_Support!BM11</f>
        <v>257.46548854574922</v>
      </c>
      <c r="BN27" s="119">
        <f>Income_Support!BN11</f>
        <v>205.60454345030763</v>
      </c>
      <c r="BO27" s="119">
        <f>Income_Support!BO11</f>
        <v>154.90300893745626</v>
      </c>
      <c r="BP27" s="119">
        <f>Income_Support!BP11</f>
        <v>76.267852899601877</v>
      </c>
      <c r="BQ27" s="119">
        <f>Income_Support!BQ11</f>
        <v>20.56193343208226</v>
      </c>
      <c r="BR27" s="119">
        <f>Income_Support!BR11</f>
        <v>6.1435737027836854</v>
      </c>
      <c r="BS27" s="119">
        <f>Income_Support!BS11</f>
        <v>2.054652867902226</v>
      </c>
      <c r="BT27" s="119">
        <f>Income_Support!BT11</f>
        <v>0.52378414252916405</v>
      </c>
      <c r="BU27" s="119">
        <f>Income_Support!BU11</f>
        <v>0</v>
      </c>
      <c r="BV27" s="119">
        <f>Income_Support!BV11</f>
        <v>0</v>
      </c>
      <c r="BW27" s="119">
        <f>Income_Support!BW11</f>
        <v>0</v>
      </c>
      <c r="BX27" s="119">
        <f>Income_Support!BX11</f>
        <v>0</v>
      </c>
      <c r="BY27" s="119">
        <f>Income_Support!BY11</f>
        <v>0</v>
      </c>
      <c r="BZ27" s="119">
        <f>Income_Support!BZ11</f>
        <v>0</v>
      </c>
      <c r="CA27" s="119">
        <f>Income_Support!CA11</f>
        <v>0</v>
      </c>
      <c r="CB27" s="119">
        <f>Income_Support!CB11</f>
        <v>0</v>
      </c>
      <c r="CC27" s="120">
        <f>Income_Support!CC11</f>
        <v>0</v>
      </c>
    </row>
    <row r="28" spans="1:81" x14ac:dyDescent="0.4">
      <c r="A28" s="113"/>
      <c r="B28" s="59" t="s">
        <v>376</v>
      </c>
      <c r="AH28" s="119">
        <f>Income_Support!AH33</f>
        <v>182.15085531267607</v>
      </c>
      <c r="AI28" s="119">
        <f>Income_Support!AI33</f>
        <v>193.603454</v>
      </c>
      <c r="AJ28" s="119">
        <f>Income_Support!AJ33</f>
        <v>246.08449246153847</v>
      </c>
      <c r="AK28" s="119">
        <f>Income_Support!AK33</f>
        <v>298.00780700000001</v>
      </c>
      <c r="AL28" s="119">
        <f>Income_Support!AL33</f>
        <v>372.96242025000004</v>
      </c>
      <c r="AM28" s="119">
        <f>Income_Support!AM33</f>
        <v>418.66883899999999</v>
      </c>
      <c r="AN28" s="119">
        <f>Income_Support!AN33</f>
        <v>472.97908750000005</v>
      </c>
      <c r="AO28" s="119">
        <f>Income_Support!AO33</f>
        <v>559.46277857142854</v>
      </c>
      <c r="AP28" s="119">
        <f>Income_Support!AP33</f>
        <v>619.10317680000003</v>
      </c>
      <c r="AQ28" s="119">
        <f>Income_Support!AQ33</f>
        <v>687.23668999999995</v>
      </c>
      <c r="AR28" s="119">
        <f>Income_Support!AR33</f>
        <v>786.62654500000008</v>
      </c>
      <c r="AS28" s="119">
        <f>Income_Support!AS33</f>
        <v>914.84584999999981</v>
      </c>
      <c r="AT28" s="119">
        <f>Income_Support!AT33</f>
        <v>1031.7429646666667</v>
      </c>
      <c r="AU28" s="119">
        <f>Income_Support!AU33</f>
        <v>1238.1339973333331</v>
      </c>
      <c r="AV28" s="119">
        <f>Income_Support!AV33</f>
        <v>1496.1980143333333</v>
      </c>
      <c r="AW28" s="119">
        <f>Income_Support!AW33</f>
        <v>1640.7096546666664</v>
      </c>
      <c r="AX28" s="119">
        <f>Income_Support!AX33</f>
        <v>1565.194</v>
      </c>
      <c r="AY28" s="119">
        <f>Income_Support!AY33</f>
        <v>1620.7080000000001</v>
      </c>
      <c r="AZ28" s="119">
        <f>Income_Support!AZ33</f>
        <v>1655.7110000000002</v>
      </c>
      <c r="BA28" s="119">
        <f>Income_Support!BA33</f>
        <v>1620.1309999999999</v>
      </c>
      <c r="BB28" s="119">
        <f>Income_Support!BB33</f>
        <v>1603.6470000000002</v>
      </c>
      <c r="BC28" s="119">
        <f>Income_Support!BC33</f>
        <v>1767.1590000000001</v>
      </c>
      <c r="BD28" s="119">
        <f>Income_Support!BD33</f>
        <v>2165.7539999999999</v>
      </c>
      <c r="BE28" s="119">
        <f>Income_Support!BE33</f>
        <v>2410.0329999999999</v>
      </c>
      <c r="BF28" s="119">
        <f>Income_Support!BF33</f>
        <v>2614.94</v>
      </c>
      <c r="BG28" s="119">
        <f>Income_Support!BG33</f>
        <v>2692.2280000000001</v>
      </c>
      <c r="BH28" s="190">
        <f>Income_Support!BH12</f>
        <v>2379.5925143374584</v>
      </c>
      <c r="BI28" s="119">
        <f>Income_Support!BI12</f>
        <v>1837.3630975898855</v>
      </c>
      <c r="BJ28" s="119">
        <f>Income_Support!BJ12</f>
        <v>1488.0812530592266</v>
      </c>
      <c r="BK28" s="119">
        <f>Income_Support!BK12</f>
        <v>1240.0749327219526</v>
      </c>
      <c r="BL28" s="119">
        <f>Income_Support!BL12</f>
        <v>1019.2297363963041</v>
      </c>
      <c r="BM28" s="119">
        <f>Income_Support!BM12</f>
        <v>573.42465157263109</v>
      </c>
      <c r="BN28" s="119">
        <f>Income_Support!BN12</f>
        <v>385.58487222799226</v>
      </c>
      <c r="BO28" s="119">
        <f>Income_Support!BO12</f>
        <v>257.83000969421636</v>
      </c>
      <c r="BP28" s="119">
        <f>Income_Support!BP12</f>
        <v>181.74617268748545</v>
      </c>
      <c r="BQ28" s="119">
        <f>Income_Support!BQ12</f>
        <v>126.36562807856818</v>
      </c>
      <c r="BR28" s="119">
        <f>Income_Support!BR12</f>
        <v>93.6580137692699</v>
      </c>
      <c r="BS28" s="119">
        <f>Income_Support!BS12</f>
        <v>62.818026950391548</v>
      </c>
      <c r="BT28" s="119">
        <f>Income_Support!BT12</f>
        <v>46.246929954277043</v>
      </c>
      <c r="BU28" s="119">
        <f>Income_Support!BU12</f>
        <v>33.264070762993541</v>
      </c>
      <c r="BV28" s="119">
        <f>Income_Support!BV12</f>
        <v>25.29741488734189</v>
      </c>
      <c r="BW28" s="119">
        <f>Income_Support!BW12</f>
        <v>19.825761329062715</v>
      </c>
      <c r="BX28" s="119">
        <f>Income_Support!BX12</f>
        <v>15.593164594695292</v>
      </c>
      <c r="BY28" s="119">
        <f>Income_Support!BY12</f>
        <v>12.687845953225677</v>
      </c>
      <c r="BZ28" s="119">
        <f>Income_Support!BZ12</f>
        <v>10.123771186695292</v>
      </c>
      <c r="CA28" s="119">
        <f>Income_Support!CA12</f>
        <v>1.3183192880141774</v>
      </c>
      <c r="CB28" s="119">
        <f>Income_Support!CB12</f>
        <v>0.36881110603707179</v>
      </c>
      <c r="CC28" s="120">
        <f>Income_Support!CC12</f>
        <v>0</v>
      </c>
    </row>
    <row r="29" spans="1:81" x14ac:dyDescent="0.4">
      <c r="A29" s="113"/>
      <c r="B29" s="59" t="s">
        <v>377</v>
      </c>
      <c r="AH29" s="119">
        <f>Income_Support!AH30+Table_2a!AH13</f>
        <v>93.471266166347988</v>
      </c>
      <c r="AI29" s="119">
        <f>Income_Support!AI30+Table_2a!AI13</f>
        <v>94.923246999999989</v>
      </c>
      <c r="AJ29" s="119">
        <f>Income_Support!AJ30+Table_2a!AJ13</f>
        <v>133.38773399999999</v>
      </c>
      <c r="AK29" s="119">
        <f>Income_Support!AK30+Table_2a!AK13</f>
        <v>247.07490900000002</v>
      </c>
      <c r="AL29" s="119">
        <f>Income_Support!AL30+Table_2a!AL13</f>
        <v>357.58954</v>
      </c>
      <c r="AM29" s="119">
        <f>Income_Support!AM30+Table_2a!AM13</f>
        <v>431.42880574999998</v>
      </c>
      <c r="AN29" s="119">
        <f>Income_Support!AN30+Table_2a!AN13</f>
        <v>509.44051474999986</v>
      </c>
      <c r="AO29" s="119">
        <f>Income_Support!AO30+Table_2a!AO13</f>
        <v>568.12316771428561</v>
      </c>
      <c r="AP29" s="119">
        <f>Income_Support!AP30+Table_2a!AP13</f>
        <v>574.2704686666666</v>
      </c>
      <c r="AQ29" s="119">
        <f>Income_Support!AQ30+Table_2a!AQ13</f>
        <v>536.17211133333342</v>
      </c>
      <c r="AR29" s="119">
        <f>Income_Support!AR30+Table_2a!AR13</f>
        <v>433.57405600000004</v>
      </c>
      <c r="AS29" s="119">
        <f>Income_Support!AS30+Table_2a!AS13</f>
        <v>354.685723</v>
      </c>
      <c r="AT29" s="119">
        <f>Income_Support!AT30+Table_2a!AT13</f>
        <v>376.53609799999998</v>
      </c>
      <c r="AU29" s="119">
        <f>Income_Support!AU30+Table_2a!AU13</f>
        <v>563.69445233333329</v>
      </c>
      <c r="AV29" s="119">
        <f>Income_Support!AV30+Table_2a!AV13</f>
        <v>715.69305299999996</v>
      </c>
      <c r="AW29" s="119">
        <f>Income_Support!AW30+Table_2a!AW13</f>
        <v>769.72457333333318</v>
      </c>
      <c r="AX29" s="119">
        <f>Income_Support!AX30+Table_2a!AX13</f>
        <v>820</v>
      </c>
      <c r="AY29" s="119">
        <f>Income_Support!AY30+Table_2a!AY13</f>
        <v>660</v>
      </c>
      <c r="AZ29" s="119">
        <f>Income_Support!AZ30+Table_2a!AZ13</f>
        <v>490</v>
      </c>
      <c r="BA29" s="119">
        <f>Table_2a!BA13</f>
        <v>330</v>
      </c>
      <c r="BB29" s="119">
        <f>Table_2a!BB13</f>
        <v>305</v>
      </c>
      <c r="BC29" s="119">
        <f>Table_2a!BC13</f>
        <v>285</v>
      </c>
      <c r="BD29" s="119">
        <f>Table_2a!BD13</f>
        <v>305</v>
      </c>
      <c r="BE29" s="119">
        <f>Table_2a!BE13</f>
        <v>284</v>
      </c>
      <c r="BF29" s="119">
        <f>Table_2a!BF13</f>
        <v>289.81299999999999</v>
      </c>
      <c r="BG29" s="119">
        <f>Table_2a!BG13</f>
        <v>255.8872903330878</v>
      </c>
      <c r="BH29" s="190">
        <f>Table_2a!BH13</f>
        <v>142.881</v>
      </c>
      <c r="BI29" s="119">
        <f>Table_2a!BI13</f>
        <v>24.123565300067376</v>
      </c>
      <c r="BJ29" s="119">
        <f>Table_2a!BJ13</f>
        <v>12.22461096189574</v>
      </c>
      <c r="BK29" s="119">
        <f>Table_2a!BK13</f>
        <v>0</v>
      </c>
      <c r="BL29" s="119">
        <f>Table_2a!BL13</f>
        <v>0</v>
      </c>
      <c r="BM29" s="119">
        <f>Table_2a!BM13</f>
        <v>0</v>
      </c>
      <c r="BN29" s="119">
        <f>Table_2a!BN13</f>
        <v>0</v>
      </c>
      <c r="BO29" s="119">
        <f>Table_2a!BO13</f>
        <v>0</v>
      </c>
      <c r="BP29" s="119">
        <f>Table_2a!BP13</f>
        <v>0</v>
      </c>
      <c r="BQ29" s="119">
        <f>Table_2a!BQ13</f>
        <v>0</v>
      </c>
      <c r="BR29" s="119">
        <f>Table_2a!BR13</f>
        <v>0</v>
      </c>
      <c r="BS29" s="119">
        <f>Table_2a!BS13</f>
        <v>0</v>
      </c>
      <c r="BT29" s="119">
        <f>Table_2a!BT13</f>
        <v>0</v>
      </c>
      <c r="BU29" s="119">
        <f>Table_2a!BU13</f>
        <v>0</v>
      </c>
      <c r="BV29" s="119">
        <f>Table_2a!BV13</f>
        <v>0</v>
      </c>
      <c r="BW29" s="119">
        <f>Table_2a!BW13</f>
        <v>0</v>
      </c>
      <c r="BX29" s="119">
        <f>Table_2a!BX13</f>
        <v>0</v>
      </c>
      <c r="BY29" s="119">
        <f>Table_2a!BY13</f>
        <v>0</v>
      </c>
      <c r="BZ29" s="119">
        <f>Table_2a!BZ13</f>
        <v>0</v>
      </c>
      <c r="CA29" s="119">
        <f>Table_2a!CA13</f>
        <v>0</v>
      </c>
      <c r="CB29" s="119">
        <f>Table_2a!CB13</f>
        <v>0</v>
      </c>
      <c r="CC29" s="120">
        <f>Table_2a!CC13</f>
        <v>0</v>
      </c>
    </row>
    <row r="30" spans="1:81" x14ac:dyDescent="0.4">
      <c r="A30" s="113"/>
      <c r="B30" s="59" t="s">
        <v>378</v>
      </c>
      <c r="AH30" s="119">
        <f>Income_Support!AH35</f>
        <v>1.5700192131147541</v>
      </c>
      <c r="AI30" s="119">
        <f>Income_Support!AI35</f>
        <v>2.0185961311475409</v>
      </c>
      <c r="AJ30" s="119">
        <f>Income_Support!AJ35</f>
        <v>2.5145194133333337</v>
      </c>
      <c r="AK30" s="119">
        <f>Income_Support!AK35</f>
        <v>4.1943370570448213</v>
      </c>
      <c r="AL30" s="119">
        <f>Income_Support!AL35</f>
        <v>6.0108461111111113</v>
      </c>
      <c r="AM30" s="119">
        <f>Income_Support!AM35</f>
        <v>8.9534398012422383</v>
      </c>
      <c r="AN30" s="119">
        <f>Income_Support!AN35</f>
        <v>11.366141948717949</v>
      </c>
      <c r="AO30" s="119">
        <f>Income_Support!AO35</f>
        <v>12.40421998156682</v>
      </c>
      <c r="AP30" s="119">
        <f>Income_Support!AP35</f>
        <v>13.377009744444447</v>
      </c>
      <c r="AQ30" s="119">
        <f>Income_Support!AQ35</f>
        <v>18.165157558712117</v>
      </c>
      <c r="AR30" s="119">
        <f>Income_Support!AR35</f>
        <v>22.602176873111784</v>
      </c>
      <c r="AS30" s="119">
        <f>Income_Support!AS35</f>
        <v>36.159565949999994</v>
      </c>
      <c r="AT30" s="119">
        <f>Income_Support!AT35</f>
        <v>60.108176818985882</v>
      </c>
      <c r="AU30" s="119">
        <f>Income_Support!AU35</f>
        <v>72.762087296663097</v>
      </c>
      <c r="AV30" s="119">
        <f>Income_Support!AV35</f>
        <v>82.914424675073988</v>
      </c>
      <c r="AW30" s="119">
        <f>Income_Support!AW35</f>
        <v>91.830058844770917</v>
      </c>
      <c r="AX30" s="119">
        <f>Income_Support!AX35</f>
        <v>56.148000000000003</v>
      </c>
      <c r="AY30" s="119">
        <f>Income_Support!AY35</f>
        <v>67.225999999999999</v>
      </c>
      <c r="AZ30" s="119">
        <f>Income_Support!AZ35</f>
        <v>72.277000000000001</v>
      </c>
      <c r="BA30" s="119">
        <f>Income_Support!BA35</f>
        <v>71.974000000000004</v>
      </c>
      <c r="BB30" s="119">
        <f>Income_Support!BB35</f>
        <v>72.932000000000002</v>
      </c>
      <c r="BC30" s="119">
        <f>Income_Support!BC35</f>
        <v>57.133000000000003</v>
      </c>
      <c r="BD30" s="119">
        <f>Income_Support!BD35</f>
        <v>70.122000000000014</v>
      </c>
      <c r="BE30" s="119">
        <f>Income_Support!BE35</f>
        <v>82.59</v>
      </c>
      <c r="BF30" s="119">
        <f>Income_Support!BF35</f>
        <v>93.134</v>
      </c>
      <c r="BG30" s="119">
        <f>Income_Support!BG35</f>
        <v>93.677999999999997</v>
      </c>
      <c r="BH30" s="190">
        <f>Income_Support!BH13+Income_Support!BH14</f>
        <v>135.55267129489889</v>
      </c>
      <c r="BI30" s="119">
        <f>Income_Support!BI13+Income_Support!BI14</f>
        <v>106.78862109838009</v>
      </c>
      <c r="BJ30" s="119">
        <f>Income_Support!BJ13+Income_Support!BJ14</f>
        <v>88.301517376407233</v>
      </c>
      <c r="BK30" s="119">
        <f>Income_Support!BK13+Income_Support!BK14</f>
        <v>83.486206160473344</v>
      </c>
      <c r="BL30" s="119">
        <f>Income_Support!BL13+Income_Support!BL14</f>
        <v>74.469583454151902</v>
      </c>
      <c r="BM30" s="119">
        <f>Income_Support!BM13+Income_Support!BM14</f>
        <v>46.082289627416799</v>
      </c>
      <c r="BN30" s="119">
        <f>Income_Support!BN13+Income_Support!BN14</f>
        <v>42.030298381239113</v>
      </c>
      <c r="BO30" s="119">
        <f>Income_Support!BO13+Income_Support!BO14</f>
        <v>38.324695975425612</v>
      </c>
      <c r="BP30" s="119">
        <f>Income_Support!BP13+Income_Support!BP14</f>
        <v>34.26120907045155</v>
      </c>
      <c r="BQ30" s="119">
        <f>Income_Support!BQ13+Income_Support!BQ14</f>
        <v>25.247131731818119</v>
      </c>
      <c r="BR30" s="119">
        <f>Income_Support!BR13+Income_Support!BR14</f>
        <v>19.689829310529547</v>
      </c>
      <c r="BS30" s="119">
        <f>Income_Support!BS13+Income_Support!BS14</f>
        <v>15.35212329400081</v>
      </c>
      <c r="BT30" s="119">
        <f>Income_Support!BT13+Income_Support!BT14</f>
        <v>12.403655026348911</v>
      </c>
      <c r="BU30" s="119">
        <f>Income_Support!BU13+Income_Support!BU14</f>
        <v>9.3437312563042951</v>
      </c>
      <c r="BV30" s="119">
        <f>Income_Support!BV13+Income_Support!BV14</f>
        <v>7.3839716360874892</v>
      </c>
      <c r="BW30" s="119">
        <f>Income_Support!BW13+Income_Support!BW14</f>
        <v>5.6771449722244558</v>
      </c>
      <c r="BX30" s="119">
        <f>Income_Support!BX13+Income_Support!BX14</f>
        <v>4.3136511820675771</v>
      </c>
      <c r="BY30" s="119">
        <f>Income_Support!BY13+Income_Support!BY14</f>
        <v>3.3893605846917056</v>
      </c>
      <c r="BZ30" s="119">
        <f>Income_Support!BZ13+Income_Support!BZ14</f>
        <v>2.6847293198097328</v>
      </c>
      <c r="CA30" s="119">
        <f>Income_Support!CA13+Income_Support!CA14</f>
        <v>0.68472931980973306</v>
      </c>
      <c r="CB30" s="119">
        <f>Income_Support!CB13+Income_Support!CB14</f>
        <v>0.79002011980973286</v>
      </c>
      <c r="CC30" s="120">
        <f>Income_Support!CC13+Income_Support!CC14</f>
        <v>0</v>
      </c>
    </row>
    <row r="31" spans="1:81" ht="26.25" customHeight="1" x14ac:dyDescent="0.4">
      <c r="A31" s="113"/>
      <c r="B31" s="60" t="s">
        <v>379</v>
      </c>
      <c r="AH31" s="119">
        <f t="shared" ref="AH31:CC31" si="5">SUM(AH27:AH30)</f>
        <v>284.70328213768914</v>
      </c>
      <c r="AI31" s="119">
        <f t="shared" si="5"/>
        <v>298.96270099999998</v>
      </c>
      <c r="AJ31" s="119">
        <f t="shared" si="5"/>
        <v>391.4684084615385</v>
      </c>
      <c r="AK31" s="119">
        <f t="shared" si="5"/>
        <v>561.31200049999995</v>
      </c>
      <c r="AL31" s="119">
        <f t="shared" si="5"/>
        <v>750.30861275000007</v>
      </c>
      <c r="AM31" s="119">
        <f t="shared" si="5"/>
        <v>878.14178574999994</v>
      </c>
      <c r="AN31" s="119">
        <f t="shared" si="5"/>
        <v>1014.7933787499999</v>
      </c>
      <c r="AO31" s="119">
        <f t="shared" si="5"/>
        <v>1166.1093221428569</v>
      </c>
      <c r="AP31" s="119">
        <f t="shared" si="5"/>
        <v>1239.3574444000001</v>
      </c>
      <c r="AQ31" s="119">
        <f t="shared" si="5"/>
        <v>1280.1058499999999</v>
      </c>
      <c r="AR31" s="119">
        <f t="shared" si="5"/>
        <v>1301.9875330000002</v>
      </c>
      <c r="AS31" s="119">
        <f t="shared" si="5"/>
        <v>1394.0287046666663</v>
      </c>
      <c r="AT31" s="119">
        <f t="shared" si="5"/>
        <v>1573.8905556666666</v>
      </c>
      <c r="AU31" s="119">
        <f t="shared" si="5"/>
        <v>2050.8827199999996</v>
      </c>
      <c r="AV31" s="119">
        <f t="shared" si="5"/>
        <v>2550.1679196666664</v>
      </c>
      <c r="AW31" s="119">
        <f t="shared" si="5"/>
        <v>2828.5325656666664</v>
      </c>
      <c r="AX31" s="119">
        <f t="shared" si="5"/>
        <v>2742.453</v>
      </c>
      <c r="AY31" s="119">
        <f t="shared" si="5"/>
        <v>2697.489</v>
      </c>
      <c r="AZ31" s="119">
        <f t="shared" si="5"/>
        <v>2601.8230000000003</v>
      </c>
      <c r="BA31" s="119">
        <f t="shared" si="5"/>
        <v>2432.8490000000002</v>
      </c>
      <c r="BB31" s="119">
        <f t="shared" si="5"/>
        <v>2412.393</v>
      </c>
      <c r="BC31" s="119">
        <f t="shared" si="5"/>
        <v>2613.9699999999998</v>
      </c>
      <c r="BD31" s="119">
        <f t="shared" si="5"/>
        <v>3186.3219999999997</v>
      </c>
      <c r="BE31" s="119">
        <f t="shared" si="5"/>
        <v>3539.1310000000003</v>
      </c>
      <c r="BF31" s="119">
        <f t="shared" si="5"/>
        <v>3865.9170000000004</v>
      </c>
      <c r="BG31" s="119">
        <f t="shared" si="5"/>
        <v>3964.416290333088</v>
      </c>
      <c r="BH31" s="190">
        <f t="shared" si="5"/>
        <v>3420.8809999999999</v>
      </c>
      <c r="BI31" s="119">
        <f t="shared" si="5"/>
        <v>2550.1235653000672</v>
      </c>
      <c r="BJ31" s="119">
        <f t="shared" si="5"/>
        <v>2062.2246109618955</v>
      </c>
      <c r="BK31" s="119">
        <f t="shared" si="5"/>
        <v>1737.5119804834528</v>
      </c>
      <c r="BL31" s="119">
        <f t="shared" si="5"/>
        <v>1455.6900798477316</v>
      </c>
      <c r="BM31" s="119">
        <f t="shared" si="5"/>
        <v>876.97242974579706</v>
      </c>
      <c r="BN31" s="119">
        <f t="shared" si="5"/>
        <v>633.219714059539</v>
      </c>
      <c r="BO31" s="119">
        <f t="shared" si="5"/>
        <v>451.05771460709821</v>
      </c>
      <c r="BP31" s="119">
        <f t="shared" si="5"/>
        <v>292.27523465753887</v>
      </c>
      <c r="BQ31" s="119">
        <f t="shared" si="5"/>
        <v>172.17469324246855</v>
      </c>
      <c r="BR31" s="119">
        <f t="shared" si="5"/>
        <v>119.49141678258313</v>
      </c>
      <c r="BS31" s="119">
        <f t="shared" si="5"/>
        <v>80.22480311229458</v>
      </c>
      <c r="BT31" s="119">
        <f t="shared" si="5"/>
        <v>59.174369123155117</v>
      </c>
      <c r="BU31" s="119">
        <f t="shared" si="5"/>
        <v>42.607802019297836</v>
      </c>
      <c r="BV31" s="119">
        <f t="shared" si="5"/>
        <v>32.681386523429381</v>
      </c>
      <c r="BW31" s="119">
        <f t="shared" si="5"/>
        <v>25.502906301287169</v>
      </c>
      <c r="BX31" s="119">
        <f t="shared" si="5"/>
        <v>19.906815776762869</v>
      </c>
      <c r="BY31" s="119">
        <f t="shared" si="5"/>
        <v>16.077206537917384</v>
      </c>
      <c r="BZ31" s="119">
        <f t="shared" si="5"/>
        <v>12.808500506505025</v>
      </c>
      <c r="CA31" s="119">
        <f t="shared" si="5"/>
        <v>2.0030486078239105</v>
      </c>
      <c r="CB31" s="119">
        <f t="shared" si="5"/>
        <v>1.1588312258468045</v>
      </c>
      <c r="CC31" s="120">
        <f t="shared" si="5"/>
        <v>0</v>
      </c>
    </row>
    <row r="32" spans="1:81" x14ac:dyDescent="0.4">
      <c r="A32" s="113"/>
      <c r="B32" s="60" t="s">
        <v>380</v>
      </c>
      <c r="AH32" s="119">
        <f t="shared" ref="AH32:CC32" si="6">AH31+AH26</f>
        <v>287.50626379634298</v>
      </c>
      <c r="AI32" s="119">
        <f t="shared" si="6"/>
        <v>302.08045599999997</v>
      </c>
      <c r="AJ32" s="119">
        <f t="shared" si="6"/>
        <v>395.88564615384621</v>
      </c>
      <c r="AK32" s="119">
        <f t="shared" si="6"/>
        <v>564.3645305</v>
      </c>
      <c r="AL32" s="119">
        <f t="shared" si="6"/>
        <v>755.4666057500001</v>
      </c>
      <c r="AM32" s="119">
        <f t="shared" si="6"/>
        <v>882.96256549999998</v>
      </c>
      <c r="AN32" s="119">
        <f t="shared" si="6"/>
        <v>1020.7705977499999</v>
      </c>
      <c r="AO32" s="119">
        <f t="shared" si="6"/>
        <v>1172.1197127142855</v>
      </c>
      <c r="AP32" s="119">
        <f t="shared" si="6"/>
        <v>1245.5755610666668</v>
      </c>
      <c r="AQ32" s="119">
        <f t="shared" si="6"/>
        <v>1291.2906329999998</v>
      </c>
      <c r="AR32" s="119">
        <f t="shared" si="6"/>
        <v>1322.3629533333335</v>
      </c>
      <c r="AS32" s="119">
        <f t="shared" si="6"/>
        <v>1417.252283333333</v>
      </c>
      <c r="AT32" s="119">
        <f t="shared" si="6"/>
        <v>1601.3146243333333</v>
      </c>
      <c r="AU32" s="119">
        <f t="shared" si="6"/>
        <v>2084.0561549999998</v>
      </c>
      <c r="AV32" s="119">
        <f t="shared" si="6"/>
        <v>2588.9620103333332</v>
      </c>
      <c r="AW32" s="119">
        <f t="shared" si="6"/>
        <v>2871.877622</v>
      </c>
      <c r="AX32" s="119">
        <f t="shared" si="6"/>
        <v>2785.9169999999999</v>
      </c>
      <c r="AY32" s="119">
        <f t="shared" si="6"/>
        <v>2744.35</v>
      </c>
      <c r="AZ32" s="119">
        <f t="shared" si="6"/>
        <v>2652.5270000000005</v>
      </c>
      <c r="BA32" s="119">
        <f t="shared" si="6"/>
        <v>2484.4810000000002</v>
      </c>
      <c r="BB32" s="119">
        <f t="shared" si="6"/>
        <v>2465.527</v>
      </c>
      <c r="BC32" s="119">
        <f t="shared" si="6"/>
        <v>2669.0059999999999</v>
      </c>
      <c r="BD32" s="119">
        <f t="shared" si="6"/>
        <v>3249.4639999999995</v>
      </c>
      <c r="BE32" s="119">
        <f t="shared" si="6"/>
        <v>3609.0670000000005</v>
      </c>
      <c r="BF32" s="119">
        <f t="shared" si="6"/>
        <v>3944.82</v>
      </c>
      <c r="BG32" s="119">
        <f t="shared" si="6"/>
        <v>4008.6762903330882</v>
      </c>
      <c r="BH32" s="190">
        <f t="shared" si="6"/>
        <v>3420.8809999999999</v>
      </c>
      <c r="BI32" s="119">
        <f t="shared" si="6"/>
        <v>2550.1235653000672</v>
      </c>
      <c r="BJ32" s="119">
        <f t="shared" si="6"/>
        <v>2062.2246109618955</v>
      </c>
      <c r="BK32" s="119">
        <f t="shared" si="6"/>
        <v>1737.5119804834528</v>
      </c>
      <c r="BL32" s="119">
        <f t="shared" si="6"/>
        <v>1455.6900798477316</v>
      </c>
      <c r="BM32" s="119">
        <f t="shared" si="6"/>
        <v>876.97242974579706</v>
      </c>
      <c r="BN32" s="119">
        <f t="shared" si="6"/>
        <v>633.219714059539</v>
      </c>
      <c r="BO32" s="119">
        <f t="shared" si="6"/>
        <v>451.05771460709821</v>
      </c>
      <c r="BP32" s="119">
        <f t="shared" si="6"/>
        <v>292.27523465753887</v>
      </c>
      <c r="BQ32" s="119">
        <f t="shared" si="6"/>
        <v>172.17469324246855</v>
      </c>
      <c r="BR32" s="119">
        <f t="shared" si="6"/>
        <v>119.49141678258313</v>
      </c>
      <c r="BS32" s="119">
        <f t="shared" si="6"/>
        <v>80.22480311229458</v>
      </c>
      <c r="BT32" s="119">
        <f t="shared" si="6"/>
        <v>59.174369123155117</v>
      </c>
      <c r="BU32" s="119">
        <f t="shared" si="6"/>
        <v>42.607802019297836</v>
      </c>
      <c r="BV32" s="119">
        <f t="shared" si="6"/>
        <v>32.681386523429381</v>
      </c>
      <c r="BW32" s="119">
        <f t="shared" si="6"/>
        <v>25.502906301287169</v>
      </c>
      <c r="BX32" s="119">
        <f t="shared" si="6"/>
        <v>19.906815776762869</v>
      </c>
      <c r="BY32" s="119">
        <f t="shared" si="6"/>
        <v>16.077206537917384</v>
      </c>
      <c r="BZ32" s="119">
        <f t="shared" si="6"/>
        <v>12.808500506505025</v>
      </c>
      <c r="CA32" s="119">
        <f t="shared" si="6"/>
        <v>2.0030486078239105</v>
      </c>
      <c r="CB32" s="119">
        <f t="shared" si="6"/>
        <v>1.1588312258468045</v>
      </c>
      <c r="CC32" s="120">
        <f t="shared" si="6"/>
        <v>0</v>
      </c>
    </row>
    <row r="33" spans="1:81" ht="26.25" customHeight="1" x14ac:dyDescent="0.4">
      <c r="A33" s="113"/>
      <c r="B33" s="63" t="s">
        <v>387</v>
      </c>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90"/>
      <c r="BI33" s="119"/>
      <c r="BJ33" s="119"/>
      <c r="BK33" s="119"/>
      <c r="BL33" s="119"/>
      <c r="BM33" s="119"/>
      <c r="BN33" s="119"/>
      <c r="BO33" s="119"/>
      <c r="BP33" s="119"/>
      <c r="BQ33" s="119"/>
      <c r="BR33" s="119"/>
      <c r="BS33" s="119"/>
      <c r="BT33" s="119"/>
      <c r="BU33" s="119"/>
      <c r="BV33" s="119"/>
      <c r="BW33" s="119"/>
      <c r="BX33" s="119"/>
      <c r="BY33" s="119"/>
      <c r="BZ33" s="119"/>
      <c r="CA33" s="119"/>
      <c r="CB33" s="119"/>
      <c r="CC33" s="120"/>
    </row>
    <row r="34" spans="1:81" x14ac:dyDescent="0.4">
      <c r="A34" s="113"/>
      <c r="B34" s="59" t="s">
        <v>374</v>
      </c>
      <c r="AH34" s="119">
        <f>Income_Support!AH37</f>
        <v>0</v>
      </c>
      <c r="AI34" s="119">
        <f>Income_Support!AI37</f>
        <v>7.9208541951414011</v>
      </c>
      <c r="AJ34" s="119">
        <f>Income_Support!AJ37</f>
        <v>14.257537551254522</v>
      </c>
      <c r="AK34" s="119">
        <f>Income_Support!AK37</f>
        <v>18.217964648825223</v>
      </c>
      <c r="AL34" s="119">
        <f>Income_Support!AL37</f>
        <v>30.891331361051463</v>
      </c>
      <c r="AM34" s="119">
        <f>Income_Support!AM37</f>
        <v>82.376883629470569</v>
      </c>
      <c r="AN34" s="119">
        <f>Income_Support!AN37</f>
        <v>158.41708390282801</v>
      </c>
      <c r="AO34" s="119">
        <f>Income_Support!AO37</f>
        <v>275.64572599092071</v>
      </c>
      <c r="AP34" s="119">
        <f>Income_Support!AP37</f>
        <v>396.04270975706999</v>
      </c>
      <c r="AQ34" s="119">
        <f>Income_Support!AQ37</f>
        <v>531.48931649398799</v>
      </c>
      <c r="AR34" s="119">
        <f>Income_Support!AR37</f>
        <v>695.45099833341499</v>
      </c>
      <c r="AS34" s="119">
        <f>Income_Support!AS37</f>
        <v>875.25438856312473</v>
      </c>
      <c r="AT34" s="119">
        <f>Income_Support!AT37</f>
        <v>1012.7680845889809</v>
      </c>
      <c r="AU34" s="119">
        <f>Income_Support!AU37</f>
        <v>1284.9325956024427</v>
      </c>
      <c r="AV34" s="119">
        <f>Income_Support!AV37</f>
        <v>1549.3917064717893</v>
      </c>
      <c r="AW34" s="119">
        <f>Income_Support!AW37</f>
        <v>1694.465297394725</v>
      </c>
      <c r="AX34" s="119">
        <f>Income_Support!AX37</f>
        <v>1703.4202564991706</v>
      </c>
      <c r="AY34" s="119">
        <f>Income_Support!AY37</f>
        <v>1500.1314740626374</v>
      </c>
      <c r="AZ34" s="119">
        <f>Income_Support!AZ37</f>
        <v>1421.519831098472</v>
      </c>
      <c r="BA34" s="119">
        <f>Income_Support!BA37</f>
        <v>1299.9456455967315</v>
      </c>
      <c r="BB34" s="119">
        <f>Income_Support!BB37</f>
        <v>1181.8139462800841</v>
      </c>
      <c r="BC34" s="119">
        <f>Income_Support!BC37</f>
        <v>1112.7124440704331</v>
      </c>
      <c r="BD34" s="119">
        <f>Income_Support!BD37</f>
        <v>1077.816952234662</v>
      </c>
      <c r="BE34" s="119">
        <f>Income_Support!BE37</f>
        <v>1056.9938777475572</v>
      </c>
      <c r="BF34" s="119">
        <f>Income_Support!BF37</f>
        <v>607.92077511202979</v>
      </c>
      <c r="BG34" s="119">
        <f>Income_Support!BG37</f>
        <v>239.26332801532695</v>
      </c>
      <c r="BH34" s="190"/>
      <c r="BI34" s="119"/>
      <c r="BJ34" s="119"/>
      <c r="BK34" s="119"/>
      <c r="BL34" s="119"/>
      <c r="BM34" s="119"/>
      <c r="BN34" s="119"/>
      <c r="BO34" s="119"/>
      <c r="BP34" s="119"/>
      <c r="BQ34" s="119"/>
      <c r="BR34" s="119"/>
      <c r="BS34" s="119"/>
      <c r="BT34" s="119"/>
      <c r="BU34" s="119"/>
      <c r="BV34" s="119"/>
      <c r="BW34" s="119"/>
      <c r="BX34" s="119"/>
      <c r="BY34" s="119"/>
      <c r="BZ34" s="119"/>
      <c r="CA34" s="119"/>
      <c r="CB34" s="119"/>
      <c r="CC34" s="120"/>
    </row>
    <row r="35" spans="1:81" x14ac:dyDescent="0.4">
      <c r="A35" s="113"/>
      <c r="B35" s="59" t="s">
        <v>375</v>
      </c>
      <c r="AH35" s="119">
        <f>Income_Support!AH38</f>
        <v>0</v>
      </c>
      <c r="AI35" s="119">
        <f>Income_Support!AI38</f>
        <v>2.0791458048585989</v>
      </c>
      <c r="AJ35" s="119">
        <f>Income_Support!AJ38</f>
        <v>3.7424624487454778</v>
      </c>
      <c r="AK35" s="119">
        <f>Income_Support!AK38</f>
        <v>4.7820353511747768</v>
      </c>
      <c r="AL35" s="119">
        <f>Income_Support!AL38</f>
        <v>8.1086686389485365</v>
      </c>
      <c r="AM35" s="119">
        <f>Income_Support!AM38</f>
        <v>21.623116370529431</v>
      </c>
      <c r="AN35" s="119">
        <f>Income_Support!AN38</f>
        <v>41.582916097171989</v>
      </c>
      <c r="AO35" s="119">
        <f>Income_Support!AO38</f>
        <v>72.35427400907929</v>
      </c>
      <c r="AP35" s="119">
        <f>Income_Support!AP38</f>
        <v>103.95729024293001</v>
      </c>
      <c r="AQ35" s="119">
        <f>Income_Support!AQ38</f>
        <v>139.51068350601201</v>
      </c>
      <c r="AR35" s="119">
        <f>Income_Support!AR38</f>
        <v>182.54900166658501</v>
      </c>
      <c r="AS35" s="119">
        <f>Income_Support!AS38</f>
        <v>229.74561143687527</v>
      </c>
      <c r="AT35" s="119">
        <f>Income_Support!AT38</f>
        <v>251.9138825897187</v>
      </c>
      <c r="AU35" s="119">
        <f>Income_Support!AU38</f>
        <v>322.46952062524298</v>
      </c>
      <c r="AV35" s="119">
        <f>Income_Support!AV38</f>
        <v>389.73388162224228</v>
      </c>
      <c r="AW35" s="119">
        <f>Income_Support!AW38</f>
        <v>462.72661970850959</v>
      </c>
      <c r="AX35" s="119">
        <f>Income_Support!AX38</f>
        <v>478.80049192921024</v>
      </c>
      <c r="AY35" s="119">
        <f>Income_Support!AY38</f>
        <v>480.76420050781519</v>
      </c>
      <c r="AZ35" s="119">
        <f>Income_Support!AZ38</f>
        <v>487.18098724935635</v>
      </c>
      <c r="BA35" s="119">
        <f>Income_Support!BA38</f>
        <v>493.93324999863</v>
      </c>
      <c r="BB35" s="119">
        <f>Income_Support!BB38</f>
        <v>496.25659195105163</v>
      </c>
      <c r="BC35" s="119">
        <f>Income_Support!BC38</f>
        <v>496.5127764741809</v>
      </c>
      <c r="BD35" s="119">
        <f>Income_Support!BD38</f>
        <v>485.25471579187501</v>
      </c>
      <c r="BE35" s="119">
        <f>Income_Support!BE38</f>
        <v>489.04849039406668</v>
      </c>
      <c r="BF35" s="119">
        <f>Income_Support!BF38</f>
        <v>147.12428187369665</v>
      </c>
      <c r="BG35" s="119">
        <f>Income_Support!BG38</f>
        <v>64.975747559198723</v>
      </c>
      <c r="BH35" s="190"/>
      <c r="BI35" s="119"/>
      <c r="BJ35" s="119"/>
      <c r="BK35" s="119"/>
      <c r="BL35" s="119"/>
      <c r="BM35" s="119"/>
      <c r="BN35" s="119"/>
      <c r="BO35" s="119"/>
      <c r="BP35" s="119"/>
      <c r="BQ35" s="119"/>
      <c r="BR35" s="119"/>
      <c r="BS35" s="119"/>
      <c r="BT35" s="119"/>
      <c r="BU35" s="119"/>
      <c r="BV35" s="119"/>
      <c r="BW35" s="119"/>
      <c r="BX35" s="119"/>
      <c r="BY35" s="119"/>
      <c r="BZ35" s="119"/>
      <c r="CA35" s="119"/>
      <c r="CB35" s="119"/>
      <c r="CC35" s="120"/>
    </row>
    <row r="36" spans="1:81" ht="39" customHeight="1" x14ac:dyDescent="0.4">
      <c r="A36" s="113"/>
      <c r="B36" s="84" t="s">
        <v>388</v>
      </c>
      <c r="C36" s="212"/>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90"/>
      <c r="BI36" s="119"/>
      <c r="BJ36" s="119"/>
      <c r="BK36" s="119"/>
      <c r="BL36" s="119"/>
      <c r="BM36" s="119"/>
      <c r="BN36" s="119"/>
      <c r="BO36" s="119"/>
      <c r="BP36" s="119"/>
      <c r="BQ36" s="119"/>
      <c r="BR36" s="119"/>
      <c r="BS36" s="119"/>
      <c r="BT36" s="119"/>
      <c r="BU36" s="119"/>
      <c r="BV36" s="119"/>
      <c r="BW36" s="119"/>
      <c r="BX36" s="119"/>
      <c r="BY36" s="119"/>
      <c r="BZ36" s="119"/>
      <c r="CA36" s="119"/>
      <c r="CB36" s="119"/>
      <c r="CC36" s="120"/>
    </row>
    <row r="37" spans="1:81" x14ac:dyDescent="0.4">
      <c r="A37" s="113"/>
      <c r="B37" s="59" t="s">
        <v>374</v>
      </c>
      <c r="AH37" s="119">
        <f t="shared" ref="AH37:CC37" si="7">AH6-AH26-AH34</f>
        <v>558.19701834134617</v>
      </c>
      <c r="AI37" s="119">
        <f t="shared" si="7"/>
        <v>612.96139080485864</v>
      </c>
      <c r="AJ37" s="119">
        <f t="shared" si="7"/>
        <v>710.32522475643782</v>
      </c>
      <c r="AK37" s="119">
        <f t="shared" si="7"/>
        <v>902.85950535117468</v>
      </c>
      <c r="AL37" s="119">
        <f t="shared" si="7"/>
        <v>904.9506756389485</v>
      </c>
      <c r="AM37" s="119">
        <f t="shared" si="7"/>
        <v>897.80233662052933</v>
      </c>
      <c r="AN37" s="119">
        <f t="shared" si="7"/>
        <v>1024.605697097172</v>
      </c>
      <c r="AO37" s="119">
        <f t="shared" si="7"/>
        <v>1089.3438834376507</v>
      </c>
      <c r="AP37" s="119">
        <f t="shared" si="7"/>
        <v>1055.7391735762633</v>
      </c>
      <c r="AQ37" s="119">
        <f t="shared" si="7"/>
        <v>1031.3259005060122</v>
      </c>
      <c r="AR37" s="119">
        <f t="shared" si="7"/>
        <v>1138.1505813332519</v>
      </c>
      <c r="AS37" s="119">
        <f t="shared" si="7"/>
        <v>1151.5800327702086</v>
      </c>
      <c r="AT37" s="119">
        <f t="shared" si="7"/>
        <v>1264.9928467443524</v>
      </c>
      <c r="AU37" s="119">
        <f t="shared" si="7"/>
        <v>1439.8939693975572</v>
      </c>
      <c r="AV37" s="119">
        <f t="shared" si="7"/>
        <v>2139.8142028615439</v>
      </c>
      <c r="AW37" s="119">
        <f t="shared" si="7"/>
        <v>2201.1896462719415</v>
      </c>
      <c r="AX37" s="119">
        <f t="shared" si="7"/>
        <v>2222.1157435008295</v>
      </c>
      <c r="AY37" s="119">
        <f t="shared" si="7"/>
        <v>2341.0075259373625</v>
      </c>
      <c r="AZ37" s="119">
        <f t="shared" si="7"/>
        <v>2342.7761689015279</v>
      </c>
      <c r="BA37" s="119">
        <f t="shared" si="7"/>
        <v>2421.4223544032684</v>
      </c>
      <c r="BB37" s="119">
        <f t="shared" si="7"/>
        <v>2384.0520537199159</v>
      </c>
      <c r="BC37" s="119">
        <f t="shared" si="7"/>
        <v>2613.2515559295671</v>
      </c>
      <c r="BD37" s="119">
        <f t="shared" si="7"/>
        <v>2954.0410477653381</v>
      </c>
      <c r="BE37" s="119">
        <f t="shared" si="7"/>
        <v>3359.0701222524431</v>
      </c>
      <c r="BF37" s="119">
        <f t="shared" si="7"/>
        <v>3797.17622488797</v>
      </c>
      <c r="BG37" s="119">
        <f t="shared" si="7"/>
        <v>4567.6617954197345</v>
      </c>
      <c r="BH37" s="190">
        <f t="shared" si="7"/>
        <v>5970.616</v>
      </c>
      <c r="BI37" s="119">
        <f t="shared" si="7"/>
        <v>6426.2752195999992</v>
      </c>
      <c r="BJ37" s="119">
        <f t="shared" si="7"/>
        <v>6868.5436595999981</v>
      </c>
      <c r="BK37" s="119">
        <f t="shared" si="7"/>
        <v>7367.1248207140325</v>
      </c>
      <c r="BL37" s="119">
        <f t="shared" si="7"/>
        <v>7703.3184822999983</v>
      </c>
      <c r="BM37" s="119">
        <f t="shared" si="7"/>
        <v>8128.8851483600001</v>
      </c>
      <c r="BN37" s="119">
        <f t="shared" si="7"/>
        <v>8242.1568431600008</v>
      </c>
      <c r="BO37" s="119">
        <f t="shared" si="7"/>
        <v>8052.1531093099993</v>
      </c>
      <c r="BP37" s="119">
        <f t="shared" si="7"/>
        <v>7510.8751163199995</v>
      </c>
      <c r="BQ37" s="119">
        <f t="shared" si="7"/>
        <v>7041.5234761999718</v>
      </c>
      <c r="BR37" s="119">
        <f t="shared" si="7"/>
        <v>6576.0799377400017</v>
      </c>
      <c r="BS37" s="119">
        <f t="shared" si="7"/>
        <v>6078.7060508699969</v>
      </c>
      <c r="BT37" s="119">
        <f t="shared" si="7"/>
        <v>5665.5855551100012</v>
      </c>
      <c r="BU37" s="119">
        <f t="shared" si="7"/>
        <v>5367.648018240001</v>
      </c>
      <c r="BV37" s="119">
        <f t="shared" si="7"/>
        <v>5139.8772267200002</v>
      </c>
      <c r="BW37" s="119">
        <f t="shared" si="7"/>
        <v>5060.8868007399979</v>
      </c>
      <c r="BX37" s="119">
        <f t="shared" si="7"/>
        <v>5158.6765347061264</v>
      </c>
      <c r="BY37" s="119">
        <f t="shared" si="7"/>
        <v>5133.2485958567158</v>
      </c>
      <c r="BZ37" s="119">
        <f t="shared" si="7"/>
        <v>5095.8246372341655</v>
      </c>
      <c r="CA37" s="119">
        <f t="shared" si="7"/>
        <v>4935.8709322195418</v>
      </c>
      <c r="CB37" s="119">
        <f t="shared" si="7"/>
        <v>4911.6736989753726</v>
      </c>
      <c r="CC37" s="120">
        <f t="shared" si="7"/>
        <v>4957.2722754157467</v>
      </c>
    </row>
    <row r="38" spans="1:81" x14ac:dyDescent="0.4">
      <c r="A38" s="113"/>
      <c r="B38" s="59" t="s">
        <v>375</v>
      </c>
      <c r="AH38" s="119">
        <f t="shared" ref="AH38:CC38" si="8">AH7-AH27-AH35</f>
        <v>122.48885855444965</v>
      </c>
      <c r="AI38" s="119">
        <f t="shared" si="8"/>
        <v>135.50345032628894</v>
      </c>
      <c r="AJ38" s="119">
        <f t="shared" si="8"/>
        <v>158.77587496458787</v>
      </c>
      <c r="AK38" s="119">
        <f t="shared" si="8"/>
        <v>181.18301720587004</v>
      </c>
      <c r="AL38" s="119">
        <f t="shared" si="8"/>
        <v>237.14552497216258</v>
      </c>
      <c r="AM38" s="119">
        <f t="shared" si="8"/>
        <v>264.28618243071281</v>
      </c>
      <c r="AN38" s="119">
        <f t="shared" si="8"/>
        <v>290.40944935154596</v>
      </c>
      <c r="AO38" s="119">
        <f t="shared" si="8"/>
        <v>333.52657011534467</v>
      </c>
      <c r="AP38" s="119">
        <f t="shared" si="8"/>
        <v>402.43592056818107</v>
      </c>
      <c r="AQ38" s="119">
        <f t="shared" si="8"/>
        <v>408.95742538603349</v>
      </c>
      <c r="AR38" s="119">
        <f t="shared" si="8"/>
        <v>530.26624320652672</v>
      </c>
      <c r="AS38" s="119">
        <f t="shared" si="8"/>
        <v>583.9168228464581</v>
      </c>
      <c r="AT38" s="119">
        <f t="shared" si="8"/>
        <v>724.57480122926722</v>
      </c>
      <c r="AU38" s="119">
        <f t="shared" si="8"/>
        <v>900.23829633808691</v>
      </c>
      <c r="AV38" s="119">
        <f t="shared" si="8"/>
        <v>1253.9036907194984</v>
      </c>
      <c r="AW38" s="119">
        <f t="shared" si="8"/>
        <v>1569.0051014695946</v>
      </c>
      <c r="AX38" s="119">
        <f t="shared" si="8"/>
        <v>1978.0885080707899</v>
      </c>
      <c r="AY38" s="119">
        <f t="shared" si="8"/>
        <v>2391.6807994921851</v>
      </c>
      <c r="AZ38" s="119">
        <f t="shared" si="8"/>
        <v>2635.9840127506436</v>
      </c>
      <c r="BA38" s="119">
        <f t="shared" si="8"/>
        <v>2774.32275000137</v>
      </c>
      <c r="BB38" s="119">
        <f t="shared" si="8"/>
        <v>2920.9294080489485</v>
      </c>
      <c r="BC38" s="119">
        <f t="shared" si="8"/>
        <v>3049.8092235258191</v>
      </c>
      <c r="BD38" s="119">
        <f t="shared" si="8"/>
        <v>3269.2992842081248</v>
      </c>
      <c r="BE38" s="119">
        <f t="shared" si="8"/>
        <v>3517.4435096059333</v>
      </c>
      <c r="BF38" s="119">
        <f t="shared" si="8"/>
        <v>3757.8457181263038</v>
      </c>
      <c r="BG38" s="119">
        <f t="shared" si="8"/>
        <v>4017.4012524408013</v>
      </c>
      <c r="BH38" s="190">
        <f t="shared" si="8"/>
        <v>3953.7842532317363</v>
      </c>
      <c r="BI38" s="119">
        <f t="shared" si="8"/>
        <v>3950.3417630533431</v>
      </c>
      <c r="BJ38" s="119">
        <f t="shared" si="8"/>
        <v>4100.6338335056571</v>
      </c>
      <c r="BK38" s="119">
        <f t="shared" si="8"/>
        <v>4642.9075633741932</v>
      </c>
      <c r="BL38" s="119">
        <f t="shared" si="8"/>
        <v>4799.5690843548891</v>
      </c>
      <c r="BM38" s="119">
        <f t="shared" si="8"/>
        <v>5413.8919304595684</v>
      </c>
      <c r="BN38" s="119">
        <f t="shared" si="8"/>
        <v>5706.3128426790163</v>
      </c>
      <c r="BO38" s="119">
        <f t="shared" si="8"/>
        <v>6042.9685290972529</v>
      </c>
      <c r="BP38" s="119">
        <f t="shared" si="8"/>
        <v>6888.0399773750541</v>
      </c>
      <c r="BQ38" s="119">
        <f t="shared" si="8"/>
        <v>7868.9157778272302</v>
      </c>
      <c r="BR38" s="119">
        <f t="shared" si="8"/>
        <v>9180.1627341628191</v>
      </c>
      <c r="BS38" s="119">
        <f t="shared" si="8"/>
        <v>10046.023330066584</v>
      </c>
      <c r="BT38" s="119">
        <f t="shared" si="8"/>
        <v>10242.641296117346</v>
      </c>
      <c r="BU38" s="119">
        <f t="shared" si="8"/>
        <v>10670.527998548816</v>
      </c>
      <c r="BV38" s="119">
        <f t="shared" si="8"/>
        <v>10538.153522197021</v>
      </c>
      <c r="BW38" s="119">
        <f t="shared" si="8"/>
        <v>9338.9998573400007</v>
      </c>
      <c r="BX38" s="119">
        <f t="shared" si="8"/>
        <v>8831.3441036491877</v>
      </c>
      <c r="BY38" s="119">
        <f t="shared" si="8"/>
        <v>8444.922049418974</v>
      </c>
      <c r="BZ38" s="119">
        <f t="shared" si="8"/>
        <v>7743.8259990964971</v>
      </c>
      <c r="CA38" s="119">
        <f t="shared" si="8"/>
        <v>6560.0765463483358</v>
      </c>
      <c r="CB38" s="119">
        <f t="shared" si="8"/>
        <v>4752.2854992783723</v>
      </c>
      <c r="CC38" s="120">
        <f t="shared" si="8"/>
        <v>2498.9837077864872</v>
      </c>
    </row>
    <row r="39" spans="1:81" x14ac:dyDescent="0.4">
      <c r="A39" s="113"/>
      <c r="B39" s="59" t="s">
        <v>376</v>
      </c>
      <c r="AH39" s="119">
        <f t="shared" ref="AH39:CC39" si="9">AH8-AH28</f>
        <v>151.84914468732393</v>
      </c>
      <c r="AI39" s="119">
        <f t="shared" si="9"/>
        <v>161.396546</v>
      </c>
      <c r="AJ39" s="119">
        <f t="shared" si="9"/>
        <v>189.91550753846153</v>
      </c>
      <c r="AK39" s="119">
        <f t="shared" si="9"/>
        <v>266.61219299999999</v>
      </c>
      <c r="AL39" s="119">
        <f t="shared" si="9"/>
        <v>407.03757974999996</v>
      </c>
      <c r="AM39" s="119">
        <f t="shared" si="9"/>
        <v>537.33116100000007</v>
      </c>
      <c r="AN39" s="119">
        <f t="shared" si="9"/>
        <v>613.02091249999989</v>
      </c>
      <c r="AO39" s="119">
        <f t="shared" si="9"/>
        <v>753.53722142857146</v>
      </c>
      <c r="AP39" s="119">
        <f t="shared" si="9"/>
        <v>863.89682319999997</v>
      </c>
      <c r="AQ39" s="119">
        <f t="shared" si="9"/>
        <v>908.76331000000005</v>
      </c>
      <c r="AR39" s="119">
        <f t="shared" si="9"/>
        <v>975.37345499999992</v>
      </c>
      <c r="AS39" s="119">
        <f t="shared" si="9"/>
        <v>1015.1541500000002</v>
      </c>
      <c r="AT39" s="119">
        <f t="shared" si="9"/>
        <v>1254.7130353333334</v>
      </c>
      <c r="AU39" s="119">
        <f t="shared" si="9"/>
        <v>1621.8660026666669</v>
      </c>
      <c r="AV39" s="119">
        <f t="shared" si="9"/>
        <v>1951.8019856666667</v>
      </c>
      <c r="AW39" s="119">
        <f t="shared" si="9"/>
        <v>2094.2903453333338</v>
      </c>
      <c r="AX39" s="119">
        <f t="shared" si="9"/>
        <v>2485.806</v>
      </c>
      <c r="AY39" s="119">
        <f t="shared" si="9"/>
        <v>2644.2919999999999</v>
      </c>
      <c r="AZ39" s="119">
        <f t="shared" si="9"/>
        <v>2657.2889999999998</v>
      </c>
      <c r="BA39" s="119">
        <f t="shared" si="9"/>
        <v>2485.8690000000001</v>
      </c>
      <c r="BB39" s="119">
        <f t="shared" si="9"/>
        <v>2337.3530000000001</v>
      </c>
      <c r="BC39" s="119">
        <f t="shared" si="9"/>
        <v>2195.8409999999999</v>
      </c>
      <c r="BD39" s="119">
        <f t="shared" si="9"/>
        <v>2168.2460000000001</v>
      </c>
      <c r="BE39" s="119">
        <f t="shared" si="9"/>
        <v>2109.9670000000001</v>
      </c>
      <c r="BF39" s="119">
        <f t="shared" si="9"/>
        <v>2011.06</v>
      </c>
      <c r="BG39" s="119">
        <f t="shared" si="9"/>
        <v>2161.7719999999999</v>
      </c>
      <c r="BH39" s="190">
        <f t="shared" si="9"/>
        <v>2217.1601861909335</v>
      </c>
      <c r="BI39" s="119">
        <f t="shared" si="9"/>
        <v>2105.6454449380922</v>
      </c>
      <c r="BJ39" s="119">
        <f t="shared" si="9"/>
        <v>2116.3850352606423</v>
      </c>
      <c r="BK39" s="119">
        <f t="shared" si="9"/>
        <v>2145.6769502982315</v>
      </c>
      <c r="BL39" s="119">
        <f t="shared" si="9"/>
        <v>2042.0937964678544</v>
      </c>
      <c r="BM39" s="119">
        <f t="shared" si="9"/>
        <v>2268.9005564261188</v>
      </c>
      <c r="BN39" s="119">
        <f t="shared" si="9"/>
        <v>2200.6879547325525</v>
      </c>
      <c r="BO39" s="119">
        <f t="shared" si="9"/>
        <v>2046.557400271515</v>
      </c>
      <c r="BP39" s="119">
        <f t="shared" si="9"/>
        <v>1928.7480865398493</v>
      </c>
      <c r="BQ39" s="119">
        <f t="shared" si="9"/>
        <v>1730.1651089447923</v>
      </c>
      <c r="BR39" s="119">
        <f t="shared" si="9"/>
        <v>1605.1906213365639</v>
      </c>
      <c r="BS39" s="119">
        <f t="shared" si="9"/>
        <v>1495.4882819575969</v>
      </c>
      <c r="BT39" s="119">
        <f t="shared" si="9"/>
        <v>1351.1295209249047</v>
      </c>
      <c r="BU39" s="119">
        <f t="shared" si="9"/>
        <v>1311.174943642415</v>
      </c>
      <c r="BV39" s="119">
        <f t="shared" si="9"/>
        <v>1098.2155182443782</v>
      </c>
      <c r="BW39" s="119">
        <f t="shared" si="9"/>
        <v>789.9624946785076</v>
      </c>
      <c r="BX39" s="119">
        <f t="shared" si="9"/>
        <v>514.38267395175683</v>
      </c>
      <c r="BY39" s="119">
        <f t="shared" si="9"/>
        <v>359.01883623215861</v>
      </c>
      <c r="BZ39" s="119">
        <f t="shared" si="9"/>
        <v>265.19572983040871</v>
      </c>
      <c r="CA39" s="119">
        <f t="shared" si="9"/>
        <v>191.29660854269983</v>
      </c>
      <c r="CB39" s="119">
        <f t="shared" si="9"/>
        <v>146.46869170089042</v>
      </c>
      <c r="CC39" s="120">
        <f t="shared" si="9"/>
        <v>43.357638167221289</v>
      </c>
    </row>
    <row r="40" spans="1:81" x14ac:dyDescent="0.4">
      <c r="A40" s="113"/>
      <c r="B40" s="59" t="s">
        <v>377</v>
      </c>
      <c r="AH40" s="119">
        <f t="shared" ref="AH40:CC40" si="10">AH9-AH29</f>
        <v>421.52873383365204</v>
      </c>
      <c r="AI40" s="119">
        <f t="shared" si="10"/>
        <v>428.076753</v>
      </c>
      <c r="AJ40" s="119">
        <f t="shared" si="10"/>
        <v>660.61226599999998</v>
      </c>
      <c r="AK40" s="119">
        <f t="shared" si="10"/>
        <v>1264.965091</v>
      </c>
      <c r="AL40" s="119">
        <f t="shared" si="10"/>
        <v>2209.4104600000001</v>
      </c>
      <c r="AM40" s="119">
        <f t="shared" si="10"/>
        <v>2825.5711942500002</v>
      </c>
      <c r="AN40" s="119">
        <f t="shared" si="10"/>
        <v>3220.5594852500003</v>
      </c>
      <c r="AO40" s="119">
        <f t="shared" si="10"/>
        <v>3645.8768322857145</v>
      </c>
      <c r="AP40" s="119">
        <f t="shared" si="10"/>
        <v>3761.7295313333334</v>
      </c>
      <c r="AQ40" s="119">
        <f t="shared" si="10"/>
        <v>3448.8278886666667</v>
      </c>
      <c r="AR40" s="119">
        <f t="shared" si="10"/>
        <v>2611.4259440000001</v>
      </c>
      <c r="AS40" s="119">
        <f t="shared" si="10"/>
        <v>2276.3142769999999</v>
      </c>
      <c r="AT40" s="119">
        <f t="shared" si="10"/>
        <v>2563.941902</v>
      </c>
      <c r="AU40" s="119">
        <f t="shared" si="10"/>
        <v>3636.3055476666668</v>
      </c>
      <c r="AV40" s="119">
        <f t="shared" si="10"/>
        <v>4663.306947</v>
      </c>
      <c r="AW40" s="119">
        <f t="shared" si="10"/>
        <v>4967.275426666667</v>
      </c>
      <c r="AX40" s="119">
        <f t="shared" si="10"/>
        <v>4363</v>
      </c>
      <c r="AY40" s="119">
        <f t="shared" si="10"/>
        <v>4163</v>
      </c>
      <c r="AZ40" s="119">
        <f t="shared" si="10"/>
        <v>3702.2150000000001</v>
      </c>
      <c r="BA40" s="119">
        <f t="shared" si="10"/>
        <v>3088.4580000000001</v>
      </c>
      <c r="BB40" s="119">
        <f t="shared" si="10"/>
        <v>2778.4490000000001</v>
      </c>
      <c r="BC40" s="119">
        <f t="shared" si="10"/>
        <v>2511.067</v>
      </c>
      <c r="BD40" s="119">
        <f t="shared" si="10"/>
        <v>2130.2660000000001</v>
      </c>
      <c r="BE40" s="119">
        <f t="shared" si="10"/>
        <v>1851.8090000000002</v>
      </c>
      <c r="BF40" s="119">
        <f t="shared" si="10"/>
        <v>1815.6551379400003</v>
      </c>
      <c r="BG40" s="119">
        <f t="shared" si="10"/>
        <v>1796.0921970551724</v>
      </c>
      <c r="BH40" s="190">
        <f t="shared" si="10"/>
        <v>1616.366</v>
      </c>
      <c r="BI40" s="119">
        <f t="shared" si="10"/>
        <v>1800.8370419799328</v>
      </c>
      <c r="BJ40" s="119">
        <f t="shared" si="10"/>
        <v>1949.6482782981043</v>
      </c>
      <c r="BK40" s="119">
        <f t="shared" si="10"/>
        <v>1817.4577446102965</v>
      </c>
      <c r="BL40" s="119">
        <f t="shared" si="10"/>
        <v>2129.1275195499998</v>
      </c>
      <c r="BM40" s="119">
        <f t="shared" si="10"/>
        <v>3595.32545321</v>
      </c>
      <c r="BN40" s="119">
        <f t="shared" si="10"/>
        <v>3672.3248568335066</v>
      </c>
      <c r="BO40" s="119">
        <f t="shared" si="10"/>
        <v>4184.1081413699985</v>
      </c>
      <c r="BP40" s="119">
        <f t="shared" si="10"/>
        <v>4507.4715771600004</v>
      </c>
      <c r="BQ40" s="119">
        <f t="shared" si="10"/>
        <v>3811.3202527161902</v>
      </c>
      <c r="BR40" s="119">
        <f t="shared" si="10"/>
        <v>2695.8303489699992</v>
      </c>
      <c r="BS40" s="119">
        <f t="shared" si="10"/>
        <v>2003.6174202700001</v>
      </c>
      <c r="BT40" s="119">
        <f t="shared" si="10"/>
        <v>1611.2098276999998</v>
      </c>
      <c r="BU40" s="119">
        <f t="shared" si="10"/>
        <v>1442.7194395999989</v>
      </c>
      <c r="BV40" s="119">
        <f t="shared" si="10"/>
        <v>1145.0089014699995</v>
      </c>
      <c r="BW40" s="119">
        <f t="shared" si="10"/>
        <v>602.98041054999987</v>
      </c>
      <c r="BX40" s="119">
        <f t="shared" si="10"/>
        <v>411.70953255984182</v>
      </c>
      <c r="BY40" s="119">
        <f t="shared" si="10"/>
        <v>69.227626352211573</v>
      </c>
      <c r="BZ40" s="119">
        <f t="shared" si="10"/>
        <v>0</v>
      </c>
      <c r="CA40" s="119">
        <f t="shared" si="10"/>
        <v>0</v>
      </c>
      <c r="CB40" s="119">
        <f t="shared" si="10"/>
        <v>0</v>
      </c>
      <c r="CC40" s="120">
        <f t="shared" si="10"/>
        <v>0</v>
      </c>
    </row>
    <row r="41" spans="1:81" x14ac:dyDescent="0.4">
      <c r="A41" s="113"/>
      <c r="B41" s="59" t="s">
        <v>378</v>
      </c>
      <c r="AH41" s="119">
        <f t="shared" ref="AH41:CC41" si="11">AH10-AH30</f>
        <v>19.429980786885245</v>
      </c>
      <c r="AI41" s="119">
        <f t="shared" si="11"/>
        <v>24.98140386885246</v>
      </c>
      <c r="AJ41" s="119">
        <f t="shared" si="11"/>
        <v>31.485480586666668</v>
      </c>
      <c r="AK41" s="119">
        <f t="shared" si="11"/>
        <v>42.065662942955178</v>
      </c>
      <c r="AL41" s="119">
        <f t="shared" si="11"/>
        <v>58.989153888888886</v>
      </c>
      <c r="AM41" s="119">
        <f t="shared" si="11"/>
        <v>80.04656019875776</v>
      </c>
      <c r="AN41" s="119">
        <f t="shared" si="11"/>
        <v>100.63385805128205</v>
      </c>
      <c r="AO41" s="119">
        <f t="shared" si="11"/>
        <v>103.59578001843317</v>
      </c>
      <c r="AP41" s="119">
        <f t="shared" si="11"/>
        <v>135.62299025555555</v>
      </c>
      <c r="AQ41" s="119">
        <f t="shared" si="11"/>
        <v>195.83484244128789</v>
      </c>
      <c r="AR41" s="119">
        <f t="shared" si="11"/>
        <v>126.39782312688821</v>
      </c>
      <c r="AS41" s="119">
        <f t="shared" si="11"/>
        <v>125.84043405</v>
      </c>
      <c r="AT41" s="119">
        <f t="shared" si="11"/>
        <v>220.96582318101412</v>
      </c>
      <c r="AU41" s="119">
        <f t="shared" si="11"/>
        <v>356.26081221506735</v>
      </c>
      <c r="AV41" s="119">
        <f t="shared" si="11"/>
        <v>253.07357532492722</v>
      </c>
      <c r="AW41" s="119">
        <f t="shared" si="11"/>
        <v>248.79294115522868</v>
      </c>
      <c r="AX41" s="119">
        <f t="shared" si="11"/>
        <v>369.89999999999884</v>
      </c>
      <c r="AY41" s="119">
        <f t="shared" si="11"/>
        <v>427.30699999999945</v>
      </c>
      <c r="AZ41" s="119">
        <f t="shared" si="11"/>
        <v>378.41800000000001</v>
      </c>
      <c r="BA41" s="119">
        <f t="shared" si="11"/>
        <v>335.34300000000093</v>
      </c>
      <c r="BB41" s="119">
        <f t="shared" si="11"/>
        <v>309.75799999999867</v>
      </c>
      <c r="BC41" s="119">
        <f t="shared" si="11"/>
        <v>230.18900000000011</v>
      </c>
      <c r="BD41" s="119">
        <f t="shared" si="11"/>
        <v>222.10499999999894</v>
      </c>
      <c r="BE41" s="119">
        <f t="shared" si="11"/>
        <v>243.31711941217159</v>
      </c>
      <c r="BF41" s="119">
        <f t="shared" si="11"/>
        <v>261.18071095259984</v>
      </c>
      <c r="BG41" s="119">
        <f t="shared" si="11"/>
        <v>391.25825241992959</v>
      </c>
      <c r="BH41" s="190">
        <f t="shared" si="11"/>
        <v>579.968560577331</v>
      </c>
      <c r="BI41" s="119">
        <f t="shared" si="11"/>
        <v>568.00879661356441</v>
      </c>
      <c r="BJ41" s="119">
        <f t="shared" si="11"/>
        <v>571.75198014370062</v>
      </c>
      <c r="BK41" s="119">
        <f t="shared" si="11"/>
        <v>501.8893751028902</v>
      </c>
      <c r="BL41" s="119">
        <f t="shared" si="11"/>
        <v>450.18861358952347</v>
      </c>
      <c r="BM41" s="119">
        <f t="shared" si="11"/>
        <v>500.43241755851398</v>
      </c>
      <c r="BN41" s="119">
        <f t="shared" si="11"/>
        <v>593.08102332709927</v>
      </c>
      <c r="BO41" s="119">
        <f t="shared" si="11"/>
        <v>612.21709897413382</v>
      </c>
      <c r="BP41" s="119">
        <f t="shared" si="11"/>
        <v>674.75149356755662</v>
      </c>
      <c r="BQ41" s="119">
        <f t="shared" si="11"/>
        <v>709.39838687550969</v>
      </c>
      <c r="BR41" s="119">
        <f t="shared" si="11"/>
        <v>715.09465586803412</v>
      </c>
      <c r="BS41" s="119">
        <f t="shared" si="11"/>
        <v>732.25916753352351</v>
      </c>
      <c r="BT41" s="119">
        <f t="shared" si="11"/>
        <v>722.36732731459915</v>
      </c>
      <c r="BU41" s="119">
        <f t="shared" si="11"/>
        <v>755.95652884947106</v>
      </c>
      <c r="BV41" s="119">
        <f t="shared" si="11"/>
        <v>705.31681550517283</v>
      </c>
      <c r="BW41" s="119">
        <f t="shared" si="11"/>
        <v>560.10376981020534</v>
      </c>
      <c r="BX41" s="119">
        <f t="shared" si="11"/>
        <v>487.1149144475408</v>
      </c>
      <c r="BY41" s="119">
        <f t="shared" si="11"/>
        <v>335.46452892508933</v>
      </c>
      <c r="BZ41" s="119">
        <f t="shared" si="11"/>
        <v>240.4506129188683</v>
      </c>
      <c r="CA41" s="119">
        <f t="shared" si="11"/>
        <v>156.17928748287423</v>
      </c>
      <c r="CB41" s="119">
        <f t="shared" si="11"/>
        <v>88.812410824710824</v>
      </c>
      <c r="CC41" s="120">
        <f t="shared" si="11"/>
        <v>19.011552261605324</v>
      </c>
    </row>
    <row r="42" spans="1:81" ht="26.25" customHeight="1" x14ac:dyDescent="0.4">
      <c r="A42" s="113"/>
      <c r="B42" s="60" t="s">
        <v>379</v>
      </c>
      <c r="AH42" s="119">
        <f t="shared" ref="AH42:CC42" si="12">SUM(AH38:AH41)</f>
        <v>715.29671786231086</v>
      </c>
      <c r="AI42" s="119">
        <f t="shared" si="12"/>
        <v>749.95815319514134</v>
      </c>
      <c r="AJ42" s="119">
        <f t="shared" si="12"/>
        <v>1040.789129089716</v>
      </c>
      <c r="AK42" s="119">
        <f t="shared" si="12"/>
        <v>1754.8259641488253</v>
      </c>
      <c r="AL42" s="119">
        <f t="shared" si="12"/>
        <v>2912.5827186110514</v>
      </c>
      <c r="AM42" s="119">
        <f t="shared" si="12"/>
        <v>3707.2350978794707</v>
      </c>
      <c r="AN42" s="119">
        <f t="shared" si="12"/>
        <v>4224.6237051528278</v>
      </c>
      <c r="AO42" s="119">
        <f t="shared" si="12"/>
        <v>4836.5364038480639</v>
      </c>
      <c r="AP42" s="119">
        <f t="shared" si="12"/>
        <v>5163.6852653570695</v>
      </c>
      <c r="AQ42" s="119">
        <f t="shared" si="12"/>
        <v>4962.3834664939886</v>
      </c>
      <c r="AR42" s="119">
        <f t="shared" si="12"/>
        <v>4243.4634653334151</v>
      </c>
      <c r="AS42" s="119">
        <f t="shared" si="12"/>
        <v>4001.2256838964586</v>
      </c>
      <c r="AT42" s="119">
        <f t="shared" si="12"/>
        <v>4764.1955617436151</v>
      </c>
      <c r="AU42" s="119">
        <f t="shared" si="12"/>
        <v>6514.6706588864881</v>
      </c>
      <c r="AV42" s="119">
        <f t="shared" si="12"/>
        <v>8122.086198711092</v>
      </c>
      <c r="AW42" s="119">
        <f t="shared" si="12"/>
        <v>8879.3638146248231</v>
      </c>
      <c r="AX42" s="119">
        <f t="shared" si="12"/>
        <v>9196.7945080707887</v>
      </c>
      <c r="AY42" s="119">
        <f t="shared" si="12"/>
        <v>9626.2797994921839</v>
      </c>
      <c r="AZ42" s="119">
        <f t="shared" si="12"/>
        <v>9373.9060127506436</v>
      </c>
      <c r="BA42" s="119">
        <f t="shared" si="12"/>
        <v>8683.992750001371</v>
      </c>
      <c r="BB42" s="119">
        <f t="shared" si="12"/>
        <v>8346.4894080489466</v>
      </c>
      <c r="BC42" s="119">
        <f t="shared" si="12"/>
        <v>7986.9062235258198</v>
      </c>
      <c r="BD42" s="119">
        <f t="shared" si="12"/>
        <v>7789.9162842081232</v>
      </c>
      <c r="BE42" s="119">
        <f t="shared" si="12"/>
        <v>7722.5366290181055</v>
      </c>
      <c r="BF42" s="119">
        <f t="shared" si="12"/>
        <v>7845.7415670189039</v>
      </c>
      <c r="BG42" s="119">
        <f t="shared" si="12"/>
        <v>8366.5237019159031</v>
      </c>
      <c r="BH42" s="190">
        <f t="shared" si="12"/>
        <v>8367.2790000000005</v>
      </c>
      <c r="BI42" s="119">
        <f t="shared" si="12"/>
        <v>8424.8330465849322</v>
      </c>
      <c r="BJ42" s="119">
        <f t="shared" si="12"/>
        <v>8738.4191272081043</v>
      </c>
      <c r="BK42" s="119">
        <f t="shared" si="12"/>
        <v>9107.9316333856113</v>
      </c>
      <c r="BL42" s="119">
        <f t="shared" si="12"/>
        <v>9420.9790139622673</v>
      </c>
      <c r="BM42" s="119">
        <f t="shared" si="12"/>
        <v>11778.5503576542</v>
      </c>
      <c r="BN42" s="119">
        <f t="shared" si="12"/>
        <v>12172.406677572175</v>
      </c>
      <c r="BO42" s="119">
        <f t="shared" si="12"/>
        <v>12885.8511697129</v>
      </c>
      <c r="BP42" s="119">
        <f t="shared" si="12"/>
        <v>13999.011134642462</v>
      </c>
      <c r="BQ42" s="119">
        <f t="shared" si="12"/>
        <v>14119.799526363722</v>
      </c>
      <c r="BR42" s="119">
        <f t="shared" si="12"/>
        <v>14196.278360337416</v>
      </c>
      <c r="BS42" s="119">
        <f t="shared" si="12"/>
        <v>14277.388199827705</v>
      </c>
      <c r="BT42" s="119">
        <f t="shared" si="12"/>
        <v>13927.347972056852</v>
      </c>
      <c r="BU42" s="119">
        <f t="shared" si="12"/>
        <v>14180.3789106407</v>
      </c>
      <c r="BV42" s="119">
        <f t="shared" si="12"/>
        <v>13486.694757416572</v>
      </c>
      <c r="BW42" s="119">
        <f t="shared" si="12"/>
        <v>11292.046532378714</v>
      </c>
      <c r="BX42" s="119">
        <f t="shared" si="12"/>
        <v>10244.551224608327</v>
      </c>
      <c r="BY42" s="119">
        <f t="shared" si="12"/>
        <v>9208.6330409284328</v>
      </c>
      <c r="BZ42" s="119">
        <f t="shared" si="12"/>
        <v>8249.4723418457743</v>
      </c>
      <c r="CA42" s="119">
        <f t="shared" si="12"/>
        <v>6907.5524423739098</v>
      </c>
      <c r="CB42" s="119">
        <f t="shared" si="12"/>
        <v>4987.5666018039738</v>
      </c>
      <c r="CC42" s="120">
        <f t="shared" si="12"/>
        <v>2561.3528982153139</v>
      </c>
    </row>
    <row r="43" spans="1:81" x14ac:dyDescent="0.4">
      <c r="A43" s="113"/>
      <c r="B43" s="60" t="s">
        <v>380</v>
      </c>
      <c r="AH43" s="119">
        <f t="shared" ref="AH43:CC43" si="13">AH42+AH37</f>
        <v>1273.4937362036571</v>
      </c>
      <c r="AI43" s="119">
        <f t="shared" si="13"/>
        <v>1362.9195439999999</v>
      </c>
      <c r="AJ43" s="119">
        <f t="shared" si="13"/>
        <v>1751.1143538461538</v>
      </c>
      <c r="AK43" s="119">
        <f t="shared" si="13"/>
        <v>2657.6854695000002</v>
      </c>
      <c r="AL43" s="119">
        <f t="shared" si="13"/>
        <v>3817.5333942500001</v>
      </c>
      <c r="AM43" s="119">
        <f t="shared" si="13"/>
        <v>4605.0374345</v>
      </c>
      <c r="AN43" s="119">
        <f t="shared" si="13"/>
        <v>5249.22940225</v>
      </c>
      <c r="AO43" s="119">
        <f t="shared" si="13"/>
        <v>5925.8802872857141</v>
      </c>
      <c r="AP43" s="119">
        <f t="shared" si="13"/>
        <v>6219.4244389333326</v>
      </c>
      <c r="AQ43" s="119">
        <f t="shared" si="13"/>
        <v>5993.7093670000013</v>
      </c>
      <c r="AR43" s="119">
        <f t="shared" si="13"/>
        <v>5381.6140466666675</v>
      </c>
      <c r="AS43" s="119">
        <f t="shared" si="13"/>
        <v>5152.8057166666676</v>
      </c>
      <c r="AT43" s="119">
        <f t="shared" si="13"/>
        <v>6029.1884084879675</v>
      </c>
      <c r="AU43" s="119">
        <f t="shared" si="13"/>
        <v>7954.5646282840453</v>
      </c>
      <c r="AV43" s="119">
        <f t="shared" si="13"/>
        <v>10261.900401572635</v>
      </c>
      <c r="AW43" s="119">
        <f t="shared" si="13"/>
        <v>11080.553460896765</v>
      </c>
      <c r="AX43" s="119">
        <f t="shared" si="13"/>
        <v>11418.910251571619</v>
      </c>
      <c r="AY43" s="119">
        <f t="shared" si="13"/>
        <v>11967.287325429546</v>
      </c>
      <c r="AZ43" s="119">
        <f t="shared" si="13"/>
        <v>11716.682181652171</v>
      </c>
      <c r="BA43" s="119">
        <f t="shared" si="13"/>
        <v>11105.415104404639</v>
      </c>
      <c r="BB43" s="119">
        <f t="shared" si="13"/>
        <v>10730.541461768862</v>
      </c>
      <c r="BC43" s="119">
        <f t="shared" si="13"/>
        <v>10600.157779455387</v>
      </c>
      <c r="BD43" s="119">
        <f t="shared" si="13"/>
        <v>10743.957331973461</v>
      </c>
      <c r="BE43" s="119">
        <f t="shared" si="13"/>
        <v>11081.606751270549</v>
      </c>
      <c r="BF43" s="119">
        <f t="shared" si="13"/>
        <v>11642.917791906873</v>
      </c>
      <c r="BG43" s="119">
        <f t="shared" si="13"/>
        <v>12934.185497335639</v>
      </c>
      <c r="BH43" s="190">
        <f t="shared" si="13"/>
        <v>14337.895</v>
      </c>
      <c r="BI43" s="119">
        <f t="shared" si="13"/>
        <v>14851.108266184932</v>
      </c>
      <c r="BJ43" s="119">
        <f t="shared" si="13"/>
        <v>15606.962786808102</v>
      </c>
      <c r="BK43" s="119">
        <f t="shared" si="13"/>
        <v>16475.056454099642</v>
      </c>
      <c r="BL43" s="119">
        <f t="shared" si="13"/>
        <v>17124.297496262265</v>
      </c>
      <c r="BM43" s="119">
        <f t="shared" si="13"/>
        <v>19907.435506014201</v>
      </c>
      <c r="BN43" s="119">
        <f t="shared" si="13"/>
        <v>20414.563520732176</v>
      </c>
      <c r="BO43" s="119">
        <f t="shared" si="13"/>
        <v>20938.004279022898</v>
      </c>
      <c r="BP43" s="119">
        <f t="shared" si="13"/>
        <v>21509.88625096246</v>
      </c>
      <c r="BQ43" s="119">
        <f t="shared" si="13"/>
        <v>21161.323002563695</v>
      </c>
      <c r="BR43" s="119">
        <f t="shared" si="13"/>
        <v>20772.358298077415</v>
      </c>
      <c r="BS43" s="119">
        <f t="shared" si="13"/>
        <v>20356.094250697701</v>
      </c>
      <c r="BT43" s="119">
        <f t="shared" si="13"/>
        <v>19592.933527166853</v>
      </c>
      <c r="BU43" s="119">
        <f t="shared" si="13"/>
        <v>19548.026928880703</v>
      </c>
      <c r="BV43" s="119">
        <f t="shared" si="13"/>
        <v>18626.571984136572</v>
      </c>
      <c r="BW43" s="119">
        <f t="shared" si="13"/>
        <v>16352.933333118712</v>
      </c>
      <c r="BX43" s="119">
        <f t="shared" si="13"/>
        <v>15403.227759314454</v>
      </c>
      <c r="BY43" s="119">
        <f t="shared" si="13"/>
        <v>14341.881636785149</v>
      </c>
      <c r="BZ43" s="119">
        <f t="shared" si="13"/>
        <v>13345.29697907994</v>
      </c>
      <c r="CA43" s="119">
        <f t="shared" si="13"/>
        <v>11843.423374593451</v>
      </c>
      <c r="CB43" s="119">
        <f t="shared" si="13"/>
        <v>9899.2403007793473</v>
      </c>
      <c r="CC43" s="120">
        <f t="shared" si="13"/>
        <v>7518.6251736310605</v>
      </c>
    </row>
    <row r="44" spans="1:81" ht="26.25" customHeight="1" x14ac:dyDescent="0.4">
      <c r="A44" s="113"/>
      <c r="B44" s="63" t="s">
        <v>389</v>
      </c>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20"/>
    </row>
    <row r="45" spans="1:81" x14ac:dyDescent="0.4">
      <c r="A45" s="113"/>
      <c r="B45" s="59" t="s">
        <v>390</v>
      </c>
      <c r="AH45" s="119">
        <v>24</v>
      </c>
      <c r="AI45" s="119">
        <v>27</v>
      </c>
      <c r="AJ45" s="119">
        <v>42</v>
      </c>
      <c r="AK45" s="119">
        <v>66</v>
      </c>
      <c r="AL45" s="119">
        <v>94</v>
      </c>
      <c r="AM45" s="119">
        <v>123</v>
      </c>
      <c r="AN45" s="119">
        <v>126</v>
      </c>
      <c r="AO45" s="119">
        <v>130</v>
      </c>
      <c r="AP45" s="119">
        <v>161</v>
      </c>
      <c r="AQ45" s="119">
        <v>179.708</v>
      </c>
      <c r="AR45" s="119">
        <v>394.245</v>
      </c>
      <c r="AS45" s="119">
        <v>425.16500000000002</v>
      </c>
      <c r="AT45" s="119">
        <v>494.35300000000001</v>
      </c>
      <c r="AU45" s="119">
        <v>626.245</v>
      </c>
      <c r="AV45" s="119">
        <v>928.67899999999997</v>
      </c>
      <c r="AW45" s="119">
        <v>1207.7750000000001</v>
      </c>
      <c r="AX45" s="119">
        <v>1440.797</v>
      </c>
      <c r="AY45" s="119">
        <v>1739.5630000000001</v>
      </c>
      <c r="AZ45" s="119">
        <v>2083.6799999999998</v>
      </c>
      <c r="BA45" s="119">
        <v>2326.3319999999999</v>
      </c>
      <c r="BB45" s="119">
        <v>2428.9789999999998</v>
      </c>
      <c r="BC45" s="119">
        <v>1895.7190000000001</v>
      </c>
      <c r="BD45" s="119">
        <v>1.71</v>
      </c>
      <c r="BE45" s="119">
        <v>0</v>
      </c>
      <c r="BF45" s="119">
        <v>0</v>
      </c>
      <c r="BG45" s="119">
        <v>8.5208560000000017E-2</v>
      </c>
      <c r="BH45" s="119">
        <v>0</v>
      </c>
      <c r="BI45" s="119">
        <v>0</v>
      </c>
      <c r="BJ45" s="119">
        <v>0</v>
      </c>
      <c r="BK45" s="119">
        <v>0</v>
      </c>
      <c r="BL45" s="119">
        <v>0</v>
      </c>
      <c r="BM45" s="119">
        <v>0</v>
      </c>
      <c r="BN45" s="119">
        <v>0</v>
      </c>
      <c r="BO45" s="119">
        <v>0</v>
      </c>
      <c r="BP45" s="119">
        <v>0</v>
      </c>
      <c r="BQ45" s="119">
        <v>0</v>
      </c>
      <c r="BR45" s="119">
        <v>0</v>
      </c>
      <c r="BS45" s="119">
        <v>0</v>
      </c>
      <c r="BT45" s="119">
        <v>0</v>
      </c>
      <c r="BU45" s="119">
        <v>0</v>
      </c>
      <c r="BV45" s="119">
        <v>0</v>
      </c>
      <c r="BW45" s="119">
        <v>0</v>
      </c>
      <c r="BX45" s="119">
        <v>0</v>
      </c>
      <c r="BY45" s="119">
        <v>0</v>
      </c>
      <c r="BZ45" s="119">
        <v>0</v>
      </c>
      <c r="CA45" s="119">
        <v>0</v>
      </c>
      <c r="CB45" s="119">
        <v>0</v>
      </c>
      <c r="CC45" s="120">
        <v>0</v>
      </c>
    </row>
    <row r="46" spans="1:81" x14ac:dyDescent="0.4">
      <c r="A46" s="113"/>
      <c r="B46" s="155" t="s">
        <v>391</v>
      </c>
      <c r="AH46" s="119">
        <v>14.511966970103668</v>
      </c>
      <c r="AI46" s="119">
        <v>16.133326530612248</v>
      </c>
      <c r="AJ46" s="119">
        <v>24.717428571428567</v>
      </c>
      <c r="AK46" s="119">
        <v>38.256555984555987</v>
      </c>
      <c r="AL46" s="119">
        <v>53.688094574692514</v>
      </c>
      <c r="AM46" s="119">
        <v>69.433802484230412</v>
      </c>
      <c r="AN46" s="119">
        <v>70.79400989192159</v>
      </c>
      <c r="AO46" s="119">
        <v>72.922577563434828</v>
      </c>
      <c r="AP46" s="119">
        <v>90.311245126833001</v>
      </c>
      <c r="AQ46" s="119">
        <v>101.14080485724621</v>
      </c>
      <c r="AR46" s="119">
        <v>214.69849528659114</v>
      </c>
      <c r="AS46" s="119">
        <v>246.22674990624449</v>
      </c>
      <c r="AT46" s="119">
        <v>290.78532291356805</v>
      </c>
      <c r="AU46" s="119">
        <v>374.87953670196288</v>
      </c>
      <c r="AV46" s="119">
        <v>515.91282807874779</v>
      </c>
      <c r="AW46" s="119">
        <v>639.46872373484587</v>
      </c>
      <c r="AX46" s="119">
        <v>746.17943712198155</v>
      </c>
      <c r="AY46" s="119">
        <v>868.26822643117271</v>
      </c>
      <c r="AZ46" s="119">
        <v>1014.3606606667142</v>
      </c>
      <c r="BA46" s="119">
        <v>1119.2241017635679</v>
      </c>
      <c r="BB46" s="119">
        <v>1161.318333432162</v>
      </c>
      <c r="BC46" s="119">
        <v>952.99214417084886</v>
      </c>
      <c r="BD46" s="119">
        <v>0.85962981144998363</v>
      </c>
      <c r="BE46" s="119">
        <v>0</v>
      </c>
      <c r="BF46" s="119">
        <v>0</v>
      </c>
      <c r="BG46" s="119">
        <v>4.2834981501008555E-2</v>
      </c>
      <c r="BH46" s="119">
        <v>0</v>
      </c>
      <c r="BI46" s="119">
        <v>0</v>
      </c>
      <c r="BJ46" s="119">
        <v>0</v>
      </c>
      <c r="BK46" s="119">
        <v>0</v>
      </c>
      <c r="BL46" s="119">
        <v>0</v>
      </c>
      <c r="BM46" s="119">
        <v>0</v>
      </c>
      <c r="BN46" s="119">
        <v>0</v>
      </c>
      <c r="BO46" s="119">
        <v>0</v>
      </c>
      <c r="BP46" s="119">
        <v>0</v>
      </c>
      <c r="BQ46" s="119">
        <v>0</v>
      </c>
      <c r="BR46" s="119">
        <v>0</v>
      </c>
      <c r="BS46" s="119">
        <v>0</v>
      </c>
      <c r="BT46" s="119">
        <v>0</v>
      </c>
      <c r="BU46" s="119">
        <v>0</v>
      </c>
      <c r="BV46" s="119">
        <v>0</v>
      </c>
      <c r="BW46" s="119">
        <v>0</v>
      </c>
      <c r="BX46" s="119">
        <v>0</v>
      </c>
      <c r="BY46" s="119">
        <v>0</v>
      </c>
      <c r="BZ46" s="119">
        <v>0</v>
      </c>
      <c r="CA46" s="119">
        <v>0</v>
      </c>
      <c r="CB46" s="119">
        <v>0</v>
      </c>
      <c r="CC46" s="120">
        <v>0</v>
      </c>
    </row>
    <row r="47" spans="1:81" x14ac:dyDescent="0.4">
      <c r="A47" s="113"/>
      <c r="B47" s="155" t="s">
        <v>392</v>
      </c>
      <c r="AH47" s="119">
        <v>9.4880330298963322</v>
      </c>
      <c r="AI47" s="119">
        <v>10.866673469387752</v>
      </c>
      <c r="AJ47" s="119">
        <v>17.282571428571433</v>
      </c>
      <c r="AK47" s="119">
        <v>27.743444015444013</v>
      </c>
      <c r="AL47" s="119">
        <v>40.311905425307486</v>
      </c>
      <c r="AM47" s="119">
        <v>53.566197515769588</v>
      </c>
      <c r="AN47" s="119">
        <v>55.20599010807841</v>
      </c>
      <c r="AO47" s="119">
        <v>57.077422436565172</v>
      </c>
      <c r="AP47" s="119">
        <v>70.688754873166999</v>
      </c>
      <c r="AQ47" s="119">
        <v>78.567195142753789</v>
      </c>
      <c r="AR47" s="119">
        <v>179.54650471340884</v>
      </c>
      <c r="AS47" s="119">
        <v>178.93825009375556</v>
      </c>
      <c r="AT47" s="119">
        <v>203.56767708643196</v>
      </c>
      <c r="AU47" s="119">
        <v>251.36546329803713</v>
      </c>
      <c r="AV47" s="119">
        <v>412.76617192125207</v>
      </c>
      <c r="AW47" s="119">
        <v>568.30627626515411</v>
      </c>
      <c r="AX47" s="119">
        <v>694.61756287801848</v>
      </c>
      <c r="AY47" s="119">
        <v>871.2947735688274</v>
      </c>
      <c r="AZ47" s="119">
        <v>1069.3193393332856</v>
      </c>
      <c r="BA47" s="119">
        <v>1207.107898236432</v>
      </c>
      <c r="BB47" s="119">
        <v>1267.660666567838</v>
      </c>
      <c r="BC47" s="119">
        <v>942.7268558291513</v>
      </c>
      <c r="BD47" s="119">
        <v>0.85037018855001634</v>
      </c>
      <c r="BE47" s="119">
        <v>0</v>
      </c>
      <c r="BF47" s="119">
        <v>0</v>
      </c>
      <c r="BG47" s="119">
        <v>4.2373578498991461E-2</v>
      </c>
      <c r="BH47" s="119">
        <v>0</v>
      </c>
      <c r="BI47" s="119">
        <v>0</v>
      </c>
      <c r="BJ47" s="119">
        <v>0</v>
      </c>
      <c r="BK47" s="119">
        <v>0</v>
      </c>
      <c r="BL47" s="119">
        <v>0</v>
      </c>
      <c r="BM47" s="119">
        <v>0</v>
      </c>
      <c r="BN47" s="119">
        <v>0</v>
      </c>
      <c r="BO47" s="119">
        <v>0</v>
      </c>
      <c r="BP47" s="119">
        <v>0</v>
      </c>
      <c r="BQ47" s="119">
        <v>0</v>
      </c>
      <c r="BR47" s="119">
        <v>0</v>
      </c>
      <c r="BS47" s="119">
        <v>0</v>
      </c>
      <c r="BT47" s="119">
        <v>0</v>
      </c>
      <c r="BU47" s="119">
        <v>0</v>
      </c>
      <c r="BV47" s="119">
        <v>0</v>
      </c>
      <c r="BW47" s="119">
        <v>0</v>
      </c>
      <c r="BX47" s="119">
        <v>0</v>
      </c>
      <c r="BY47" s="119">
        <v>0</v>
      </c>
      <c r="BZ47" s="119">
        <v>0</v>
      </c>
      <c r="CA47" s="119">
        <v>0</v>
      </c>
      <c r="CB47" s="119">
        <v>0</v>
      </c>
      <c r="CC47" s="120">
        <v>0</v>
      </c>
    </row>
    <row r="48" spans="1:81" x14ac:dyDescent="0.4">
      <c r="A48" s="113"/>
      <c r="B48" s="155" t="s">
        <v>393</v>
      </c>
      <c r="AH48" s="119">
        <v>13.756276951258759</v>
      </c>
      <c r="AI48" s="119">
        <v>14.721428571428573</v>
      </c>
      <c r="AJ48" s="119">
        <v>22.033333333333331</v>
      </c>
      <c r="AK48" s="119">
        <v>32.202197802197801</v>
      </c>
      <c r="AL48" s="119">
        <v>41.401985111662533</v>
      </c>
      <c r="AM48" s="119">
        <v>50.329731447640235</v>
      </c>
      <c r="AN48" s="119">
        <v>51.097730029457637</v>
      </c>
      <c r="AO48" s="119">
        <v>53.433919597989942</v>
      </c>
      <c r="AP48" s="119">
        <v>66.668636363636352</v>
      </c>
      <c r="AQ48" s="119">
        <v>77.651036790439605</v>
      </c>
      <c r="AR48" s="119">
        <v>134.98114050144258</v>
      </c>
      <c r="AS48" s="119">
        <v>173.14325355946306</v>
      </c>
      <c r="AT48" s="119">
        <v>199.74592724262308</v>
      </c>
      <c r="AU48" s="119">
        <v>245.91611603384013</v>
      </c>
      <c r="AV48" s="119">
        <v>404.6508545365192</v>
      </c>
      <c r="AW48" s="119">
        <v>552.73875902745692</v>
      </c>
      <c r="AX48" s="119">
        <v>656.20748239800935</v>
      </c>
      <c r="AY48" s="119">
        <v>792.96442475354183</v>
      </c>
      <c r="AZ48" s="119">
        <v>949.43287308560286</v>
      </c>
      <c r="BA48" s="119">
        <v>1104.2454763063374</v>
      </c>
      <c r="BB48" s="119">
        <v>1220.2878674290116</v>
      </c>
      <c r="BC48" s="119">
        <v>970.71840220705849</v>
      </c>
      <c r="BD48" s="119">
        <v>0.8756194709100189</v>
      </c>
      <c r="BE48" s="119">
        <v>0</v>
      </c>
      <c r="BF48" s="119">
        <v>0</v>
      </c>
      <c r="BG48" s="119">
        <v>4.3631739312400351E-2</v>
      </c>
      <c r="BH48" s="119">
        <v>0</v>
      </c>
      <c r="BI48" s="119">
        <v>0</v>
      </c>
      <c r="BJ48" s="119">
        <v>0</v>
      </c>
      <c r="BK48" s="119">
        <v>0</v>
      </c>
      <c r="BL48" s="119">
        <v>0</v>
      </c>
      <c r="BM48" s="119">
        <v>0</v>
      </c>
      <c r="BN48" s="119">
        <v>0</v>
      </c>
      <c r="BO48" s="119">
        <v>0</v>
      </c>
      <c r="BP48" s="119">
        <v>0</v>
      </c>
      <c r="BQ48" s="119">
        <v>0</v>
      </c>
      <c r="BR48" s="119">
        <v>0</v>
      </c>
      <c r="BS48" s="119">
        <v>0</v>
      </c>
      <c r="BT48" s="119">
        <v>0</v>
      </c>
      <c r="BU48" s="119">
        <v>0</v>
      </c>
      <c r="BV48" s="119">
        <v>0</v>
      </c>
      <c r="BW48" s="119">
        <v>0</v>
      </c>
      <c r="BX48" s="119">
        <v>0</v>
      </c>
      <c r="BY48" s="119">
        <v>0</v>
      </c>
      <c r="BZ48" s="119">
        <v>0</v>
      </c>
      <c r="CA48" s="119">
        <v>0</v>
      </c>
      <c r="CB48" s="119">
        <v>0</v>
      </c>
      <c r="CC48" s="120">
        <v>0</v>
      </c>
    </row>
    <row r="49" spans="1:81" x14ac:dyDescent="0.4">
      <c r="A49" s="113"/>
      <c r="B49" s="155" t="s">
        <v>394</v>
      </c>
      <c r="AH49" s="119">
        <v>10.243723048741241</v>
      </c>
      <c r="AI49" s="119">
        <v>12.278571428571427</v>
      </c>
      <c r="AJ49" s="119">
        <v>19.966666666666669</v>
      </c>
      <c r="AK49" s="119">
        <v>33.797802197802199</v>
      </c>
      <c r="AL49" s="119">
        <v>52.598014888337467</v>
      </c>
      <c r="AM49" s="119">
        <v>72.670268552359772</v>
      </c>
      <c r="AN49" s="119">
        <v>74.902269970542363</v>
      </c>
      <c r="AO49" s="119">
        <v>76.566080402010058</v>
      </c>
      <c r="AP49" s="119">
        <v>94.331363636363648</v>
      </c>
      <c r="AQ49" s="119">
        <v>102.05696320956039</v>
      </c>
      <c r="AR49" s="119">
        <v>259.26385949855739</v>
      </c>
      <c r="AS49" s="119">
        <v>252.02174644053699</v>
      </c>
      <c r="AT49" s="119">
        <v>294.60707275737695</v>
      </c>
      <c r="AU49" s="119">
        <v>380.32888396615988</v>
      </c>
      <c r="AV49" s="119">
        <v>524.02814546348088</v>
      </c>
      <c r="AW49" s="119">
        <v>655.03624097254328</v>
      </c>
      <c r="AX49" s="119">
        <v>784.58951760199068</v>
      </c>
      <c r="AY49" s="119">
        <v>946.59857524645815</v>
      </c>
      <c r="AZ49" s="119">
        <v>1134.2471269143971</v>
      </c>
      <c r="BA49" s="119">
        <v>1222.0865236936625</v>
      </c>
      <c r="BB49" s="119">
        <v>1208.691132570988</v>
      </c>
      <c r="BC49" s="119">
        <v>925.00059779294145</v>
      </c>
      <c r="BD49" s="119">
        <v>0.83438052908998106</v>
      </c>
      <c r="BE49" s="119">
        <v>0</v>
      </c>
      <c r="BF49" s="119">
        <v>0</v>
      </c>
      <c r="BG49" s="119">
        <v>4.1576820687599665E-2</v>
      </c>
      <c r="BH49" s="119">
        <v>0</v>
      </c>
      <c r="BI49" s="119">
        <v>0</v>
      </c>
      <c r="BJ49" s="119">
        <v>0</v>
      </c>
      <c r="BK49" s="119">
        <v>0</v>
      </c>
      <c r="BL49" s="119">
        <v>0</v>
      </c>
      <c r="BM49" s="119">
        <v>0</v>
      </c>
      <c r="BN49" s="119">
        <v>0</v>
      </c>
      <c r="BO49" s="119">
        <v>0</v>
      </c>
      <c r="BP49" s="119">
        <v>0</v>
      </c>
      <c r="BQ49" s="119">
        <v>0</v>
      </c>
      <c r="BR49" s="119">
        <v>0</v>
      </c>
      <c r="BS49" s="119">
        <v>0</v>
      </c>
      <c r="BT49" s="119">
        <v>0</v>
      </c>
      <c r="BU49" s="119">
        <v>0</v>
      </c>
      <c r="BV49" s="119">
        <v>0</v>
      </c>
      <c r="BW49" s="119">
        <v>0</v>
      </c>
      <c r="BX49" s="119">
        <v>0</v>
      </c>
      <c r="BY49" s="119">
        <v>0</v>
      </c>
      <c r="BZ49" s="119">
        <v>0</v>
      </c>
      <c r="CA49" s="119">
        <v>0</v>
      </c>
      <c r="CB49" s="119">
        <v>0</v>
      </c>
      <c r="CC49" s="120">
        <v>0</v>
      </c>
    </row>
    <row r="50" spans="1:81" ht="26.25" customHeight="1" x14ac:dyDescent="0.4">
      <c r="A50" s="113"/>
      <c r="B50" s="59" t="s">
        <v>226</v>
      </c>
      <c r="AH50" s="119">
        <v>0</v>
      </c>
      <c r="AI50" s="119">
        <v>0</v>
      </c>
      <c r="AJ50" s="119">
        <v>0</v>
      </c>
      <c r="AK50" s="119">
        <v>0</v>
      </c>
      <c r="AL50" s="119">
        <v>0</v>
      </c>
      <c r="AM50" s="119">
        <v>0</v>
      </c>
      <c r="AN50" s="119">
        <v>0</v>
      </c>
      <c r="AO50" s="119">
        <v>0</v>
      </c>
      <c r="AP50" s="119">
        <v>0</v>
      </c>
      <c r="AQ50" s="119">
        <v>0</v>
      </c>
      <c r="AR50" s="119">
        <v>0</v>
      </c>
      <c r="AS50" s="119">
        <v>0</v>
      </c>
      <c r="AT50" s="119">
        <v>0</v>
      </c>
      <c r="AU50" s="119">
        <v>0</v>
      </c>
      <c r="AV50" s="119">
        <v>2.8769999999999998</v>
      </c>
      <c r="AW50" s="119">
        <v>7.2039999999999997</v>
      </c>
      <c r="AX50" s="119">
        <v>11.369</v>
      </c>
      <c r="AY50" s="119">
        <v>19.163</v>
      </c>
      <c r="AZ50" s="119">
        <v>34.027000000000001</v>
      </c>
      <c r="BA50" s="119">
        <v>42.026000000000003</v>
      </c>
      <c r="BB50" s="119">
        <v>48.832000000000001</v>
      </c>
      <c r="BC50" s="119">
        <v>39.287999999999997</v>
      </c>
      <c r="BD50" s="119">
        <v>-6.0999999999999999E-2</v>
      </c>
      <c r="BE50" s="119">
        <v>-8.6436562195121955E-2</v>
      </c>
      <c r="BF50" s="119">
        <v>-0.14737339999999999</v>
      </c>
      <c r="BG50" s="119">
        <v>8.5208560000000017E-2</v>
      </c>
      <c r="BH50" s="119">
        <v>-2.9000000000000001E-2</v>
      </c>
      <c r="BI50" s="119">
        <v>0</v>
      </c>
      <c r="BJ50" s="119">
        <v>0</v>
      </c>
      <c r="BK50" s="119">
        <v>0</v>
      </c>
      <c r="BL50" s="119">
        <v>0</v>
      </c>
      <c r="BM50" s="119">
        <v>0</v>
      </c>
      <c r="BN50" s="119">
        <v>0</v>
      </c>
      <c r="BO50" s="119">
        <v>0</v>
      </c>
      <c r="BP50" s="119">
        <v>0</v>
      </c>
      <c r="BQ50" s="119">
        <v>0</v>
      </c>
      <c r="BR50" s="119">
        <v>0</v>
      </c>
      <c r="BS50" s="119">
        <v>0</v>
      </c>
      <c r="BT50" s="119">
        <v>0</v>
      </c>
      <c r="BU50" s="119">
        <v>0</v>
      </c>
      <c r="BV50" s="119">
        <v>0</v>
      </c>
      <c r="BW50" s="119">
        <v>0</v>
      </c>
      <c r="BX50" s="119">
        <v>0</v>
      </c>
      <c r="BY50" s="119">
        <v>0</v>
      </c>
      <c r="BZ50" s="119">
        <v>0</v>
      </c>
      <c r="CA50" s="119">
        <v>0</v>
      </c>
      <c r="CB50" s="119">
        <v>0</v>
      </c>
      <c r="CC50" s="120">
        <v>0</v>
      </c>
    </row>
    <row r="51" spans="1:81" x14ac:dyDescent="0.4">
      <c r="A51" s="113"/>
      <c r="B51" s="155" t="s">
        <v>391</v>
      </c>
      <c r="AH51" s="119">
        <v>0</v>
      </c>
      <c r="AI51" s="119">
        <v>0</v>
      </c>
      <c r="AJ51" s="119">
        <v>0</v>
      </c>
      <c r="AK51" s="119">
        <v>0</v>
      </c>
      <c r="AL51" s="119">
        <v>0</v>
      </c>
      <c r="AM51" s="119">
        <v>0</v>
      </c>
      <c r="AN51" s="119">
        <v>0</v>
      </c>
      <c r="AO51" s="119">
        <v>0</v>
      </c>
      <c r="AP51" s="119">
        <v>0</v>
      </c>
      <c r="AQ51" s="119">
        <v>0</v>
      </c>
      <c r="AR51" s="119">
        <v>0</v>
      </c>
      <c r="AS51" s="119">
        <v>0</v>
      </c>
      <c r="AT51" s="119">
        <v>0</v>
      </c>
      <c r="AU51" s="119">
        <v>0</v>
      </c>
      <c r="AV51" s="119">
        <v>0.65355075911120464</v>
      </c>
      <c r="AW51" s="119">
        <v>1.6217743773994191</v>
      </c>
      <c r="AX51" s="119">
        <v>2.5752797853609004</v>
      </c>
      <c r="AY51" s="119">
        <v>4.0695107580942906</v>
      </c>
      <c r="AZ51" s="119">
        <v>7.3852964480226744</v>
      </c>
      <c r="BA51" s="119">
        <v>9.2967079417926204</v>
      </c>
      <c r="BB51" s="119">
        <v>10.80366474213008</v>
      </c>
      <c r="BC51" s="119">
        <v>9.355921533335783</v>
      </c>
      <c r="BD51" s="119">
        <v>0</v>
      </c>
      <c r="BE51" s="119">
        <v>0</v>
      </c>
      <c r="BF51" s="119">
        <v>0</v>
      </c>
      <c r="BG51" s="119">
        <v>0</v>
      </c>
      <c r="BH51" s="119">
        <v>0</v>
      </c>
      <c r="BI51" s="119">
        <v>0</v>
      </c>
      <c r="BJ51" s="119">
        <v>0</v>
      </c>
      <c r="BK51" s="119">
        <v>0</v>
      </c>
      <c r="BL51" s="119">
        <v>0</v>
      </c>
      <c r="BM51" s="119">
        <v>0</v>
      </c>
      <c r="BN51" s="119">
        <v>0</v>
      </c>
      <c r="BO51" s="119">
        <v>0</v>
      </c>
      <c r="BP51" s="119">
        <v>0</v>
      </c>
      <c r="BQ51" s="119">
        <v>0</v>
      </c>
      <c r="BR51" s="119">
        <v>0</v>
      </c>
      <c r="BS51" s="119">
        <v>0</v>
      </c>
      <c r="BT51" s="119">
        <v>0</v>
      </c>
      <c r="BU51" s="119">
        <v>0</v>
      </c>
      <c r="BV51" s="119">
        <v>0</v>
      </c>
      <c r="BW51" s="119">
        <v>0</v>
      </c>
      <c r="BX51" s="119">
        <v>0</v>
      </c>
      <c r="BY51" s="119">
        <v>0</v>
      </c>
      <c r="BZ51" s="119">
        <v>0</v>
      </c>
      <c r="CA51" s="119">
        <v>0</v>
      </c>
      <c r="CB51" s="119">
        <v>0</v>
      </c>
      <c r="CC51" s="120">
        <v>0</v>
      </c>
    </row>
    <row r="52" spans="1:81" x14ac:dyDescent="0.4">
      <c r="A52" s="113"/>
      <c r="B52" s="155" t="s">
        <v>392</v>
      </c>
      <c r="AH52" s="119">
        <v>0</v>
      </c>
      <c r="AI52" s="119">
        <v>0</v>
      </c>
      <c r="AJ52" s="119">
        <v>0</v>
      </c>
      <c r="AK52" s="119">
        <v>0</v>
      </c>
      <c r="AL52" s="119">
        <v>0</v>
      </c>
      <c r="AM52" s="119">
        <v>0</v>
      </c>
      <c r="AN52" s="119">
        <v>0</v>
      </c>
      <c r="AO52" s="119">
        <v>0</v>
      </c>
      <c r="AP52" s="119">
        <v>0</v>
      </c>
      <c r="AQ52" s="119">
        <v>0</v>
      </c>
      <c r="AR52" s="119">
        <v>0</v>
      </c>
      <c r="AS52" s="119">
        <v>0</v>
      </c>
      <c r="AT52" s="119">
        <v>0</v>
      </c>
      <c r="AU52" s="119">
        <v>0</v>
      </c>
      <c r="AV52" s="119">
        <v>2.2234492408887951</v>
      </c>
      <c r="AW52" s="119">
        <v>5.5822256226005811</v>
      </c>
      <c r="AX52" s="119">
        <v>8.7937202146390998</v>
      </c>
      <c r="AY52" s="119">
        <v>15.09348924190571</v>
      </c>
      <c r="AZ52" s="119">
        <v>26.641703551977329</v>
      </c>
      <c r="BA52" s="119">
        <v>32.729292058207385</v>
      </c>
      <c r="BB52" s="119">
        <v>38.028335257869927</v>
      </c>
      <c r="BC52" s="119">
        <v>29.932078466664212</v>
      </c>
      <c r="BD52" s="119">
        <v>-6.0999999999999999E-2</v>
      </c>
      <c r="BE52" s="119">
        <v>-8.6436562195121955E-2</v>
      </c>
      <c r="BF52" s="119">
        <v>-0.14737339999999999</v>
      </c>
      <c r="BG52" s="119">
        <v>8.5208560000000017E-2</v>
      </c>
      <c r="BH52" s="119">
        <v>-2.9000000000000001E-2</v>
      </c>
      <c r="BI52" s="119">
        <v>0</v>
      </c>
      <c r="BJ52" s="119">
        <v>0</v>
      </c>
      <c r="BK52" s="119">
        <v>0</v>
      </c>
      <c r="BL52" s="119">
        <v>0</v>
      </c>
      <c r="BM52" s="119">
        <v>0</v>
      </c>
      <c r="BN52" s="119">
        <v>0</v>
      </c>
      <c r="BO52" s="119">
        <v>0</v>
      </c>
      <c r="BP52" s="119">
        <v>0</v>
      </c>
      <c r="BQ52" s="119">
        <v>0</v>
      </c>
      <c r="BR52" s="119">
        <v>0</v>
      </c>
      <c r="BS52" s="119">
        <v>0</v>
      </c>
      <c r="BT52" s="119">
        <v>0</v>
      </c>
      <c r="BU52" s="119">
        <v>0</v>
      </c>
      <c r="BV52" s="119">
        <v>0</v>
      </c>
      <c r="BW52" s="119">
        <v>0</v>
      </c>
      <c r="BX52" s="119">
        <v>0</v>
      </c>
      <c r="BY52" s="119">
        <v>0</v>
      </c>
      <c r="BZ52" s="119">
        <v>0</v>
      </c>
      <c r="CA52" s="119">
        <v>0</v>
      </c>
      <c r="CB52" s="119">
        <v>0</v>
      </c>
      <c r="CC52" s="120">
        <v>0</v>
      </c>
    </row>
    <row r="53" spans="1:81" x14ac:dyDescent="0.4">
      <c r="A53" s="113"/>
      <c r="B53" s="59" t="s">
        <v>330</v>
      </c>
      <c r="AH53" s="119">
        <v>0</v>
      </c>
      <c r="AI53" s="119">
        <v>0</v>
      </c>
      <c r="AJ53" s="119">
        <v>0</v>
      </c>
      <c r="AK53" s="119">
        <v>0</v>
      </c>
      <c r="AL53" s="119">
        <v>0</v>
      </c>
      <c r="AM53" s="119">
        <v>0</v>
      </c>
      <c r="AN53" s="119">
        <v>0</v>
      </c>
      <c r="AO53" s="119">
        <v>0</v>
      </c>
      <c r="AP53" s="119">
        <v>0</v>
      </c>
      <c r="AQ53" s="119">
        <v>0</v>
      </c>
      <c r="AR53" s="119">
        <v>0</v>
      </c>
      <c r="AS53" s="119">
        <v>0</v>
      </c>
      <c r="AT53" s="119">
        <v>0</v>
      </c>
      <c r="AU53" s="119">
        <v>0</v>
      </c>
      <c r="AV53" s="119">
        <v>0</v>
      </c>
      <c r="AW53" s="119">
        <v>0</v>
      </c>
      <c r="AX53" s="119">
        <v>0</v>
      </c>
      <c r="AY53" s="119">
        <v>0</v>
      </c>
      <c r="AZ53" s="119">
        <v>3.1930000000000001</v>
      </c>
      <c r="BA53" s="119">
        <v>23.582999999999998</v>
      </c>
      <c r="BB53" s="119">
        <v>32.392000000000003</v>
      </c>
      <c r="BC53" s="119">
        <v>27.45</v>
      </c>
      <c r="BD53" s="119">
        <v>4.1689999999999996</v>
      </c>
      <c r="BE53" s="119">
        <v>6.0000000000000001E-3</v>
      </c>
      <c r="BF53" s="119">
        <v>4.2999999999999997E-2</v>
      </c>
      <c r="BG53" s="119">
        <v>0</v>
      </c>
      <c r="BH53" s="119">
        <v>0</v>
      </c>
      <c r="BI53" s="119">
        <v>0</v>
      </c>
      <c r="BJ53" s="119">
        <v>0</v>
      </c>
      <c r="BK53" s="119">
        <v>0</v>
      </c>
      <c r="BL53" s="119">
        <v>0</v>
      </c>
      <c r="BM53" s="119">
        <v>0</v>
      </c>
      <c r="BN53" s="119">
        <v>0</v>
      </c>
      <c r="BO53" s="119">
        <v>0</v>
      </c>
      <c r="BP53" s="119">
        <v>0</v>
      </c>
      <c r="BQ53" s="119">
        <v>0</v>
      </c>
      <c r="BR53" s="119">
        <v>0</v>
      </c>
      <c r="BS53" s="119">
        <v>0</v>
      </c>
      <c r="BT53" s="119">
        <v>0</v>
      </c>
      <c r="BU53" s="119">
        <v>0</v>
      </c>
      <c r="BV53" s="119">
        <v>0</v>
      </c>
      <c r="BW53" s="119">
        <v>0</v>
      </c>
      <c r="BX53" s="119">
        <v>0</v>
      </c>
      <c r="BY53" s="119">
        <v>0</v>
      </c>
      <c r="BZ53" s="119">
        <v>0</v>
      </c>
      <c r="CA53" s="119">
        <v>0</v>
      </c>
      <c r="CB53" s="119">
        <v>0</v>
      </c>
      <c r="CC53" s="120">
        <v>0</v>
      </c>
    </row>
    <row r="54" spans="1:81" x14ac:dyDescent="0.4">
      <c r="A54" s="113"/>
      <c r="B54" s="59" t="s">
        <v>395</v>
      </c>
      <c r="AH54" s="119">
        <f>Table_1a!AH36</f>
        <v>0</v>
      </c>
      <c r="AI54" s="119">
        <f>Table_1a!AI36</f>
        <v>0</v>
      </c>
      <c r="AJ54" s="119">
        <f>Table_1a!AJ36</f>
        <v>0</v>
      </c>
      <c r="AK54" s="119">
        <f>Table_1a!AK36</f>
        <v>0</v>
      </c>
      <c r="AL54" s="119">
        <f>Table_1a!AL36</f>
        <v>0</v>
      </c>
      <c r="AM54" s="119">
        <f>Table_1a!AM36</f>
        <v>0</v>
      </c>
      <c r="AN54" s="119">
        <f>Table_1a!AN36</f>
        <v>0</v>
      </c>
      <c r="AO54" s="119">
        <f>Table_1a!AO36</f>
        <v>0</v>
      </c>
      <c r="AP54" s="119">
        <f>Table_1a!AP36</f>
        <v>0</v>
      </c>
      <c r="AQ54" s="119">
        <f>Table_1a!AQ36</f>
        <v>0</v>
      </c>
      <c r="AR54" s="119">
        <f>Table_1a!AR36</f>
        <v>0</v>
      </c>
      <c r="AS54" s="119">
        <f>Table_1a!AS36</f>
        <v>0</v>
      </c>
      <c r="AT54" s="119">
        <f>Table_1a!AT36</f>
        <v>0</v>
      </c>
      <c r="AU54" s="119">
        <f>Table_1a!AU36</f>
        <v>0</v>
      </c>
      <c r="AV54" s="119">
        <f>Table_1a!AV36</f>
        <v>0</v>
      </c>
      <c r="AW54" s="119">
        <f>Table_1a!AW36</f>
        <v>0</v>
      </c>
      <c r="AX54" s="119">
        <f>Table_1a!AX36</f>
        <v>0</v>
      </c>
      <c r="AY54" s="119">
        <f>Table_1a!AY36</f>
        <v>0</v>
      </c>
      <c r="AZ54" s="119">
        <f>Table_1a!AZ36</f>
        <v>0</v>
      </c>
      <c r="BA54" s="119">
        <f>Table_1a!BA36</f>
        <v>0</v>
      </c>
      <c r="BB54" s="119">
        <f>Table_1a!BB36</f>
        <v>0</v>
      </c>
      <c r="BC54" s="119">
        <f>Table_1a!BC36</f>
        <v>0</v>
      </c>
      <c r="BD54" s="119">
        <f>Table_1a!BD36</f>
        <v>0</v>
      </c>
      <c r="BE54" s="119">
        <f>Table_1a!BE36</f>
        <v>0</v>
      </c>
      <c r="BF54" s="119">
        <f>Table_1a!BF36</f>
        <v>0</v>
      </c>
      <c r="BG54" s="119">
        <f>Table_1a!BG36</f>
        <v>0</v>
      </c>
      <c r="BH54" s="119">
        <f>Table_1a!BH36</f>
        <v>0</v>
      </c>
      <c r="BI54" s="119">
        <f>Table_1a!BI36</f>
        <v>0</v>
      </c>
      <c r="BJ54" s="119">
        <f>Table_1a!BJ36</f>
        <v>0</v>
      </c>
      <c r="BK54" s="119">
        <f>Table_1a!BK36</f>
        <v>0</v>
      </c>
      <c r="BL54" s="119">
        <f>Table_1a!BL36</f>
        <v>90.849720650000009</v>
      </c>
      <c r="BM54" s="119">
        <f>Table_1a!BM36</f>
        <v>106.96880001999999</v>
      </c>
      <c r="BN54" s="119">
        <f>Table_1a!BN36</f>
        <v>109.92031101000002</v>
      </c>
      <c r="BO54" s="119">
        <f>Table_1a!BO36</f>
        <v>115.96021940000001</v>
      </c>
      <c r="BP54" s="119">
        <f>Table_1a!BP36</f>
        <v>110.02752643000001</v>
      </c>
      <c r="BQ54" s="119">
        <f>Table_1a!BQ36</f>
        <v>101.38309716000001</v>
      </c>
      <c r="BR54" s="119">
        <f>Table_1a!BR36</f>
        <v>15.698963300000001</v>
      </c>
      <c r="BS54" s="119">
        <f>Table_1a!BS36</f>
        <v>0</v>
      </c>
      <c r="BT54" s="119">
        <f>Table_1a!BT36</f>
        <v>0</v>
      </c>
      <c r="BU54" s="119">
        <f>Table_1a!BU36</f>
        <v>0</v>
      </c>
      <c r="BV54" s="119">
        <f>Table_1a!BV36</f>
        <v>0</v>
      </c>
      <c r="BW54" s="119">
        <f>Table_1a!BW36</f>
        <v>0</v>
      </c>
      <c r="BX54" s="119">
        <f>Table_1a!BX36</f>
        <v>0</v>
      </c>
      <c r="BY54" s="119">
        <f>Table_1a!BY36</f>
        <v>0</v>
      </c>
      <c r="BZ54" s="119">
        <f>Table_1a!BZ36</f>
        <v>0</v>
      </c>
      <c r="CA54" s="119">
        <f>Table_1a!CA36</f>
        <v>0</v>
      </c>
      <c r="CB54" s="119">
        <f>Table_1a!CB36</f>
        <v>0</v>
      </c>
      <c r="CC54" s="120">
        <f>Table_1a!CC36</f>
        <v>0</v>
      </c>
    </row>
    <row r="55" spans="1:81" ht="26.25" customHeight="1" x14ac:dyDescent="0.4">
      <c r="A55" s="113"/>
      <c r="B55" s="63" t="s">
        <v>396</v>
      </c>
      <c r="AH55" s="119"/>
      <c r="AI55" s="119"/>
      <c r="AJ55" s="119"/>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c r="BK55" s="119"/>
      <c r="BL55" s="209" t="s">
        <v>373</v>
      </c>
      <c r="BM55" s="119"/>
      <c r="BN55" s="119"/>
      <c r="BO55" s="119"/>
      <c r="BP55" s="119"/>
      <c r="BQ55" s="119"/>
      <c r="BR55" s="119"/>
      <c r="BS55" s="119"/>
      <c r="BT55" s="119"/>
      <c r="BU55" s="119"/>
      <c r="BV55" s="119"/>
      <c r="BW55" s="119"/>
      <c r="BX55" s="119"/>
      <c r="BY55" s="119"/>
      <c r="BZ55" s="119"/>
      <c r="CA55" s="119"/>
      <c r="CB55" s="119"/>
      <c r="CC55" s="120"/>
    </row>
    <row r="56" spans="1:81" x14ac:dyDescent="0.4">
      <c r="A56" s="113"/>
      <c r="B56" s="59" t="s">
        <v>397</v>
      </c>
      <c r="AH56" s="119">
        <f>Council_Tax_Benefit!AH19</f>
        <v>189.0604099893182</v>
      </c>
      <c r="AI56" s="119">
        <f>Council_Tax_Benefit!AI19</f>
        <v>217.24186395918002</v>
      </c>
      <c r="AJ56" s="119">
        <f>Council_Tax_Benefit!AJ19</f>
        <v>291.64676658977385</v>
      </c>
      <c r="AK56" s="119">
        <f>Council_Tax_Benefit!AK19</f>
        <v>435.79447132057123</v>
      </c>
      <c r="AL56" s="119">
        <f>Council_Tax_Benefit!AL19</f>
        <v>531.64070822038082</v>
      </c>
      <c r="AM56" s="119">
        <f>Council_Tax_Benefit!AM19</f>
        <v>599.91337522552976</v>
      </c>
      <c r="AN56" s="119">
        <f>Council_Tax_Benefit!AN19</f>
        <v>667.59777746960162</v>
      </c>
      <c r="AO56" s="119">
        <f>Council_Tax_Benefit!AO19</f>
        <v>730.54411349699535</v>
      </c>
      <c r="AP56" s="119">
        <f>Council_Tax_Benefit!AP19</f>
        <v>805.60849456809274</v>
      </c>
      <c r="AQ56" s="119">
        <f>Council_Tax_Benefit!AQ19</f>
        <v>838.18835992187337</v>
      </c>
      <c r="AR56" s="119">
        <f>Council_Tax_Benefit!AR19</f>
        <v>760.26900000000001</v>
      </c>
      <c r="AS56" s="119">
        <f>Council_Tax_Benefit!AS19</f>
        <v>936.29321192193368</v>
      </c>
      <c r="AT56" s="119">
        <f>Council_Tax_Benefit!AT19</f>
        <v>1162.117</v>
      </c>
      <c r="AU56" s="119">
        <f>Council_Tax_Benefit!AU19</f>
        <v>670.327</v>
      </c>
      <c r="AV56" s="119">
        <f>Council_Tax_Benefit!AV19</f>
        <v>724.20100000000002</v>
      </c>
      <c r="AW56" s="119">
        <f>Council_Tax_Benefit!AW19</f>
        <v>941.47799999999995</v>
      </c>
      <c r="AX56" s="119">
        <f>Council_Tax_Benefit!AX19</f>
        <v>973.24916299999973</v>
      </c>
      <c r="AY56" s="119">
        <f>Council_Tax_Benefit!AY19</f>
        <v>991.50290500000006</v>
      </c>
      <c r="AZ56" s="119">
        <f>Council_Tax_Benefit!AZ19</f>
        <v>1035.1050220000002</v>
      </c>
      <c r="BA56" s="119">
        <f>Council_Tax_Benefit!BA19</f>
        <v>1079.5440269999999</v>
      </c>
      <c r="BB56" s="119">
        <f>Council_Tax_Benefit!BB19</f>
        <v>1124.7226409999994</v>
      </c>
      <c r="BC56" s="119">
        <f>Council_Tax_Benefit!BC19</f>
        <v>1163.735510948489</v>
      </c>
      <c r="BD56" s="119">
        <f>Council_Tax_Benefit!BD19</f>
        <v>1229.3620240181656</v>
      </c>
      <c r="BE56" s="119">
        <f>Council_Tax_Benefit!BE19</f>
        <v>1349.4457237699216</v>
      </c>
      <c r="BF56" s="119">
        <f>Council_Tax_Benefit!BF19</f>
        <v>1430.8457317625675</v>
      </c>
      <c r="BG56" s="119">
        <f>Council_Tax_Benefit!BG19</f>
        <v>1612.517104499429</v>
      </c>
      <c r="BH56" s="119">
        <f>Council_Tax_Benefit!BH19</f>
        <v>1828.5273484448542</v>
      </c>
      <c r="BI56" s="119">
        <f>Council_Tax_Benefit!BI19</f>
        <v>1843.2959341159444</v>
      </c>
      <c r="BJ56" s="119">
        <f>Council_Tax_Benefit!BJ19</f>
        <v>2003.9939900362206</v>
      </c>
      <c r="BK56" s="119">
        <f>Council_Tax_Benefit!BK19</f>
        <v>2046.6136160962108</v>
      </c>
      <c r="BL56" s="190">
        <f>Council_Tax_Benefit!BL11+Council_Tax_Benefit!BL14</f>
        <v>1951.6371495119893</v>
      </c>
      <c r="BM56" s="119">
        <f>Council_Tax_Benefit!BM11+Council_Tax_Benefit!BM14</f>
        <v>2006.7896813621428</v>
      </c>
      <c r="BN56" s="119">
        <f>Council_Tax_Benefit!BN11+Council_Tax_Benefit!BN14</f>
        <v>2033.5200871314812</v>
      </c>
      <c r="BO56" s="119">
        <f>Council_Tax_Benefit!BO11+Council_Tax_Benefit!BO14</f>
        <v>1982.7831259442928</v>
      </c>
      <c r="BP56" s="119">
        <f>Council_Tax_Benefit!BP11+Council_Tax_Benefit!BP14</f>
        <v>1921.059573258301</v>
      </c>
      <c r="BQ56" s="119">
        <f>Council_Tax_Benefit!BQ11+Council_Tax_Benefit!BQ14</f>
        <v>0</v>
      </c>
      <c r="BR56" s="119">
        <f>Council_Tax_Benefit!BR11+Council_Tax_Benefit!BR14</f>
        <v>0</v>
      </c>
      <c r="BS56" s="119">
        <f>Council_Tax_Benefit!BS11+Council_Tax_Benefit!BS14</f>
        <v>0</v>
      </c>
      <c r="BT56" s="119">
        <f>Council_Tax_Benefit!BT11+Council_Tax_Benefit!BT14</f>
        <v>0</v>
      </c>
      <c r="BU56" s="119">
        <f>Council_Tax_Benefit!BU11+Council_Tax_Benefit!BU14</f>
        <v>0</v>
      </c>
      <c r="BV56" s="119">
        <f>Council_Tax_Benefit!BV11+Council_Tax_Benefit!BV14</f>
        <v>0</v>
      </c>
      <c r="BW56" s="119">
        <f>Council_Tax_Benefit!BW11+Council_Tax_Benefit!BW14</f>
        <v>0</v>
      </c>
      <c r="BX56" s="119">
        <f>Council_Tax_Benefit!BX11+Council_Tax_Benefit!BX14</f>
        <v>0</v>
      </c>
      <c r="BY56" s="119">
        <f>Council_Tax_Benefit!BY11+Council_Tax_Benefit!BY14</f>
        <v>0</v>
      </c>
      <c r="BZ56" s="119">
        <f>Council_Tax_Benefit!BZ11+Council_Tax_Benefit!BZ14</f>
        <v>0</v>
      </c>
      <c r="CA56" s="119">
        <f>Council_Tax_Benefit!CA11+Council_Tax_Benefit!CA14</f>
        <v>0</v>
      </c>
      <c r="CB56" s="119">
        <f>Council_Tax_Benefit!CB11+Council_Tax_Benefit!CB14</f>
        <v>0</v>
      </c>
      <c r="CC56" s="120">
        <f>Council_Tax_Benefit!CC11+Council_Tax_Benefit!CC14</f>
        <v>0</v>
      </c>
    </row>
    <row r="57" spans="1:81" x14ac:dyDescent="0.4">
      <c r="A57" s="113"/>
      <c r="B57" s="59" t="s">
        <v>398</v>
      </c>
      <c r="AH57" s="119">
        <f>Council_Tax_Benefit!AH20</f>
        <v>27.502827272667155</v>
      </c>
      <c r="AI57" s="119">
        <f>Council_Tax_Benefit!AI20</f>
        <v>31.585852043726426</v>
      </c>
      <c r="AJ57" s="119">
        <f>Council_Tax_Benefit!AJ20</f>
        <v>42.384582121077884</v>
      </c>
      <c r="AK57" s="119">
        <f>Council_Tax_Benefit!AK20</f>
        <v>63.213077234706887</v>
      </c>
      <c r="AL57" s="119">
        <f>Council_Tax_Benefit!AL20</f>
        <v>76.776376134597115</v>
      </c>
      <c r="AM57" s="119">
        <f>Council_Tax_Benefit!AM20</f>
        <v>86.294927523123278</v>
      </c>
      <c r="AN57" s="119">
        <f>Council_Tax_Benefit!AN20</f>
        <v>96.19980924653629</v>
      </c>
      <c r="AO57" s="119">
        <f>Council_Tax_Benefit!AO20</f>
        <v>104.64116166965778</v>
      </c>
      <c r="AP57" s="119">
        <f>Council_Tax_Benefit!AP20</f>
        <v>116.03413200590694</v>
      </c>
      <c r="AQ57" s="119">
        <f>Council_Tax_Benefit!AQ20</f>
        <v>120.6229520803748</v>
      </c>
      <c r="AR57" s="119">
        <f>Council_Tax_Benefit!AR20</f>
        <v>83.058999999999997</v>
      </c>
      <c r="AS57" s="119">
        <f>Council_Tax_Benefit!AS20</f>
        <v>114.8284154022263</v>
      </c>
      <c r="AT57" s="119">
        <f>Council_Tax_Benefit!AT20</f>
        <v>166.71700000000001</v>
      </c>
      <c r="AU57" s="119">
        <f>Council_Tax_Benefit!AU20</f>
        <v>112.279</v>
      </c>
      <c r="AV57" s="119">
        <f>Council_Tax_Benefit!AV20</f>
        <v>146.14699999999999</v>
      </c>
      <c r="AW57" s="119">
        <f>Council_Tax_Benefit!AW20</f>
        <v>188.857</v>
      </c>
      <c r="AX57" s="119">
        <f>Council_Tax_Benefit!AX20</f>
        <v>237.89668399999994</v>
      </c>
      <c r="AY57" s="119">
        <f>Council_Tax_Benefit!AY20</f>
        <v>279.43384600000002</v>
      </c>
      <c r="AZ57" s="119">
        <f>Council_Tax_Benefit!AZ20</f>
        <v>318.77796300000006</v>
      </c>
      <c r="BA57" s="119">
        <f>Council_Tax_Benefit!BA20</f>
        <v>366.771837</v>
      </c>
      <c r="BB57" s="119">
        <f>Council_Tax_Benefit!BB20</f>
        <v>408.74446599999976</v>
      </c>
      <c r="BC57" s="119">
        <f>Council_Tax_Benefit!BC20</f>
        <v>444.9005951357899</v>
      </c>
      <c r="BD57" s="119">
        <f>Council_Tax_Benefit!BD20</f>
        <v>486.32011499999982</v>
      </c>
      <c r="BE57" s="119">
        <f>Council_Tax_Benefit!BE20</f>
        <v>528.76477520781191</v>
      </c>
      <c r="BF57" s="119">
        <f>Council_Tax_Benefit!BF20</f>
        <v>593.43878223860281</v>
      </c>
      <c r="BG57" s="119">
        <f>Council_Tax_Benefit!BG20</f>
        <v>700.71103272999665</v>
      </c>
      <c r="BH57" s="119">
        <f>Council_Tax_Benefit!BH20</f>
        <v>750.02694315173312</v>
      </c>
      <c r="BI57" s="119">
        <f>Council_Tax_Benefit!BI20</f>
        <v>839.96132516636135</v>
      </c>
      <c r="BJ57" s="119">
        <f>Council_Tax_Benefit!BJ20</f>
        <v>805.30950638016247</v>
      </c>
      <c r="BK57" s="119">
        <f>Council_Tax_Benefit!BK20</f>
        <v>828.09404862651547</v>
      </c>
      <c r="BL57" s="190">
        <f>Council_Tax_Benefit!BL7</f>
        <v>944.21315574012146</v>
      </c>
      <c r="BM57" s="119">
        <f>Council_Tax_Benefit!BM7</f>
        <v>1026.3094368543275</v>
      </c>
      <c r="BN57" s="119">
        <f>Council_Tax_Benefit!BN7</f>
        <v>1083.9569208671562</v>
      </c>
      <c r="BO57" s="119">
        <f>Council_Tax_Benefit!BO7</f>
        <v>1097.3255047744601</v>
      </c>
      <c r="BP57" s="119">
        <f>Council_Tax_Benefit!BP7</f>
        <v>1110.9613710199749</v>
      </c>
      <c r="BQ57" s="119">
        <f>Council_Tax_Benefit!BQ7</f>
        <v>0</v>
      </c>
      <c r="BR57" s="119">
        <f>Council_Tax_Benefit!BR7</f>
        <v>0</v>
      </c>
      <c r="BS57" s="119">
        <f>Council_Tax_Benefit!BS7</f>
        <v>0</v>
      </c>
      <c r="BT57" s="119">
        <f>Council_Tax_Benefit!BT7</f>
        <v>0</v>
      </c>
      <c r="BU57" s="119">
        <f>Council_Tax_Benefit!BU7</f>
        <v>0</v>
      </c>
      <c r="BV57" s="119">
        <f>Council_Tax_Benefit!BV7</f>
        <v>0</v>
      </c>
      <c r="BW57" s="119">
        <f>Council_Tax_Benefit!BW7</f>
        <v>0</v>
      </c>
      <c r="BX57" s="119">
        <f>Council_Tax_Benefit!BX7</f>
        <v>0</v>
      </c>
      <c r="BY57" s="119">
        <f>Council_Tax_Benefit!BY7</f>
        <v>0</v>
      </c>
      <c r="BZ57" s="119">
        <f>Council_Tax_Benefit!BZ7</f>
        <v>0</v>
      </c>
      <c r="CA57" s="119">
        <f>Council_Tax_Benefit!CA7</f>
        <v>0</v>
      </c>
      <c r="CB57" s="119">
        <f>Council_Tax_Benefit!CB7</f>
        <v>0</v>
      </c>
      <c r="CC57" s="120">
        <f>Council_Tax_Benefit!CC7</f>
        <v>0</v>
      </c>
    </row>
    <row r="58" spans="1:81" x14ac:dyDescent="0.4">
      <c r="A58" s="113"/>
      <c r="B58" s="59" t="s">
        <v>399</v>
      </c>
      <c r="AH58" s="119">
        <f>Council_Tax_Benefit!AH21</f>
        <v>88.945632781705058</v>
      </c>
      <c r="AI58" s="119">
        <f>Council_Tax_Benefit!AI21</f>
        <v>102.63989716099778</v>
      </c>
      <c r="AJ58" s="119">
        <f>Council_Tax_Benefit!AJ21</f>
        <v>138.3856917255178</v>
      </c>
      <c r="AK58" s="119">
        <f>Council_Tax_Benefit!AK21</f>
        <v>205.51754927689734</v>
      </c>
      <c r="AL58" s="119">
        <f>Council_Tax_Benefit!AL21</f>
        <v>249.99250242525952</v>
      </c>
      <c r="AM58" s="119">
        <f>Council_Tax_Benefit!AM21</f>
        <v>281.05739095461479</v>
      </c>
      <c r="AN58" s="119">
        <f>Council_Tax_Benefit!AN21</f>
        <v>312.24655644943772</v>
      </c>
      <c r="AO58" s="119">
        <f>Council_Tax_Benefit!AO21</f>
        <v>341.18609501439198</v>
      </c>
      <c r="AP58" s="119">
        <f>Council_Tax_Benefit!AP21</f>
        <v>377.30402508543466</v>
      </c>
      <c r="AQ58" s="119">
        <f>Council_Tax_Benefit!AQ21</f>
        <v>392.27715570427546</v>
      </c>
      <c r="AR58" s="119">
        <f>Council_Tax_Benefit!AR21</f>
        <v>216.39</v>
      </c>
      <c r="AS58" s="119">
        <f>Council_Tax_Benefit!AS21</f>
        <v>243.14730758287362</v>
      </c>
      <c r="AT58" s="119">
        <f>Council_Tax_Benefit!AT21</f>
        <v>222.857</v>
      </c>
      <c r="AU58" s="119">
        <f>Council_Tax_Benefit!AU21</f>
        <v>185.916</v>
      </c>
      <c r="AV58" s="119">
        <f>Council_Tax_Benefit!AV21</f>
        <v>219.042</v>
      </c>
      <c r="AW58" s="119">
        <f>Council_Tax_Benefit!AW21</f>
        <v>306.87099999999998</v>
      </c>
      <c r="AX58" s="119">
        <f>Council_Tax_Benefit!AX21</f>
        <v>345.70058699999993</v>
      </c>
      <c r="AY58" s="119">
        <f>Council_Tax_Benefit!AY21</f>
        <v>383.72152899999998</v>
      </c>
      <c r="AZ58" s="119">
        <f>Council_Tax_Benefit!AZ21</f>
        <v>408.69452700000005</v>
      </c>
      <c r="BA58" s="119">
        <f>Council_Tax_Benefit!BA21</f>
        <v>423.69869799999998</v>
      </c>
      <c r="BB58" s="119">
        <f>Council_Tax_Benefit!BB21</f>
        <v>442.26725699999969</v>
      </c>
      <c r="BC58" s="119">
        <f>Council_Tax_Benefit!BC21</f>
        <v>458.38614234181148</v>
      </c>
      <c r="BD58" s="119">
        <f>Council_Tax_Benefit!BD21</f>
        <v>449.61359899999985</v>
      </c>
      <c r="BE58" s="119">
        <f>Council_Tax_Benefit!BE21</f>
        <v>447.65738801479245</v>
      </c>
      <c r="BF58" s="119">
        <f>Council_Tax_Benefit!BF21</f>
        <v>456.77495423193301</v>
      </c>
      <c r="BG58" s="119">
        <f>Council_Tax_Benefit!BG21</f>
        <v>524.55682653580504</v>
      </c>
      <c r="BH58" s="119">
        <f>Council_Tax_Benefit!BH21</f>
        <v>571.40950903414523</v>
      </c>
      <c r="BI58" s="119">
        <f>Council_Tax_Benefit!BI21</f>
        <v>632.58899092529441</v>
      </c>
      <c r="BJ58" s="119">
        <f>Council_Tax_Benefit!BJ21</f>
        <v>623.4840715467576</v>
      </c>
      <c r="BK58" s="119">
        <f>Council_Tax_Benefit!BK21</f>
        <v>618.93076704709995</v>
      </c>
      <c r="BL58" s="190">
        <f>Council_Tax_Benefit!BL8</f>
        <v>548.72375959129954</v>
      </c>
      <c r="BM58" s="119">
        <f>Council_Tax_Benefit!BM8</f>
        <v>539.7901437571029</v>
      </c>
      <c r="BN58" s="119">
        <f>Council_Tax_Benefit!BN8</f>
        <v>504.78300198133326</v>
      </c>
      <c r="BO58" s="119">
        <f>Council_Tax_Benefit!BO8</f>
        <v>443.73935361736528</v>
      </c>
      <c r="BP58" s="119">
        <f>Council_Tax_Benefit!BP8</f>
        <v>399.82414747873798</v>
      </c>
      <c r="BQ58" s="119">
        <f>Council_Tax_Benefit!BQ8</f>
        <v>0</v>
      </c>
      <c r="BR58" s="119">
        <f>Council_Tax_Benefit!BR8</f>
        <v>0</v>
      </c>
      <c r="BS58" s="119">
        <f>Council_Tax_Benefit!BS8</f>
        <v>0</v>
      </c>
      <c r="BT58" s="119">
        <f>Council_Tax_Benefit!BT8</f>
        <v>0</v>
      </c>
      <c r="BU58" s="119">
        <f>Council_Tax_Benefit!BU8</f>
        <v>0</v>
      </c>
      <c r="BV58" s="119">
        <f>Council_Tax_Benefit!BV8</f>
        <v>0</v>
      </c>
      <c r="BW58" s="119">
        <f>Council_Tax_Benefit!BW8</f>
        <v>0</v>
      </c>
      <c r="BX58" s="119">
        <f>Council_Tax_Benefit!BX8</f>
        <v>0</v>
      </c>
      <c r="BY58" s="119">
        <f>Council_Tax_Benefit!BY8</f>
        <v>0</v>
      </c>
      <c r="BZ58" s="119">
        <f>Council_Tax_Benefit!BZ8</f>
        <v>0</v>
      </c>
      <c r="CA58" s="119">
        <f>Council_Tax_Benefit!CA8</f>
        <v>0</v>
      </c>
      <c r="CB58" s="119">
        <f>Council_Tax_Benefit!CB8</f>
        <v>0</v>
      </c>
      <c r="CC58" s="120">
        <f>Council_Tax_Benefit!CC8</f>
        <v>0</v>
      </c>
    </row>
    <row r="59" spans="1:81" x14ac:dyDescent="0.4">
      <c r="A59" s="113"/>
      <c r="B59" s="59" t="s">
        <v>400</v>
      </c>
      <c r="AH59" s="119">
        <f>Council_Tax_Benefit!AH22</f>
        <v>73.242794596669199</v>
      </c>
      <c r="AI59" s="119">
        <f>Council_Tax_Benefit!AI22</f>
        <v>85.168081893459714</v>
      </c>
      <c r="AJ59" s="119">
        <f>Council_Tax_Benefit!AJ22</f>
        <v>115.30566723086193</v>
      </c>
      <c r="AK59" s="119">
        <f>Council_Tax_Benefit!AK22</f>
        <v>169.32691721496712</v>
      </c>
      <c r="AL59" s="119">
        <f>Council_Tax_Benefit!AL22</f>
        <v>204.21808645897408</v>
      </c>
      <c r="AM59" s="119">
        <f>Council_Tax_Benefit!AM22</f>
        <v>227.83044737490729</v>
      </c>
      <c r="AN59" s="119">
        <f>Council_Tax_Benefit!AN22</f>
        <v>252.51033820403745</v>
      </c>
      <c r="AO59" s="119">
        <f>Council_Tax_Benefit!AO22</f>
        <v>274.82477751762963</v>
      </c>
      <c r="AP59" s="119">
        <f>Council_Tax_Benefit!AP22</f>
        <v>305.30618267506998</v>
      </c>
      <c r="AQ59" s="119">
        <f>Council_Tax_Benefit!AQ22</f>
        <v>317.94417999582299</v>
      </c>
      <c r="AR59" s="119">
        <f>Council_Tax_Benefit!AR22</f>
        <v>223.36600000000001</v>
      </c>
      <c r="AS59" s="119">
        <f>Council_Tax_Benefit!AS22</f>
        <v>286.63975529133552</v>
      </c>
      <c r="AT59" s="119">
        <f>Council_Tax_Benefit!AT22</f>
        <v>372.90100000000001</v>
      </c>
      <c r="AU59" s="119">
        <f>Council_Tax_Benefit!AU22</f>
        <v>327.95400000000001</v>
      </c>
      <c r="AV59" s="119">
        <f>Council_Tax_Benefit!AV22</f>
        <v>480.35</v>
      </c>
      <c r="AW59" s="119">
        <f>Council_Tax_Benefit!AW22</f>
        <v>380.02</v>
      </c>
      <c r="AX59" s="119">
        <f>Council_Tax_Benefit!AX22</f>
        <v>382.28165999999993</v>
      </c>
      <c r="AY59" s="119">
        <f>Council_Tax_Benefit!AY22</f>
        <v>366.89570099999997</v>
      </c>
      <c r="AZ59" s="119">
        <f>Council_Tax_Benefit!AZ22</f>
        <v>361.93527000000006</v>
      </c>
      <c r="BA59" s="119">
        <f>Council_Tax_Benefit!BA22</f>
        <v>314.93220000000008</v>
      </c>
      <c r="BB59" s="119">
        <f>Council_Tax_Benefit!BB22</f>
        <v>270.82839699999982</v>
      </c>
      <c r="BC59" s="119">
        <f>Council_Tax_Benefit!BC22</f>
        <v>249.93090682948699</v>
      </c>
      <c r="BD59" s="119">
        <f>Council_Tax_Benefit!BD22</f>
        <v>226.13233899999992</v>
      </c>
      <c r="BE59" s="119">
        <f>Council_Tax_Benefit!BE22</f>
        <v>192.60883676756498</v>
      </c>
      <c r="BF59" s="119">
        <f>Council_Tax_Benefit!BF22</f>
        <v>192.05057165464862</v>
      </c>
      <c r="BG59" s="119">
        <f>Council_Tax_Benefit!BG22</f>
        <v>171.31617186991193</v>
      </c>
      <c r="BH59" s="119">
        <f>Council_Tax_Benefit!BH22</f>
        <v>217.85321717670377</v>
      </c>
      <c r="BI59" s="119">
        <f>Council_Tax_Benefit!BI22</f>
        <v>241.13550347906477</v>
      </c>
      <c r="BJ59" s="119">
        <f>Council_Tax_Benefit!BJ22</f>
        <v>243.50566881771863</v>
      </c>
      <c r="BK59" s="119">
        <f>Council_Tax_Benefit!BK22</f>
        <v>242.59360966221021</v>
      </c>
      <c r="BL59" s="190">
        <f>Council_Tax_Benefit!BL6</f>
        <v>308.02755006718922</v>
      </c>
      <c r="BM59" s="119">
        <f>Council_Tax_Benefit!BM6</f>
        <v>515.48243622450877</v>
      </c>
      <c r="BN59" s="119">
        <f>Council_Tax_Benefit!BN6</f>
        <v>559.64886740375289</v>
      </c>
      <c r="BO59" s="119">
        <f>Council_Tax_Benefit!BO6</f>
        <v>588.23789220306298</v>
      </c>
      <c r="BP59" s="119">
        <f>Council_Tax_Benefit!BP6</f>
        <v>620.96731151552888</v>
      </c>
      <c r="BQ59" s="119">
        <f>Council_Tax_Benefit!BQ6</f>
        <v>0</v>
      </c>
      <c r="BR59" s="119">
        <f>Council_Tax_Benefit!BR6</f>
        <v>0</v>
      </c>
      <c r="BS59" s="119">
        <f>Council_Tax_Benefit!BS6</f>
        <v>0</v>
      </c>
      <c r="BT59" s="119">
        <f>Council_Tax_Benefit!BT6</f>
        <v>0</v>
      </c>
      <c r="BU59" s="119">
        <f>Council_Tax_Benefit!BU6</f>
        <v>0</v>
      </c>
      <c r="BV59" s="119">
        <f>Council_Tax_Benefit!BV6</f>
        <v>0</v>
      </c>
      <c r="BW59" s="119">
        <f>Council_Tax_Benefit!BW6</f>
        <v>0</v>
      </c>
      <c r="BX59" s="119">
        <f>Council_Tax_Benefit!BX6</f>
        <v>0</v>
      </c>
      <c r="BY59" s="119">
        <f>Council_Tax_Benefit!BY6</f>
        <v>0</v>
      </c>
      <c r="BZ59" s="119">
        <f>Council_Tax_Benefit!BZ6</f>
        <v>0</v>
      </c>
      <c r="CA59" s="119">
        <f>Council_Tax_Benefit!CA6</f>
        <v>0</v>
      </c>
      <c r="CB59" s="119">
        <f>Council_Tax_Benefit!CB6</f>
        <v>0</v>
      </c>
      <c r="CC59" s="120">
        <f>Council_Tax_Benefit!CC6</f>
        <v>0</v>
      </c>
    </row>
    <row r="60" spans="1:81" x14ac:dyDescent="0.4">
      <c r="A60" s="113"/>
      <c r="B60" s="59" t="s">
        <v>401</v>
      </c>
      <c r="AH60" s="119">
        <f>Council_Tax_Benefit!AH23</f>
        <v>7.2483353596404072</v>
      </c>
      <c r="AI60" s="119">
        <f>Council_Tax_Benefit!AI23</f>
        <v>8.3643049426361529</v>
      </c>
      <c r="AJ60" s="119">
        <f>Council_Tax_Benefit!AJ23</f>
        <v>11.277292332768525</v>
      </c>
      <c r="AK60" s="119">
        <f>Council_Tax_Benefit!AK23</f>
        <v>16.747984952857394</v>
      </c>
      <c r="AL60" s="119">
        <f>Council_Tax_Benefit!AL23</f>
        <v>20.372326760788525</v>
      </c>
      <c r="AM60" s="119">
        <f>Council_Tax_Benefit!AM23</f>
        <v>22.903858921824849</v>
      </c>
      <c r="AN60" s="119">
        <f>Council_Tax_Benefit!AN23</f>
        <v>25.445518630386744</v>
      </c>
      <c r="AO60" s="119">
        <f>Council_Tax_Benefit!AO23</f>
        <v>27.803852301325378</v>
      </c>
      <c r="AP60" s="119">
        <f>Council_Tax_Benefit!AP23</f>
        <v>30.747165665495459</v>
      </c>
      <c r="AQ60" s="119">
        <f>Council_Tax_Benefit!AQ23</f>
        <v>31.967352297653349</v>
      </c>
      <c r="AR60" s="119">
        <f>Council_Tax_Benefit!AR23</f>
        <v>82.050000000000196</v>
      </c>
      <c r="AS60" s="119">
        <f>Council_Tax_Benefit!AS23</f>
        <v>118.75330980163085</v>
      </c>
      <c r="AT60" s="119">
        <f>Council_Tax_Benefit!AT23</f>
        <v>198.21799999999985</v>
      </c>
      <c r="AU60" s="119">
        <f>Council_Tax_Benefit!AU23</f>
        <v>107.69100000000003</v>
      </c>
      <c r="AV60" s="119">
        <f>Council_Tax_Benefit!AV23</f>
        <v>122.83600000000021</v>
      </c>
      <c r="AW60" s="119">
        <f>Council_Tax_Benefit!AW23</f>
        <v>122.67399999999998</v>
      </c>
      <c r="AX60" s="119">
        <f>Council_Tax_Benefit!AX23</f>
        <v>138.08320000000001</v>
      </c>
      <c r="AY60" s="119">
        <f>Council_Tax_Benefit!AY23</f>
        <v>167.11695100000003</v>
      </c>
      <c r="AZ60" s="119">
        <f>Council_Tax_Benefit!AZ23</f>
        <v>186.09901000000005</v>
      </c>
      <c r="BA60" s="119">
        <f>Council_Tax_Benefit!BA23</f>
        <v>209.73186299999998</v>
      </c>
      <c r="BB60" s="119">
        <f>Council_Tax_Benefit!BB23</f>
        <v>205.84185399999987</v>
      </c>
      <c r="BC60" s="119">
        <f>Council_Tax_Benefit!BC23</f>
        <v>193.93417053751386</v>
      </c>
      <c r="BD60" s="119">
        <f>Council_Tax_Benefit!BD23</f>
        <v>183.09040199999998</v>
      </c>
      <c r="BE60" s="119">
        <f>Council_Tax_Benefit!BE23</f>
        <v>167.34613042003627</v>
      </c>
      <c r="BF60" s="119">
        <f>Council_Tax_Benefit!BF23</f>
        <v>160.82925848722746</v>
      </c>
      <c r="BG60" s="119">
        <f>Council_Tax_Benefit!BG23</f>
        <v>217.02985962485695</v>
      </c>
      <c r="BH60" s="119">
        <f>Council_Tax_Benefit!BH23</f>
        <v>189.16794511091098</v>
      </c>
      <c r="BI60" s="119">
        <f>Council_Tax_Benefit!BI23</f>
        <v>217.10782131333502</v>
      </c>
      <c r="BJ60" s="119">
        <f>Council_Tax_Benefit!BJ23</f>
        <v>264.73346821914066</v>
      </c>
      <c r="BK60" s="119">
        <f>Council_Tax_Benefit!BK23</f>
        <v>290.45553756796437</v>
      </c>
      <c r="BL60" s="190">
        <f>SUM(Council_Tax_Benefit!BL9:BL10,Council_Tax_Benefit!BL12:BL13,Council_Tax_Benefit!BL15)</f>
        <v>481.84204708940024</v>
      </c>
      <c r="BM60" s="119">
        <f>SUM(Council_Tax_Benefit!BM9:BM10,Council_Tax_Benefit!BM12:BM13,Council_Tax_Benefit!BM15)</f>
        <v>609.30652680191724</v>
      </c>
      <c r="BN60" s="119">
        <f>SUM(Council_Tax_Benefit!BN9:BN10,Council_Tax_Benefit!BN12:BN13,Council_Tax_Benefit!BN15)</f>
        <v>742.86444761627672</v>
      </c>
      <c r="BO60" s="119">
        <f>SUM(Council_Tax_Benefit!BO9:BO10,Council_Tax_Benefit!BO12:BO13,Council_Tax_Benefit!BO15)</f>
        <v>806.2930184608191</v>
      </c>
      <c r="BP60" s="119">
        <f>SUM(Council_Tax_Benefit!BP9:BP10,Council_Tax_Benefit!BP12:BP13,Council_Tax_Benefit!BP15)</f>
        <v>859.13568672745646</v>
      </c>
      <c r="BQ60" s="119">
        <f>SUM(Council_Tax_Benefit!BQ9:BQ10,Council_Tax_Benefit!BQ12:BQ13,Council_Tax_Benefit!BQ15)</f>
        <v>0</v>
      </c>
      <c r="BR60" s="119">
        <f>SUM(Council_Tax_Benefit!BR9:BR10,Council_Tax_Benefit!BR12:BR13,Council_Tax_Benefit!BR15)</f>
        <v>0</v>
      </c>
      <c r="BS60" s="119">
        <f>SUM(Council_Tax_Benefit!BS9:BS10,Council_Tax_Benefit!BS12:BS13,Council_Tax_Benefit!BS15)</f>
        <v>0</v>
      </c>
      <c r="BT60" s="119">
        <f>SUM(Council_Tax_Benefit!BT9:BT10,Council_Tax_Benefit!BT12:BT13,Council_Tax_Benefit!BT15)</f>
        <v>0</v>
      </c>
      <c r="BU60" s="119">
        <f>SUM(Council_Tax_Benefit!BU9:BU10,Council_Tax_Benefit!BU12:BU13,Council_Tax_Benefit!BU15)</f>
        <v>0</v>
      </c>
      <c r="BV60" s="119">
        <f>SUM(Council_Tax_Benefit!BV9:BV10,Council_Tax_Benefit!BV12:BV13,Council_Tax_Benefit!BV15)</f>
        <v>0</v>
      </c>
      <c r="BW60" s="119">
        <f>SUM(Council_Tax_Benefit!BW9:BW10,Council_Tax_Benefit!BW12:BW13,Council_Tax_Benefit!BW15)</f>
        <v>0</v>
      </c>
      <c r="BX60" s="119">
        <f>SUM(Council_Tax_Benefit!BX9:BX10,Council_Tax_Benefit!BX12:BX13,Council_Tax_Benefit!BX15)</f>
        <v>0</v>
      </c>
      <c r="BY60" s="119">
        <f>SUM(Council_Tax_Benefit!BY9:BY10,Council_Tax_Benefit!BY12:BY13,Council_Tax_Benefit!BY15)</f>
        <v>0</v>
      </c>
      <c r="BZ60" s="119">
        <f>SUM(Council_Tax_Benefit!BZ9:BZ10,Council_Tax_Benefit!BZ12:BZ13,Council_Tax_Benefit!BZ15)</f>
        <v>0</v>
      </c>
      <c r="CA60" s="119">
        <f>SUM(Council_Tax_Benefit!CA9:CA10,Council_Tax_Benefit!CA12:CA13,Council_Tax_Benefit!CA15)</f>
        <v>0</v>
      </c>
      <c r="CB60" s="119">
        <f>SUM(Council_Tax_Benefit!CB9:CB10,Council_Tax_Benefit!CB12:CB13,Council_Tax_Benefit!CB15)</f>
        <v>0</v>
      </c>
      <c r="CC60" s="120">
        <f>SUM(Council_Tax_Benefit!CC9:CC10,Council_Tax_Benefit!CC12:CC13,Council_Tax_Benefit!CC15)</f>
        <v>0</v>
      </c>
    </row>
    <row r="61" spans="1:81" ht="26.25" customHeight="1" x14ac:dyDescent="0.4">
      <c r="A61" s="113"/>
      <c r="B61" s="60" t="s">
        <v>402</v>
      </c>
      <c r="AH61" s="119">
        <f>Council_Tax_Benefit!AH16</f>
        <v>189.0604099893182</v>
      </c>
      <c r="AI61" s="119">
        <f>Council_Tax_Benefit!AI16</f>
        <v>217.24186395918002</v>
      </c>
      <c r="AJ61" s="119">
        <f>Council_Tax_Benefit!AJ16</f>
        <v>291.64676658977385</v>
      </c>
      <c r="AK61" s="119">
        <f>Council_Tax_Benefit!AK16</f>
        <v>435.79447132057123</v>
      </c>
      <c r="AL61" s="119">
        <f>Council_Tax_Benefit!AL16</f>
        <v>531.64070822038082</v>
      </c>
      <c r="AM61" s="119">
        <f>Council_Tax_Benefit!AM16</f>
        <v>599.91337522552976</v>
      </c>
      <c r="AN61" s="119">
        <f>Council_Tax_Benefit!AN16</f>
        <v>667.59777746960162</v>
      </c>
      <c r="AO61" s="119">
        <f>Council_Tax_Benefit!AO16</f>
        <v>730.54411349699535</v>
      </c>
      <c r="AP61" s="119">
        <f>Council_Tax_Benefit!AP16</f>
        <v>805.60849456809274</v>
      </c>
      <c r="AQ61" s="119">
        <f>Council_Tax_Benefit!AQ16</f>
        <v>838.18835992187337</v>
      </c>
      <c r="AR61" s="119">
        <f>Council_Tax_Benefit!AR16</f>
        <v>760.26900000000001</v>
      </c>
      <c r="AS61" s="119">
        <f>Council_Tax_Benefit!AS16</f>
        <v>936.29321192193368</v>
      </c>
      <c r="AT61" s="119">
        <f>Council_Tax_Benefit!AT16</f>
        <v>1162.117</v>
      </c>
      <c r="AU61" s="119">
        <f>Council_Tax_Benefit!AU16</f>
        <v>670.327</v>
      </c>
      <c r="AV61" s="119">
        <f>Council_Tax_Benefit!AV16</f>
        <v>724.20100000000002</v>
      </c>
      <c r="AW61" s="119">
        <f>Council_Tax_Benefit!AW16</f>
        <v>941.47799999999995</v>
      </c>
      <c r="AX61" s="119">
        <f>Council_Tax_Benefit!AX16</f>
        <v>973.24916299999973</v>
      </c>
      <c r="AY61" s="119">
        <f>Council_Tax_Benefit!AY16</f>
        <v>991.50290500000006</v>
      </c>
      <c r="AZ61" s="119">
        <f>Council_Tax_Benefit!AZ16</f>
        <v>1035.1050220000002</v>
      </c>
      <c r="BA61" s="119">
        <f>Council_Tax_Benefit!BA16</f>
        <v>1079.5440269999999</v>
      </c>
      <c r="BB61" s="119">
        <f>Council_Tax_Benefit!BB16</f>
        <v>1124.7226409999994</v>
      </c>
      <c r="BC61" s="119">
        <f>Council_Tax_Benefit!BC16</f>
        <v>1163.735510948489</v>
      </c>
      <c r="BD61" s="119">
        <f>Council_Tax_Benefit!BD16</f>
        <v>1229.3620240181656</v>
      </c>
      <c r="BE61" s="119">
        <f>Council_Tax_Benefit!BE16</f>
        <v>1349.4457237699216</v>
      </c>
      <c r="BF61" s="119">
        <f>Council_Tax_Benefit!BF16</f>
        <v>1430.8457317625675</v>
      </c>
      <c r="BG61" s="119">
        <f>Council_Tax_Benefit!BG16</f>
        <v>1612.517104499429</v>
      </c>
      <c r="BH61" s="119">
        <f>Council_Tax_Benefit!BH16</f>
        <v>1828.5273484448542</v>
      </c>
      <c r="BI61" s="119">
        <f>Council_Tax_Benefit!BI16</f>
        <v>1843.2959341159444</v>
      </c>
      <c r="BJ61" s="119">
        <f>Council_Tax_Benefit!BJ16</f>
        <v>2003.9939900362206</v>
      </c>
      <c r="BK61" s="119">
        <f>Council_Tax_Benefit!BK16</f>
        <v>2046.6136160962108</v>
      </c>
      <c r="BL61" s="119">
        <f>Council_Tax_Benefit!BL16</f>
        <v>2162.8252108384918</v>
      </c>
      <c r="BM61" s="119">
        <f>Council_Tax_Benefit!BM16</f>
        <v>2239.7459853678515</v>
      </c>
      <c r="BN61" s="119">
        <f>Council_Tax_Benefit!BN16</f>
        <v>2273.0145576027198</v>
      </c>
      <c r="BO61" s="119">
        <f>Council_Tax_Benefit!BO16</f>
        <v>2227.1295013956719</v>
      </c>
      <c r="BP61" s="119">
        <f>Council_Tax_Benefit!BP16</f>
        <v>2136.5856605519407</v>
      </c>
      <c r="BQ61" s="119">
        <f>Council_Tax_Benefit!BQ16</f>
        <v>0</v>
      </c>
      <c r="BR61" s="119">
        <f>Council_Tax_Benefit!BR16</f>
        <v>0</v>
      </c>
      <c r="BS61" s="119">
        <f>Council_Tax_Benefit!BS16</f>
        <v>0</v>
      </c>
      <c r="BT61" s="119">
        <f>Council_Tax_Benefit!BT16</f>
        <v>0</v>
      </c>
      <c r="BU61" s="119">
        <f>Council_Tax_Benefit!BU16</f>
        <v>0</v>
      </c>
      <c r="BV61" s="119">
        <f>Council_Tax_Benefit!BV16</f>
        <v>0</v>
      </c>
      <c r="BW61" s="119">
        <f>Council_Tax_Benefit!BW16</f>
        <v>0</v>
      </c>
      <c r="BX61" s="119">
        <f>Council_Tax_Benefit!BX16</f>
        <v>0</v>
      </c>
      <c r="BY61" s="119">
        <f>Council_Tax_Benefit!BY16</f>
        <v>0</v>
      </c>
      <c r="BZ61" s="119">
        <f>Council_Tax_Benefit!BZ16</f>
        <v>0</v>
      </c>
      <c r="CA61" s="119">
        <f>Council_Tax_Benefit!CA16</f>
        <v>0</v>
      </c>
      <c r="CB61" s="119">
        <f>Council_Tax_Benefit!CB16</f>
        <v>0</v>
      </c>
      <c r="CC61" s="120">
        <f>Council_Tax_Benefit!CC16</f>
        <v>0</v>
      </c>
    </row>
    <row r="62" spans="1:81" x14ac:dyDescent="0.4">
      <c r="A62" s="113"/>
      <c r="B62" s="60" t="s">
        <v>379</v>
      </c>
      <c r="AH62" s="119">
        <f>Council_Tax_Benefit!AH17</f>
        <v>196.93959001068183</v>
      </c>
      <c r="AI62" s="119">
        <f>Council_Tax_Benefit!AI17</f>
        <v>227.75813604082006</v>
      </c>
      <c r="AJ62" s="119">
        <f>Council_Tax_Benefit!AJ17</f>
        <v>307.35323341022615</v>
      </c>
      <c r="AK62" s="119">
        <f>Council_Tax_Benefit!AK17</f>
        <v>454.80552867942873</v>
      </c>
      <c r="AL62" s="119">
        <f>Council_Tax_Benefit!AL17</f>
        <v>551.35929177961918</v>
      </c>
      <c r="AM62" s="119">
        <f>Council_Tax_Benefit!AM17</f>
        <v>618.08662477447024</v>
      </c>
      <c r="AN62" s="119">
        <f>Council_Tax_Benefit!AN17</f>
        <v>686.40222253039815</v>
      </c>
      <c r="AO62" s="119">
        <f>Council_Tax_Benefit!AO17</f>
        <v>748.45588650300476</v>
      </c>
      <c r="AP62" s="119">
        <f>Council_Tax_Benefit!AP17</f>
        <v>829.39150543190704</v>
      </c>
      <c r="AQ62" s="119">
        <f>Council_Tax_Benefit!AQ17</f>
        <v>862.81164007812663</v>
      </c>
      <c r="AR62" s="119">
        <f>Council_Tax_Benefit!AR17</f>
        <v>604.86500000000012</v>
      </c>
      <c r="AS62" s="119">
        <f>Council_Tax_Benefit!AS17</f>
        <v>763.36878807806625</v>
      </c>
      <c r="AT62" s="119">
        <f>Council_Tax_Benefit!AT17</f>
        <v>960.69299999999987</v>
      </c>
      <c r="AU62" s="119">
        <f>Council_Tax_Benefit!AU17</f>
        <v>733.84</v>
      </c>
      <c r="AV62" s="119">
        <f>Council_Tax_Benefit!AV17</f>
        <v>968.37500000000023</v>
      </c>
      <c r="AW62" s="119">
        <f>Council_Tax_Benefit!AW17</f>
        <v>998.42199999999991</v>
      </c>
      <c r="AX62" s="119">
        <f>Council_Tax_Benefit!AX17</f>
        <v>1103.9621309999998</v>
      </c>
      <c r="AY62" s="119">
        <f>Council_Tax_Benefit!AY17</f>
        <v>1197.1680269999999</v>
      </c>
      <c r="AZ62" s="119">
        <f>Council_Tax_Benefit!AZ17</f>
        <v>1275.5067700000002</v>
      </c>
      <c r="BA62" s="119">
        <f>Council_Tax_Benefit!BA17</f>
        <v>1315.1345980000001</v>
      </c>
      <c r="BB62" s="119">
        <f>Council_Tax_Benefit!BB17</f>
        <v>1327.6819739999989</v>
      </c>
      <c r="BC62" s="119">
        <f>Council_Tax_Benefit!BC17</f>
        <v>1347.1518148446023</v>
      </c>
      <c r="BD62" s="119">
        <f>Council_Tax_Benefit!BD17</f>
        <v>1345.1564549999996</v>
      </c>
      <c r="BE62" s="119">
        <f>Council_Tax_Benefit!BE17</f>
        <v>1336.3771304102056</v>
      </c>
      <c r="BF62" s="119">
        <f>Council_Tax_Benefit!BF17</f>
        <v>1403.0935666124119</v>
      </c>
      <c r="BG62" s="119">
        <f>Council_Tax_Benefit!BG17</f>
        <v>1613.6138907605705</v>
      </c>
      <c r="BH62" s="119">
        <f>Council_Tax_Benefit!BH17</f>
        <v>1728.4576144734931</v>
      </c>
      <c r="BI62" s="119">
        <f>Council_Tax_Benefit!BI17</f>
        <v>1930.7936408840555</v>
      </c>
      <c r="BJ62" s="119">
        <f>Council_Tax_Benefit!BJ17</f>
        <v>1937.0327149637794</v>
      </c>
      <c r="BK62" s="119">
        <f>Council_Tax_Benefit!BK17</f>
        <v>1980.0739629037898</v>
      </c>
      <c r="BL62" s="119">
        <f>Council_Tax_Benefit!BL17</f>
        <v>2071.6184511615079</v>
      </c>
      <c r="BM62" s="119">
        <f>Council_Tax_Benefit!BM17</f>
        <v>2457.9322396321481</v>
      </c>
      <c r="BN62" s="119">
        <f>Council_Tax_Benefit!BN17</f>
        <v>2651.7587673972803</v>
      </c>
      <c r="BO62" s="119">
        <f>Council_Tax_Benefit!BO17</f>
        <v>2691.2493936043288</v>
      </c>
      <c r="BP62" s="119">
        <f>Council_Tax_Benefit!BP17</f>
        <v>2775.3624294480583</v>
      </c>
      <c r="BQ62" s="119">
        <f>Council_Tax_Benefit!BQ17</f>
        <v>0</v>
      </c>
      <c r="BR62" s="119">
        <f>Council_Tax_Benefit!BR17</f>
        <v>0</v>
      </c>
      <c r="BS62" s="119">
        <f>Council_Tax_Benefit!BS17</f>
        <v>0</v>
      </c>
      <c r="BT62" s="119">
        <f>Council_Tax_Benefit!BT17</f>
        <v>0</v>
      </c>
      <c r="BU62" s="119">
        <f>Council_Tax_Benefit!BU17</f>
        <v>0</v>
      </c>
      <c r="BV62" s="119">
        <f>Council_Tax_Benefit!BV17</f>
        <v>0</v>
      </c>
      <c r="BW62" s="119">
        <f>Council_Tax_Benefit!BW17</f>
        <v>0</v>
      </c>
      <c r="BX62" s="119">
        <f>Council_Tax_Benefit!BX17</f>
        <v>0</v>
      </c>
      <c r="BY62" s="119">
        <f>Council_Tax_Benefit!BY17</f>
        <v>0</v>
      </c>
      <c r="BZ62" s="119">
        <f>Council_Tax_Benefit!BZ17</f>
        <v>0</v>
      </c>
      <c r="CA62" s="119">
        <f>Council_Tax_Benefit!CA17</f>
        <v>0</v>
      </c>
      <c r="CB62" s="119">
        <f>Council_Tax_Benefit!CB17</f>
        <v>0</v>
      </c>
      <c r="CC62" s="120">
        <f>Council_Tax_Benefit!CC17</f>
        <v>0</v>
      </c>
    </row>
    <row r="63" spans="1:81" s="75" customFormat="1" x14ac:dyDescent="0.4">
      <c r="A63" s="127"/>
      <c r="B63" s="63" t="s">
        <v>129</v>
      </c>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52">
        <f t="shared" ref="AH63:BK63" si="14">AH62+AH56</f>
        <v>386</v>
      </c>
      <c r="AI63" s="52">
        <f t="shared" si="14"/>
        <v>445.00000000000011</v>
      </c>
      <c r="AJ63" s="52">
        <f t="shared" si="14"/>
        <v>599</v>
      </c>
      <c r="AK63" s="52">
        <f t="shared" si="14"/>
        <v>890.59999999999991</v>
      </c>
      <c r="AL63" s="52">
        <f t="shared" si="14"/>
        <v>1083</v>
      </c>
      <c r="AM63" s="52">
        <f t="shared" si="14"/>
        <v>1218</v>
      </c>
      <c r="AN63" s="52">
        <f t="shared" si="14"/>
        <v>1353.9999999999998</v>
      </c>
      <c r="AO63" s="52">
        <f t="shared" si="14"/>
        <v>1479</v>
      </c>
      <c r="AP63" s="52">
        <f t="shared" si="14"/>
        <v>1634.9999999999998</v>
      </c>
      <c r="AQ63" s="52">
        <f t="shared" si="14"/>
        <v>1701</v>
      </c>
      <c r="AR63" s="52">
        <f t="shared" si="14"/>
        <v>1365.134</v>
      </c>
      <c r="AS63" s="52">
        <f t="shared" si="14"/>
        <v>1699.6619999999998</v>
      </c>
      <c r="AT63" s="52">
        <f t="shared" si="14"/>
        <v>2122.81</v>
      </c>
      <c r="AU63" s="52">
        <f t="shared" si="14"/>
        <v>1404.1669999999999</v>
      </c>
      <c r="AV63" s="52">
        <f t="shared" si="14"/>
        <v>1692.5760000000002</v>
      </c>
      <c r="AW63" s="52">
        <f t="shared" si="14"/>
        <v>1939.8999999999999</v>
      </c>
      <c r="AX63" s="52">
        <f t="shared" si="14"/>
        <v>2077.2112939999997</v>
      </c>
      <c r="AY63" s="52">
        <f t="shared" si="14"/>
        <v>2188.670932</v>
      </c>
      <c r="AZ63" s="52">
        <f t="shared" si="14"/>
        <v>2310.6117920000006</v>
      </c>
      <c r="BA63" s="52">
        <f t="shared" si="14"/>
        <v>2394.678625</v>
      </c>
      <c r="BB63" s="52">
        <f t="shared" si="14"/>
        <v>2452.4046149999986</v>
      </c>
      <c r="BC63" s="52">
        <f t="shared" si="14"/>
        <v>2510.8873257930913</v>
      </c>
      <c r="BD63" s="52">
        <f t="shared" si="14"/>
        <v>2574.5184790181652</v>
      </c>
      <c r="BE63" s="52">
        <f t="shared" si="14"/>
        <v>2685.8228541801273</v>
      </c>
      <c r="BF63" s="52">
        <f t="shared" si="14"/>
        <v>2833.9392983749794</v>
      </c>
      <c r="BG63" s="52">
        <f t="shared" si="14"/>
        <v>3226.1309952599995</v>
      </c>
      <c r="BH63" s="52">
        <f t="shared" si="14"/>
        <v>3556.9849629183473</v>
      </c>
      <c r="BI63" s="52">
        <f t="shared" si="14"/>
        <v>3774.089575</v>
      </c>
      <c r="BJ63" s="52">
        <f t="shared" si="14"/>
        <v>3941.0267050000002</v>
      </c>
      <c r="BK63" s="52">
        <f t="shared" si="14"/>
        <v>4026.6875790000004</v>
      </c>
      <c r="BL63" s="52">
        <f t="shared" ref="BL63:CC63" si="15">BL62+BL61</f>
        <v>4234.4436619999997</v>
      </c>
      <c r="BM63" s="52">
        <f t="shared" si="15"/>
        <v>4697.6782249999997</v>
      </c>
      <c r="BN63" s="52">
        <f t="shared" si="15"/>
        <v>4924.7733250000001</v>
      </c>
      <c r="BO63" s="52">
        <f t="shared" si="15"/>
        <v>4918.3788950000007</v>
      </c>
      <c r="BP63" s="52">
        <f t="shared" si="15"/>
        <v>4911.948089999999</v>
      </c>
      <c r="BQ63" s="52">
        <f t="shared" si="15"/>
        <v>0</v>
      </c>
      <c r="BR63" s="52">
        <f t="shared" si="15"/>
        <v>0</v>
      </c>
      <c r="BS63" s="52">
        <f t="shared" si="15"/>
        <v>0</v>
      </c>
      <c r="BT63" s="52">
        <f t="shared" si="15"/>
        <v>0</v>
      </c>
      <c r="BU63" s="52">
        <f t="shared" si="15"/>
        <v>0</v>
      </c>
      <c r="BV63" s="52">
        <f t="shared" si="15"/>
        <v>0</v>
      </c>
      <c r="BW63" s="52">
        <f t="shared" si="15"/>
        <v>0</v>
      </c>
      <c r="BX63" s="52">
        <f t="shared" si="15"/>
        <v>0</v>
      </c>
      <c r="BY63" s="52">
        <f t="shared" si="15"/>
        <v>0</v>
      </c>
      <c r="BZ63" s="52">
        <f t="shared" si="15"/>
        <v>0</v>
      </c>
      <c r="CA63" s="52">
        <f t="shared" si="15"/>
        <v>0</v>
      </c>
      <c r="CB63" s="52">
        <f t="shared" si="15"/>
        <v>0</v>
      </c>
      <c r="CC63" s="53">
        <f t="shared" si="15"/>
        <v>0</v>
      </c>
    </row>
    <row r="64" spans="1:81" ht="26.25" customHeight="1" x14ac:dyDescent="0.4">
      <c r="A64" s="113"/>
      <c r="B64" s="63" t="s">
        <v>235</v>
      </c>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209" t="s">
        <v>373</v>
      </c>
      <c r="BM64" s="119"/>
      <c r="BN64" s="119"/>
      <c r="BO64" s="119"/>
      <c r="BP64" s="119"/>
      <c r="BQ64" s="119"/>
      <c r="BR64" s="119"/>
      <c r="BS64" s="119"/>
      <c r="BT64" s="119"/>
      <c r="BU64" s="119"/>
      <c r="BV64" s="119"/>
      <c r="BW64" s="119"/>
      <c r="BX64" s="119"/>
      <c r="BY64" s="119"/>
      <c r="BZ64" s="119"/>
      <c r="CA64" s="119"/>
      <c r="CB64" s="119"/>
      <c r="CC64" s="120"/>
    </row>
    <row r="65" spans="1:81" x14ac:dyDescent="0.4">
      <c r="A65" s="113"/>
      <c r="B65" s="59" t="s">
        <v>397</v>
      </c>
      <c r="AH65" s="119">
        <f>Housing_benefits!AH30</f>
        <v>320.9395900106818</v>
      </c>
      <c r="AI65" s="119">
        <f>Housing_benefits!AI30</f>
        <v>352.75813604081998</v>
      </c>
      <c r="AJ65" s="119">
        <f>Housing_benefits!AJ30</f>
        <v>455.35323341022615</v>
      </c>
      <c r="AK65" s="119">
        <f>Housing_benefits!AK30</f>
        <v>736.40552867942881</v>
      </c>
      <c r="AL65" s="119">
        <f>Housing_benefits!AL30</f>
        <v>946.35929177961918</v>
      </c>
      <c r="AM65" s="119">
        <f>Housing_benefits!AM30</f>
        <v>1119.0866247744702</v>
      </c>
      <c r="AN65" s="119">
        <f>Housing_benefits!AN30</f>
        <v>1260.4022225303984</v>
      </c>
      <c r="AO65" s="119">
        <f>Housing_benefits!AO30</f>
        <v>1413.4558865030046</v>
      </c>
      <c r="AP65" s="119">
        <f>Housing_benefits!AP30</f>
        <v>1518.3915054319073</v>
      </c>
      <c r="AQ65" s="119">
        <f>Housing_benefits!AQ30</f>
        <v>1572.8116400781266</v>
      </c>
      <c r="AR65" s="119">
        <f>Housing_benefits!AR30</f>
        <v>1819.8820000000001</v>
      </c>
      <c r="AS65" s="119">
        <f>Housing_benefits!AS30</f>
        <v>2044.9829999999999</v>
      </c>
      <c r="AT65" s="119">
        <f>Housing_benefits!AT30</f>
        <v>2323.52</v>
      </c>
      <c r="AU65" s="119">
        <f>Housing_benefits!AU30</f>
        <v>2573.1280000000002</v>
      </c>
      <c r="AV65" s="119">
        <f>Housing_benefits!AV30</f>
        <v>2807.8249999999998</v>
      </c>
      <c r="AW65" s="119">
        <f>Housing_benefits!AW30</f>
        <v>3189.0050000000001</v>
      </c>
      <c r="AX65" s="119">
        <f>Housing_benefits!AX30</f>
        <v>3402.2148963971672</v>
      </c>
      <c r="AY65" s="119">
        <f>Housing_benefits!AY30</f>
        <v>3614.8473488867526</v>
      </c>
      <c r="AZ65" s="119">
        <f>Housing_benefits!AZ30</f>
        <v>3751.9206727282358</v>
      </c>
      <c r="BA65" s="119">
        <f>Housing_benefits!BA30</f>
        <v>3788.0146137757624</v>
      </c>
      <c r="BB65" s="119">
        <f>Housing_benefits!BB30</f>
        <v>3851.7417929521921</v>
      </c>
      <c r="BC65" s="119">
        <f>Housing_benefits!BC30</f>
        <v>3997.2728888889624</v>
      </c>
      <c r="BD65" s="119">
        <f>Housing_benefits!BD30</f>
        <v>4207.3417317175063</v>
      </c>
      <c r="BE65" s="119">
        <f>Housing_benefits!BE30</f>
        <v>4458.6120397296809</v>
      </c>
      <c r="BF65" s="119">
        <f>Housing_benefits!BF30</f>
        <v>4782.8062827579006</v>
      </c>
      <c r="BG65" s="119">
        <f>Housing_benefits!BG30</f>
        <v>4439.9426964228405</v>
      </c>
      <c r="BH65" s="119">
        <f>Housing_benefits!BH30</f>
        <v>4548.4601171225586</v>
      </c>
      <c r="BI65" s="119">
        <f>Housing_benefits!BI30</f>
        <v>4563.9384927414358</v>
      </c>
      <c r="BJ65" s="119">
        <f>Housing_benefits!BJ30</f>
        <v>4861.4789099542368</v>
      </c>
      <c r="BK65" s="119">
        <f>Housing_benefits!BK30</f>
        <v>4923.6027084858815</v>
      </c>
      <c r="BL65" s="190">
        <f>Housing_benefits!BL22+Housing_benefits!BL25</f>
        <v>4882.1578166048466</v>
      </c>
      <c r="BM65" s="119">
        <f>Housing_benefits!BM22+Housing_benefits!BM25</f>
        <v>5125.0099036320935</v>
      </c>
      <c r="BN65" s="119">
        <f>Housing_benefits!BN22+Housing_benefits!BN25</f>
        <v>5232.2329732898997</v>
      </c>
      <c r="BO65" s="119">
        <f>Housing_benefits!BO22+Housing_benefits!BO25</f>
        <v>5468.3170610229809</v>
      </c>
      <c r="BP65" s="119">
        <f>Housing_benefits!BP22+Housing_benefits!BP25</f>
        <v>5700.6891313261458</v>
      </c>
      <c r="BQ65" s="119">
        <f>Housing_benefits!BQ22+Housing_benefits!BQ25</f>
        <v>5896.2725098941992</v>
      </c>
      <c r="BR65" s="119">
        <f>Housing_benefits!BR22+Housing_benefits!BR25</f>
        <v>6004.6254088499054</v>
      </c>
      <c r="BS65" s="119">
        <f>Housing_benefits!BS22+Housing_benefits!BS25</f>
        <v>6044.6823176369771</v>
      </c>
      <c r="BT65" s="119">
        <f>Housing_benefits!BT22+Housing_benefits!BT25</f>
        <v>5964.4625042826092</v>
      </c>
      <c r="BU65" s="119">
        <f>Housing_benefits!BU22+Housing_benefits!BU25</f>
        <v>5863.0338190235789</v>
      </c>
      <c r="BV65" s="119">
        <f>Housing_benefits!BV22+Housing_benefits!BV25</f>
        <v>5738.4007169214565</v>
      </c>
      <c r="BW65" s="119">
        <f>Housing_benefits!BW22+Housing_benefits!BW25</f>
        <v>5681.2133175119379</v>
      </c>
      <c r="BX65" s="119">
        <f>Housing_benefits!BX22+Housing_benefits!BX25</f>
        <v>6005.469831330367</v>
      </c>
      <c r="BY65" s="119">
        <f>Housing_benefits!BY22+Housing_benefits!BY25</f>
        <v>6203.8029443077185</v>
      </c>
      <c r="BZ65" s="119">
        <f>Housing_benefits!BZ22+Housing_benefits!BZ25</f>
        <v>6261.1135866625245</v>
      </c>
      <c r="CA65" s="119">
        <f>Housing_benefits!CA22+Housing_benefits!CA25</f>
        <v>6311.8541309951552</v>
      </c>
      <c r="CB65" s="119">
        <f>Housing_benefits!CB22+Housing_benefits!CB25</f>
        <v>6590.7126691512276</v>
      </c>
      <c r="CC65" s="120">
        <f>Housing_benefits!CC22+Housing_benefits!CC25</f>
        <v>6656.7839666022055</v>
      </c>
    </row>
    <row r="66" spans="1:81" x14ac:dyDescent="0.4">
      <c r="A66" s="113"/>
      <c r="B66" s="59" t="s">
        <v>398</v>
      </c>
      <c r="AH66" s="119">
        <f>Housing_benefits!AH31</f>
        <v>51.497172727332845</v>
      </c>
      <c r="AI66" s="119">
        <f>Housing_benefits!AI31</f>
        <v>56.414147956273574</v>
      </c>
      <c r="AJ66" s="119">
        <f>Housing_benefits!AJ31</f>
        <v>72.615417878922116</v>
      </c>
      <c r="AK66" s="119">
        <f>Housing_benefits!AK31</f>
        <v>117.78692276529311</v>
      </c>
      <c r="AL66" s="119">
        <f>Housing_benefits!AL31</f>
        <v>151.22362386540289</v>
      </c>
      <c r="AM66" s="119">
        <f>Housing_benefits!AM31</f>
        <v>178.70507247687672</v>
      </c>
      <c r="AN66" s="119">
        <f>Housing_benefits!AN31</f>
        <v>201.80019075346371</v>
      </c>
      <c r="AO66" s="119">
        <f>Housing_benefits!AO31</f>
        <v>225.35883833034222</v>
      </c>
      <c r="AP66" s="119">
        <f>Housing_benefits!AP31</f>
        <v>242.96586799409306</v>
      </c>
      <c r="AQ66" s="119">
        <f>Housing_benefits!AQ31</f>
        <v>251.3770479196252</v>
      </c>
      <c r="AR66" s="119">
        <f>Housing_benefits!AR31</f>
        <v>219.61099999999999</v>
      </c>
      <c r="AS66" s="119">
        <f>Housing_benefits!AS31</f>
        <v>302.30599999999998</v>
      </c>
      <c r="AT66" s="119">
        <f>Housing_benefits!AT31</f>
        <v>415.50300000000004</v>
      </c>
      <c r="AU66" s="119">
        <f>Housing_benefits!AU31</f>
        <v>549.82100000000003</v>
      </c>
      <c r="AV66" s="119">
        <f>Housing_benefits!AV31</f>
        <v>722.96500000000003</v>
      </c>
      <c r="AW66" s="119">
        <f>Housing_benefits!AW31</f>
        <v>963.53300000000002</v>
      </c>
      <c r="AX66" s="119">
        <f>Housing_benefits!AX31</f>
        <v>1237.7020586775143</v>
      </c>
      <c r="AY66" s="119">
        <f>Housing_benefits!AY31</f>
        <v>1440.7675679371928</v>
      </c>
      <c r="AZ66" s="119">
        <f>Housing_benefits!AZ31</f>
        <v>1632.1173192887268</v>
      </c>
      <c r="BA66" s="119">
        <f>Housing_benefits!BA31</f>
        <v>1783.2014949487759</v>
      </c>
      <c r="BB66" s="119">
        <f>Housing_benefits!BB31</f>
        <v>1966.2753495570933</v>
      </c>
      <c r="BC66" s="119">
        <f>Housing_benefits!BC31</f>
        <v>2143.4684371455282</v>
      </c>
      <c r="BD66" s="119">
        <f>Housing_benefits!BD31</f>
        <v>2303.1767229957381</v>
      </c>
      <c r="BE66" s="119">
        <f>Housing_benefits!BE31</f>
        <v>2531.7035246192022</v>
      </c>
      <c r="BF66" s="119">
        <f>Housing_benefits!BF31</f>
        <v>2999.4614887041653</v>
      </c>
      <c r="BG66" s="119">
        <f>Housing_benefits!BG31</f>
        <v>2966.6712049912694</v>
      </c>
      <c r="BH66" s="119">
        <f>Housing_benefits!BH31</f>
        <v>3201.5130041258617</v>
      </c>
      <c r="BI66" s="119">
        <f>Housing_benefits!BI31</f>
        <v>3472.5465205192463</v>
      </c>
      <c r="BJ66" s="119">
        <f>Housing_benefits!BJ31</f>
        <v>3760.9241738617989</v>
      </c>
      <c r="BK66" s="119">
        <f>Housing_benefits!BK31</f>
        <v>3996.4280011900032</v>
      </c>
      <c r="BL66" s="190">
        <f>Housing_benefits!BL18</f>
        <v>4476.9210732179572</v>
      </c>
      <c r="BM66" s="119">
        <f>Housing_benefits!BM18</f>
        <v>5069.1288261388017</v>
      </c>
      <c r="BN66" s="119">
        <f>Housing_benefits!BN18</f>
        <v>5380.0316400709962</v>
      </c>
      <c r="BO66" s="119">
        <f>Housing_benefits!BO18</f>
        <v>5751.430097558853</v>
      </c>
      <c r="BP66" s="119">
        <f>Housing_benefits!BP18</f>
        <v>6054.4950272257229</v>
      </c>
      <c r="BQ66" s="119">
        <f>Housing_benefits!BQ18</f>
        <v>6194.2714010260988</v>
      </c>
      <c r="BR66" s="119">
        <f>Housing_benefits!BR18</f>
        <v>6678.1472903271933</v>
      </c>
      <c r="BS66" s="119">
        <f>Housing_benefits!BS18</f>
        <v>6946.5151764190032</v>
      </c>
      <c r="BT66" s="119">
        <f>Housing_benefits!BT18</f>
        <v>6870.0617211736808</v>
      </c>
      <c r="BU66" s="119">
        <f>Housing_benefits!BU18</f>
        <v>6679.3883075615377</v>
      </c>
      <c r="BV66" s="119">
        <f>Housing_benefits!BV18</f>
        <v>6268.7171839573311</v>
      </c>
      <c r="BW66" s="119">
        <f>Housing_benefits!BW18</f>
        <v>5666.9718254488216</v>
      </c>
      <c r="BX66" s="119">
        <f>Housing_benefits!BX18</f>
        <v>5272.1395829001494</v>
      </c>
      <c r="BY66" s="119">
        <f>Housing_benefits!BY18</f>
        <v>4777.7674980193924</v>
      </c>
      <c r="BZ66" s="119">
        <f>Housing_benefits!BZ18</f>
        <v>4250.7818480188753</v>
      </c>
      <c r="CA66" s="119">
        <f>Housing_benefits!CA18</f>
        <v>3493.3953903984871</v>
      </c>
      <c r="CB66" s="119">
        <f>Housing_benefits!CB18</f>
        <v>2427.2901912048296</v>
      </c>
      <c r="CC66" s="120">
        <f>Housing_benefits!CC18</f>
        <v>1159.6984609270853</v>
      </c>
    </row>
    <row r="67" spans="1:81" x14ac:dyDescent="0.4">
      <c r="A67" s="113"/>
      <c r="B67" s="59" t="s">
        <v>399</v>
      </c>
      <c r="AH67" s="119">
        <f>Housing_benefits!AH32</f>
        <v>168.08730332909167</v>
      </c>
      <c r="AI67" s="119">
        <f>Housing_benefits!AI32</f>
        <v>184.99751749637238</v>
      </c>
      <c r="AJ67" s="119">
        <f>Housing_benefits!AJ32</f>
        <v>239.23474572028033</v>
      </c>
      <c r="AK67" s="119">
        <f>Housing_benefits!AK32</f>
        <v>386.48978982576017</v>
      </c>
      <c r="AL67" s="119">
        <f>Housing_benefits!AL32</f>
        <v>497.02647197775968</v>
      </c>
      <c r="AM67" s="119">
        <f>Housing_benefits!AM32</f>
        <v>587.578235170884</v>
      </c>
      <c r="AN67" s="119">
        <f>Housing_benefits!AN32</f>
        <v>661.2712513369687</v>
      </c>
      <c r="AO67" s="119">
        <f>Housing_benefits!AO32</f>
        <v>741.87435234499264</v>
      </c>
      <c r="AP67" s="119">
        <f>Housing_benefits!AP32</f>
        <v>797.59674087542669</v>
      </c>
      <c r="AQ67" s="119">
        <f>Housing_benefits!AQ32</f>
        <v>825.30668435995631</v>
      </c>
      <c r="AR67" s="119">
        <f>Housing_benefits!AR32</f>
        <v>605.18799999999999</v>
      </c>
      <c r="AS67" s="119">
        <f>Housing_benefits!AS32</f>
        <v>725.47699999999998</v>
      </c>
      <c r="AT67" s="119">
        <f>Housing_benefits!AT32</f>
        <v>943.97500000000002</v>
      </c>
      <c r="AU67" s="119">
        <f>Housing_benefits!AU32</f>
        <v>1292.8490000000002</v>
      </c>
      <c r="AV67" s="119">
        <f>Housing_benefits!AV32</f>
        <v>1634.97</v>
      </c>
      <c r="AW67" s="119">
        <f>Housing_benefits!AW32</f>
        <v>1949.7149999999999</v>
      </c>
      <c r="AX67" s="119">
        <f>Housing_benefits!AX32</f>
        <v>2178.8338293619486</v>
      </c>
      <c r="AY67" s="119">
        <f>Housing_benefits!AY32</f>
        <v>2410.3410278276319</v>
      </c>
      <c r="AZ67" s="119">
        <f>Housing_benefits!AZ32</f>
        <v>2602.0677779938896</v>
      </c>
      <c r="BA67" s="119">
        <f>Housing_benefits!BA32</f>
        <v>2613.3758641330728</v>
      </c>
      <c r="BB67" s="119">
        <f>Housing_benefits!BB32</f>
        <v>2654.0090183747411</v>
      </c>
      <c r="BC67" s="119">
        <f>Housing_benefits!BC32</f>
        <v>2717.25314288246</v>
      </c>
      <c r="BD67" s="119">
        <f>Housing_benefits!BD32</f>
        <v>2631.7231073019957</v>
      </c>
      <c r="BE67" s="119">
        <f>Housing_benefits!BE32</f>
        <v>2676.4827117072482</v>
      </c>
      <c r="BF67" s="119">
        <f>Housing_benefits!BF32</f>
        <v>2863.2198953002007</v>
      </c>
      <c r="BG67" s="119">
        <f>Housing_benefits!BG32</f>
        <v>3002.8396047330152</v>
      </c>
      <c r="BH67" s="119">
        <f>Housing_benefits!BH32</f>
        <v>3231.1334929200289</v>
      </c>
      <c r="BI67" s="119">
        <f>Housing_benefits!BI32</f>
        <v>3522.8486328112713</v>
      </c>
      <c r="BJ67" s="119">
        <f>Housing_benefits!BJ32</f>
        <v>3676.4928151004046</v>
      </c>
      <c r="BK67" s="119">
        <f>Housing_benefits!BK32</f>
        <v>3930.1189148811586</v>
      </c>
      <c r="BL67" s="190">
        <f>Housing_benefits!BL19</f>
        <v>3278.6721206416673</v>
      </c>
      <c r="BM67" s="119">
        <f>Housing_benefits!BM19</f>
        <v>3414.699558166159</v>
      </c>
      <c r="BN67" s="119">
        <f>Housing_benefits!BN19</f>
        <v>3246.9003947534702</v>
      </c>
      <c r="BO67" s="119">
        <f>Housing_benefits!BO19</f>
        <v>3003.0285087410157</v>
      </c>
      <c r="BP67" s="119">
        <f>Housing_benefits!BP19</f>
        <v>2754.4785976389271</v>
      </c>
      <c r="BQ67" s="119">
        <f>Housing_benefits!BQ19</f>
        <v>2504.5623245995998</v>
      </c>
      <c r="BR67" s="119">
        <f>Housing_benefits!BR19</f>
        <v>2378.8444446022886</v>
      </c>
      <c r="BS67" s="119">
        <f>Housing_benefits!BS19</f>
        <v>2256.0112500659761</v>
      </c>
      <c r="BT67" s="119">
        <f>Housing_benefits!BT19</f>
        <v>2088.7413831652643</v>
      </c>
      <c r="BU67" s="119">
        <f>Housing_benefits!BU19</f>
        <v>1868.0857479177519</v>
      </c>
      <c r="BV67" s="119">
        <f>Housing_benefits!BV19</f>
        <v>1624.7547253145538</v>
      </c>
      <c r="BW67" s="119">
        <f>Housing_benefits!BW19</f>
        <v>1151.6859541538615</v>
      </c>
      <c r="BX67" s="119">
        <f>Housing_benefits!BX19</f>
        <v>991.05807376663904</v>
      </c>
      <c r="BY67" s="119">
        <f>Housing_benefits!BY19</f>
        <v>896.18934616198987</v>
      </c>
      <c r="BZ67" s="119">
        <f>Housing_benefits!BZ19</f>
        <v>846.35853760589146</v>
      </c>
      <c r="CA67" s="119">
        <f>Housing_benefits!CA19</f>
        <v>804.7929331053806</v>
      </c>
      <c r="CB67" s="119">
        <f>Housing_benefits!CB19</f>
        <v>759.83018454156195</v>
      </c>
      <c r="CC67" s="120">
        <f>Housing_benefits!CC19</f>
        <v>736.50017335396615</v>
      </c>
    </row>
    <row r="68" spans="1:81" x14ac:dyDescent="0.4">
      <c r="A68" s="113"/>
      <c r="B68" s="59" t="s">
        <v>400</v>
      </c>
      <c r="AH68" s="119">
        <f>Housing_benefits!AH33</f>
        <v>167.7572054033308</v>
      </c>
      <c r="AI68" s="119">
        <f>Housing_benefits!AI33</f>
        <v>184.83191810654029</v>
      </c>
      <c r="AJ68" s="119">
        <f>Housing_benefits!AJ33</f>
        <v>238.69433276913807</v>
      </c>
      <c r="AK68" s="119">
        <f>Housing_benefits!AK33</f>
        <v>385.67308278503288</v>
      </c>
      <c r="AL68" s="119">
        <f>Housing_benefits!AL33</f>
        <v>495.78191354102592</v>
      </c>
      <c r="AM68" s="119">
        <f>Housing_benefits!AM33</f>
        <v>586.16955262509271</v>
      </c>
      <c r="AN68" s="119">
        <f>Housing_benefits!AN33</f>
        <v>659.48966179596255</v>
      </c>
      <c r="AO68" s="119">
        <f>Housing_benefits!AO33</f>
        <v>740.17522248237037</v>
      </c>
      <c r="AP68" s="119">
        <f>Housing_benefits!AP33</f>
        <v>795.69381732493002</v>
      </c>
      <c r="AQ68" s="119">
        <f>Housing_benefits!AQ33</f>
        <v>824.05582000417701</v>
      </c>
      <c r="AR68" s="119">
        <f>Housing_benefits!AR33</f>
        <v>827.64699999999993</v>
      </c>
      <c r="AS68" s="119">
        <f>Housing_benefits!AS33</f>
        <v>856.07600000000002</v>
      </c>
      <c r="AT68" s="119">
        <f>Housing_benefits!AT33</f>
        <v>998.779</v>
      </c>
      <c r="AU68" s="119">
        <f>Housing_benefits!AU33</f>
        <v>1447.0230000000001</v>
      </c>
      <c r="AV68" s="119">
        <f>Housing_benefits!AV33</f>
        <v>2057.3580000000002</v>
      </c>
      <c r="AW68" s="119">
        <f>Housing_benefits!AW33</f>
        <v>2331.1950000000002</v>
      </c>
      <c r="AX68" s="119">
        <f>Housing_benefits!AX33</f>
        <v>2407.7275243945537</v>
      </c>
      <c r="AY68" s="119">
        <f>Housing_benefits!AY33</f>
        <v>2329.3000610574099</v>
      </c>
      <c r="AZ68" s="119">
        <f>Housing_benefits!AZ33</f>
        <v>2177.215384967817</v>
      </c>
      <c r="BA68" s="119">
        <f>Housing_benefits!BA33</f>
        <v>1713.8246039972835</v>
      </c>
      <c r="BB68" s="119">
        <f>Housing_benefits!BB33</f>
        <v>1410.9078789879757</v>
      </c>
      <c r="BC68" s="119">
        <f>Housing_benefits!BC33</f>
        <v>1214.0820612666143</v>
      </c>
      <c r="BD68" s="119">
        <f>Housing_benefits!BD33</f>
        <v>1085.7342355085079</v>
      </c>
      <c r="BE68" s="119">
        <f>Housing_benefits!BE33</f>
        <v>1001.1096309288404</v>
      </c>
      <c r="BF68" s="119">
        <f>Housing_benefits!BF33</f>
        <v>1053.6159987005542</v>
      </c>
      <c r="BG68" s="119">
        <f>Housing_benefits!BG33</f>
        <v>956.77120862113122</v>
      </c>
      <c r="BH68" s="119">
        <f>Housing_benefits!BH33</f>
        <v>1087.8137888204469</v>
      </c>
      <c r="BI68" s="119">
        <f>Housing_benefits!BI33</f>
        <v>1160.1935787766724</v>
      </c>
      <c r="BJ68" s="119">
        <f>Housing_benefits!BJ33</f>
        <v>1245.1512127626136</v>
      </c>
      <c r="BK68" s="119">
        <f>Housing_benefits!BK33</f>
        <v>1315.7849954177275</v>
      </c>
      <c r="BL68" s="190">
        <f>Housing_benefits!BL17</f>
        <v>1646.9585583274306</v>
      </c>
      <c r="BM68" s="119">
        <f>Housing_benefits!BM17</f>
        <v>2732.7185734874533</v>
      </c>
      <c r="BN68" s="119">
        <f>Housing_benefits!BN17</f>
        <v>3068.8441160952298</v>
      </c>
      <c r="BO68" s="119">
        <f>Housing_benefits!BO17</f>
        <v>3399.1006602323869</v>
      </c>
      <c r="BP68" s="119">
        <f>Housing_benefits!BP17</f>
        <v>3644.1718667287919</v>
      </c>
      <c r="BQ68" s="119">
        <f>Housing_benefits!BQ17</f>
        <v>3241.9422918321306</v>
      </c>
      <c r="BR68" s="119">
        <f>Housing_benefits!BR17</f>
        <v>2411.6856133845986</v>
      </c>
      <c r="BS68" s="119">
        <f>Housing_benefits!BS17</f>
        <v>1916.7666369866961</v>
      </c>
      <c r="BT68" s="119">
        <f>Housing_benefits!BT17</f>
        <v>1636.6315206723273</v>
      </c>
      <c r="BU68" s="119">
        <f>Housing_benefits!BU17</f>
        <v>1451.7127921035253</v>
      </c>
      <c r="BV68" s="119">
        <f>Housing_benefits!BV17</f>
        <v>1105.4230032394248</v>
      </c>
      <c r="BW68" s="119">
        <f>Housing_benefits!BW17</f>
        <v>528.20462222110496</v>
      </c>
      <c r="BX68" s="119">
        <f>Housing_benefits!BX17</f>
        <v>618.1235856858425</v>
      </c>
      <c r="BY68" s="119">
        <f>Housing_benefits!BY17</f>
        <v>301.56976414461013</v>
      </c>
      <c r="BZ68" s="119">
        <f>Housing_benefits!BZ17</f>
        <v>210.92314128101944</v>
      </c>
      <c r="CA68" s="119">
        <f>Housing_benefits!CA17</f>
        <v>163.31402151626989</v>
      </c>
      <c r="CB68" s="119">
        <f>Housing_benefits!CB17</f>
        <v>137.13671449344366</v>
      </c>
      <c r="CC68" s="120">
        <f>Housing_benefits!CC17</f>
        <v>170.29094328065847</v>
      </c>
    </row>
    <row r="69" spans="1:81" x14ac:dyDescent="0.4">
      <c r="A69" s="113"/>
      <c r="B69" s="59" t="s">
        <v>401</v>
      </c>
      <c r="AH69" s="119">
        <f>Housing_benefits!AH34</f>
        <v>12.718728529562867</v>
      </c>
      <c r="AI69" s="119">
        <f>Housing_benefits!AI34</f>
        <v>13.998280399993689</v>
      </c>
      <c r="AJ69" s="119">
        <f>Housing_benefits!AJ34</f>
        <v>18.102270221433344</v>
      </c>
      <c r="AK69" s="119">
        <f>Housing_benefits!AK34</f>
        <v>29.244675944485095</v>
      </c>
      <c r="AL69" s="119">
        <f>Housing_benefits!AL34</f>
        <v>37.608698836192275</v>
      </c>
      <c r="AM69" s="119">
        <f>Housing_benefits!AM34</f>
        <v>44.460514952676363</v>
      </c>
      <c r="AN69" s="119">
        <f>Housing_benefits!AN34</f>
        <v>50.036673583206834</v>
      </c>
      <c r="AO69" s="119">
        <f>Housing_benefits!AO34</f>
        <v>56.135700339289997</v>
      </c>
      <c r="AP69" s="119">
        <f>Housing_benefits!AP34</f>
        <v>60.352068373643192</v>
      </c>
      <c r="AQ69" s="119">
        <f>Housing_benefits!AQ34</f>
        <v>62.448807638114886</v>
      </c>
      <c r="AR69" s="119">
        <f>Housing_benefits!AR34</f>
        <v>251.12099999999964</v>
      </c>
      <c r="AS69" s="119">
        <f>Housing_benefits!AS34</f>
        <v>303.69499999999999</v>
      </c>
      <c r="AT69" s="119">
        <f>Housing_benefits!AT34</f>
        <v>413.56399999999968</v>
      </c>
      <c r="AU69" s="119">
        <f>Housing_benefits!AU34</f>
        <v>495.83100000000047</v>
      </c>
      <c r="AV69" s="119">
        <f>Housing_benefits!AV34</f>
        <v>588.97799999999972</v>
      </c>
      <c r="AW69" s="119">
        <f>Housing_benefits!AW34</f>
        <v>783.39700000000119</v>
      </c>
      <c r="AX69" s="119">
        <f>Housing_benefits!AX34</f>
        <v>876.75761116881586</v>
      </c>
      <c r="AY69" s="119">
        <f>Housing_benefits!AY34</f>
        <v>1079.4106882910114</v>
      </c>
      <c r="AZ69" s="119">
        <f>Housing_benefits!AZ34</f>
        <v>1216.4408100213277</v>
      </c>
      <c r="BA69" s="119">
        <f>Housing_benefits!BA34</f>
        <v>1277.9795461451065</v>
      </c>
      <c r="BB69" s="119">
        <f>Housing_benefits!BB34</f>
        <v>1181.8701801279974</v>
      </c>
      <c r="BC69" s="119">
        <f>Housing_benefits!BC34</f>
        <v>992.02728649103301</v>
      </c>
      <c r="BD69" s="119">
        <f>Housing_benefits!BD34</f>
        <v>934.39317727625121</v>
      </c>
      <c r="BE69" s="119">
        <f>Housing_benefits!BE34</f>
        <v>920.78722401502739</v>
      </c>
      <c r="BF69" s="119">
        <f>Housing_benefits!BF34</f>
        <v>937.11675053717931</v>
      </c>
      <c r="BG69" s="119">
        <f>Housing_benefits!BG34</f>
        <v>981.1484059417445</v>
      </c>
      <c r="BH69" s="119">
        <f>Housing_benefits!BH34</f>
        <v>1088.6496584511015</v>
      </c>
      <c r="BI69" s="119">
        <f>Housing_benefits!BI34</f>
        <v>1208.6779101513739</v>
      </c>
      <c r="BJ69" s="119">
        <f>Housing_benefits!BJ34</f>
        <v>1296.5004743209502</v>
      </c>
      <c r="BK69" s="119">
        <f>Housing_benefits!BK34</f>
        <v>1565.8659750252277</v>
      </c>
      <c r="BL69" s="190">
        <f>SUM(Housing_benefits!BL20:BL21,Housing_benefits!BL23:BL24,Housing_benefits!BL26)</f>
        <v>2818.731593208101</v>
      </c>
      <c r="BM69" s="119">
        <f>SUM(Housing_benefits!BM20:BM21,Housing_benefits!BM23:BM24,Housing_benefits!BM26)</f>
        <v>3647.6743165754906</v>
      </c>
      <c r="BN69" s="119">
        <f>SUM(Housing_benefits!BN20:BN21,Housing_benefits!BN23:BN24,Housing_benefits!BN26)</f>
        <v>4498.9811767903993</v>
      </c>
      <c r="BO69" s="119">
        <f>SUM(Housing_benefits!BO20:BO21,Housing_benefits!BO23:BO24,Housing_benefits!BO26)</f>
        <v>5198.4137954447706</v>
      </c>
      <c r="BP69" s="119">
        <f>SUM(Housing_benefits!BP20:BP21,Housing_benefits!BP23:BP24,Housing_benefits!BP26)</f>
        <v>5745.7969890804134</v>
      </c>
      <c r="BQ69" s="119">
        <f>SUM(Housing_benefits!BQ20:BQ21,Housing_benefits!BQ23:BQ24,Housing_benefits!BQ26)</f>
        <v>6332.7591456479722</v>
      </c>
      <c r="BR69" s="119">
        <f>SUM(Housing_benefits!BR20:BR21,Housing_benefits!BR23:BR24,Housing_benefits!BR26)</f>
        <v>6843.2627978360115</v>
      </c>
      <c r="BS69" s="119">
        <f>SUM(Housing_benefits!BS20:BS21,Housing_benefits!BS23:BS24,Housing_benefits!BS26)</f>
        <v>7079.7382658913511</v>
      </c>
      <c r="BT69" s="119">
        <f>SUM(Housing_benefits!BT20:BT21,Housing_benefits!BT23:BT24,Housing_benefits!BT26)</f>
        <v>6880.7027897061271</v>
      </c>
      <c r="BU69" s="119">
        <f>SUM(Housing_benefits!BU20:BU21,Housing_benefits!BU23:BU24,Housing_benefits!BU26)</f>
        <v>6438.9995473936051</v>
      </c>
      <c r="BV69" s="119">
        <f>SUM(Housing_benefits!BV20:BV21,Housing_benefits!BV23:BV24,Housing_benefits!BV26)</f>
        <v>5992.526321567233</v>
      </c>
      <c r="BW69" s="119">
        <f>SUM(Housing_benefits!BW20:BW21,Housing_benefits!BW23:BW24,Housing_benefits!BW26)</f>
        <v>5336.2138776539114</v>
      </c>
      <c r="BX69" s="119">
        <f>SUM(Housing_benefits!BX20:BX21,Housing_benefits!BX23:BX24,Housing_benefits!BX26)</f>
        <v>4721.9069564469246</v>
      </c>
      <c r="BY69" s="119">
        <f>SUM(Housing_benefits!BY20:BY21,Housing_benefits!BY23:BY24,Housing_benefits!BY26)</f>
        <v>3824.5376379085046</v>
      </c>
      <c r="BZ69" s="119">
        <f>SUM(Housing_benefits!BZ20:BZ21,Housing_benefits!BZ23:BZ24,Housing_benefits!BZ26)</f>
        <v>3283.3188819417455</v>
      </c>
      <c r="CA69" s="119">
        <f>SUM(Housing_benefits!CA20:CA21,Housing_benefits!CA23:CA24,Housing_benefits!CA26)</f>
        <v>2812.6149051266316</v>
      </c>
      <c r="CB69" s="119">
        <f>SUM(Housing_benefits!CB20:CB21,Housing_benefits!CB23:CB24,Housing_benefits!CB26)</f>
        <v>2367.1059142302256</v>
      </c>
      <c r="CC69" s="120">
        <f>SUM(Housing_benefits!CC20:CC21,Housing_benefits!CC23:CC24,Housing_benefits!CC26)</f>
        <v>2240.1058328794015</v>
      </c>
    </row>
    <row r="70" spans="1:81" ht="26.25" customHeight="1" x14ac:dyDescent="0.4">
      <c r="A70" s="113"/>
      <c r="B70" s="60" t="s">
        <v>402</v>
      </c>
      <c r="AH70" s="119">
        <f>Housing_benefits!AH27</f>
        <v>320.9395900106818</v>
      </c>
      <c r="AI70" s="119">
        <f>Housing_benefits!AI27</f>
        <v>352.75813604081998</v>
      </c>
      <c r="AJ70" s="119">
        <f>Housing_benefits!AJ27</f>
        <v>455.35323341022615</v>
      </c>
      <c r="AK70" s="119">
        <f>Housing_benefits!AK27</f>
        <v>736.40552867942881</v>
      </c>
      <c r="AL70" s="119">
        <f>Housing_benefits!AL27</f>
        <v>946.35929177961918</v>
      </c>
      <c r="AM70" s="119">
        <f>Housing_benefits!AM27</f>
        <v>1119.0866247744702</v>
      </c>
      <c r="AN70" s="119">
        <f>Housing_benefits!AN27</f>
        <v>1260.4022225303984</v>
      </c>
      <c r="AO70" s="119">
        <f>Housing_benefits!AO27</f>
        <v>1413.4558865030046</v>
      </c>
      <c r="AP70" s="119">
        <f>Housing_benefits!AP27</f>
        <v>1518.3915054319073</v>
      </c>
      <c r="AQ70" s="119">
        <f>Housing_benefits!AQ27</f>
        <v>1572.8116400781266</v>
      </c>
      <c r="AR70" s="119">
        <f>Housing_benefits!AR27</f>
        <v>1819.8820000000001</v>
      </c>
      <c r="AS70" s="119">
        <f>Housing_benefits!AS27</f>
        <v>2044.9829999999999</v>
      </c>
      <c r="AT70" s="119">
        <f>Housing_benefits!AT27</f>
        <v>2323.52</v>
      </c>
      <c r="AU70" s="119">
        <f>Housing_benefits!AU27</f>
        <v>2573.1280000000002</v>
      </c>
      <c r="AV70" s="119">
        <f>Housing_benefits!AV27</f>
        <v>2807.8249999999998</v>
      </c>
      <c r="AW70" s="119">
        <f>Housing_benefits!AW27</f>
        <v>3189.0050000000001</v>
      </c>
      <c r="AX70" s="119">
        <f>Housing_benefits!AX27</f>
        <v>3402.2148963971672</v>
      </c>
      <c r="AY70" s="119">
        <f>Housing_benefits!AY27</f>
        <v>3614.8473488867526</v>
      </c>
      <c r="AZ70" s="119">
        <f>Housing_benefits!AZ27</f>
        <v>3751.9206727282358</v>
      </c>
      <c r="BA70" s="119">
        <f>Housing_benefits!BA27</f>
        <v>3788.0146137757624</v>
      </c>
      <c r="BB70" s="119">
        <f>Housing_benefits!BB27</f>
        <v>3851.7417929521921</v>
      </c>
      <c r="BC70" s="119">
        <f>Housing_benefits!BC27</f>
        <v>3997.2728888889624</v>
      </c>
      <c r="BD70" s="119">
        <f>Housing_benefits!BD27</f>
        <v>4207.3417317175063</v>
      </c>
      <c r="BE70" s="119">
        <f>Housing_benefits!BE27</f>
        <v>4458.6120397296809</v>
      </c>
      <c r="BF70" s="119">
        <f>Housing_benefits!BF27</f>
        <v>4782.8062827579006</v>
      </c>
      <c r="BG70" s="119">
        <f>Housing_benefits!BG27</f>
        <v>4439.9426964228405</v>
      </c>
      <c r="BH70" s="119">
        <f>Housing_benefits!BH27</f>
        <v>4548.4601171225586</v>
      </c>
      <c r="BI70" s="119">
        <f>Housing_benefits!BI27</f>
        <v>4563.9384927414358</v>
      </c>
      <c r="BJ70" s="119">
        <f>Housing_benefits!BJ27</f>
        <v>4861.4789099542368</v>
      </c>
      <c r="BK70" s="119">
        <f>Housing_benefits!BK27</f>
        <v>4923.6027084858815</v>
      </c>
      <c r="BL70" s="119">
        <f>Housing_benefits!BL27</f>
        <v>5503.9442212258709</v>
      </c>
      <c r="BM70" s="119">
        <f>Housing_benefits!BM27</f>
        <v>5762.4397376097304</v>
      </c>
      <c r="BN70" s="119">
        <f>Housing_benefits!BN27</f>
        <v>5948.9797621593234</v>
      </c>
      <c r="BO70" s="119">
        <f>Housing_benefits!BO27</f>
        <v>6241.622946717006</v>
      </c>
      <c r="BP70" s="119">
        <f>Housing_benefits!BP27</f>
        <v>6427.139962759471</v>
      </c>
      <c r="BQ70" s="119">
        <f>Housing_benefits!BQ27</f>
        <v>6544.0581409153201</v>
      </c>
      <c r="BR70" s="119">
        <f>Housing_benefits!BR27</f>
        <v>6578.0549409279665</v>
      </c>
      <c r="BS70" s="119">
        <f>Housing_benefits!BS27</f>
        <v>6527.4880116677159</v>
      </c>
      <c r="BT70" s="119">
        <f>Housing_benefits!BT27</f>
        <v>6329.2889150000001</v>
      </c>
      <c r="BU70" s="119">
        <f>Housing_benefits!BU27</f>
        <v>6088.1434402404884</v>
      </c>
      <c r="BV70" s="119">
        <f>Housing_benefits!BV27</f>
        <v>5834.4756976856261</v>
      </c>
      <c r="BW70" s="119">
        <f>Housing_benefits!BW27</f>
        <v>5760.3011134191138</v>
      </c>
      <c r="BX70" s="119">
        <f>Housing_benefits!BX27</f>
        <v>6035.104943286814</v>
      </c>
      <c r="BY70" s="119">
        <f>Housing_benefits!BY27</f>
        <v>6239.7997400444347</v>
      </c>
      <c r="BZ70" s="119">
        <f>Housing_benefits!BZ27</f>
        <v>6301.0494396286058</v>
      </c>
      <c r="CA70" s="119">
        <f>Housing_benefits!CA27</f>
        <v>6355.3953767094117</v>
      </c>
      <c r="CB70" s="119">
        <f>Housing_benefits!CB27</f>
        <v>6642.158621847263</v>
      </c>
      <c r="CC70" s="120">
        <f>Housing_benefits!CC27</f>
        <v>6716.3733680380419</v>
      </c>
    </row>
    <row r="71" spans="1:81" x14ac:dyDescent="0.4">
      <c r="A71" s="113"/>
      <c r="B71" s="60" t="s">
        <v>379</v>
      </c>
      <c r="AH71" s="119">
        <f>Housing_benefits!AH28</f>
        <v>400.06040998931815</v>
      </c>
      <c r="AI71" s="119">
        <f>Housing_benefits!AI28</f>
        <v>440.24186395917997</v>
      </c>
      <c r="AJ71" s="119">
        <f>Housing_benefits!AJ28</f>
        <v>568.64676658977396</v>
      </c>
      <c r="AK71" s="119">
        <f>Housing_benefits!AK28</f>
        <v>919.19447132057121</v>
      </c>
      <c r="AL71" s="119">
        <f>Housing_benefits!AL28</f>
        <v>1181.6407082203809</v>
      </c>
      <c r="AM71" s="119">
        <f>Housing_benefits!AM28</f>
        <v>1396.9133752255298</v>
      </c>
      <c r="AN71" s="119">
        <f>Housing_benefits!AN28</f>
        <v>1572.5977774696016</v>
      </c>
      <c r="AO71" s="119">
        <f>Housing_benefits!AO28</f>
        <v>1763.5441134969951</v>
      </c>
      <c r="AP71" s="119">
        <f>Housing_benefits!AP28</f>
        <v>1896.6084945680932</v>
      </c>
      <c r="AQ71" s="119">
        <f>Housing_benefits!AQ28</f>
        <v>1963.1883599218736</v>
      </c>
      <c r="AR71" s="119">
        <f>Housing_benefits!AR28</f>
        <v>1903.5669999999996</v>
      </c>
      <c r="AS71" s="119">
        <f>Housing_benefits!AS28</f>
        <v>2187.5540000000001</v>
      </c>
      <c r="AT71" s="119">
        <f>Housing_benefits!AT28</f>
        <v>2771.8209999999999</v>
      </c>
      <c r="AU71" s="119">
        <f>Housing_benefits!AU28</f>
        <v>3785.5240000000008</v>
      </c>
      <c r="AV71" s="119">
        <f>Housing_benefits!AV28</f>
        <v>5004.2709999999997</v>
      </c>
      <c r="AW71" s="119">
        <f>Housing_benefits!AW28</f>
        <v>6027.8400000000011</v>
      </c>
      <c r="AX71" s="119">
        <f>Housing_benefits!AX28</f>
        <v>6701.0210236028324</v>
      </c>
      <c r="AY71" s="119">
        <f>Housing_benefits!AY28</f>
        <v>7259.8193451132465</v>
      </c>
      <c r="AZ71" s="119">
        <f>Housing_benefits!AZ28</f>
        <v>7627.8412922717607</v>
      </c>
      <c r="BA71" s="119">
        <f>Housing_benefits!BA28</f>
        <v>7388.3815092242394</v>
      </c>
      <c r="BB71" s="119">
        <f>Housing_benefits!BB28</f>
        <v>7213.0624270478074</v>
      </c>
      <c r="BC71" s="119">
        <f>Housing_benefits!BC28</f>
        <v>7066.8309277856351</v>
      </c>
      <c r="BD71" s="119">
        <f>Housing_benefits!BD28</f>
        <v>6955.0272430824934</v>
      </c>
      <c r="BE71" s="119">
        <f>Housing_benefits!BE28</f>
        <v>7130.0830912703177</v>
      </c>
      <c r="BF71" s="119">
        <f>Housing_benefits!BF28</f>
        <v>7853.4141332420995</v>
      </c>
      <c r="BG71" s="119">
        <f>Housing_benefits!BG28</f>
        <v>7907.4304242871603</v>
      </c>
      <c r="BH71" s="119">
        <f>Housing_benefits!BH28</f>
        <v>8609.1099443174389</v>
      </c>
      <c r="BI71" s="119">
        <f>Housing_benefits!BI28</f>
        <v>9364.2666422585644</v>
      </c>
      <c r="BJ71" s="119">
        <f>Housing_benefits!BJ28</f>
        <v>9979.0686760457666</v>
      </c>
      <c r="BK71" s="119">
        <f>Housing_benefits!BK28</f>
        <v>10808.197886514117</v>
      </c>
      <c r="BL71" s="119">
        <f>Housing_benefits!BL28</f>
        <v>11599.496940774132</v>
      </c>
      <c r="BM71" s="119">
        <f>Housing_benefits!BM28</f>
        <v>14226.791440390265</v>
      </c>
      <c r="BN71" s="119">
        <f>Housing_benefits!BN28</f>
        <v>15478.01053884067</v>
      </c>
      <c r="BO71" s="119">
        <f>Housing_benefits!BO28</f>
        <v>16578.667176283001</v>
      </c>
      <c r="BP71" s="119">
        <f>Housing_benefits!BP28</f>
        <v>17472.491649240532</v>
      </c>
      <c r="BQ71" s="119">
        <f>Housing_benefits!BQ28</f>
        <v>17625.749532084679</v>
      </c>
      <c r="BR71" s="119">
        <f>Housing_benefits!BR28</f>
        <v>17738.510614072031</v>
      </c>
      <c r="BS71" s="119">
        <f>Housing_benefits!BS28</f>
        <v>17716.225635332288</v>
      </c>
      <c r="BT71" s="119">
        <f>Housing_benefits!BT28</f>
        <v>17111.31100400001</v>
      </c>
      <c r="BU71" s="119">
        <f>Housing_benefits!BU28</f>
        <v>16213.076773759509</v>
      </c>
      <c r="BV71" s="119">
        <f>Housing_benefits!BV28</f>
        <v>14895.346253314372</v>
      </c>
      <c r="BW71" s="119">
        <f>Housing_benefits!BW28</f>
        <v>12603.988483570523</v>
      </c>
      <c r="BX71" s="119">
        <f>Housing_benefits!BX28</f>
        <v>11573.593086843108</v>
      </c>
      <c r="BY71" s="119">
        <f>Housing_benefits!BY28</f>
        <v>9764.0674504977796</v>
      </c>
      <c r="BZ71" s="119">
        <f>Housing_benefits!BZ28</f>
        <v>8551.44655588145</v>
      </c>
      <c r="CA71" s="119">
        <f>Housing_benefits!CA28</f>
        <v>7230.5760044325125</v>
      </c>
      <c r="CB71" s="119">
        <f>Housing_benefits!CB28</f>
        <v>5639.9170517740231</v>
      </c>
      <c r="CC71" s="120">
        <f>Housing_benefits!CC28</f>
        <v>4247.0060090052748</v>
      </c>
    </row>
    <row r="72" spans="1:81" s="75" customFormat="1" x14ac:dyDescent="0.4">
      <c r="A72" s="127"/>
      <c r="B72" s="63" t="s">
        <v>129</v>
      </c>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52">
        <f t="shared" ref="AH72:BL72" si="16">SUM(AH70:AH71)</f>
        <v>721</v>
      </c>
      <c r="AI72" s="52">
        <f t="shared" si="16"/>
        <v>793</v>
      </c>
      <c r="AJ72" s="52">
        <f t="shared" si="16"/>
        <v>1024</v>
      </c>
      <c r="AK72" s="52">
        <f t="shared" si="16"/>
        <v>1655.6</v>
      </c>
      <c r="AL72" s="52">
        <f t="shared" si="16"/>
        <v>2128</v>
      </c>
      <c r="AM72" s="52">
        <f t="shared" si="16"/>
        <v>2516</v>
      </c>
      <c r="AN72" s="52">
        <f t="shared" si="16"/>
        <v>2833</v>
      </c>
      <c r="AO72" s="52">
        <f t="shared" si="16"/>
        <v>3177</v>
      </c>
      <c r="AP72" s="52">
        <f t="shared" si="16"/>
        <v>3415.0000000000005</v>
      </c>
      <c r="AQ72" s="52">
        <f t="shared" si="16"/>
        <v>3536</v>
      </c>
      <c r="AR72" s="52">
        <f t="shared" si="16"/>
        <v>3723.4489999999996</v>
      </c>
      <c r="AS72" s="52">
        <f t="shared" si="16"/>
        <v>4232.5370000000003</v>
      </c>
      <c r="AT72" s="52">
        <f t="shared" si="16"/>
        <v>5095.3410000000003</v>
      </c>
      <c r="AU72" s="52">
        <f t="shared" si="16"/>
        <v>6358.652000000001</v>
      </c>
      <c r="AV72" s="52">
        <f t="shared" si="16"/>
        <v>7812.0959999999995</v>
      </c>
      <c r="AW72" s="52">
        <f t="shared" si="16"/>
        <v>9216.8450000000012</v>
      </c>
      <c r="AX72" s="52">
        <f t="shared" si="16"/>
        <v>10103.235919999999</v>
      </c>
      <c r="AY72" s="52">
        <f t="shared" si="16"/>
        <v>10874.666694</v>
      </c>
      <c r="AZ72" s="52">
        <f t="shared" si="16"/>
        <v>11379.761964999996</v>
      </c>
      <c r="BA72" s="52">
        <f t="shared" si="16"/>
        <v>11176.396123000002</v>
      </c>
      <c r="BB72" s="52">
        <f t="shared" si="16"/>
        <v>11064.80422</v>
      </c>
      <c r="BC72" s="52">
        <f t="shared" si="16"/>
        <v>11064.103816674597</v>
      </c>
      <c r="BD72" s="52">
        <f t="shared" si="16"/>
        <v>11162.3689748</v>
      </c>
      <c r="BE72" s="52">
        <f t="shared" si="16"/>
        <v>11588.695130999999</v>
      </c>
      <c r="BF72" s="52">
        <f t="shared" si="16"/>
        <v>12636.220416</v>
      </c>
      <c r="BG72" s="52">
        <f t="shared" si="16"/>
        <v>12347.373120710001</v>
      </c>
      <c r="BH72" s="52">
        <f t="shared" si="16"/>
        <v>13157.570061439998</v>
      </c>
      <c r="BI72" s="52">
        <f t="shared" si="16"/>
        <v>13928.205135</v>
      </c>
      <c r="BJ72" s="52">
        <f t="shared" si="16"/>
        <v>14840.547586000004</v>
      </c>
      <c r="BK72" s="52">
        <f t="shared" si="16"/>
        <v>15731.800594999999</v>
      </c>
      <c r="BL72" s="52">
        <f t="shared" si="16"/>
        <v>17103.441162000003</v>
      </c>
      <c r="BM72" s="52">
        <f t="shared" ref="BM72:CC72" si="17">BM71+BM70</f>
        <v>19989.231177999995</v>
      </c>
      <c r="BN72" s="52">
        <f t="shared" si="17"/>
        <v>21426.990300999994</v>
      </c>
      <c r="BO72" s="52">
        <f t="shared" si="17"/>
        <v>22820.290123000006</v>
      </c>
      <c r="BP72" s="52">
        <f t="shared" si="17"/>
        <v>23899.631612000005</v>
      </c>
      <c r="BQ72" s="52">
        <f t="shared" si="17"/>
        <v>24169.807672999999</v>
      </c>
      <c r="BR72" s="52">
        <f t="shared" si="17"/>
        <v>24316.565554999997</v>
      </c>
      <c r="BS72" s="52">
        <f t="shared" si="17"/>
        <v>24243.713647000004</v>
      </c>
      <c r="BT72" s="52">
        <f t="shared" si="17"/>
        <v>23440.599919000011</v>
      </c>
      <c r="BU72" s="52">
        <f t="shared" si="17"/>
        <v>22301.220213999997</v>
      </c>
      <c r="BV72" s="52">
        <f t="shared" si="17"/>
        <v>20729.821950999998</v>
      </c>
      <c r="BW72" s="52">
        <f t="shared" si="17"/>
        <v>18364.289596989638</v>
      </c>
      <c r="BX72" s="52">
        <f t="shared" si="17"/>
        <v>17608.698030129923</v>
      </c>
      <c r="BY72" s="52">
        <f t="shared" si="17"/>
        <v>16003.867190542214</v>
      </c>
      <c r="BZ72" s="52">
        <f t="shared" si="17"/>
        <v>14852.495995510057</v>
      </c>
      <c r="CA72" s="52">
        <f t="shared" si="17"/>
        <v>13585.971381141924</v>
      </c>
      <c r="CB72" s="52">
        <f t="shared" si="17"/>
        <v>12282.075673621286</v>
      </c>
      <c r="CC72" s="53">
        <f t="shared" si="17"/>
        <v>10963.379377043317</v>
      </c>
    </row>
    <row r="73" spans="1:81" ht="26.25" customHeight="1" x14ac:dyDescent="0.4">
      <c r="A73" s="113"/>
      <c r="B73" s="63" t="s">
        <v>341</v>
      </c>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20"/>
    </row>
    <row r="74" spans="1:81" x14ac:dyDescent="0.4">
      <c r="A74" s="113"/>
      <c r="B74" s="59" t="s">
        <v>222</v>
      </c>
      <c r="AH74" s="119">
        <f t="shared" ref="AH74:CC74" si="18">SUM(AH75:AH76)</f>
        <v>0</v>
      </c>
      <c r="AI74" s="119">
        <f t="shared" si="18"/>
        <v>0</v>
      </c>
      <c r="AJ74" s="119">
        <f t="shared" si="18"/>
        <v>0</v>
      </c>
      <c r="AK74" s="119">
        <f t="shared" si="18"/>
        <v>0</v>
      </c>
      <c r="AL74" s="119">
        <f t="shared" si="18"/>
        <v>0</v>
      </c>
      <c r="AM74" s="119">
        <f t="shared" si="18"/>
        <v>0</v>
      </c>
      <c r="AN74" s="119">
        <f t="shared" si="18"/>
        <v>0</v>
      </c>
      <c r="AO74" s="119">
        <f t="shared" si="18"/>
        <v>0</v>
      </c>
      <c r="AP74" s="119">
        <f t="shared" si="18"/>
        <v>0</v>
      </c>
      <c r="AQ74" s="119">
        <f t="shared" si="18"/>
        <v>0</v>
      </c>
      <c r="AR74" s="119">
        <f t="shared" si="18"/>
        <v>0</v>
      </c>
      <c r="AS74" s="119">
        <f t="shared" si="18"/>
        <v>0</v>
      </c>
      <c r="AT74" s="119">
        <f t="shared" si="18"/>
        <v>0</v>
      </c>
      <c r="AU74" s="119">
        <f t="shared" si="18"/>
        <v>0</v>
      </c>
      <c r="AV74" s="119">
        <f t="shared" si="18"/>
        <v>0</v>
      </c>
      <c r="AW74" s="119">
        <f t="shared" si="18"/>
        <v>0</v>
      </c>
      <c r="AX74" s="119">
        <f t="shared" si="18"/>
        <v>0</v>
      </c>
      <c r="AY74" s="119">
        <f t="shared" si="18"/>
        <v>0</v>
      </c>
      <c r="AZ74" s="119">
        <f t="shared" si="18"/>
        <v>0</v>
      </c>
      <c r="BA74" s="119">
        <f t="shared" si="18"/>
        <v>0</v>
      </c>
      <c r="BB74" s="119">
        <f t="shared" si="18"/>
        <v>0</v>
      </c>
      <c r="BC74" s="119">
        <f t="shared" si="18"/>
        <v>0</v>
      </c>
      <c r="BD74" s="119">
        <f t="shared" si="18"/>
        <v>0</v>
      </c>
      <c r="BE74" s="119">
        <f t="shared" si="18"/>
        <v>0</v>
      </c>
      <c r="BF74" s="119">
        <f t="shared" si="18"/>
        <v>0</v>
      </c>
      <c r="BG74" s="119">
        <f t="shared" si="18"/>
        <v>0</v>
      </c>
      <c r="BH74" s="119">
        <f t="shared" si="18"/>
        <v>0</v>
      </c>
      <c r="BI74" s="119">
        <f t="shared" si="18"/>
        <v>0</v>
      </c>
      <c r="BJ74" s="119">
        <f t="shared" si="18"/>
        <v>3.4359999999999999</v>
      </c>
      <c r="BK74" s="119">
        <f t="shared" si="18"/>
        <v>3.99</v>
      </c>
      <c r="BL74" s="119">
        <f t="shared" si="18"/>
        <v>211.09399999999999</v>
      </c>
      <c r="BM74" s="119">
        <f t="shared" si="18"/>
        <v>298.26100000000002</v>
      </c>
      <c r="BN74" s="119">
        <f t="shared" si="18"/>
        <v>435.41003044000001</v>
      </c>
      <c r="BO74" s="119">
        <f t="shared" si="18"/>
        <v>128.72999999999999</v>
      </c>
      <c r="BP74" s="119">
        <f t="shared" si="18"/>
        <v>141.73699999999999</v>
      </c>
      <c r="BQ74" s="119">
        <f t="shared" si="18"/>
        <v>8.4069999999999965</v>
      </c>
      <c r="BR74" s="119">
        <f t="shared" si="18"/>
        <v>11.036000000000001</v>
      </c>
      <c r="BS74" s="119">
        <f t="shared" si="18"/>
        <v>3.7847469900000021</v>
      </c>
      <c r="BT74" s="119">
        <f t="shared" si="18"/>
        <v>3.1778794199999973</v>
      </c>
      <c r="BU74" s="119">
        <f t="shared" si="18"/>
        <v>114.2644971</v>
      </c>
      <c r="BV74" s="119">
        <f t="shared" si="18"/>
        <v>26.955252089999995</v>
      </c>
      <c r="BW74" s="119">
        <f t="shared" si="18"/>
        <v>0.22715072999999997</v>
      </c>
      <c r="BX74" s="119">
        <f t="shared" si="18"/>
        <v>97.231092330987806</v>
      </c>
      <c r="BY74" s="119">
        <f t="shared" si="18"/>
        <v>100.07639297818899</v>
      </c>
      <c r="BZ74" s="119">
        <f t="shared" si="18"/>
        <v>100.23553946225623</v>
      </c>
      <c r="CA74" s="119">
        <f t="shared" si="18"/>
        <v>100.49621267485097</v>
      </c>
      <c r="CB74" s="119">
        <f t="shared" si="18"/>
        <v>99.786324157868592</v>
      </c>
      <c r="CC74" s="120">
        <f t="shared" si="18"/>
        <v>99.786324157868592</v>
      </c>
    </row>
    <row r="75" spans="1:81" x14ac:dyDescent="0.4">
      <c r="A75" s="113"/>
      <c r="B75" s="155" t="s">
        <v>403</v>
      </c>
      <c r="AH75" s="119">
        <f>Table_2a!AH85</f>
        <v>0</v>
      </c>
      <c r="AI75" s="119">
        <f>Table_2a!AI85</f>
        <v>0</v>
      </c>
      <c r="AJ75" s="119">
        <f>Table_2a!AJ85</f>
        <v>0</v>
      </c>
      <c r="AK75" s="119">
        <f>Table_2a!AK85</f>
        <v>0</v>
      </c>
      <c r="AL75" s="119">
        <f>Table_2a!AL85</f>
        <v>0</v>
      </c>
      <c r="AM75" s="119">
        <f>Table_2a!AM85</f>
        <v>0</v>
      </c>
      <c r="AN75" s="119">
        <f>Table_2a!AN85</f>
        <v>0</v>
      </c>
      <c r="AO75" s="119">
        <f>Table_2a!AO85</f>
        <v>0</v>
      </c>
      <c r="AP75" s="119">
        <f>Table_2a!AP85</f>
        <v>0</v>
      </c>
      <c r="AQ75" s="119">
        <f>Table_2a!AQ85</f>
        <v>0</v>
      </c>
      <c r="AR75" s="119">
        <f>Table_2a!AR85</f>
        <v>0</v>
      </c>
      <c r="AS75" s="119">
        <f>Table_2a!AS85</f>
        <v>0</v>
      </c>
      <c r="AT75" s="119">
        <f>Table_2a!AT85</f>
        <v>0</v>
      </c>
      <c r="AU75" s="119">
        <f>Table_2a!AU85</f>
        <v>0</v>
      </c>
      <c r="AV75" s="119">
        <f>Table_2a!AV85</f>
        <v>0</v>
      </c>
      <c r="AW75" s="119">
        <f>Table_2a!AW85</f>
        <v>0</v>
      </c>
      <c r="AX75" s="119">
        <f>Table_2a!AX85</f>
        <v>0</v>
      </c>
      <c r="AY75" s="119">
        <f>Table_2a!AY85</f>
        <v>0</v>
      </c>
      <c r="AZ75" s="119">
        <f>Table_2a!AZ85</f>
        <v>0</v>
      </c>
      <c r="BA75" s="119">
        <f>Table_2a!BA85</f>
        <v>0</v>
      </c>
      <c r="BB75" s="119">
        <f>Table_2a!BB85</f>
        <v>0</v>
      </c>
      <c r="BC75" s="119">
        <f>Table_2a!BC85</f>
        <v>0</v>
      </c>
      <c r="BD75" s="119">
        <f>Table_2a!BD85</f>
        <v>0</v>
      </c>
      <c r="BE75" s="119">
        <f>Table_2a!BE85</f>
        <v>0</v>
      </c>
      <c r="BF75" s="119">
        <f>Table_2a!BF85</f>
        <v>0</v>
      </c>
      <c r="BG75" s="119">
        <f>Table_2a!BG85</f>
        <v>0</v>
      </c>
      <c r="BH75" s="119">
        <f>Table_2a!BH85</f>
        <v>0</v>
      </c>
      <c r="BI75" s="119">
        <f>Table_2a!BI85</f>
        <v>0</v>
      </c>
      <c r="BJ75" s="119">
        <f>Table_2a!BJ85</f>
        <v>2.3854757613040265</v>
      </c>
      <c r="BK75" s="119">
        <f>Table_2a!BK85</f>
        <v>2.7799798323037712</v>
      </c>
      <c r="BL75" s="119">
        <f>Table_2a!BL85</f>
        <v>145.43650100833483</v>
      </c>
      <c r="BM75" s="119">
        <f>Table_2a!BM85</f>
        <v>193.92315446943357</v>
      </c>
      <c r="BN75" s="119">
        <f>Table_2a!BN85</f>
        <v>266.81067065860327</v>
      </c>
      <c r="BO75" s="119">
        <f>Table_2a!BO85</f>
        <v>77.89376230618096</v>
      </c>
      <c r="BP75" s="119">
        <f>Table_2a!BP85</f>
        <v>83.761185046642368</v>
      </c>
      <c r="BQ75" s="119">
        <f>Table_2a!BQ85</f>
        <v>4.8547000187328013</v>
      </c>
      <c r="BR75" s="119">
        <f>Table_2a!BR85</f>
        <v>6.144183842691306</v>
      </c>
      <c r="BS75" s="119">
        <f>Table_2a!BS85</f>
        <v>1.8738021637673685</v>
      </c>
      <c r="BT75" s="119">
        <f>Table_2a!BT85</f>
        <v>1.5587465546696961</v>
      </c>
      <c r="BU75" s="119">
        <f>Table_2a!BU85</f>
        <v>54.094519769972067</v>
      </c>
      <c r="BV75" s="119">
        <f>Table_2a!BV85</f>
        <v>20.090436254533998</v>
      </c>
      <c r="BW75" s="119">
        <f>Table_2a!BW85</f>
        <v>10.244459290382315</v>
      </c>
      <c r="BX75" s="119">
        <f>Table_2a!BX85</f>
        <v>56.492415416274859</v>
      </c>
      <c r="BY75" s="119">
        <f>Table_2a!BY85</f>
        <v>57.347059904968745</v>
      </c>
      <c r="BZ75" s="119">
        <f>Table_2a!BZ85</f>
        <v>57.13521254468305</v>
      </c>
      <c r="CA75" s="119">
        <f>Table_2a!CA85</f>
        <v>57.193833048547155</v>
      </c>
      <c r="CB75" s="119">
        <f>Table_2a!CB85</f>
        <v>51.437975224676947</v>
      </c>
      <c r="CC75" s="120">
        <f>Table_2a!CC85</f>
        <v>50.529825559587536</v>
      </c>
    </row>
    <row r="76" spans="1:81" x14ac:dyDescent="0.4">
      <c r="A76" s="113"/>
      <c r="B76" s="155" t="s">
        <v>404</v>
      </c>
      <c r="AH76" s="119">
        <f>Table_2a!AH28</f>
        <v>0</v>
      </c>
      <c r="AI76" s="119">
        <f>Table_2a!AI28</f>
        <v>0</v>
      </c>
      <c r="AJ76" s="119">
        <f>Table_2a!AJ28</f>
        <v>0</v>
      </c>
      <c r="AK76" s="119">
        <f>Table_2a!AK28</f>
        <v>0</v>
      </c>
      <c r="AL76" s="119">
        <f>Table_2a!AL28</f>
        <v>0</v>
      </c>
      <c r="AM76" s="119">
        <f>Table_2a!AM28</f>
        <v>0</v>
      </c>
      <c r="AN76" s="119">
        <f>Table_2a!AN28</f>
        <v>0</v>
      </c>
      <c r="AO76" s="119">
        <f>Table_2a!AO28</f>
        <v>0</v>
      </c>
      <c r="AP76" s="119">
        <f>Table_2a!AP28</f>
        <v>0</v>
      </c>
      <c r="AQ76" s="119">
        <f>Table_2a!AQ28</f>
        <v>0</v>
      </c>
      <c r="AR76" s="119">
        <f>Table_2a!AR28</f>
        <v>0</v>
      </c>
      <c r="AS76" s="119">
        <f>Table_2a!AS28</f>
        <v>0</v>
      </c>
      <c r="AT76" s="119">
        <f>Table_2a!AT28</f>
        <v>0</v>
      </c>
      <c r="AU76" s="119">
        <f>Table_2a!AU28</f>
        <v>0</v>
      </c>
      <c r="AV76" s="119">
        <f>Table_2a!AV28</f>
        <v>0</v>
      </c>
      <c r="AW76" s="119">
        <f>Table_2a!AW28</f>
        <v>0</v>
      </c>
      <c r="AX76" s="119">
        <f>Table_2a!AX28</f>
        <v>0</v>
      </c>
      <c r="AY76" s="119">
        <f>Table_2a!AY28</f>
        <v>0</v>
      </c>
      <c r="AZ76" s="119">
        <f>Table_2a!AZ28</f>
        <v>0</v>
      </c>
      <c r="BA76" s="119">
        <f>Table_2a!BA28</f>
        <v>0</v>
      </c>
      <c r="BB76" s="119">
        <f>Table_2a!BB28</f>
        <v>0</v>
      </c>
      <c r="BC76" s="119">
        <f>Table_2a!BC28</f>
        <v>0</v>
      </c>
      <c r="BD76" s="119">
        <f>Table_2a!BD28</f>
        <v>0</v>
      </c>
      <c r="BE76" s="119">
        <f>Table_2a!BE28</f>
        <v>0</v>
      </c>
      <c r="BF76" s="119">
        <f>Table_2a!BF28</f>
        <v>0</v>
      </c>
      <c r="BG76" s="119">
        <f>Table_2a!BG28</f>
        <v>0</v>
      </c>
      <c r="BH76" s="119">
        <f>Table_2a!BH28</f>
        <v>0</v>
      </c>
      <c r="BI76" s="119">
        <f>Table_2a!BI28</f>
        <v>0</v>
      </c>
      <c r="BJ76" s="119">
        <f>Table_2a!BJ28</f>
        <v>1.0505242386959734</v>
      </c>
      <c r="BK76" s="119">
        <f>Table_2a!BK28</f>
        <v>1.210020167696229</v>
      </c>
      <c r="BL76" s="119">
        <f>Table_2a!BL28</f>
        <v>65.657498991665165</v>
      </c>
      <c r="BM76" s="119">
        <f>Table_2a!BM28</f>
        <v>104.33784553056645</v>
      </c>
      <c r="BN76" s="119">
        <f>Table_2a!BN28</f>
        <v>168.59935978139674</v>
      </c>
      <c r="BO76" s="119">
        <f>Table_2a!BO28</f>
        <v>50.836237693819029</v>
      </c>
      <c r="BP76" s="119">
        <f>Table_2a!BP28</f>
        <v>57.975814953357627</v>
      </c>
      <c r="BQ76" s="119">
        <f>Table_2a!BQ28</f>
        <v>3.5522999812671952</v>
      </c>
      <c r="BR76" s="119">
        <f>Table_2a!BR28</f>
        <v>4.8918161573086953</v>
      </c>
      <c r="BS76" s="119">
        <f>Table_2a!BS28</f>
        <v>1.9109448262326334</v>
      </c>
      <c r="BT76" s="119">
        <f>Table_2a!BT28</f>
        <v>1.6191328653303012</v>
      </c>
      <c r="BU76" s="119">
        <f>Table_2a!BU28</f>
        <v>60.169977330027926</v>
      </c>
      <c r="BV76" s="119">
        <f>Table_2a!BV28</f>
        <v>6.8648158354659987</v>
      </c>
      <c r="BW76" s="119">
        <f>Table_2a!BW28</f>
        <v>-10.017308560382315</v>
      </c>
      <c r="BX76" s="119">
        <f>Table_2a!BX28</f>
        <v>40.738676914712947</v>
      </c>
      <c r="BY76" s="119">
        <f>Table_2a!BY28</f>
        <v>42.729333073220246</v>
      </c>
      <c r="BZ76" s="119">
        <f>Table_2a!BZ28</f>
        <v>43.100326917573177</v>
      </c>
      <c r="CA76" s="119">
        <f>Table_2a!CA28</f>
        <v>43.302379626303811</v>
      </c>
      <c r="CB76" s="119">
        <f>Table_2a!CB28</f>
        <v>48.348348933191645</v>
      </c>
      <c r="CC76" s="120">
        <f>Table_2a!CC28</f>
        <v>49.256498598281063</v>
      </c>
    </row>
    <row r="77" spans="1:81" x14ac:dyDescent="0.4">
      <c r="A77" s="113"/>
      <c r="B77" s="59" t="s">
        <v>227</v>
      </c>
      <c r="AH77" s="119">
        <f>Table_1a!AH18</f>
        <v>0</v>
      </c>
      <c r="AI77" s="119">
        <f>Table_1a!AI18</f>
        <v>0</v>
      </c>
      <c r="AJ77" s="119">
        <f>Table_1a!AJ18</f>
        <v>0</v>
      </c>
      <c r="AK77" s="119">
        <f>Table_1a!AK18</f>
        <v>0</v>
      </c>
      <c r="AL77" s="119">
        <f>Table_1a!AL18</f>
        <v>0</v>
      </c>
      <c r="AM77" s="119">
        <f>Table_1a!AM18</f>
        <v>0</v>
      </c>
      <c r="AN77" s="119">
        <f>Table_1a!AN18</f>
        <v>0</v>
      </c>
      <c r="AO77" s="119">
        <f>Table_1a!AO18</f>
        <v>0</v>
      </c>
      <c r="AP77" s="119">
        <f>Table_1a!AP18</f>
        <v>0</v>
      </c>
      <c r="AQ77" s="119">
        <f>Table_1a!AQ18</f>
        <v>0</v>
      </c>
      <c r="AR77" s="119">
        <f>Table_1a!AR18</f>
        <v>0</v>
      </c>
      <c r="AS77" s="119">
        <f>Table_1a!AS18</f>
        <v>0</v>
      </c>
      <c r="AT77" s="119">
        <f>Table_1a!AT18</f>
        <v>0</v>
      </c>
      <c r="AU77" s="119">
        <f>Table_1a!AU18</f>
        <v>0</v>
      </c>
      <c r="AV77" s="119">
        <f>Table_1a!AV18</f>
        <v>0</v>
      </c>
      <c r="AW77" s="119">
        <f>Table_1a!AW18</f>
        <v>0</v>
      </c>
      <c r="AX77" s="119">
        <f>Table_1a!AX18</f>
        <v>0</v>
      </c>
      <c r="AY77" s="119">
        <f>Table_1a!AY18</f>
        <v>0</v>
      </c>
      <c r="AZ77" s="119">
        <f>Table_1a!AZ18</f>
        <v>0</v>
      </c>
      <c r="BA77" s="119">
        <f>Table_1a!BA18</f>
        <v>0</v>
      </c>
      <c r="BB77" s="119">
        <f>Table_1a!BB18</f>
        <v>0</v>
      </c>
      <c r="BC77" s="119">
        <f>Table_1a!BC18</f>
        <v>0</v>
      </c>
      <c r="BD77" s="119">
        <f>Table_1a!BD18</f>
        <v>0</v>
      </c>
      <c r="BE77" s="119">
        <f>Table_1a!BE18</f>
        <v>6.8540000000000001</v>
      </c>
      <c r="BF77" s="119">
        <f>Table_1a!BF18</f>
        <v>13.107519600000002</v>
      </c>
      <c r="BG77" s="119">
        <f>Table_1a!BG18</f>
        <v>14.986460219999998</v>
      </c>
      <c r="BH77" s="119">
        <f>Table_1a!BH18</f>
        <v>16.622024122071426</v>
      </c>
      <c r="BI77" s="119">
        <f>Table_1a!BI18</f>
        <v>17.693564299999998</v>
      </c>
      <c r="BJ77" s="119">
        <f>Table_1a!BJ18</f>
        <v>19.498030839999998</v>
      </c>
      <c r="BK77" s="119">
        <f>Table_1a!BK18</f>
        <v>20.507303</v>
      </c>
      <c r="BL77" s="119">
        <f>Table_1a!BL18</f>
        <v>21.180479929999997</v>
      </c>
      <c r="BM77" s="119">
        <f>Table_1a!BM18</f>
        <v>21.798681950000002</v>
      </c>
      <c r="BN77" s="119">
        <f>Table_1a!BN18</f>
        <v>21.362664119999998</v>
      </c>
      <c r="BO77" s="119">
        <f>Table_1a!BO18</f>
        <v>22.339751259999996</v>
      </c>
      <c r="BP77" s="119">
        <f>Table_1a!BP18</f>
        <v>56.572572000000001</v>
      </c>
      <c r="BQ77" s="119">
        <f>Table_1a!BQ18</f>
        <v>176.393889</v>
      </c>
      <c r="BR77" s="119">
        <f>Table_1a!BR18</f>
        <v>199.78361200000001</v>
      </c>
      <c r="BS77" s="119">
        <f>Table_1a!BS18</f>
        <v>161</v>
      </c>
      <c r="BT77" s="119">
        <f>Table_1a!BT18</f>
        <v>184</v>
      </c>
      <c r="BU77" s="119">
        <f>Table_1a!BU18</f>
        <v>164</v>
      </c>
      <c r="BV77" s="119">
        <f>Table_1a!BV18</f>
        <v>154</v>
      </c>
      <c r="BW77" s="119">
        <f>Table_1a!BW18</f>
        <v>145</v>
      </c>
      <c r="BX77" s="119">
        <f>Table_1a!BX18</f>
        <v>179.5</v>
      </c>
      <c r="BY77" s="119">
        <f>Table_1a!BY18</f>
        <v>140</v>
      </c>
      <c r="BZ77" s="119">
        <f>Table_1a!BZ18</f>
        <v>140</v>
      </c>
      <c r="CA77" s="119">
        <f>Table_1a!CA18</f>
        <v>140</v>
      </c>
      <c r="CB77" s="119">
        <f>Table_1a!CB18</f>
        <v>140</v>
      </c>
      <c r="CC77" s="120">
        <f>Table_1a!CC18</f>
        <v>140</v>
      </c>
    </row>
    <row r="78" spans="1:81" x14ac:dyDescent="0.4">
      <c r="A78" s="113"/>
      <c r="B78" s="59" t="s">
        <v>233</v>
      </c>
      <c r="AH78" s="119">
        <f t="shared" ref="AH78:CC78" si="19">SUM(AH79:AH80)</f>
        <v>0</v>
      </c>
      <c r="AI78" s="119">
        <f t="shared" si="19"/>
        <v>0</v>
      </c>
      <c r="AJ78" s="119">
        <f t="shared" si="19"/>
        <v>0</v>
      </c>
      <c r="AK78" s="119">
        <f t="shared" si="19"/>
        <v>0</v>
      </c>
      <c r="AL78" s="119">
        <f t="shared" si="19"/>
        <v>0</v>
      </c>
      <c r="AM78" s="119">
        <f t="shared" si="19"/>
        <v>0</v>
      </c>
      <c r="AN78" s="119">
        <f t="shared" si="19"/>
        <v>0</v>
      </c>
      <c r="AO78" s="119">
        <f t="shared" si="19"/>
        <v>0</v>
      </c>
      <c r="AP78" s="119">
        <f t="shared" si="19"/>
        <v>0</v>
      </c>
      <c r="AQ78" s="119">
        <f t="shared" si="19"/>
        <v>0</v>
      </c>
      <c r="AR78" s="119">
        <f t="shared" si="19"/>
        <v>0</v>
      </c>
      <c r="AS78" s="119">
        <f t="shared" si="19"/>
        <v>0</v>
      </c>
      <c r="AT78" s="119">
        <f t="shared" si="19"/>
        <v>0</v>
      </c>
      <c r="AU78" s="119">
        <f t="shared" si="19"/>
        <v>0</v>
      </c>
      <c r="AV78" s="119">
        <f t="shared" si="19"/>
        <v>0</v>
      </c>
      <c r="AW78" s="119">
        <f t="shared" si="19"/>
        <v>0</v>
      </c>
      <c r="AX78" s="119">
        <f t="shared" si="19"/>
        <v>0</v>
      </c>
      <c r="AY78" s="119">
        <f t="shared" si="19"/>
        <v>0</v>
      </c>
      <c r="AZ78" s="119">
        <f t="shared" si="19"/>
        <v>0</v>
      </c>
      <c r="BA78" s="119">
        <f t="shared" si="19"/>
        <v>0</v>
      </c>
      <c r="BB78" s="119">
        <f t="shared" si="19"/>
        <v>0</v>
      </c>
      <c r="BC78" s="119">
        <f t="shared" si="19"/>
        <v>0</v>
      </c>
      <c r="BD78" s="119">
        <f t="shared" si="19"/>
        <v>0</v>
      </c>
      <c r="BE78" s="119">
        <f t="shared" si="19"/>
        <v>0</v>
      </c>
      <c r="BF78" s="119">
        <f t="shared" si="19"/>
        <v>0</v>
      </c>
      <c r="BG78" s="119">
        <f t="shared" si="19"/>
        <v>0</v>
      </c>
      <c r="BH78" s="119">
        <f t="shared" si="19"/>
        <v>0</v>
      </c>
      <c r="BI78" s="119">
        <f t="shared" si="19"/>
        <v>0</v>
      </c>
      <c r="BJ78" s="119">
        <f t="shared" si="19"/>
        <v>46.637999999999998</v>
      </c>
      <c r="BK78" s="119">
        <f t="shared" si="19"/>
        <v>46.658999999999999</v>
      </c>
      <c r="BL78" s="119">
        <f t="shared" si="19"/>
        <v>50.039000000000001</v>
      </c>
      <c r="BM78" s="119">
        <f t="shared" si="19"/>
        <v>47.561</v>
      </c>
      <c r="BN78" s="119">
        <f t="shared" si="19"/>
        <v>44.601999999999997</v>
      </c>
      <c r="BO78" s="119">
        <f t="shared" si="19"/>
        <v>46.558457389804701</v>
      </c>
      <c r="BP78" s="119">
        <f t="shared" si="19"/>
        <v>43.945999999999998</v>
      </c>
      <c r="BQ78" s="119">
        <f t="shared" si="19"/>
        <v>44.098999999999997</v>
      </c>
      <c r="BR78" s="119">
        <f t="shared" si="19"/>
        <v>44.164999999999999</v>
      </c>
      <c r="BS78" s="119">
        <f t="shared" si="19"/>
        <v>39.841999999999999</v>
      </c>
      <c r="BT78" s="119">
        <f t="shared" si="19"/>
        <v>38.341528220000001</v>
      </c>
      <c r="BU78" s="119">
        <f t="shared" si="19"/>
        <v>36.994</v>
      </c>
      <c r="BV78" s="119">
        <f t="shared" si="19"/>
        <v>44.322000000000003</v>
      </c>
      <c r="BW78" s="119">
        <f t="shared" si="19"/>
        <v>33.988</v>
      </c>
      <c r="BX78" s="119">
        <f t="shared" si="19"/>
        <v>74.950764963270018</v>
      </c>
      <c r="BY78" s="119">
        <f t="shared" si="19"/>
        <v>48.579124391322161</v>
      </c>
      <c r="BZ78" s="119">
        <f t="shared" si="19"/>
        <v>42.963326983653658</v>
      </c>
      <c r="CA78" s="119">
        <f t="shared" si="19"/>
        <v>48.711889411604872</v>
      </c>
      <c r="CB78" s="119">
        <f t="shared" si="19"/>
        <v>50.914129054277623</v>
      </c>
      <c r="CC78" s="120">
        <f t="shared" si="19"/>
        <v>53.436237612675328</v>
      </c>
    </row>
    <row r="79" spans="1:81" x14ac:dyDescent="0.4">
      <c r="A79" s="113"/>
      <c r="B79" s="155" t="s">
        <v>403</v>
      </c>
      <c r="AH79" s="119">
        <f>Table_2a!AH90</f>
        <v>0</v>
      </c>
      <c r="AI79" s="119">
        <f>Table_2a!AI90</f>
        <v>0</v>
      </c>
      <c r="AJ79" s="119">
        <f>Table_2a!AJ90</f>
        <v>0</v>
      </c>
      <c r="AK79" s="119">
        <f>Table_2a!AK90</f>
        <v>0</v>
      </c>
      <c r="AL79" s="119">
        <f>Table_2a!AL90</f>
        <v>0</v>
      </c>
      <c r="AM79" s="119">
        <f>Table_2a!AM90</f>
        <v>0</v>
      </c>
      <c r="AN79" s="119">
        <f>Table_2a!AN90</f>
        <v>0</v>
      </c>
      <c r="AO79" s="119">
        <f>Table_2a!AO90</f>
        <v>0</v>
      </c>
      <c r="AP79" s="119">
        <f>Table_2a!AP90</f>
        <v>0</v>
      </c>
      <c r="AQ79" s="119">
        <f>Table_2a!AQ90</f>
        <v>0</v>
      </c>
      <c r="AR79" s="119">
        <f>Table_2a!AR90</f>
        <v>0</v>
      </c>
      <c r="AS79" s="119">
        <f>Table_2a!AS90</f>
        <v>0</v>
      </c>
      <c r="AT79" s="119">
        <f>Table_2a!AT90</f>
        <v>0</v>
      </c>
      <c r="AU79" s="119">
        <f>Table_2a!AU90</f>
        <v>0</v>
      </c>
      <c r="AV79" s="119">
        <f>Table_2a!AV90</f>
        <v>0</v>
      </c>
      <c r="AW79" s="119">
        <f>Table_2a!AW90</f>
        <v>0</v>
      </c>
      <c r="AX79" s="119">
        <f>Table_2a!AX90</f>
        <v>0</v>
      </c>
      <c r="AY79" s="119">
        <f>Table_2a!AY90</f>
        <v>0</v>
      </c>
      <c r="AZ79" s="119">
        <f>Table_2a!AZ90</f>
        <v>0</v>
      </c>
      <c r="BA79" s="119">
        <f>Table_2a!BA90</f>
        <v>0</v>
      </c>
      <c r="BB79" s="119">
        <f>Table_2a!BB90</f>
        <v>0</v>
      </c>
      <c r="BC79" s="119">
        <f>Table_2a!BC90</f>
        <v>0</v>
      </c>
      <c r="BD79" s="119">
        <f>Table_2a!BD90</f>
        <v>0</v>
      </c>
      <c r="BE79" s="119">
        <f>Table_2a!BE90</f>
        <v>0</v>
      </c>
      <c r="BF79" s="119">
        <f>Table_2a!BF90</f>
        <v>0</v>
      </c>
      <c r="BG79" s="119">
        <f>Table_2a!BG90</f>
        <v>0</v>
      </c>
      <c r="BH79" s="119">
        <f>Table_2a!BH90</f>
        <v>0</v>
      </c>
      <c r="BI79" s="119">
        <f>Table_2a!BI90</f>
        <v>0</v>
      </c>
      <c r="BJ79" s="119">
        <f>Table_2a!BJ90</f>
        <v>22.992533999999999</v>
      </c>
      <c r="BK79" s="119">
        <f>Table_2a!BK90</f>
        <v>22.396319999999999</v>
      </c>
      <c r="BL79" s="119">
        <f>Table_2a!BL90</f>
        <v>23.618407999999999</v>
      </c>
      <c r="BM79" s="119">
        <f>Table_2a!BM90</f>
        <v>22.115864999999999</v>
      </c>
      <c r="BN79" s="119">
        <f>Table_2a!BN90</f>
        <v>20.338511999999998</v>
      </c>
      <c r="BO79" s="119">
        <f>Table_2a!BO90</f>
        <v>21.323773484530555</v>
      </c>
      <c r="BP79" s="119">
        <f>Table_2a!BP90</f>
        <v>18.545211999999999</v>
      </c>
      <c r="BQ79" s="119">
        <f>Table_2a!BQ90</f>
        <v>17.904194</v>
      </c>
      <c r="BR79" s="119">
        <f>Table_2a!BR90</f>
        <v>16.738534999999999</v>
      </c>
      <c r="BS79" s="119">
        <f>Table_2a!BS90</f>
        <v>14.297962929999997</v>
      </c>
      <c r="BT79" s="119">
        <f>Table_2a!BT90</f>
        <v>13.080097299999998</v>
      </c>
      <c r="BU79" s="119">
        <f>Table_2a!BU90</f>
        <v>11.470037099999999</v>
      </c>
      <c r="BV79" s="119">
        <f>Table_2a!BV90</f>
        <v>12.475959119999999</v>
      </c>
      <c r="BW79" s="119">
        <f>Table_2a!BW90</f>
        <v>9.6425249466657483</v>
      </c>
      <c r="BX79" s="119">
        <f>Table_2a!BX90</f>
        <v>21.263817256973411</v>
      </c>
      <c r="BY79" s="119">
        <f>Table_2a!BY90</f>
        <v>13.782082465296646</v>
      </c>
      <c r="BZ79" s="119">
        <f>Table_2a!BZ90</f>
        <v>12.188859368943099</v>
      </c>
      <c r="CA79" s="119">
        <f>Table_2a!CA90</f>
        <v>13.819748406808962</v>
      </c>
      <c r="CB79" s="119">
        <f>Table_2a!CB90</f>
        <v>14.444532174403655</v>
      </c>
      <c r="CC79" s="120">
        <f>Table_2a!CC90</f>
        <v>15.160063970700847</v>
      </c>
    </row>
    <row r="80" spans="1:81" x14ac:dyDescent="0.4">
      <c r="A80" s="113"/>
      <c r="B80" s="155" t="s">
        <v>404</v>
      </c>
      <c r="AH80" s="119">
        <f>Table_2a!AH38</f>
        <v>0</v>
      </c>
      <c r="AI80" s="119">
        <f>Table_2a!AI38</f>
        <v>0</v>
      </c>
      <c r="AJ80" s="119">
        <f>Table_2a!AJ38</f>
        <v>0</v>
      </c>
      <c r="AK80" s="119">
        <f>Table_2a!AK38</f>
        <v>0</v>
      </c>
      <c r="AL80" s="119">
        <f>Table_2a!AL38</f>
        <v>0</v>
      </c>
      <c r="AM80" s="119">
        <f>Table_2a!AM38</f>
        <v>0</v>
      </c>
      <c r="AN80" s="119">
        <f>Table_2a!AN38</f>
        <v>0</v>
      </c>
      <c r="AO80" s="119">
        <f>Table_2a!AO38</f>
        <v>0</v>
      </c>
      <c r="AP80" s="119">
        <f>Table_2a!AP38</f>
        <v>0</v>
      </c>
      <c r="AQ80" s="119">
        <f>Table_2a!AQ38</f>
        <v>0</v>
      </c>
      <c r="AR80" s="119">
        <f>Table_2a!AR38</f>
        <v>0</v>
      </c>
      <c r="AS80" s="119">
        <f>Table_2a!AS38</f>
        <v>0</v>
      </c>
      <c r="AT80" s="119">
        <f>Table_2a!AT38</f>
        <v>0</v>
      </c>
      <c r="AU80" s="119">
        <f>Table_2a!AU38</f>
        <v>0</v>
      </c>
      <c r="AV80" s="119">
        <f>Table_2a!AV38</f>
        <v>0</v>
      </c>
      <c r="AW80" s="119">
        <f>Table_2a!AW38</f>
        <v>0</v>
      </c>
      <c r="AX80" s="119">
        <f>Table_2a!AX38</f>
        <v>0</v>
      </c>
      <c r="AY80" s="119">
        <f>Table_2a!AY38</f>
        <v>0</v>
      </c>
      <c r="AZ80" s="119">
        <f>Table_2a!AZ38</f>
        <v>0</v>
      </c>
      <c r="BA80" s="119">
        <f>Table_2a!BA38</f>
        <v>0</v>
      </c>
      <c r="BB80" s="119">
        <f>Table_2a!BB38</f>
        <v>0</v>
      </c>
      <c r="BC80" s="119">
        <f>Table_2a!BC38</f>
        <v>0</v>
      </c>
      <c r="BD80" s="119">
        <f>Table_2a!BD38</f>
        <v>0</v>
      </c>
      <c r="BE80" s="119">
        <f>Table_2a!BE38</f>
        <v>0</v>
      </c>
      <c r="BF80" s="119">
        <f>Table_2a!BF38</f>
        <v>0</v>
      </c>
      <c r="BG80" s="119">
        <f>Table_2a!BG38</f>
        <v>0</v>
      </c>
      <c r="BH80" s="119">
        <f>Table_2a!BH38</f>
        <v>0</v>
      </c>
      <c r="BI80" s="119">
        <f>Table_2a!BI38</f>
        <v>0</v>
      </c>
      <c r="BJ80" s="119">
        <f>Table_2a!BJ38</f>
        <v>23.645465999999999</v>
      </c>
      <c r="BK80" s="119">
        <f>Table_2a!BK38</f>
        <v>24.26268</v>
      </c>
      <c r="BL80" s="119">
        <f>Table_2a!BL38</f>
        <v>26.420592000000003</v>
      </c>
      <c r="BM80" s="119">
        <f>Table_2a!BM38</f>
        <v>25.445135000000001</v>
      </c>
      <c r="BN80" s="119">
        <f>Table_2a!BN38</f>
        <v>24.263487999999999</v>
      </c>
      <c r="BO80" s="119">
        <f>Table_2a!BO38</f>
        <v>25.234683905274146</v>
      </c>
      <c r="BP80" s="119">
        <f>Table_2a!BP38</f>
        <v>25.400787999999999</v>
      </c>
      <c r="BQ80" s="119">
        <f>Table_2a!BQ38</f>
        <v>26.194805999999996</v>
      </c>
      <c r="BR80" s="119">
        <f>Table_2a!BR38</f>
        <v>27.426465</v>
      </c>
      <c r="BS80" s="119">
        <f>Table_2a!BS38</f>
        <v>25.544037070000002</v>
      </c>
      <c r="BT80" s="119">
        <f>Table_2a!BT38</f>
        <v>25.261430920000002</v>
      </c>
      <c r="BU80" s="119">
        <f>Table_2a!BU38</f>
        <v>25.523962900000001</v>
      </c>
      <c r="BV80" s="119">
        <f>Table_2a!BV38</f>
        <v>31.846040880000004</v>
      </c>
      <c r="BW80" s="119">
        <f>Table_2a!BW38</f>
        <v>24.345475053334251</v>
      </c>
      <c r="BX80" s="119">
        <f>Table_2a!BX38</f>
        <v>53.686947706296607</v>
      </c>
      <c r="BY80" s="119">
        <f>Table_2a!BY38</f>
        <v>34.797041926025514</v>
      </c>
      <c r="BZ80" s="119">
        <f>Table_2a!BZ38</f>
        <v>30.774467614710559</v>
      </c>
      <c r="CA80" s="119">
        <f>Table_2a!CA38</f>
        <v>34.89214100479591</v>
      </c>
      <c r="CB80" s="119">
        <f>Table_2a!CB38</f>
        <v>36.469596879873968</v>
      </c>
      <c r="CC80" s="120">
        <f>Table_2a!CC38</f>
        <v>38.276173641974481</v>
      </c>
    </row>
    <row r="81" spans="1:81" x14ac:dyDescent="0.4">
      <c r="A81" s="113"/>
      <c r="B81" s="59" t="s">
        <v>240</v>
      </c>
      <c r="AH81" s="119">
        <f>Table_1a!AH33</f>
        <v>0</v>
      </c>
      <c r="AI81" s="119">
        <f>Table_1a!AI33</f>
        <v>0</v>
      </c>
      <c r="AJ81" s="119">
        <f>Table_1a!AJ33</f>
        <v>0</v>
      </c>
      <c r="AK81" s="119">
        <f>Table_1a!AK33</f>
        <v>0</v>
      </c>
      <c r="AL81" s="119">
        <f>Table_1a!AL33</f>
        <v>0</v>
      </c>
      <c r="AM81" s="119">
        <f>Table_1a!AM33</f>
        <v>0</v>
      </c>
      <c r="AN81" s="119">
        <f>Table_1a!AN33</f>
        <v>0</v>
      </c>
      <c r="AO81" s="119">
        <f>Table_1a!AO33</f>
        <v>0</v>
      </c>
      <c r="AP81" s="119">
        <f>Table_1a!AP33</f>
        <v>0</v>
      </c>
      <c r="AQ81" s="119">
        <f>Table_1a!AQ33</f>
        <v>0</v>
      </c>
      <c r="AR81" s="119">
        <f>Table_1a!AR33</f>
        <v>1.2749999999999999</v>
      </c>
      <c r="AS81" s="119">
        <f>Table_1a!AS33</f>
        <v>10.731</v>
      </c>
      <c r="AT81" s="119">
        <f>Table_1a!AT33</f>
        <v>24.417000000000002</v>
      </c>
      <c r="AU81" s="119">
        <f>Table_1a!AU33</f>
        <v>45.9</v>
      </c>
      <c r="AV81" s="119">
        <f>Table_1a!AV33</f>
        <v>86.460999999999999</v>
      </c>
      <c r="AW81" s="119">
        <f>Table_1a!AW33</f>
        <v>112.84399999999999</v>
      </c>
      <c r="AX81" s="119">
        <f>Table_1a!AX33</f>
        <v>101.313</v>
      </c>
      <c r="AY81" s="119">
        <f>Table_1a!AY33</f>
        <v>104.523</v>
      </c>
      <c r="AZ81" s="119">
        <f>Table_1a!AZ33</f>
        <v>109.417</v>
      </c>
      <c r="BA81" s="119">
        <f>Table_1a!BA33</f>
        <v>107.491</v>
      </c>
      <c r="BB81" s="119">
        <f>Table_1a!BB33</f>
        <v>112.054</v>
      </c>
      <c r="BC81" s="119">
        <f>Table_1a!BC33</f>
        <v>125.285</v>
      </c>
      <c r="BD81" s="119">
        <f>Table_1a!BD33</f>
        <v>132.35599999999999</v>
      </c>
      <c r="BE81" s="119">
        <f>Table_1a!BE33</f>
        <v>148.73699999999999</v>
      </c>
      <c r="BF81" s="119">
        <f>Table_1a!BF33</f>
        <v>168.34100000000001</v>
      </c>
      <c r="BG81" s="119">
        <f>Table_1a!BG33</f>
        <v>189.08099999999999</v>
      </c>
      <c r="BH81" s="119">
        <f>Table_1a!BH33</f>
        <v>209.41499999999999</v>
      </c>
      <c r="BI81" s="119">
        <f>Table_1a!BI33</f>
        <v>231.1134238570055</v>
      </c>
      <c r="BJ81" s="119">
        <f>Table_1a!BJ33</f>
        <v>259.31581324546704</v>
      </c>
      <c r="BK81" s="119">
        <f>Table_1a!BK33</f>
        <v>296.238</v>
      </c>
      <c r="BL81" s="119">
        <f>Table_1a!BL33</f>
        <v>324.96100000000001</v>
      </c>
      <c r="BM81" s="119">
        <f>Table_1a!BM33</f>
        <v>341.1</v>
      </c>
      <c r="BN81" s="119">
        <f>Table_1a!BN33</f>
        <v>349.83600000000001</v>
      </c>
      <c r="BO81" s="119">
        <f>Table_1a!BO33</f>
        <v>325.97800000000001</v>
      </c>
      <c r="BP81" s="119">
        <f>Table_1a!BP33</f>
        <v>304.01600000000002</v>
      </c>
      <c r="BQ81" s="119">
        <f>Table_1a!BQ33</f>
        <v>285.58</v>
      </c>
      <c r="BR81" s="119">
        <f>Table_1a!BR33</f>
        <v>271.61900000000003</v>
      </c>
      <c r="BS81" s="119">
        <f>Table_1a!BS33</f>
        <v>0</v>
      </c>
      <c r="BT81" s="119">
        <f>Table_1a!BT33</f>
        <v>0</v>
      </c>
      <c r="BU81" s="119">
        <f>Table_1a!BU33</f>
        <v>0</v>
      </c>
      <c r="BV81" s="119">
        <f>Table_1a!BV33</f>
        <v>0</v>
      </c>
      <c r="BW81" s="119">
        <f>Table_1a!BW33</f>
        <v>0</v>
      </c>
      <c r="BX81" s="119">
        <f>Table_1a!BX33</f>
        <v>0</v>
      </c>
      <c r="BY81" s="119">
        <f>Table_1a!BY33</f>
        <v>0</v>
      </c>
      <c r="BZ81" s="119">
        <f>Table_1a!BZ33</f>
        <v>0</v>
      </c>
      <c r="CA81" s="119">
        <f>Table_1a!CA33</f>
        <v>0</v>
      </c>
      <c r="CB81" s="119">
        <f>Table_1a!CB33</f>
        <v>0</v>
      </c>
      <c r="CC81" s="120">
        <f>Table_1a!CC33</f>
        <v>0</v>
      </c>
    </row>
    <row r="82" spans="1:81" x14ac:dyDescent="0.4">
      <c r="A82" s="113"/>
      <c r="B82" s="59" t="s">
        <v>32</v>
      </c>
      <c r="AH82" s="119">
        <f>Table_1a!AH58</f>
        <v>0</v>
      </c>
      <c r="AI82" s="119">
        <f>Table_1a!AI58</f>
        <v>0</v>
      </c>
      <c r="AJ82" s="119">
        <f>Table_1a!AJ58</f>
        <v>0</v>
      </c>
      <c r="AK82" s="119">
        <f>Table_1a!AK58</f>
        <v>0</v>
      </c>
      <c r="AL82" s="119">
        <f>Table_1a!AL58</f>
        <v>0</v>
      </c>
      <c r="AM82" s="119">
        <f>Table_1a!AM58</f>
        <v>0</v>
      </c>
      <c r="AN82" s="119">
        <f>Table_1a!AN58</f>
        <v>0</v>
      </c>
      <c r="AO82" s="119">
        <f>Table_1a!AO58</f>
        <v>0</v>
      </c>
      <c r="AP82" s="119">
        <f>Table_1a!AP58</f>
        <v>0</v>
      </c>
      <c r="AQ82" s="119">
        <f>Table_1a!AQ58</f>
        <v>0</v>
      </c>
      <c r="AR82" s="119">
        <f>Table_1a!AR58</f>
        <v>118</v>
      </c>
      <c r="AS82" s="119">
        <f>Table_1a!AS58</f>
        <v>93</v>
      </c>
      <c r="AT82" s="119">
        <f>Table_1a!AT58</f>
        <v>98.4</v>
      </c>
      <c r="AU82" s="119">
        <f>Table_1a!AU58</f>
        <v>126.66799999999999</v>
      </c>
      <c r="AV82" s="119">
        <f>Table_1a!AV58</f>
        <v>127.428</v>
      </c>
      <c r="AW82" s="119">
        <f>Table_1a!AW58</f>
        <v>139.703</v>
      </c>
      <c r="AX82" s="119">
        <f>Table_1a!AX58</f>
        <v>134.45699999999999</v>
      </c>
      <c r="AY82" s="119">
        <f>Table_1a!AY58</f>
        <v>137.58500000000001</v>
      </c>
      <c r="AZ82" s="119">
        <f>Table_1a!AZ58</f>
        <v>134.505</v>
      </c>
      <c r="BA82" s="119">
        <f>Table_1a!BA58</f>
        <v>128.536</v>
      </c>
      <c r="BB82" s="119">
        <f>Table_1a!BB58</f>
        <v>142.53099999999998</v>
      </c>
      <c r="BC82" s="119">
        <f>Table_1a!BC58</f>
        <v>129.44200000000001</v>
      </c>
      <c r="BD82" s="119">
        <f>Table_1a!BD58</f>
        <v>126.22099999999999</v>
      </c>
      <c r="BE82" s="119">
        <f>Table_1a!BE58</f>
        <v>136</v>
      </c>
      <c r="BF82" s="119">
        <f>Table_1a!BF58</f>
        <v>135.53100000000001</v>
      </c>
      <c r="BG82" s="119">
        <f>Table_1a!BG58</f>
        <v>154.86799999999999</v>
      </c>
      <c r="BH82" s="119">
        <f>Table_1a!BH58</f>
        <v>160.81200000000001</v>
      </c>
      <c r="BI82" s="119">
        <f>Table_1a!BI58</f>
        <v>190.72200000000001</v>
      </c>
      <c r="BJ82" s="119">
        <f>Table_1a!BJ58</f>
        <v>272.476</v>
      </c>
      <c r="BK82" s="119">
        <f>Table_1a!BK58</f>
        <v>234.56</v>
      </c>
      <c r="BL82" s="119">
        <f>Table_1a!BL58</f>
        <v>217.55500000000001</v>
      </c>
      <c r="BM82" s="119">
        <f>Table_1a!BM58</f>
        <v>270.00200000000001</v>
      </c>
      <c r="BN82" s="119">
        <f>Table_1a!BN58</f>
        <v>273.28648482000006</v>
      </c>
      <c r="BO82" s="119">
        <f>Table_1a!BO58</f>
        <v>126.68199999999999</v>
      </c>
      <c r="BP82" s="119">
        <f>Table_1a!BP58</f>
        <v>96.879000000000005</v>
      </c>
      <c r="BQ82" s="119">
        <f>Table_1a!BQ58</f>
        <v>8.7829999999999995</v>
      </c>
      <c r="BR82" s="119">
        <f>Table_1a!BR58</f>
        <v>0</v>
      </c>
      <c r="BS82" s="119">
        <f>Table_1a!BS58</f>
        <v>0</v>
      </c>
      <c r="BT82" s="119">
        <f>Table_1a!BT58</f>
        <v>0</v>
      </c>
      <c r="BU82" s="119">
        <f>Table_1a!BU58</f>
        <v>0</v>
      </c>
      <c r="BV82" s="119">
        <f>Table_1a!BV58</f>
        <v>0</v>
      </c>
      <c r="BW82" s="119">
        <f>Table_1a!BW58</f>
        <v>0</v>
      </c>
      <c r="BX82" s="119">
        <f>Table_1a!BX58</f>
        <v>0</v>
      </c>
      <c r="BY82" s="119">
        <f>Table_1a!BY58</f>
        <v>0</v>
      </c>
      <c r="BZ82" s="119">
        <f>Table_1a!BZ58</f>
        <v>0</v>
      </c>
      <c r="CA82" s="119">
        <f>Table_1a!CA58</f>
        <v>0</v>
      </c>
      <c r="CB82" s="119">
        <f>Table_1a!CB58</f>
        <v>0</v>
      </c>
      <c r="CC82" s="120">
        <f>Table_1a!CC58</f>
        <v>0</v>
      </c>
    </row>
    <row r="83" spans="1:81" x14ac:dyDescent="0.4">
      <c r="A83" s="113"/>
      <c r="B83" s="155" t="s">
        <v>403</v>
      </c>
      <c r="AH83" s="119">
        <f>Table_2a!AH110</f>
        <v>0</v>
      </c>
      <c r="AI83" s="119">
        <f>Table_2a!AI110</f>
        <v>0</v>
      </c>
      <c r="AJ83" s="119">
        <f>Table_2a!AJ110</f>
        <v>0</v>
      </c>
      <c r="AK83" s="119">
        <f>Table_2a!AK110</f>
        <v>0</v>
      </c>
      <c r="AL83" s="119">
        <f>Table_2a!AL110</f>
        <v>0</v>
      </c>
      <c r="AM83" s="119">
        <f>Table_2a!AM110</f>
        <v>0</v>
      </c>
      <c r="AN83" s="119">
        <f>Table_2a!AN110</f>
        <v>0</v>
      </c>
      <c r="AO83" s="119">
        <f>Table_2a!AO110</f>
        <v>0</v>
      </c>
      <c r="AP83" s="119">
        <f>Table_2a!AP110</f>
        <v>0</v>
      </c>
      <c r="AQ83" s="119">
        <f>Table_2a!AQ110</f>
        <v>0</v>
      </c>
      <c r="AR83" s="119">
        <f>Table_2a!AR110</f>
        <v>0</v>
      </c>
      <c r="AS83" s="119">
        <f>Table_2a!AS110</f>
        <v>0</v>
      </c>
      <c r="AT83" s="119">
        <f>Table_2a!AT110</f>
        <v>0</v>
      </c>
      <c r="AU83" s="119">
        <f>Table_2a!AU110</f>
        <v>0</v>
      </c>
      <c r="AV83" s="119">
        <f>Table_2a!AV110</f>
        <v>0</v>
      </c>
      <c r="AW83" s="119">
        <f>Table_2a!AW110</f>
        <v>0</v>
      </c>
      <c r="AX83" s="119">
        <f>Table_2a!AX110</f>
        <v>0</v>
      </c>
      <c r="AY83" s="119">
        <f>Table_2a!AY110</f>
        <v>0</v>
      </c>
      <c r="AZ83" s="119">
        <f>Table_2a!AZ110</f>
        <v>0</v>
      </c>
      <c r="BA83" s="119">
        <f>Table_2a!BA110</f>
        <v>0</v>
      </c>
      <c r="BB83" s="119">
        <f>Table_2a!BB110</f>
        <v>0</v>
      </c>
      <c r="BC83" s="119">
        <f>Table_2a!BC110</f>
        <v>0</v>
      </c>
      <c r="BD83" s="119">
        <f>Table_2a!BD110</f>
        <v>0</v>
      </c>
      <c r="BE83" s="119">
        <f>Table_2a!BE110</f>
        <v>0</v>
      </c>
      <c r="BF83" s="119">
        <f>Table_2a!BF110</f>
        <v>0</v>
      </c>
      <c r="BG83" s="119">
        <f>Table_2a!BG110</f>
        <v>0</v>
      </c>
      <c r="BH83" s="119">
        <f>Table_2a!BH110</f>
        <v>0</v>
      </c>
      <c r="BI83" s="119">
        <f>Table_2a!BI110</f>
        <v>0</v>
      </c>
      <c r="BJ83" s="119">
        <f>Table_2a!BJ110</f>
        <v>19.951376999999997</v>
      </c>
      <c r="BK83" s="119">
        <f>Table_2a!BK110</f>
        <v>17.527673000000004</v>
      </c>
      <c r="BL83" s="119">
        <f>Table_2a!BL110</f>
        <v>14.842842999999998</v>
      </c>
      <c r="BM83" s="119">
        <f>Table_2a!BM110</f>
        <v>15.344812999999997</v>
      </c>
      <c r="BN83" s="119">
        <f>Table_2a!BN110</f>
        <v>15.454585269990007</v>
      </c>
      <c r="BO83" s="119">
        <f>Table_2a!BO110</f>
        <v>9.8689252387300055</v>
      </c>
      <c r="BP83" s="119">
        <f>Table_2a!BP110</f>
        <v>8.0439209999999992</v>
      </c>
      <c r="BQ83" s="119">
        <f>Table_2a!BQ110</f>
        <v>0.56211199999999995</v>
      </c>
      <c r="BR83" s="119">
        <f>Table_2a!BR110</f>
        <v>0</v>
      </c>
      <c r="BS83" s="119">
        <f>Table_2a!BS110</f>
        <v>0</v>
      </c>
      <c r="BT83" s="119">
        <f>Table_2a!BT110</f>
        <v>0</v>
      </c>
      <c r="BU83" s="119">
        <f>Table_2a!BU110</f>
        <v>0</v>
      </c>
      <c r="BV83" s="119">
        <f>Table_2a!BV110</f>
        <v>0</v>
      </c>
      <c r="BW83" s="119">
        <f>Table_2a!BW110</f>
        <v>0</v>
      </c>
      <c r="BX83" s="119">
        <f>Table_2a!BX110</f>
        <v>0</v>
      </c>
      <c r="BY83" s="119">
        <f>Table_2a!BY110</f>
        <v>0</v>
      </c>
      <c r="BZ83" s="119">
        <f>Table_2a!BZ110</f>
        <v>0</v>
      </c>
      <c r="CA83" s="119">
        <f>Table_2a!CA110</f>
        <v>0</v>
      </c>
      <c r="CB83" s="119">
        <f>Table_2a!CB110</f>
        <v>0</v>
      </c>
      <c r="CC83" s="120">
        <f>Table_2a!CC110</f>
        <v>0</v>
      </c>
    </row>
    <row r="84" spans="1:81" x14ac:dyDescent="0.4">
      <c r="A84" s="113"/>
      <c r="B84" s="155" t="s">
        <v>404</v>
      </c>
      <c r="AH84" s="119">
        <f>Table_2a!AH62</f>
        <v>0</v>
      </c>
      <c r="AI84" s="119">
        <f>Table_2a!AI62</f>
        <v>0</v>
      </c>
      <c r="AJ84" s="119">
        <f>Table_2a!AJ62</f>
        <v>0</v>
      </c>
      <c r="AK84" s="119">
        <f>Table_2a!AK62</f>
        <v>0</v>
      </c>
      <c r="AL84" s="119">
        <f>Table_2a!AL62</f>
        <v>0</v>
      </c>
      <c r="AM84" s="119">
        <f>Table_2a!AM62</f>
        <v>0</v>
      </c>
      <c r="AN84" s="119">
        <f>Table_2a!AN62</f>
        <v>0</v>
      </c>
      <c r="AO84" s="119">
        <f>Table_2a!AO62</f>
        <v>0</v>
      </c>
      <c r="AP84" s="119">
        <f>Table_2a!AP62</f>
        <v>0</v>
      </c>
      <c r="AQ84" s="119">
        <f>Table_2a!AQ62</f>
        <v>0</v>
      </c>
      <c r="AR84" s="119">
        <f>Table_2a!AR62</f>
        <v>0</v>
      </c>
      <c r="AS84" s="119">
        <f>Table_2a!AS62</f>
        <v>0</v>
      </c>
      <c r="AT84" s="119">
        <f>Table_2a!AT62</f>
        <v>0</v>
      </c>
      <c r="AU84" s="119">
        <f>Table_2a!AU62</f>
        <v>0</v>
      </c>
      <c r="AV84" s="119">
        <f>Table_2a!AV62</f>
        <v>0</v>
      </c>
      <c r="AW84" s="119">
        <f>Table_2a!AW62</f>
        <v>0</v>
      </c>
      <c r="AX84" s="119">
        <f>Table_2a!AX62</f>
        <v>0</v>
      </c>
      <c r="AY84" s="119">
        <f>Table_2a!AY62</f>
        <v>0</v>
      </c>
      <c r="AZ84" s="119">
        <f>Table_2a!AZ62</f>
        <v>0</v>
      </c>
      <c r="BA84" s="119">
        <f>Table_2a!BA62</f>
        <v>0</v>
      </c>
      <c r="BB84" s="119">
        <f>Table_2a!BB62</f>
        <v>0</v>
      </c>
      <c r="BC84" s="119">
        <f>Table_2a!BC62</f>
        <v>0</v>
      </c>
      <c r="BD84" s="119">
        <f>Table_2a!BD62</f>
        <v>0</v>
      </c>
      <c r="BE84" s="119">
        <f>Table_2a!BE62</f>
        <v>0</v>
      </c>
      <c r="BF84" s="119">
        <f>Table_2a!BF62</f>
        <v>0</v>
      </c>
      <c r="BG84" s="119">
        <f>Table_2a!BG62</f>
        <v>0</v>
      </c>
      <c r="BH84" s="119">
        <f>Table_2a!BH62</f>
        <v>0</v>
      </c>
      <c r="BI84" s="119">
        <f>Table_2a!BI62</f>
        <v>0</v>
      </c>
      <c r="BJ84" s="119">
        <f>Table_2a!BJ62</f>
        <v>252.52462299999999</v>
      </c>
      <c r="BK84" s="119">
        <f>Table_2a!BK62</f>
        <v>217.03232700000001</v>
      </c>
      <c r="BL84" s="119">
        <f>Table_2a!BL62</f>
        <v>202.71215699999999</v>
      </c>
      <c r="BM84" s="119">
        <f>Table_2a!BM62</f>
        <v>254.65718699999999</v>
      </c>
      <c r="BN84" s="119">
        <f>Table_2a!BN62</f>
        <v>257.83189955001012</v>
      </c>
      <c r="BO84" s="119">
        <f>Table_2a!BO62</f>
        <v>116.81307476126997</v>
      </c>
      <c r="BP84" s="119">
        <f>Table_2a!BP62</f>
        <v>88.835079000000007</v>
      </c>
      <c r="BQ84" s="119">
        <f>Table_2a!BQ62</f>
        <v>8.2208879999999986</v>
      </c>
      <c r="BR84" s="119">
        <f>Table_2a!BR62</f>
        <v>0</v>
      </c>
      <c r="BS84" s="119">
        <f>Table_2a!BS62</f>
        <v>0</v>
      </c>
      <c r="BT84" s="119">
        <f>Table_2a!BT62</f>
        <v>0</v>
      </c>
      <c r="BU84" s="119">
        <f>Table_2a!BU62</f>
        <v>0</v>
      </c>
      <c r="BV84" s="119">
        <f>Table_2a!BV62</f>
        <v>0</v>
      </c>
      <c r="BW84" s="119">
        <f>Table_2a!BW62</f>
        <v>0</v>
      </c>
      <c r="BX84" s="119">
        <f>Table_2a!BX62</f>
        <v>0</v>
      </c>
      <c r="BY84" s="119">
        <f>Table_2a!BY62</f>
        <v>0</v>
      </c>
      <c r="BZ84" s="119">
        <f>Table_2a!BZ62</f>
        <v>0</v>
      </c>
      <c r="CA84" s="119">
        <f>Table_2a!CA62</f>
        <v>0</v>
      </c>
      <c r="CB84" s="119">
        <f>Table_2a!CB62</f>
        <v>0</v>
      </c>
      <c r="CC84" s="120">
        <f>Table_2a!CC62</f>
        <v>0</v>
      </c>
    </row>
    <row r="85" spans="1:81" x14ac:dyDescent="0.4">
      <c r="A85" s="113"/>
      <c r="B85" s="59" t="s">
        <v>266</v>
      </c>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v>0</v>
      </c>
      <c r="BT85" s="119">
        <v>0</v>
      </c>
      <c r="BU85" s="119">
        <v>0</v>
      </c>
      <c r="BV85" s="119">
        <v>0.13468577769289117</v>
      </c>
      <c r="BW85" s="119">
        <v>0.42310356349582179</v>
      </c>
      <c r="BX85" s="119">
        <v>0.73754757056880926</v>
      </c>
      <c r="BY85" s="119">
        <v>1.0171603992162388</v>
      </c>
      <c r="BZ85" s="119">
        <v>1.2872249867531957</v>
      </c>
      <c r="CA85" s="119">
        <v>1.5261318313591143</v>
      </c>
      <c r="CB85" s="119">
        <v>1.7460351488803982</v>
      </c>
      <c r="CC85" s="120">
        <v>0</v>
      </c>
    </row>
    <row r="86" spans="1:81" x14ac:dyDescent="0.4">
      <c r="A86" s="113"/>
      <c r="B86" s="59" t="s">
        <v>267</v>
      </c>
      <c r="AH86" s="119">
        <f t="shared" ref="AH86:CC86" si="20">SUM(AH87:AH88)</f>
        <v>0</v>
      </c>
      <c r="AI86" s="119">
        <f t="shared" si="20"/>
        <v>0</v>
      </c>
      <c r="AJ86" s="119">
        <f t="shared" si="20"/>
        <v>0</v>
      </c>
      <c r="AK86" s="119">
        <f t="shared" si="20"/>
        <v>0</v>
      </c>
      <c r="AL86" s="119">
        <f t="shared" si="20"/>
        <v>0</v>
      </c>
      <c r="AM86" s="119">
        <f t="shared" si="20"/>
        <v>0</v>
      </c>
      <c r="AN86" s="119">
        <f t="shared" si="20"/>
        <v>0</v>
      </c>
      <c r="AO86" s="119">
        <f t="shared" si="20"/>
        <v>0</v>
      </c>
      <c r="AP86" s="119">
        <f t="shared" si="20"/>
        <v>0</v>
      </c>
      <c r="AQ86" s="119">
        <f t="shared" si="20"/>
        <v>0</v>
      </c>
      <c r="AR86" s="119">
        <f t="shared" si="20"/>
        <v>0</v>
      </c>
      <c r="AS86" s="119">
        <f t="shared" si="20"/>
        <v>0</v>
      </c>
      <c r="AT86" s="119">
        <f t="shared" si="20"/>
        <v>0</v>
      </c>
      <c r="AU86" s="119">
        <f t="shared" si="20"/>
        <v>0</v>
      </c>
      <c r="AV86" s="119">
        <f t="shared" si="20"/>
        <v>0</v>
      </c>
      <c r="AW86" s="119">
        <f t="shared" si="20"/>
        <v>0</v>
      </c>
      <c r="AX86" s="119">
        <f t="shared" si="20"/>
        <v>0</v>
      </c>
      <c r="AY86" s="119">
        <f t="shared" si="20"/>
        <v>0</v>
      </c>
      <c r="AZ86" s="119">
        <f t="shared" si="20"/>
        <v>0</v>
      </c>
      <c r="BA86" s="119">
        <f t="shared" si="20"/>
        <v>0</v>
      </c>
      <c r="BB86" s="119">
        <f t="shared" si="20"/>
        <v>0</v>
      </c>
      <c r="BC86" s="119">
        <f t="shared" si="20"/>
        <v>0</v>
      </c>
      <c r="BD86" s="119">
        <f t="shared" si="20"/>
        <v>0</v>
      </c>
      <c r="BE86" s="119">
        <f t="shared" si="20"/>
        <v>0</v>
      </c>
      <c r="BF86" s="119">
        <f t="shared" si="20"/>
        <v>0</v>
      </c>
      <c r="BG86" s="119">
        <f t="shared" si="20"/>
        <v>0</v>
      </c>
      <c r="BH86" s="119">
        <f t="shared" si="20"/>
        <v>0</v>
      </c>
      <c r="BI86" s="119">
        <f t="shared" si="20"/>
        <v>0</v>
      </c>
      <c r="BJ86" s="119">
        <f t="shared" si="20"/>
        <v>120.111</v>
      </c>
      <c r="BK86" s="119">
        <f t="shared" si="20"/>
        <v>123.071</v>
      </c>
      <c r="BL86" s="119">
        <f t="shared" si="20"/>
        <v>133.291</v>
      </c>
      <c r="BM86" s="119">
        <f t="shared" si="20"/>
        <v>138.81399999999999</v>
      </c>
      <c r="BN86" s="119">
        <f t="shared" si="20"/>
        <v>130.89869660000002</v>
      </c>
      <c r="BO86" s="119">
        <f t="shared" si="20"/>
        <v>46.04</v>
      </c>
      <c r="BP86" s="119">
        <f t="shared" si="20"/>
        <v>39.037999999999997</v>
      </c>
      <c r="BQ86" s="119">
        <f t="shared" si="20"/>
        <v>37.116999999999997</v>
      </c>
      <c r="BR86" s="119">
        <f t="shared" si="20"/>
        <v>33.851999999999997</v>
      </c>
      <c r="BS86" s="119">
        <f t="shared" si="20"/>
        <v>30.114000000000001</v>
      </c>
      <c r="BT86" s="119">
        <f t="shared" si="20"/>
        <v>27.888000000000002</v>
      </c>
      <c r="BU86" s="119">
        <f t="shared" si="20"/>
        <v>25.614000000000001</v>
      </c>
      <c r="BV86" s="119">
        <f t="shared" si="20"/>
        <v>24.831</v>
      </c>
      <c r="BW86" s="119">
        <f t="shared" si="20"/>
        <v>25.918999999999997</v>
      </c>
      <c r="BX86" s="119">
        <f t="shared" si="20"/>
        <v>27.658154602267206</v>
      </c>
      <c r="BY86" s="119">
        <f t="shared" si="20"/>
        <v>25.315337325125849</v>
      </c>
      <c r="BZ86" s="119">
        <f t="shared" si="20"/>
        <v>24.987476785051047</v>
      </c>
      <c r="CA86" s="119">
        <f t="shared" si="20"/>
        <v>25.870371061890896</v>
      </c>
      <c r="CB86" s="119">
        <f t="shared" si="20"/>
        <v>26.270586585267491</v>
      </c>
      <c r="CC86" s="120">
        <f t="shared" si="20"/>
        <v>24.456707612633963</v>
      </c>
    </row>
    <row r="87" spans="1:81" x14ac:dyDescent="0.4">
      <c r="A87" s="113"/>
      <c r="B87" s="155" t="s">
        <v>403</v>
      </c>
      <c r="AH87" s="119">
        <f>Table_2a!AH122</f>
        <v>0</v>
      </c>
      <c r="AI87" s="119">
        <f>Table_2a!AI122</f>
        <v>0</v>
      </c>
      <c r="AJ87" s="119">
        <f>Table_2a!AJ122</f>
        <v>0</v>
      </c>
      <c r="AK87" s="119">
        <f>Table_2a!AK122</f>
        <v>0</v>
      </c>
      <c r="AL87" s="119">
        <f>Table_2a!AL122</f>
        <v>0</v>
      </c>
      <c r="AM87" s="119">
        <f>Table_2a!AM122</f>
        <v>0</v>
      </c>
      <c r="AN87" s="119">
        <f>Table_2a!AN122</f>
        <v>0</v>
      </c>
      <c r="AO87" s="119">
        <f>Table_2a!AO122</f>
        <v>0</v>
      </c>
      <c r="AP87" s="119">
        <f>Table_2a!AP122</f>
        <v>0</v>
      </c>
      <c r="AQ87" s="119">
        <f>Table_2a!AQ122</f>
        <v>0</v>
      </c>
      <c r="AR87" s="119">
        <f>Table_2a!AR122</f>
        <v>0</v>
      </c>
      <c r="AS87" s="119">
        <f>Table_2a!AS122</f>
        <v>0</v>
      </c>
      <c r="AT87" s="119">
        <f>Table_2a!AT122</f>
        <v>0</v>
      </c>
      <c r="AU87" s="119">
        <f>Table_2a!AU122</f>
        <v>0</v>
      </c>
      <c r="AV87" s="119">
        <f>Table_2a!AV122</f>
        <v>0</v>
      </c>
      <c r="AW87" s="119">
        <f>Table_2a!AW122</f>
        <v>0</v>
      </c>
      <c r="AX87" s="119">
        <f>Table_2a!AX122</f>
        <v>0</v>
      </c>
      <c r="AY87" s="119">
        <f>Table_2a!AY122</f>
        <v>0</v>
      </c>
      <c r="AZ87" s="119">
        <f>Table_2a!AZ122</f>
        <v>0</v>
      </c>
      <c r="BA87" s="119">
        <f>Table_2a!BA122</f>
        <v>0</v>
      </c>
      <c r="BB87" s="119">
        <f>Table_2a!BB122</f>
        <v>0</v>
      </c>
      <c r="BC87" s="119">
        <f>Table_2a!BC122</f>
        <v>0</v>
      </c>
      <c r="BD87" s="119">
        <f>Table_2a!BD122</f>
        <v>0</v>
      </c>
      <c r="BE87" s="119">
        <f>Table_2a!BE122</f>
        <v>0</v>
      </c>
      <c r="BF87" s="119">
        <f>Table_2a!BF122</f>
        <v>0</v>
      </c>
      <c r="BG87" s="119">
        <f>Table_2a!BG122</f>
        <v>0</v>
      </c>
      <c r="BH87" s="119">
        <f>Table_2a!BH122</f>
        <v>0</v>
      </c>
      <c r="BI87" s="119">
        <f>Table_2a!BI122</f>
        <v>0</v>
      </c>
      <c r="BJ87" s="119">
        <f>Table_2a!BJ122</f>
        <v>0.24022200000000002</v>
      </c>
      <c r="BK87" s="119">
        <f>Table_2a!BK122</f>
        <v>0</v>
      </c>
      <c r="BL87" s="119">
        <f>Table_2a!BL122</f>
        <v>0</v>
      </c>
      <c r="BM87" s="119">
        <f>Table_2a!BM122</f>
        <v>0</v>
      </c>
      <c r="BN87" s="119">
        <f>Table_2a!BN122</f>
        <v>0</v>
      </c>
      <c r="BO87" s="119">
        <f>Table_2a!BO122</f>
        <v>0</v>
      </c>
      <c r="BP87" s="119">
        <f>Table_2a!BP122</f>
        <v>0</v>
      </c>
      <c r="BQ87" s="119">
        <f>Table_2a!BQ122</f>
        <v>0</v>
      </c>
      <c r="BR87" s="119">
        <f>Table_2a!BR122</f>
        <v>0</v>
      </c>
      <c r="BS87" s="119">
        <f>Table_2a!BS122</f>
        <v>4.9999999999990052E-3</v>
      </c>
      <c r="BT87" s="119">
        <f>Table_2a!BT122</f>
        <v>7.5000000000002842E-3</v>
      </c>
      <c r="BU87" s="119">
        <f>Table_2a!BU122</f>
        <v>3.4999999999989484E-3</v>
      </c>
      <c r="BV87" s="119">
        <f>Table_2a!BV122</f>
        <v>4.0000000000013358E-3</v>
      </c>
      <c r="BW87" s="119">
        <f>Table_2a!BW122</f>
        <v>4.2251202216974093E-3</v>
      </c>
      <c r="BX87" s="119">
        <f>Table_2a!BX122</f>
        <v>4.5086241099134838E-3</v>
      </c>
      <c r="BY87" s="119">
        <f>Table_2a!BY122</f>
        <v>4.1267156777458069E-3</v>
      </c>
      <c r="BZ87" s="119">
        <f>Table_2a!BZ122</f>
        <v>4.0732703211432408E-3</v>
      </c>
      <c r="CA87" s="119">
        <f>Table_2a!CA122</f>
        <v>4.2171930983627703E-3</v>
      </c>
      <c r="CB87" s="119">
        <f>Table_2a!CB122</f>
        <v>4.2824332195401382E-3</v>
      </c>
      <c r="CC87" s="120">
        <f>Table_2a!CC122</f>
        <v>3.9867483271081028E-3</v>
      </c>
    </row>
    <row r="88" spans="1:81" x14ac:dyDescent="0.4">
      <c r="A88" s="113"/>
      <c r="B88" s="155" t="s">
        <v>404</v>
      </c>
      <c r="AH88" s="119">
        <f>Table_2a!AH66</f>
        <v>0</v>
      </c>
      <c r="AI88" s="119">
        <f>Table_2a!AI66</f>
        <v>0</v>
      </c>
      <c r="AJ88" s="119">
        <f>Table_2a!AJ66</f>
        <v>0</v>
      </c>
      <c r="AK88" s="119">
        <f>Table_2a!AK66</f>
        <v>0</v>
      </c>
      <c r="AL88" s="119">
        <f>Table_2a!AL66</f>
        <v>0</v>
      </c>
      <c r="AM88" s="119">
        <f>Table_2a!AM66</f>
        <v>0</v>
      </c>
      <c r="AN88" s="119">
        <f>Table_2a!AN66</f>
        <v>0</v>
      </c>
      <c r="AO88" s="119">
        <f>Table_2a!AO66</f>
        <v>0</v>
      </c>
      <c r="AP88" s="119">
        <f>Table_2a!AP66</f>
        <v>0</v>
      </c>
      <c r="AQ88" s="119">
        <f>Table_2a!AQ66</f>
        <v>0</v>
      </c>
      <c r="AR88" s="119">
        <f>Table_2a!AR66</f>
        <v>0</v>
      </c>
      <c r="AS88" s="119">
        <f>Table_2a!AS66</f>
        <v>0</v>
      </c>
      <c r="AT88" s="119">
        <f>Table_2a!AT66</f>
        <v>0</v>
      </c>
      <c r="AU88" s="119">
        <f>Table_2a!AU66</f>
        <v>0</v>
      </c>
      <c r="AV88" s="119">
        <f>Table_2a!AV66</f>
        <v>0</v>
      </c>
      <c r="AW88" s="119">
        <f>Table_2a!AW66</f>
        <v>0</v>
      </c>
      <c r="AX88" s="119">
        <f>Table_2a!AX66</f>
        <v>0</v>
      </c>
      <c r="AY88" s="119">
        <f>Table_2a!AY66</f>
        <v>0</v>
      </c>
      <c r="AZ88" s="119">
        <f>Table_2a!AZ66</f>
        <v>0</v>
      </c>
      <c r="BA88" s="119">
        <f>Table_2a!BA66</f>
        <v>0</v>
      </c>
      <c r="BB88" s="119">
        <f>Table_2a!BB66</f>
        <v>0</v>
      </c>
      <c r="BC88" s="119">
        <f>Table_2a!BC66</f>
        <v>0</v>
      </c>
      <c r="BD88" s="119">
        <f>Table_2a!BD66</f>
        <v>0</v>
      </c>
      <c r="BE88" s="119">
        <f>Table_2a!BE66</f>
        <v>0</v>
      </c>
      <c r="BF88" s="119">
        <f>Table_2a!BF66</f>
        <v>0</v>
      </c>
      <c r="BG88" s="119">
        <f>Table_2a!BG66</f>
        <v>0</v>
      </c>
      <c r="BH88" s="119">
        <f>Table_2a!BH66</f>
        <v>0</v>
      </c>
      <c r="BI88" s="119">
        <f>Table_2a!BI66</f>
        <v>0</v>
      </c>
      <c r="BJ88" s="119">
        <f>Table_2a!BJ66</f>
        <v>119.870778</v>
      </c>
      <c r="BK88" s="119">
        <f>Table_2a!BK66</f>
        <v>123.071</v>
      </c>
      <c r="BL88" s="119">
        <f>Table_2a!BL66</f>
        <v>133.291</v>
      </c>
      <c r="BM88" s="119">
        <f>Table_2a!BM66</f>
        <v>138.81399999999999</v>
      </c>
      <c r="BN88" s="119">
        <f>Table_2a!BN66</f>
        <v>130.89869660000002</v>
      </c>
      <c r="BO88" s="119">
        <f>Table_2a!BO66</f>
        <v>46.04</v>
      </c>
      <c r="BP88" s="119">
        <f>Table_2a!BP66</f>
        <v>39.037999999999997</v>
      </c>
      <c r="BQ88" s="119">
        <f>Table_2a!BQ66</f>
        <v>37.116999999999997</v>
      </c>
      <c r="BR88" s="119">
        <f>Table_2a!BR66</f>
        <v>33.851999999999997</v>
      </c>
      <c r="BS88" s="119">
        <f>Table_2a!BS66</f>
        <v>30.109000000000002</v>
      </c>
      <c r="BT88" s="119">
        <f>Table_2a!BT66</f>
        <v>27.880500000000001</v>
      </c>
      <c r="BU88" s="119">
        <f>Table_2a!BU66</f>
        <v>25.610500000000002</v>
      </c>
      <c r="BV88" s="119">
        <f>Table_2a!BV66</f>
        <v>24.826999999999998</v>
      </c>
      <c r="BW88" s="119">
        <f>Table_2a!BW66</f>
        <v>25.9147748797783</v>
      </c>
      <c r="BX88" s="119">
        <f>Table_2a!BX66</f>
        <v>27.653645978157293</v>
      </c>
      <c r="BY88" s="119">
        <f>Table_2a!BY66</f>
        <v>25.311210609448104</v>
      </c>
      <c r="BZ88" s="119">
        <f>Table_2a!BZ66</f>
        <v>24.983403514729904</v>
      </c>
      <c r="CA88" s="119">
        <f>Table_2a!CA66</f>
        <v>25.866153868792534</v>
      </c>
      <c r="CB88" s="119">
        <f>Table_2a!CB66</f>
        <v>26.266304152047951</v>
      </c>
      <c r="CC88" s="120">
        <f>Table_2a!CC66</f>
        <v>24.452720864306855</v>
      </c>
    </row>
    <row r="89" spans="1:81" x14ac:dyDescent="0.4">
      <c r="A89" s="113"/>
      <c r="B89" s="59" t="s">
        <v>269</v>
      </c>
      <c r="AH89" s="119"/>
      <c r="AI89" s="119"/>
      <c r="AJ89" s="119"/>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c r="BO89" s="119"/>
      <c r="BP89" s="119"/>
      <c r="BQ89" s="119">
        <f>Table_2a!BQ69</f>
        <v>5.8574696600000031</v>
      </c>
      <c r="BR89" s="119">
        <f>Table_2a!BR69</f>
        <v>56.150329630000009</v>
      </c>
      <c r="BS89" s="119">
        <f>Table_2a!BS69</f>
        <v>490.79643462000001</v>
      </c>
      <c r="BT89" s="119">
        <f>Table_2a!BT69</f>
        <v>1585.2890467599996</v>
      </c>
      <c r="BU89" s="119">
        <f>Table_2a!BU69</f>
        <v>3321.8002079199987</v>
      </c>
      <c r="BV89" s="119">
        <f>Table_2a!BV69</f>
        <v>8130.5546703099999</v>
      </c>
      <c r="BW89" s="119">
        <f>Table_2a!BW69</f>
        <v>18376.926201870003</v>
      </c>
      <c r="BX89" s="119">
        <f>Table_2a!BX69</f>
        <v>39168.033276227485</v>
      </c>
      <c r="BY89" s="119">
        <f>Table_2a!BY69</f>
        <v>42282.733920884799</v>
      </c>
      <c r="BZ89" s="119">
        <f>Table_2a!BZ69</f>
        <v>43505.332392564975</v>
      </c>
      <c r="CA89" s="119">
        <f>Table_2a!CA69</f>
        <v>48182.840515443109</v>
      </c>
      <c r="CB89" s="119">
        <f>Table_2a!CB69</f>
        <v>54048.864446976091</v>
      </c>
      <c r="CC89" s="120">
        <f>Table_2a!CC69</f>
        <v>61886.10806246131</v>
      </c>
    </row>
    <row r="90" spans="1:81" x14ac:dyDescent="0.4">
      <c r="A90" s="113"/>
      <c r="B90" s="59" t="s">
        <v>275</v>
      </c>
      <c r="AH90" s="119">
        <f>Table_1a!AH75</f>
        <v>0</v>
      </c>
      <c r="AI90" s="119">
        <f>Table_1a!AI75</f>
        <v>0</v>
      </c>
      <c r="AJ90" s="119">
        <f>Table_1a!AJ75</f>
        <v>0</v>
      </c>
      <c r="AK90" s="119">
        <f>Table_1a!AK75</f>
        <v>0</v>
      </c>
      <c r="AL90" s="119">
        <f>Table_1a!AL75</f>
        <v>0</v>
      </c>
      <c r="AM90" s="119">
        <f>Table_1a!AM75</f>
        <v>0</v>
      </c>
      <c r="AN90" s="119">
        <f>Table_1a!AN75</f>
        <v>0</v>
      </c>
      <c r="AO90" s="119">
        <f>Table_1a!AO75</f>
        <v>0</v>
      </c>
      <c r="AP90" s="119">
        <f>Table_1a!AP75</f>
        <v>0</v>
      </c>
      <c r="AQ90" s="119">
        <f>Table_1a!AQ75</f>
        <v>0</v>
      </c>
      <c r="AR90" s="119">
        <f>Table_1a!AR75</f>
        <v>33.869999999999997</v>
      </c>
      <c r="AS90" s="119">
        <f>Table_1a!AS75</f>
        <v>25.613</v>
      </c>
      <c r="AT90" s="119">
        <f>Table_1a!AT75</f>
        <v>10.731</v>
      </c>
      <c r="AU90" s="119">
        <f>Table_1a!AU75</f>
        <v>4.2610000000000001</v>
      </c>
      <c r="AV90" s="119">
        <f>Table_1a!AV75</f>
        <v>2.2210000000000001</v>
      </c>
      <c r="AW90" s="119">
        <f>Table_1a!AW75</f>
        <v>1.3009999999999999</v>
      </c>
      <c r="AX90" s="119">
        <f>Table_1a!AX75</f>
        <v>0.84199999999999997</v>
      </c>
      <c r="AY90" s="119">
        <f>Table_1a!AY75</f>
        <v>1.5860000000000001</v>
      </c>
      <c r="AZ90" s="119">
        <f>Table_1a!AZ75</f>
        <v>0</v>
      </c>
      <c r="BA90" s="119">
        <f>Table_1a!BA75</f>
        <v>0.22500000000000001</v>
      </c>
      <c r="BB90" s="119">
        <f>Table_1a!BB75</f>
        <v>0.53600000000000003</v>
      </c>
      <c r="BC90" s="119">
        <f>Table_1a!BC75</f>
        <v>0.21700000000000003</v>
      </c>
      <c r="BD90" s="119">
        <f>Table_1a!BD75</f>
        <v>4.3999999999999997E-2</v>
      </c>
      <c r="BE90" s="119">
        <f>Table_1a!BE75</f>
        <v>0.34199999999999997</v>
      </c>
      <c r="BF90" s="119">
        <f>Table_1a!BF75</f>
        <v>0.34199999999999997</v>
      </c>
      <c r="BG90" s="119">
        <f>Table_1a!BG75</f>
        <v>0.127</v>
      </c>
      <c r="BH90" s="119">
        <f>Table_1a!BH75</f>
        <v>8.6999999999999994E-2</v>
      </c>
      <c r="BI90" s="119">
        <f>Table_1a!BI75</f>
        <v>0</v>
      </c>
      <c r="BJ90" s="119">
        <f>Table_1a!BJ75</f>
        <v>0</v>
      </c>
      <c r="BK90" s="119">
        <f>Table_1a!BK75</f>
        <v>0</v>
      </c>
      <c r="BL90" s="119">
        <f>Table_1a!BL75</f>
        <v>0</v>
      </c>
      <c r="BM90" s="119">
        <f>Table_1a!BM75</f>
        <v>0</v>
      </c>
      <c r="BN90" s="119">
        <f>Table_1a!BN75</f>
        <v>0</v>
      </c>
      <c r="BO90" s="119">
        <f>Table_1a!BO75</f>
        <v>0</v>
      </c>
      <c r="BP90" s="119">
        <f>Table_1a!BP75</f>
        <v>0</v>
      </c>
      <c r="BQ90" s="119">
        <f>Table_1a!BQ75</f>
        <v>0</v>
      </c>
      <c r="BR90" s="119">
        <f>Table_1a!BR75</f>
        <v>0</v>
      </c>
      <c r="BS90" s="119">
        <f>Table_1a!BS75</f>
        <v>0</v>
      </c>
      <c r="BT90" s="119">
        <f>Table_1a!BT75</f>
        <v>0</v>
      </c>
      <c r="BU90" s="119">
        <f>Table_1a!BU75</f>
        <v>0</v>
      </c>
      <c r="BV90" s="119">
        <f>Table_1a!BV75</f>
        <v>0</v>
      </c>
      <c r="BW90" s="119">
        <f>Table_1a!BW75</f>
        <v>0</v>
      </c>
      <c r="BX90" s="119">
        <f>Table_1a!BX75</f>
        <v>0</v>
      </c>
      <c r="BY90" s="119">
        <f>Table_1a!BY75</f>
        <v>0</v>
      </c>
      <c r="BZ90" s="119">
        <f>Table_1a!BZ75</f>
        <v>0</v>
      </c>
      <c r="CA90" s="119">
        <f>Table_1a!CA75</f>
        <v>0</v>
      </c>
      <c r="CB90" s="119">
        <f>Table_1a!CB75</f>
        <v>0</v>
      </c>
      <c r="CC90" s="120">
        <f>Table_1a!CC75</f>
        <v>0</v>
      </c>
    </row>
    <row r="91" spans="1:81" ht="26.25" customHeight="1" x14ac:dyDescent="0.4">
      <c r="A91" s="113"/>
      <c r="B91" s="75" t="s">
        <v>405</v>
      </c>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209" t="s">
        <v>373</v>
      </c>
      <c r="BI91" s="119"/>
      <c r="BJ91" s="119"/>
      <c r="BK91" s="119"/>
      <c r="BL91" s="209" t="s">
        <v>373</v>
      </c>
      <c r="BM91" s="119"/>
      <c r="BN91" s="119"/>
      <c r="BO91" s="119"/>
      <c r="BP91" s="119"/>
      <c r="BQ91" s="119"/>
      <c r="BR91" s="119"/>
      <c r="BS91" s="119"/>
      <c r="BT91" s="119"/>
      <c r="BU91" s="119"/>
      <c r="BV91" s="119"/>
      <c r="BW91" s="119"/>
      <c r="BX91" s="119"/>
      <c r="BY91" s="119"/>
      <c r="BZ91" s="119"/>
      <c r="CA91" s="119"/>
      <c r="CB91" s="119"/>
      <c r="CC91" s="120"/>
    </row>
    <row r="92" spans="1:81" x14ac:dyDescent="0.4">
      <c r="A92" s="113"/>
      <c r="B92" s="59" t="s">
        <v>406</v>
      </c>
      <c r="AH92" s="119">
        <f t="shared" ref="AH92:BK92" si="21">AH6+AH56+AH65+AH83</f>
        <v>1071</v>
      </c>
      <c r="AI92" s="119">
        <f t="shared" si="21"/>
        <v>1194</v>
      </c>
      <c r="AJ92" s="119">
        <f t="shared" si="21"/>
        <v>1476</v>
      </c>
      <c r="AK92" s="119">
        <f t="shared" si="21"/>
        <v>2096.33</v>
      </c>
      <c r="AL92" s="119">
        <f t="shared" si="21"/>
        <v>2419</v>
      </c>
      <c r="AM92" s="119">
        <f t="shared" si="21"/>
        <v>2704</v>
      </c>
      <c r="AN92" s="119">
        <f t="shared" si="21"/>
        <v>3117</v>
      </c>
      <c r="AO92" s="119">
        <f t="shared" si="21"/>
        <v>3515</v>
      </c>
      <c r="AP92" s="119">
        <f t="shared" si="21"/>
        <v>3782</v>
      </c>
      <c r="AQ92" s="119">
        <f t="shared" si="21"/>
        <v>3985</v>
      </c>
      <c r="AR92" s="119">
        <f t="shared" si="21"/>
        <v>4434.1280000000006</v>
      </c>
      <c r="AS92" s="119">
        <f t="shared" si="21"/>
        <v>5031.3342119219333</v>
      </c>
      <c r="AT92" s="119">
        <f t="shared" si="21"/>
        <v>5790.8220000000001</v>
      </c>
      <c r="AU92" s="119">
        <f t="shared" si="21"/>
        <v>6001.4549999999999</v>
      </c>
      <c r="AV92" s="119">
        <f t="shared" si="21"/>
        <v>7260.0259999999998</v>
      </c>
      <c r="AW92" s="119">
        <f t="shared" si="21"/>
        <v>8069.4830000000002</v>
      </c>
      <c r="AX92" s="119">
        <f t="shared" si="21"/>
        <v>8344.4640593971671</v>
      </c>
      <c r="AY92" s="119">
        <f t="shared" si="21"/>
        <v>8494.3502538867524</v>
      </c>
      <c r="AZ92" s="119">
        <f t="shared" si="21"/>
        <v>8602.025694728236</v>
      </c>
      <c r="BA92" s="119">
        <f t="shared" si="21"/>
        <v>8640.5586407757619</v>
      </c>
      <c r="BB92" s="119">
        <f t="shared" si="21"/>
        <v>8595.464433952191</v>
      </c>
      <c r="BC92" s="119">
        <f t="shared" si="21"/>
        <v>8942.0083998374503</v>
      </c>
      <c r="BD92" s="119">
        <f t="shared" si="21"/>
        <v>9531.7037557356707</v>
      </c>
      <c r="BE92" s="119">
        <f t="shared" si="21"/>
        <v>10294.057763499603</v>
      </c>
      <c r="BF92" s="119">
        <f t="shared" si="21"/>
        <v>10697.652014520467</v>
      </c>
      <c r="BG92" s="119">
        <f t="shared" si="21"/>
        <v>10903.644924357332</v>
      </c>
      <c r="BH92" s="190">
        <f t="shared" si="21"/>
        <v>12347.603465567412</v>
      </c>
      <c r="BI92" s="119">
        <f t="shared" si="21"/>
        <v>12833.50964645738</v>
      </c>
      <c r="BJ92" s="119">
        <f t="shared" si="21"/>
        <v>13753.967936590454</v>
      </c>
      <c r="BK92" s="119">
        <f t="shared" si="21"/>
        <v>14354.868818296125</v>
      </c>
      <c r="BL92" s="119">
        <f t="shared" ref="BL92:CC92" si="22">BL6+BL56+BL65+BL75+BL79+BL83+BL87</f>
        <v>14721.011200425168</v>
      </c>
      <c r="BM92" s="119">
        <f t="shared" si="22"/>
        <v>15492.068565823669</v>
      </c>
      <c r="BN92" s="119">
        <f t="shared" si="22"/>
        <v>15810.513671509976</v>
      </c>
      <c r="BO92" s="119">
        <f t="shared" si="22"/>
        <v>15612.339757306714</v>
      </c>
      <c r="BP92" s="119">
        <f t="shared" si="22"/>
        <v>15242.974138951089</v>
      </c>
      <c r="BQ92" s="119">
        <f t="shared" si="22"/>
        <v>12961.116992112904</v>
      </c>
      <c r="BR92" s="119">
        <f t="shared" si="22"/>
        <v>12603.588065432599</v>
      </c>
      <c r="BS92" s="119">
        <f t="shared" si="22"/>
        <v>12139.565133600741</v>
      </c>
      <c r="BT92" s="119">
        <f t="shared" si="22"/>
        <v>11644.694403247282</v>
      </c>
      <c r="BU92" s="119">
        <f t="shared" si="22"/>
        <v>11296.249894133553</v>
      </c>
      <c r="BV92" s="119">
        <f t="shared" si="22"/>
        <v>10910.848339015991</v>
      </c>
      <c r="BW92" s="119">
        <f t="shared" si="22"/>
        <v>10761.991327609207</v>
      </c>
      <c r="BX92" s="119">
        <f t="shared" si="22"/>
        <v>11241.907107333851</v>
      </c>
      <c r="BY92" s="119">
        <f t="shared" si="22"/>
        <v>11408.184809250377</v>
      </c>
      <c r="BZ92" s="119">
        <f t="shared" si="22"/>
        <v>11426.266369080638</v>
      </c>
      <c r="CA92" s="119">
        <f t="shared" si="22"/>
        <v>11318.742861863151</v>
      </c>
      <c r="CB92" s="119">
        <f t="shared" si="22"/>
        <v>11568.273157958902</v>
      </c>
      <c r="CC92" s="120">
        <f t="shared" si="22"/>
        <v>11679.750118296568</v>
      </c>
    </row>
    <row r="93" spans="1:81" x14ac:dyDescent="0.4">
      <c r="A93" s="113"/>
      <c r="B93" s="59" t="s">
        <v>398</v>
      </c>
      <c r="AH93" s="119">
        <f t="shared" ref="AH93:CC93" si="23">AH7+AH57+AH66+AH50+AH81</f>
        <v>209</v>
      </c>
      <c r="AI93" s="119">
        <f t="shared" si="23"/>
        <v>234</v>
      </c>
      <c r="AJ93" s="119">
        <f t="shared" si="23"/>
        <v>287</v>
      </c>
      <c r="AK93" s="119">
        <f t="shared" si="23"/>
        <v>379</v>
      </c>
      <c r="AL93" s="119">
        <f t="shared" si="23"/>
        <v>487</v>
      </c>
      <c r="AM93" s="119">
        <f t="shared" si="23"/>
        <v>570</v>
      </c>
      <c r="AN93" s="119">
        <f t="shared" si="23"/>
        <v>651</v>
      </c>
      <c r="AO93" s="119">
        <f t="shared" si="23"/>
        <v>762</v>
      </c>
      <c r="AP93" s="119">
        <f t="shared" si="23"/>
        <v>898</v>
      </c>
      <c r="AQ93" s="119">
        <f t="shared" si="23"/>
        <v>959</v>
      </c>
      <c r="AR93" s="119">
        <f t="shared" si="23"/>
        <v>1075.9450000000002</v>
      </c>
      <c r="AS93" s="119">
        <f t="shared" si="23"/>
        <v>1329.8654154022263</v>
      </c>
      <c r="AT93" s="119">
        <f t="shared" si="23"/>
        <v>1688.6289999999999</v>
      </c>
      <c r="AU93" s="119">
        <f t="shared" si="23"/>
        <v>2107</v>
      </c>
      <c r="AV93" s="119">
        <f t="shared" si="23"/>
        <v>2857.45</v>
      </c>
      <c r="AW93" s="119">
        <f t="shared" si="23"/>
        <v>3630.4380000000001</v>
      </c>
      <c r="AX93" s="119">
        <f t="shared" si="23"/>
        <v>4346.2807426775134</v>
      </c>
      <c r="AY93" s="119">
        <f t="shared" si="23"/>
        <v>5065.8874139371928</v>
      </c>
      <c r="AZ93" s="119">
        <f t="shared" si="23"/>
        <v>5601.3392822887272</v>
      </c>
      <c r="BA93" s="119">
        <f t="shared" si="23"/>
        <v>5978.4903319487757</v>
      </c>
      <c r="BB93" s="119">
        <f t="shared" si="23"/>
        <v>6383.9058155570938</v>
      </c>
      <c r="BC93" s="119">
        <f t="shared" si="23"/>
        <v>6803.9420322813176</v>
      </c>
      <c r="BD93" s="119">
        <f t="shared" si="23"/>
        <v>7321.7918379957373</v>
      </c>
      <c r="BE93" s="119">
        <f t="shared" si="23"/>
        <v>7978.1188632648191</v>
      </c>
      <c r="BF93" s="119">
        <f t="shared" si="23"/>
        <v>8534.0938975427689</v>
      </c>
      <c r="BG93" s="119">
        <f t="shared" si="23"/>
        <v>8861.5484462812674</v>
      </c>
      <c r="BH93" s="190">
        <f t="shared" si="23"/>
        <v>8877.5650148769746</v>
      </c>
      <c r="BI93" s="119">
        <f t="shared" si="23"/>
        <v>9075.8113139076904</v>
      </c>
      <c r="BJ93" s="119">
        <f t="shared" si="23"/>
        <v>9399.8005565574513</v>
      </c>
      <c r="BK93" s="119">
        <f t="shared" si="23"/>
        <v>10177.618454791738</v>
      </c>
      <c r="BL93" s="119">
        <f t="shared" si="23"/>
        <v>10907.655073310243</v>
      </c>
      <c r="BM93" s="119">
        <f t="shared" si="23"/>
        <v>12107.895681998447</v>
      </c>
      <c r="BN93" s="119">
        <f t="shared" si="23"/>
        <v>12725.741947067476</v>
      </c>
      <c r="BO93" s="119">
        <f t="shared" si="23"/>
        <v>13372.605140368021</v>
      </c>
      <c r="BP93" s="119">
        <f t="shared" si="23"/>
        <v>14433.780228520354</v>
      </c>
      <c r="BQ93" s="119">
        <f t="shared" si="23"/>
        <v>14369.329112285412</v>
      </c>
      <c r="BR93" s="119">
        <f t="shared" si="23"/>
        <v>16136.072598192797</v>
      </c>
      <c r="BS93" s="119">
        <f t="shared" si="23"/>
        <v>16994.593159353492</v>
      </c>
      <c r="BT93" s="119">
        <f t="shared" si="23"/>
        <v>17113.226801433557</v>
      </c>
      <c r="BU93" s="119">
        <f t="shared" si="23"/>
        <v>17349.916306110354</v>
      </c>
      <c r="BV93" s="119">
        <f t="shared" si="23"/>
        <v>16806.870706154354</v>
      </c>
      <c r="BW93" s="119">
        <f t="shared" si="23"/>
        <v>15005.971682788822</v>
      </c>
      <c r="BX93" s="119">
        <f t="shared" si="23"/>
        <v>14103.483686549338</v>
      </c>
      <c r="BY93" s="119">
        <f t="shared" si="23"/>
        <v>13222.689547438367</v>
      </c>
      <c r="BZ93" s="119">
        <f t="shared" si="23"/>
        <v>11994.607847115372</v>
      </c>
      <c r="CA93" s="119">
        <f t="shared" si="23"/>
        <v>10053.471936746822</v>
      </c>
      <c r="CB93" s="119">
        <f t="shared" si="23"/>
        <v>7179.5756904832015</v>
      </c>
      <c r="CC93" s="120">
        <f t="shared" si="23"/>
        <v>3658.6821687135725</v>
      </c>
    </row>
    <row r="94" spans="1:81" x14ac:dyDescent="0.4">
      <c r="A94" s="113"/>
      <c r="B94" s="59" t="s">
        <v>399</v>
      </c>
      <c r="AH94" s="119">
        <f t="shared" ref="AH94:CC94" si="24">AH8+AH58+AH67+AH48+AH54</f>
        <v>604.78921306205552</v>
      </c>
      <c r="AI94" s="119">
        <f t="shared" si="24"/>
        <v>657.35884322879861</v>
      </c>
      <c r="AJ94" s="119">
        <f t="shared" si="24"/>
        <v>835.65377077913138</v>
      </c>
      <c r="AK94" s="119">
        <f t="shared" si="24"/>
        <v>1188.8295369048553</v>
      </c>
      <c r="AL94" s="119">
        <f t="shared" si="24"/>
        <v>1568.4209595146817</v>
      </c>
      <c r="AM94" s="119">
        <f t="shared" si="24"/>
        <v>1874.9653575731388</v>
      </c>
      <c r="AN94" s="119">
        <f t="shared" si="24"/>
        <v>2110.6155378158642</v>
      </c>
      <c r="AO94" s="119">
        <f t="shared" si="24"/>
        <v>2449.4943669573745</v>
      </c>
      <c r="AP94" s="119">
        <f t="shared" si="24"/>
        <v>2724.5694023244978</v>
      </c>
      <c r="AQ94" s="119">
        <f t="shared" si="24"/>
        <v>2891.2348768546713</v>
      </c>
      <c r="AR94" s="119">
        <f t="shared" si="24"/>
        <v>2718.5591405014425</v>
      </c>
      <c r="AS94" s="119">
        <f t="shared" si="24"/>
        <v>3071.7675611423365</v>
      </c>
      <c r="AT94" s="119">
        <f t="shared" si="24"/>
        <v>3653.0339272426231</v>
      </c>
      <c r="AU94" s="119">
        <f t="shared" si="24"/>
        <v>4584.6811160338402</v>
      </c>
      <c r="AV94" s="119">
        <f t="shared" si="24"/>
        <v>5706.6628545365193</v>
      </c>
      <c r="AW94" s="119">
        <f t="shared" si="24"/>
        <v>6544.3247590274568</v>
      </c>
      <c r="AX94" s="119">
        <f t="shared" si="24"/>
        <v>7231.7418987599576</v>
      </c>
      <c r="AY94" s="119">
        <f t="shared" si="24"/>
        <v>7852.0269815811735</v>
      </c>
      <c r="AZ94" s="119">
        <f t="shared" si="24"/>
        <v>8273.1951780794916</v>
      </c>
      <c r="BA94" s="119">
        <f t="shared" si="24"/>
        <v>8247.3200384394113</v>
      </c>
      <c r="BB94" s="119">
        <f t="shared" si="24"/>
        <v>8257.5641428037525</v>
      </c>
      <c r="BC94" s="119">
        <f t="shared" si="24"/>
        <v>8109.3576874313303</v>
      </c>
      <c r="BD94" s="119">
        <f t="shared" si="24"/>
        <v>7416.2123257729063</v>
      </c>
      <c r="BE94" s="119">
        <f t="shared" si="24"/>
        <v>7644.1400997220408</v>
      </c>
      <c r="BF94" s="119">
        <f t="shared" si="24"/>
        <v>7945.9948495321341</v>
      </c>
      <c r="BG94" s="119">
        <f t="shared" si="24"/>
        <v>8381.4400630081327</v>
      </c>
      <c r="BH94" s="190">
        <f t="shared" si="24"/>
        <v>8399.2957024825664</v>
      </c>
      <c r="BI94" s="119">
        <f t="shared" si="24"/>
        <v>8098.4461662645435</v>
      </c>
      <c r="BJ94" s="119">
        <f t="shared" si="24"/>
        <v>7904.4431749670312</v>
      </c>
      <c r="BK94" s="119">
        <f t="shared" si="24"/>
        <v>7934.8015649484423</v>
      </c>
      <c r="BL94" s="119">
        <f t="shared" si="24"/>
        <v>6979.5691337471253</v>
      </c>
      <c r="BM94" s="119">
        <f t="shared" si="24"/>
        <v>6903.7837099420121</v>
      </c>
      <c r="BN94" s="119">
        <f t="shared" si="24"/>
        <v>6447.8765347053477</v>
      </c>
      <c r="BO94" s="119">
        <f t="shared" si="24"/>
        <v>5867.1154917241129</v>
      </c>
      <c r="BP94" s="119">
        <f t="shared" si="24"/>
        <v>5374.8245307749994</v>
      </c>
      <c r="BQ94" s="119">
        <f t="shared" si="24"/>
        <v>4462.4761587829598</v>
      </c>
      <c r="BR94" s="119">
        <f t="shared" si="24"/>
        <v>4093.3920430081221</v>
      </c>
      <c r="BS94" s="119">
        <f t="shared" si="24"/>
        <v>3814.3175589739649</v>
      </c>
      <c r="BT94" s="119">
        <f t="shared" si="24"/>
        <v>3486.1178340444458</v>
      </c>
      <c r="BU94" s="119">
        <f t="shared" si="24"/>
        <v>3212.5247623231603</v>
      </c>
      <c r="BV94" s="119">
        <f t="shared" si="24"/>
        <v>2748.2676584462738</v>
      </c>
      <c r="BW94" s="119">
        <f t="shared" si="24"/>
        <v>1961.474210161432</v>
      </c>
      <c r="BX94" s="119">
        <f t="shared" si="24"/>
        <v>1521.0339123130912</v>
      </c>
      <c r="BY94" s="119">
        <f t="shared" si="24"/>
        <v>1267.8960283473741</v>
      </c>
      <c r="BZ94" s="119">
        <f t="shared" si="24"/>
        <v>1121.6780386229955</v>
      </c>
      <c r="CA94" s="119">
        <f t="shared" si="24"/>
        <v>997.40786093609461</v>
      </c>
      <c r="CB94" s="119">
        <f t="shared" si="24"/>
        <v>906.66768734848938</v>
      </c>
      <c r="CC94" s="120">
        <f t="shared" si="24"/>
        <v>779.85781152118739</v>
      </c>
    </row>
    <row r="95" spans="1:81" x14ac:dyDescent="0.4">
      <c r="A95" s="113"/>
      <c r="B95" s="59" t="s">
        <v>400</v>
      </c>
      <c r="AH95" s="119">
        <f t="shared" ref="AH95:CC95" si="25">AH9+AH59+AH68</f>
        <v>756</v>
      </c>
      <c r="AI95" s="119">
        <f t="shared" si="25"/>
        <v>793</v>
      </c>
      <c r="AJ95" s="119">
        <f t="shared" si="25"/>
        <v>1148</v>
      </c>
      <c r="AK95" s="119">
        <f t="shared" si="25"/>
        <v>2067.04</v>
      </c>
      <c r="AL95" s="119">
        <f t="shared" si="25"/>
        <v>3267</v>
      </c>
      <c r="AM95" s="119">
        <f t="shared" si="25"/>
        <v>4071</v>
      </c>
      <c r="AN95" s="119">
        <f t="shared" si="25"/>
        <v>4642</v>
      </c>
      <c r="AO95" s="119">
        <f t="shared" si="25"/>
        <v>5229</v>
      </c>
      <c r="AP95" s="119">
        <f t="shared" si="25"/>
        <v>5437</v>
      </c>
      <c r="AQ95" s="119">
        <f t="shared" si="25"/>
        <v>5127</v>
      </c>
      <c r="AR95" s="119">
        <f t="shared" si="25"/>
        <v>4096.0129999999999</v>
      </c>
      <c r="AS95" s="119">
        <f t="shared" si="25"/>
        <v>3773.7157552913354</v>
      </c>
      <c r="AT95" s="119">
        <f t="shared" si="25"/>
        <v>4312.1579999999994</v>
      </c>
      <c r="AU95" s="119">
        <f t="shared" si="25"/>
        <v>5974.9769999999999</v>
      </c>
      <c r="AV95" s="119">
        <f t="shared" si="25"/>
        <v>7916.7080000000005</v>
      </c>
      <c r="AW95" s="119">
        <f t="shared" si="25"/>
        <v>8448.2150000000001</v>
      </c>
      <c r="AX95" s="119">
        <f t="shared" si="25"/>
        <v>7973.0091843945538</v>
      </c>
      <c r="AY95" s="119">
        <f t="shared" si="25"/>
        <v>7519.1957620574103</v>
      </c>
      <c r="AZ95" s="119">
        <f t="shared" si="25"/>
        <v>6731.3656549678171</v>
      </c>
      <c r="BA95" s="119">
        <f t="shared" si="25"/>
        <v>5447.2148039972835</v>
      </c>
      <c r="BB95" s="119">
        <f t="shared" si="25"/>
        <v>4765.1852759879757</v>
      </c>
      <c r="BC95" s="119">
        <f t="shared" si="25"/>
        <v>4260.0799680961009</v>
      </c>
      <c r="BD95" s="119">
        <f t="shared" si="25"/>
        <v>3747.1325745085078</v>
      </c>
      <c r="BE95" s="119">
        <f t="shared" si="25"/>
        <v>3329.5274676964054</v>
      </c>
      <c r="BF95" s="119">
        <f t="shared" si="25"/>
        <v>3351.1347082952034</v>
      </c>
      <c r="BG95" s="119">
        <f t="shared" si="25"/>
        <v>3180.0668678793036</v>
      </c>
      <c r="BH95" s="190">
        <f t="shared" si="25"/>
        <v>3064.9140059971505</v>
      </c>
      <c r="BI95" s="119">
        <f t="shared" si="25"/>
        <v>3226.2896895357376</v>
      </c>
      <c r="BJ95" s="119">
        <f t="shared" si="25"/>
        <v>3450.5297708403323</v>
      </c>
      <c r="BK95" s="119">
        <f t="shared" si="25"/>
        <v>3375.8363496902339</v>
      </c>
      <c r="BL95" s="119">
        <f t="shared" si="25"/>
        <v>4084.1136279446196</v>
      </c>
      <c r="BM95" s="119">
        <f t="shared" si="25"/>
        <v>6843.5264629219619</v>
      </c>
      <c r="BN95" s="119">
        <f t="shared" si="25"/>
        <v>7300.8178403324891</v>
      </c>
      <c r="BO95" s="119">
        <f t="shared" si="25"/>
        <v>8171.4466938054484</v>
      </c>
      <c r="BP95" s="119">
        <f t="shared" si="25"/>
        <v>8772.610755404321</v>
      </c>
      <c r="BQ95" s="119">
        <f t="shared" si="25"/>
        <v>7053.2625445483209</v>
      </c>
      <c r="BR95" s="119">
        <f t="shared" si="25"/>
        <v>5107.5159623545978</v>
      </c>
      <c r="BS95" s="119">
        <f t="shared" si="25"/>
        <v>3920.384057256696</v>
      </c>
      <c r="BT95" s="119">
        <f t="shared" si="25"/>
        <v>3247.841348372327</v>
      </c>
      <c r="BU95" s="119">
        <f t="shared" si="25"/>
        <v>2894.4322317035239</v>
      </c>
      <c r="BV95" s="119">
        <f t="shared" si="25"/>
        <v>2250.4319047094241</v>
      </c>
      <c r="BW95" s="119">
        <f t="shared" si="25"/>
        <v>1131.1850327711049</v>
      </c>
      <c r="BX95" s="119">
        <f t="shared" si="25"/>
        <v>1029.8331182456843</v>
      </c>
      <c r="BY95" s="119">
        <f t="shared" si="25"/>
        <v>370.79739049682172</v>
      </c>
      <c r="BZ95" s="119">
        <f t="shared" si="25"/>
        <v>210.92314128101944</v>
      </c>
      <c r="CA95" s="119">
        <f t="shared" si="25"/>
        <v>163.31402151626989</v>
      </c>
      <c r="CB95" s="119">
        <f t="shared" si="25"/>
        <v>137.13671449344366</v>
      </c>
      <c r="CC95" s="120">
        <f t="shared" si="25"/>
        <v>170.29094328065847</v>
      </c>
    </row>
    <row r="96" spans="1:81" x14ac:dyDescent="0.4">
      <c r="A96" s="113"/>
      <c r="B96" s="59" t="s">
        <v>401</v>
      </c>
      <c r="AH96" s="119">
        <f t="shared" ref="AH96:BK96" si="26">AH10+AH60+AH69+AH49+AH53+AH84+AH77+AH90</f>
        <v>51.210786937944519</v>
      </c>
      <c r="AI96" s="119">
        <f t="shared" si="26"/>
        <v>61.641156771201267</v>
      </c>
      <c r="AJ96" s="119">
        <f t="shared" si="26"/>
        <v>83.346229220868537</v>
      </c>
      <c r="AK96" s="119">
        <f t="shared" si="26"/>
        <v>126.05046309514468</v>
      </c>
      <c r="AL96" s="119">
        <f t="shared" si="26"/>
        <v>175.57904048531827</v>
      </c>
      <c r="AM96" s="119">
        <f t="shared" si="26"/>
        <v>229.03464242686098</v>
      </c>
      <c r="AN96" s="119">
        <f t="shared" si="26"/>
        <v>262.38446218413594</v>
      </c>
      <c r="AO96" s="119">
        <f t="shared" si="26"/>
        <v>276.50563304262545</v>
      </c>
      <c r="AP96" s="119">
        <f t="shared" si="26"/>
        <v>334.43059767550233</v>
      </c>
      <c r="AQ96" s="119">
        <f t="shared" si="26"/>
        <v>410.4731231453286</v>
      </c>
      <c r="AR96" s="119">
        <f t="shared" si="26"/>
        <v>775.30485949855722</v>
      </c>
      <c r="AS96" s="119">
        <f t="shared" si="26"/>
        <v>862.08305624216769</v>
      </c>
      <c r="AT96" s="119">
        <f t="shared" si="26"/>
        <v>1198.1940727573765</v>
      </c>
      <c r="AU96" s="119">
        <f t="shared" si="26"/>
        <v>1417.1347834778908</v>
      </c>
      <c r="AV96" s="119">
        <f t="shared" si="26"/>
        <v>1574.051145463482</v>
      </c>
      <c r="AW96" s="119">
        <f t="shared" si="26"/>
        <v>1903.0312409725441</v>
      </c>
      <c r="AX96" s="119">
        <f t="shared" si="26"/>
        <v>2226.3203287708056</v>
      </c>
      <c r="AY96" s="119">
        <f t="shared" si="26"/>
        <v>2689.2452145374687</v>
      </c>
      <c r="AZ96" s="119">
        <f t="shared" si="26"/>
        <v>2990.6749469357251</v>
      </c>
      <c r="BA96" s="119">
        <f t="shared" si="26"/>
        <v>3140.9229328387701</v>
      </c>
      <c r="BB96" s="119">
        <f t="shared" si="26"/>
        <v>3012.021166698984</v>
      </c>
      <c r="BC96" s="119">
        <f t="shared" si="26"/>
        <v>2425.9510548214885</v>
      </c>
      <c r="BD96" s="119">
        <f t="shared" si="26"/>
        <v>1414.7579598053403</v>
      </c>
      <c r="BE96" s="119">
        <f t="shared" si="26"/>
        <v>1421.2424738472355</v>
      </c>
      <c r="BF96" s="119">
        <f t="shared" si="26"/>
        <v>1465.7532395770065</v>
      </c>
      <c r="BG96" s="119">
        <f t="shared" si="26"/>
        <v>1698.2695550272188</v>
      </c>
      <c r="BH96" s="190">
        <f t="shared" si="26"/>
        <v>2010.0478595563138</v>
      </c>
      <c r="BI96" s="119">
        <f t="shared" si="26"/>
        <v>2118.2767134766536</v>
      </c>
      <c r="BJ96" s="119">
        <f t="shared" si="26"/>
        <v>2493.3100939001984</v>
      </c>
      <c r="BK96" s="119">
        <f t="shared" si="26"/>
        <v>2679.2367238565553</v>
      </c>
      <c r="BL96" s="119">
        <f t="shared" ref="BL96:CC96" si="27">BL10+BL60+BL69+BL49+BL53+BL80+BL84+BL76+BL77+BL88+BL85+BL90</f>
        <v>4274.4935652628419</v>
      </c>
      <c r="BM96" s="119">
        <f t="shared" si="27"/>
        <v>5348.5484000439055</v>
      </c>
      <c r="BN96" s="119">
        <f t="shared" si="27"/>
        <v>6479.9130541664217</v>
      </c>
      <c r="BO96" s="119">
        <f t="shared" si="27"/>
        <v>6916.5123564755131</v>
      </c>
      <c r="BP96" s="119">
        <f t="shared" si="27"/>
        <v>7581.7676323992355</v>
      </c>
      <c r="BQ96" s="119">
        <f t="shared" si="27"/>
        <v>7318.8835472365681</v>
      </c>
      <c r="BR96" s="119">
        <f t="shared" si="27"/>
        <v>7844.0011761718833</v>
      </c>
      <c r="BS96" s="119">
        <f t="shared" si="27"/>
        <v>8045.9135386151083</v>
      </c>
      <c r="BT96" s="119">
        <f t="shared" si="27"/>
        <v>7854.2348358324052</v>
      </c>
      <c r="BU96" s="119">
        <f t="shared" si="27"/>
        <v>7479.6042477294077</v>
      </c>
      <c r="BV96" s="119">
        <f t="shared" si="27"/>
        <v>6922.8996512016529</v>
      </c>
      <c r="BW96" s="119">
        <f t="shared" si="27"/>
        <v>6087.6608373725685</v>
      </c>
      <c r="BX96" s="119">
        <f t="shared" si="27"/>
        <v>5515.652340246269</v>
      </c>
      <c r="BY96" s="119">
        <f t="shared" si="27"/>
        <v>4407.2462734261953</v>
      </c>
      <c r="BZ96" s="119">
        <f t="shared" si="27"/>
        <v>3766.5996472141901</v>
      </c>
      <c r="CA96" s="119">
        <f t="shared" si="27"/>
        <v>3215.0657282605671</v>
      </c>
      <c r="CB96" s="119">
        <f t="shared" si="27"/>
        <v>2709.5386302887405</v>
      </c>
      <c r="CC96" s="120">
        <f t="shared" si="27"/>
        <v>2511.102778245569</v>
      </c>
    </row>
    <row r="97" spans="1:81" ht="24.75" customHeight="1" x14ac:dyDescent="0.4">
      <c r="A97" s="113"/>
      <c r="B97" s="59" t="s">
        <v>407</v>
      </c>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f t="shared" ref="BL97:CC97" si="28">BL89</f>
        <v>0</v>
      </c>
      <c r="BM97" s="119">
        <f t="shared" si="28"/>
        <v>0</v>
      </c>
      <c r="BN97" s="119">
        <f t="shared" si="28"/>
        <v>0</v>
      </c>
      <c r="BO97" s="119">
        <f t="shared" si="28"/>
        <v>0</v>
      </c>
      <c r="BP97" s="119">
        <f t="shared" si="28"/>
        <v>0</v>
      </c>
      <c r="BQ97" s="119">
        <f t="shared" si="28"/>
        <v>5.8574696600000031</v>
      </c>
      <c r="BR97" s="119">
        <f t="shared" si="28"/>
        <v>56.150329630000009</v>
      </c>
      <c r="BS97" s="119">
        <f t="shared" si="28"/>
        <v>490.79643462000001</v>
      </c>
      <c r="BT97" s="119">
        <f t="shared" si="28"/>
        <v>1585.2890467599996</v>
      </c>
      <c r="BU97" s="119">
        <f t="shared" si="28"/>
        <v>3321.8002079199987</v>
      </c>
      <c r="BV97" s="119">
        <f t="shared" si="28"/>
        <v>8130.5546703099999</v>
      </c>
      <c r="BW97" s="119">
        <f t="shared" si="28"/>
        <v>18376.926201870003</v>
      </c>
      <c r="BX97" s="119">
        <f t="shared" si="28"/>
        <v>39168.033276227485</v>
      </c>
      <c r="BY97" s="119">
        <f t="shared" si="28"/>
        <v>42282.733920884799</v>
      </c>
      <c r="BZ97" s="119">
        <f t="shared" si="28"/>
        <v>43505.332392564975</v>
      </c>
      <c r="CA97" s="119">
        <f t="shared" si="28"/>
        <v>48182.840515443109</v>
      </c>
      <c r="CB97" s="119">
        <f t="shared" si="28"/>
        <v>54048.864446976091</v>
      </c>
      <c r="CC97" s="120">
        <f t="shared" si="28"/>
        <v>61886.10806246131</v>
      </c>
    </row>
    <row r="98" spans="1:81" ht="26.25" customHeight="1" x14ac:dyDescent="0.4">
      <c r="A98" s="113"/>
      <c r="B98" s="60" t="s">
        <v>402</v>
      </c>
      <c r="AH98" s="119">
        <f t="shared" ref="AH98:CC98" si="29">AH6+AH61+AH70+AH75+AH79+AH83+AH85+AH87</f>
        <v>1071</v>
      </c>
      <c r="AI98" s="119">
        <f t="shared" si="29"/>
        <v>1194</v>
      </c>
      <c r="AJ98" s="119">
        <f t="shared" si="29"/>
        <v>1476</v>
      </c>
      <c r="AK98" s="119">
        <f t="shared" si="29"/>
        <v>2096.33</v>
      </c>
      <c r="AL98" s="119">
        <f t="shared" si="29"/>
        <v>2419</v>
      </c>
      <c r="AM98" s="119">
        <f t="shared" si="29"/>
        <v>2704</v>
      </c>
      <c r="AN98" s="119">
        <f t="shared" si="29"/>
        <v>3117</v>
      </c>
      <c r="AO98" s="119">
        <f t="shared" si="29"/>
        <v>3515</v>
      </c>
      <c r="AP98" s="119">
        <f t="shared" si="29"/>
        <v>3782</v>
      </c>
      <c r="AQ98" s="119">
        <f t="shared" si="29"/>
        <v>3985</v>
      </c>
      <c r="AR98" s="119">
        <f t="shared" si="29"/>
        <v>4434.1280000000006</v>
      </c>
      <c r="AS98" s="119">
        <f t="shared" si="29"/>
        <v>5031.3342119219333</v>
      </c>
      <c r="AT98" s="119">
        <f t="shared" si="29"/>
        <v>5790.8220000000001</v>
      </c>
      <c r="AU98" s="119">
        <f t="shared" si="29"/>
        <v>6001.4549999999999</v>
      </c>
      <c r="AV98" s="119">
        <f t="shared" si="29"/>
        <v>7260.0259999999998</v>
      </c>
      <c r="AW98" s="119">
        <f t="shared" si="29"/>
        <v>8069.4830000000002</v>
      </c>
      <c r="AX98" s="119">
        <f t="shared" si="29"/>
        <v>8344.4640593971671</v>
      </c>
      <c r="AY98" s="119">
        <f t="shared" si="29"/>
        <v>8494.3502538867524</v>
      </c>
      <c r="AZ98" s="119">
        <f t="shared" si="29"/>
        <v>8602.025694728236</v>
      </c>
      <c r="BA98" s="119">
        <f t="shared" si="29"/>
        <v>8640.5586407757619</v>
      </c>
      <c r="BB98" s="119">
        <f t="shared" si="29"/>
        <v>8595.464433952191</v>
      </c>
      <c r="BC98" s="119">
        <f t="shared" si="29"/>
        <v>8942.0083998374503</v>
      </c>
      <c r="BD98" s="119">
        <f t="shared" si="29"/>
        <v>9531.7037557356707</v>
      </c>
      <c r="BE98" s="119">
        <f t="shared" si="29"/>
        <v>10294.057763499603</v>
      </c>
      <c r="BF98" s="119">
        <f t="shared" si="29"/>
        <v>10697.652014520467</v>
      </c>
      <c r="BG98" s="119">
        <f t="shared" si="29"/>
        <v>10903.644924357332</v>
      </c>
      <c r="BH98" s="119">
        <f t="shared" si="29"/>
        <v>12347.603465567412</v>
      </c>
      <c r="BI98" s="119">
        <f t="shared" si="29"/>
        <v>12833.50964645738</v>
      </c>
      <c r="BJ98" s="119">
        <f t="shared" si="29"/>
        <v>13779.58616835176</v>
      </c>
      <c r="BK98" s="119">
        <f t="shared" si="29"/>
        <v>14380.045118128428</v>
      </c>
      <c r="BL98" s="119">
        <f t="shared" si="29"/>
        <v>15553.985666372697</v>
      </c>
      <c r="BM98" s="119">
        <f t="shared" si="29"/>
        <v>16362.454703807016</v>
      </c>
      <c r="BN98" s="119">
        <f t="shared" si="29"/>
        <v>16766.754930850635</v>
      </c>
      <c r="BO98" s="119">
        <f t="shared" si="29"/>
        <v>16629.992018452118</v>
      </c>
      <c r="BP98" s="119">
        <f t="shared" si="29"/>
        <v>16184.951057678054</v>
      </c>
      <c r="BQ98" s="119">
        <f t="shared" si="29"/>
        <v>13608.902623134025</v>
      </c>
      <c r="BR98" s="119">
        <f t="shared" si="29"/>
        <v>13177.017597510659</v>
      </c>
      <c r="BS98" s="119">
        <f t="shared" si="29"/>
        <v>12622.370827631481</v>
      </c>
      <c r="BT98" s="119">
        <f t="shared" si="29"/>
        <v>12009.520813964671</v>
      </c>
      <c r="BU98" s="119">
        <f t="shared" si="29"/>
        <v>11521.359515350463</v>
      </c>
      <c r="BV98" s="119">
        <f t="shared" si="29"/>
        <v>11007.058005557854</v>
      </c>
      <c r="BW98" s="119">
        <f t="shared" si="29"/>
        <v>10841.50222707988</v>
      </c>
      <c r="BX98" s="119">
        <f t="shared" si="29"/>
        <v>11272.279766860865</v>
      </c>
      <c r="BY98" s="119">
        <f t="shared" si="29"/>
        <v>11445.198765386311</v>
      </c>
      <c r="BZ98" s="119">
        <f t="shared" si="29"/>
        <v>11467.489447033473</v>
      </c>
      <c r="CA98" s="119">
        <f t="shared" si="29"/>
        <v>11363.810239408765</v>
      </c>
      <c r="CB98" s="119">
        <f t="shared" si="29"/>
        <v>11621.465145803817</v>
      </c>
      <c r="CC98" s="120">
        <f t="shared" si="29"/>
        <v>11739.339519732404</v>
      </c>
    </row>
    <row r="99" spans="1:81" x14ac:dyDescent="0.4">
      <c r="A99" s="113"/>
      <c r="B99" s="60" t="s">
        <v>379</v>
      </c>
      <c r="AH99" s="119">
        <f t="shared" ref="AH99:CC99" si="30">AH11+AH62+AH71+AH76+AH45+AH50+AH53+AH54+AH77+AH80+AH81+AH84+SUM(AH88:AH90)</f>
        <v>1621</v>
      </c>
      <c r="AI99" s="119">
        <f t="shared" si="30"/>
        <v>1746</v>
      </c>
      <c r="AJ99" s="119">
        <f t="shared" si="30"/>
        <v>2354</v>
      </c>
      <c r="AK99" s="119">
        <f t="shared" si="30"/>
        <v>3760.92</v>
      </c>
      <c r="AL99" s="119">
        <f t="shared" si="30"/>
        <v>5498</v>
      </c>
      <c r="AM99" s="119">
        <f t="shared" si="30"/>
        <v>6745</v>
      </c>
      <c r="AN99" s="119">
        <f t="shared" si="30"/>
        <v>7666</v>
      </c>
      <c r="AO99" s="119">
        <f t="shared" si="30"/>
        <v>8717</v>
      </c>
      <c r="AP99" s="119">
        <f t="shared" si="30"/>
        <v>9394</v>
      </c>
      <c r="AQ99" s="119">
        <f t="shared" si="30"/>
        <v>9387.7080000000005</v>
      </c>
      <c r="AR99" s="119">
        <f t="shared" si="30"/>
        <v>8665.8220000000001</v>
      </c>
      <c r="AS99" s="119">
        <f t="shared" si="30"/>
        <v>9037.4317880780673</v>
      </c>
      <c r="AT99" s="119">
        <f t="shared" si="30"/>
        <v>10852.014999999998</v>
      </c>
      <c r="AU99" s="119">
        <f t="shared" si="30"/>
        <v>14083.792899511733</v>
      </c>
      <c r="AV99" s="119">
        <f t="shared" si="30"/>
        <v>18054.872000000003</v>
      </c>
      <c r="AW99" s="119">
        <f t="shared" si="30"/>
        <v>20526.009000000005</v>
      </c>
      <c r="AX99" s="119">
        <f t="shared" si="30"/>
        <v>21777.352154602828</v>
      </c>
      <c r="AY99" s="119">
        <f t="shared" si="30"/>
        <v>23126.355372113245</v>
      </c>
      <c r="AZ99" s="119">
        <f t="shared" si="30"/>
        <v>23596.575062271761</v>
      </c>
      <c r="BA99" s="119">
        <f t="shared" si="30"/>
        <v>22813.948107224242</v>
      </c>
      <c r="BB99" s="119">
        <f t="shared" si="30"/>
        <v>22418.676401047804</v>
      </c>
      <c r="BC99" s="119">
        <f t="shared" si="30"/>
        <v>21599.330742630242</v>
      </c>
      <c r="BD99" s="119">
        <f t="shared" si="30"/>
        <v>19899.894698082491</v>
      </c>
      <c r="BE99" s="119">
        <f t="shared" si="30"/>
        <v>20373.0289045305</v>
      </c>
      <c r="BF99" s="119">
        <f t="shared" si="30"/>
        <v>21296.976694947112</v>
      </c>
      <c r="BG99" s="119">
        <f t="shared" si="30"/>
        <v>22121.324932195923</v>
      </c>
      <c r="BH99" s="119">
        <f t="shared" si="30"/>
        <v>22351.822582913006</v>
      </c>
      <c r="BI99" s="119">
        <f t="shared" si="30"/>
        <v>22518.823883184625</v>
      </c>
      <c r="BJ99" s="119">
        <f t="shared" si="30"/>
        <v>23392.650364503712</v>
      </c>
      <c r="BK99" s="119">
        <f t="shared" si="30"/>
        <v>24316.036793454667</v>
      </c>
      <c r="BL99" s="119">
        <f t="shared" si="30"/>
        <v>25412.856934317304</v>
      </c>
      <c r="BM99" s="119">
        <f t="shared" si="30"/>
        <v>30333.368116922975</v>
      </c>
      <c r="BN99" s="119">
        <f t="shared" si="30"/>
        <v>31998.108116931067</v>
      </c>
      <c r="BO99" s="119">
        <f t="shared" si="30"/>
        <v>33310.027421227693</v>
      </c>
      <c r="BP99" s="119">
        <f t="shared" si="30"/>
        <v>35221.006228371945</v>
      </c>
      <c r="BQ99" s="119">
        <f t="shared" si="30"/>
        <v>32562.023201492138</v>
      </c>
      <c r="BR99" s="119">
        <f t="shared" si="30"/>
        <v>32663.702577279339</v>
      </c>
      <c r="BS99" s="119">
        <f t="shared" si="30"/>
        <v>32783.199054788522</v>
      </c>
      <c r="BT99" s="119">
        <f t="shared" si="30"/>
        <v>32921.883455725343</v>
      </c>
      <c r="BU99" s="119">
        <f t="shared" si="30"/>
        <v>34033.168134569532</v>
      </c>
      <c r="BV99" s="119">
        <f t="shared" si="30"/>
        <v>36762.814924279839</v>
      </c>
      <c r="BW99" s="119">
        <f t="shared" si="30"/>
        <v>42483.707065493261</v>
      </c>
      <c r="BX99" s="119">
        <f t="shared" si="30"/>
        <v>61307.663674054849</v>
      </c>
      <c r="BY99" s="119">
        <f t="shared" si="30"/>
        <v>61514.349204457627</v>
      </c>
      <c r="BZ99" s="119">
        <f t="shared" si="30"/>
        <v>60557.917988845715</v>
      </c>
      <c r="CA99" s="119">
        <f t="shared" si="30"/>
        <v>62567.032685357248</v>
      </c>
      <c r="CB99" s="119">
        <f t="shared" si="30"/>
        <v>64928.591181745054</v>
      </c>
      <c r="CC99" s="120">
        <f t="shared" si="30"/>
        <v>68946.452362786455</v>
      </c>
    </row>
    <row r="100" spans="1:81" s="75" customFormat="1" x14ac:dyDescent="0.4">
      <c r="A100" s="127"/>
      <c r="B100" s="75" t="s">
        <v>129</v>
      </c>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52">
        <f t="shared" ref="AH100:CC100" si="31">AH99+AH98</f>
        <v>2692</v>
      </c>
      <c r="AI100" s="52">
        <f t="shared" si="31"/>
        <v>2940</v>
      </c>
      <c r="AJ100" s="52">
        <f t="shared" si="31"/>
        <v>3830</v>
      </c>
      <c r="AK100" s="52">
        <f t="shared" si="31"/>
        <v>5857.25</v>
      </c>
      <c r="AL100" s="52">
        <f t="shared" si="31"/>
        <v>7917</v>
      </c>
      <c r="AM100" s="52">
        <f t="shared" si="31"/>
        <v>9449</v>
      </c>
      <c r="AN100" s="52">
        <f t="shared" si="31"/>
        <v>10783</v>
      </c>
      <c r="AO100" s="52">
        <f t="shared" si="31"/>
        <v>12232</v>
      </c>
      <c r="AP100" s="52">
        <f t="shared" si="31"/>
        <v>13176</v>
      </c>
      <c r="AQ100" s="52">
        <f t="shared" si="31"/>
        <v>13372.708000000001</v>
      </c>
      <c r="AR100" s="52">
        <f t="shared" si="31"/>
        <v>13099.95</v>
      </c>
      <c r="AS100" s="52">
        <f t="shared" si="31"/>
        <v>14068.766</v>
      </c>
      <c r="AT100" s="52">
        <f t="shared" si="31"/>
        <v>16642.837</v>
      </c>
      <c r="AU100" s="52">
        <f t="shared" si="31"/>
        <v>20085.247899511734</v>
      </c>
      <c r="AV100" s="52">
        <f t="shared" si="31"/>
        <v>25314.898000000001</v>
      </c>
      <c r="AW100" s="52">
        <f t="shared" si="31"/>
        <v>28595.492000000006</v>
      </c>
      <c r="AX100" s="52">
        <f t="shared" si="31"/>
        <v>30121.816213999995</v>
      </c>
      <c r="AY100" s="52">
        <f t="shared" si="31"/>
        <v>31620.705625999995</v>
      </c>
      <c r="AZ100" s="52">
        <f t="shared" si="31"/>
        <v>32198.600756999997</v>
      </c>
      <c r="BA100" s="52">
        <f t="shared" si="31"/>
        <v>31454.506748000003</v>
      </c>
      <c r="BB100" s="52">
        <f t="shared" si="31"/>
        <v>31014.140834999995</v>
      </c>
      <c r="BC100" s="52">
        <f t="shared" si="31"/>
        <v>30541.339142467692</v>
      </c>
      <c r="BD100" s="52">
        <f t="shared" si="31"/>
        <v>29431.598453818162</v>
      </c>
      <c r="BE100" s="52">
        <f t="shared" si="31"/>
        <v>30667.086668030104</v>
      </c>
      <c r="BF100" s="52">
        <f t="shared" si="31"/>
        <v>31994.628709467579</v>
      </c>
      <c r="BG100" s="52">
        <f t="shared" si="31"/>
        <v>33024.969856553253</v>
      </c>
      <c r="BH100" s="52">
        <f t="shared" si="31"/>
        <v>34699.426048480418</v>
      </c>
      <c r="BI100" s="52">
        <f t="shared" si="31"/>
        <v>35352.333529642005</v>
      </c>
      <c r="BJ100" s="52">
        <f t="shared" si="31"/>
        <v>37172.236532855473</v>
      </c>
      <c r="BK100" s="52">
        <f t="shared" si="31"/>
        <v>38696.081911583096</v>
      </c>
      <c r="BL100" s="52">
        <f t="shared" si="31"/>
        <v>40966.842600689997</v>
      </c>
      <c r="BM100" s="52">
        <f t="shared" si="31"/>
        <v>46695.822820729991</v>
      </c>
      <c r="BN100" s="52">
        <f t="shared" si="31"/>
        <v>48764.863047781706</v>
      </c>
      <c r="BO100" s="52">
        <f t="shared" si="31"/>
        <v>49940.019439679811</v>
      </c>
      <c r="BP100" s="52">
        <f t="shared" si="31"/>
        <v>51405.957286049997</v>
      </c>
      <c r="BQ100" s="52">
        <f t="shared" si="31"/>
        <v>46170.92582462616</v>
      </c>
      <c r="BR100" s="52">
        <f t="shared" si="31"/>
        <v>45840.720174789996</v>
      </c>
      <c r="BS100" s="52">
        <f t="shared" si="31"/>
        <v>45405.569882420001</v>
      </c>
      <c r="BT100" s="52">
        <f t="shared" si="31"/>
        <v>44931.404269690014</v>
      </c>
      <c r="BU100" s="52">
        <f t="shared" si="31"/>
        <v>45554.527649919997</v>
      </c>
      <c r="BV100" s="52">
        <f t="shared" si="31"/>
        <v>47769.872929837693</v>
      </c>
      <c r="BW100" s="52">
        <f t="shared" si="31"/>
        <v>53325.209292573141</v>
      </c>
      <c r="BX100" s="52">
        <f t="shared" si="31"/>
        <v>72579.943440915711</v>
      </c>
      <c r="BY100" s="52">
        <f t="shared" si="31"/>
        <v>72959.54796984393</v>
      </c>
      <c r="BZ100" s="52">
        <f t="shared" si="31"/>
        <v>72025.407435879184</v>
      </c>
      <c r="CA100" s="52">
        <f t="shared" si="31"/>
        <v>73930.84292476601</v>
      </c>
      <c r="CB100" s="52">
        <f t="shared" si="31"/>
        <v>76550.056327548868</v>
      </c>
      <c r="CC100" s="53">
        <f t="shared" si="31"/>
        <v>80685.791882518854</v>
      </c>
    </row>
    <row r="101" spans="1:81" ht="26.25" customHeight="1" x14ac:dyDescent="0.4">
      <c r="A101" s="113"/>
      <c r="B101" s="75" t="s">
        <v>408</v>
      </c>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209" t="s">
        <v>373</v>
      </c>
      <c r="BI101" s="119"/>
      <c r="BJ101" s="119"/>
      <c r="BK101" s="119"/>
      <c r="BL101" s="209" t="s">
        <v>373</v>
      </c>
      <c r="BM101" s="119"/>
      <c r="BN101" s="119"/>
      <c r="BO101" s="119"/>
      <c r="BP101" s="119"/>
      <c r="BQ101" s="119"/>
      <c r="BR101" s="119"/>
      <c r="BS101" s="119"/>
      <c r="BT101" s="119"/>
      <c r="BU101" s="119"/>
      <c r="BV101" s="119"/>
      <c r="BW101" s="119"/>
      <c r="BX101" s="119"/>
      <c r="BY101" s="119"/>
      <c r="BZ101" s="119"/>
      <c r="CA101" s="119"/>
      <c r="CB101" s="119"/>
      <c r="CC101" s="120"/>
    </row>
    <row r="102" spans="1:81" x14ac:dyDescent="0.4">
      <c r="A102" s="113"/>
      <c r="B102" s="59" t="s">
        <v>406</v>
      </c>
      <c r="AH102" s="119">
        <f t="shared" ref="AH102:BK102" si="32">AH37+AH65+AH83</f>
        <v>879.13660835202791</v>
      </c>
      <c r="AI102" s="119">
        <f t="shared" si="32"/>
        <v>965.71952684567862</v>
      </c>
      <c r="AJ102" s="119">
        <f t="shared" si="32"/>
        <v>1165.6784581666639</v>
      </c>
      <c r="AK102" s="119">
        <f t="shared" si="32"/>
        <v>1639.2650340306036</v>
      </c>
      <c r="AL102" s="119">
        <f t="shared" si="32"/>
        <v>1851.3099674185678</v>
      </c>
      <c r="AM102" s="119">
        <f t="shared" si="32"/>
        <v>2016.8889613949996</v>
      </c>
      <c r="AN102" s="119">
        <f t="shared" si="32"/>
        <v>2285.0079196275701</v>
      </c>
      <c r="AO102" s="119">
        <f t="shared" si="32"/>
        <v>2502.7997699406551</v>
      </c>
      <c r="AP102" s="119">
        <f t="shared" si="32"/>
        <v>2574.1306790081708</v>
      </c>
      <c r="AQ102" s="119">
        <f t="shared" si="32"/>
        <v>2604.1375405841391</v>
      </c>
      <c r="AR102" s="119">
        <f t="shared" si="32"/>
        <v>2958.032581333252</v>
      </c>
      <c r="AS102" s="119">
        <f t="shared" si="32"/>
        <v>3196.5630327702083</v>
      </c>
      <c r="AT102" s="119">
        <f t="shared" si="32"/>
        <v>3588.5128467443524</v>
      </c>
      <c r="AU102" s="119">
        <f t="shared" si="32"/>
        <v>4013.0219693975573</v>
      </c>
      <c r="AV102" s="119">
        <f t="shared" si="32"/>
        <v>4947.6392028615437</v>
      </c>
      <c r="AW102" s="119">
        <f t="shared" si="32"/>
        <v>5390.1946462719416</v>
      </c>
      <c r="AX102" s="119">
        <f t="shared" si="32"/>
        <v>5624.3306398979967</v>
      </c>
      <c r="AY102" s="119">
        <f t="shared" si="32"/>
        <v>5955.8548748241155</v>
      </c>
      <c r="AZ102" s="119">
        <f t="shared" si="32"/>
        <v>6094.6968416297641</v>
      </c>
      <c r="BA102" s="119">
        <f t="shared" si="32"/>
        <v>6209.4369681790304</v>
      </c>
      <c r="BB102" s="119">
        <f t="shared" si="32"/>
        <v>6235.793846672108</v>
      </c>
      <c r="BC102" s="119">
        <f t="shared" si="32"/>
        <v>6610.5244448185294</v>
      </c>
      <c r="BD102" s="119">
        <f t="shared" si="32"/>
        <v>7161.3827794828449</v>
      </c>
      <c r="BE102" s="119">
        <f t="shared" si="32"/>
        <v>7817.6821619821239</v>
      </c>
      <c r="BF102" s="119">
        <f t="shared" si="32"/>
        <v>8579.982507645871</v>
      </c>
      <c r="BG102" s="119">
        <f t="shared" si="32"/>
        <v>9007.604491842576</v>
      </c>
      <c r="BH102" s="190">
        <f t="shared" si="32"/>
        <v>10519.076117122559</v>
      </c>
      <c r="BI102" s="119">
        <f t="shared" si="32"/>
        <v>10990.213712341436</v>
      </c>
      <c r="BJ102" s="119">
        <f t="shared" si="32"/>
        <v>11749.973946554235</v>
      </c>
      <c r="BK102" s="119">
        <f t="shared" si="32"/>
        <v>12308.255202199914</v>
      </c>
      <c r="BL102" s="119">
        <f t="shared" ref="BL102:CC102" si="33">BL37+BL65+BL75+BL79+BL83+BL87</f>
        <v>12769.37405091318</v>
      </c>
      <c r="BM102" s="119">
        <f t="shared" si="33"/>
        <v>13485.278884461528</v>
      </c>
      <c r="BN102" s="119">
        <f t="shared" si="33"/>
        <v>13776.993584378495</v>
      </c>
      <c r="BO102" s="119">
        <f t="shared" si="33"/>
        <v>13629.556631362422</v>
      </c>
      <c r="BP102" s="119">
        <f t="shared" si="33"/>
        <v>13321.914565692789</v>
      </c>
      <c r="BQ102" s="119">
        <f t="shared" si="33"/>
        <v>12961.116992112904</v>
      </c>
      <c r="BR102" s="119">
        <f t="shared" si="33"/>
        <v>12603.588065432599</v>
      </c>
      <c r="BS102" s="119">
        <f t="shared" si="33"/>
        <v>12139.565133600741</v>
      </c>
      <c r="BT102" s="119">
        <f t="shared" si="33"/>
        <v>11644.694403247282</v>
      </c>
      <c r="BU102" s="119">
        <f t="shared" si="33"/>
        <v>11296.249894133553</v>
      </c>
      <c r="BV102" s="119">
        <f t="shared" si="33"/>
        <v>10910.848339015991</v>
      </c>
      <c r="BW102" s="119">
        <f t="shared" si="33"/>
        <v>10761.991327609207</v>
      </c>
      <c r="BX102" s="119">
        <f t="shared" si="33"/>
        <v>11241.907107333851</v>
      </c>
      <c r="BY102" s="119">
        <f t="shared" si="33"/>
        <v>11408.184809250377</v>
      </c>
      <c r="BZ102" s="119">
        <f t="shared" si="33"/>
        <v>11426.266369080638</v>
      </c>
      <c r="CA102" s="119">
        <f t="shared" si="33"/>
        <v>11318.742861863151</v>
      </c>
      <c r="CB102" s="119">
        <f t="shared" si="33"/>
        <v>11568.273157958902</v>
      </c>
      <c r="CC102" s="120">
        <f t="shared" si="33"/>
        <v>11679.750118296568</v>
      </c>
    </row>
    <row r="103" spans="1:81" x14ac:dyDescent="0.4">
      <c r="A103" s="113"/>
      <c r="B103" s="59" t="s">
        <v>398</v>
      </c>
      <c r="AH103" s="119">
        <f t="shared" ref="AH103:CC103" si="34">AH38+AH66</f>
        <v>173.98603128178249</v>
      </c>
      <c r="AI103" s="119">
        <f t="shared" si="34"/>
        <v>191.91759828256252</v>
      </c>
      <c r="AJ103" s="119">
        <f t="shared" si="34"/>
        <v>231.39129284350997</v>
      </c>
      <c r="AK103" s="119">
        <f t="shared" si="34"/>
        <v>298.96993997116317</v>
      </c>
      <c r="AL103" s="119">
        <f t="shared" si="34"/>
        <v>388.36914883756549</v>
      </c>
      <c r="AM103" s="119">
        <f t="shared" si="34"/>
        <v>442.99125490758956</v>
      </c>
      <c r="AN103" s="119">
        <f t="shared" si="34"/>
        <v>492.20964010500967</v>
      </c>
      <c r="AO103" s="119">
        <f t="shared" si="34"/>
        <v>558.88540844568683</v>
      </c>
      <c r="AP103" s="119">
        <f t="shared" si="34"/>
        <v>645.40178856227408</v>
      </c>
      <c r="AQ103" s="119">
        <f t="shared" si="34"/>
        <v>660.33447330565866</v>
      </c>
      <c r="AR103" s="119">
        <f t="shared" si="34"/>
        <v>749.87724320652671</v>
      </c>
      <c r="AS103" s="119">
        <f t="shared" si="34"/>
        <v>886.22282284645803</v>
      </c>
      <c r="AT103" s="119">
        <f t="shared" si="34"/>
        <v>1140.0778012292672</v>
      </c>
      <c r="AU103" s="119">
        <f t="shared" si="34"/>
        <v>1450.0592963380868</v>
      </c>
      <c r="AV103" s="119">
        <f t="shared" si="34"/>
        <v>1976.8686907194983</v>
      </c>
      <c r="AW103" s="119">
        <f t="shared" si="34"/>
        <v>2532.5381014695945</v>
      </c>
      <c r="AX103" s="119">
        <f t="shared" si="34"/>
        <v>3215.7905667483042</v>
      </c>
      <c r="AY103" s="119">
        <f t="shared" si="34"/>
        <v>3832.4483674293779</v>
      </c>
      <c r="AZ103" s="119">
        <f t="shared" si="34"/>
        <v>4268.1013320393704</v>
      </c>
      <c r="BA103" s="119">
        <f t="shared" si="34"/>
        <v>4557.5242449501457</v>
      </c>
      <c r="BB103" s="119">
        <f t="shared" si="34"/>
        <v>4887.2047576060413</v>
      </c>
      <c r="BC103" s="119">
        <f t="shared" si="34"/>
        <v>5193.2776606713469</v>
      </c>
      <c r="BD103" s="119">
        <f t="shared" si="34"/>
        <v>5572.4760072038625</v>
      </c>
      <c r="BE103" s="119">
        <f t="shared" si="34"/>
        <v>6049.1470342251359</v>
      </c>
      <c r="BF103" s="119">
        <f t="shared" si="34"/>
        <v>6757.3072068304691</v>
      </c>
      <c r="BG103" s="119">
        <f t="shared" si="34"/>
        <v>6984.0724574320702</v>
      </c>
      <c r="BH103" s="190">
        <f t="shared" si="34"/>
        <v>7155.297257357598</v>
      </c>
      <c r="BI103" s="119">
        <f t="shared" si="34"/>
        <v>7422.888283572589</v>
      </c>
      <c r="BJ103" s="119">
        <f t="shared" si="34"/>
        <v>7861.5580073674555</v>
      </c>
      <c r="BK103" s="119">
        <f t="shared" si="34"/>
        <v>8639.3355645641968</v>
      </c>
      <c r="BL103" s="119">
        <f t="shared" si="34"/>
        <v>9276.4901575728472</v>
      </c>
      <c r="BM103" s="119">
        <f t="shared" si="34"/>
        <v>10483.020756598369</v>
      </c>
      <c r="BN103" s="119">
        <f t="shared" si="34"/>
        <v>11086.344482750013</v>
      </c>
      <c r="BO103" s="119">
        <f t="shared" si="34"/>
        <v>11794.398626656106</v>
      </c>
      <c r="BP103" s="119">
        <f t="shared" si="34"/>
        <v>12942.535004600777</v>
      </c>
      <c r="BQ103" s="119">
        <f t="shared" si="34"/>
        <v>14063.187178853328</v>
      </c>
      <c r="BR103" s="119">
        <f t="shared" si="34"/>
        <v>15858.310024490012</v>
      </c>
      <c r="BS103" s="119">
        <f t="shared" si="34"/>
        <v>16992.538506485587</v>
      </c>
      <c r="BT103" s="119">
        <f t="shared" si="34"/>
        <v>17112.703017291027</v>
      </c>
      <c r="BU103" s="119">
        <f t="shared" si="34"/>
        <v>17349.916306110354</v>
      </c>
      <c r="BV103" s="119">
        <f t="shared" si="34"/>
        <v>16806.870706154354</v>
      </c>
      <c r="BW103" s="119">
        <f t="shared" si="34"/>
        <v>15005.971682788822</v>
      </c>
      <c r="BX103" s="119">
        <f t="shared" si="34"/>
        <v>14103.483686549338</v>
      </c>
      <c r="BY103" s="119">
        <f t="shared" si="34"/>
        <v>13222.689547438367</v>
      </c>
      <c r="BZ103" s="119">
        <f t="shared" si="34"/>
        <v>11994.607847115372</v>
      </c>
      <c r="CA103" s="119">
        <f t="shared" si="34"/>
        <v>10053.471936746822</v>
      </c>
      <c r="CB103" s="119">
        <f t="shared" si="34"/>
        <v>7179.5756904832015</v>
      </c>
      <c r="CC103" s="120">
        <f t="shared" si="34"/>
        <v>3658.6821687135725</v>
      </c>
    </row>
    <row r="104" spans="1:81" x14ac:dyDescent="0.4">
      <c r="A104" s="113"/>
      <c r="B104" s="59" t="s">
        <v>399</v>
      </c>
      <c r="AH104" s="119">
        <f t="shared" ref="AH104:CC104" si="35">AH39+AH67+AH54</f>
        <v>319.93644801641562</v>
      </c>
      <c r="AI104" s="119">
        <f t="shared" si="35"/>
        <v>346.39406349637238</v>
      </c>
      <c r="AJ104" s="119">
        <f t="shared" si="35"/>
        <v>429.15025325874183</v>
      </c>
      <c r="AK104" s="119">
        <f t="shared" si="35"/>
        <v>653.10198282576016</v>
      </c>
      <c r="AL104" s="119">
        <f t="shared" si="35"/>
        <v>904.06405172775965</v>
      </c>
      <c r="AM104" s="119">
        <f t="shared" si="35"/>
        <v>1124.9093961708841</v>
      </c>
      <c r="AN104" s="119">
        <f t="shared" si="35"/>
        <v>1274.2921638369685</v>
      </c>
      <c r="AO104" s="119">
        <f t="shared" si="35"/>
        <v>1495.4115737735642</v>
      </c>
      <c r="AP104" s="119">
        <f t="shared" si="35"/>
        <v>1661.4935640754265</v>
      </c>
      <c r="AQ104" s="119">
        <f t="shared" si="35"/>
        <v>1734.0699943599564</v>
      </c>
      <c r="AR104" s="119">
        <f t="shared" si="35"/>
        <v>1580.561455</v>
      </c>
      <c r="AS104" s="119">
        <f t="shared" si="35"/>
        <v>1740.6311500000002</v>
      </c>
      <c r="AT104" s="119">
        <f t="shared" si="35"/>
        <v>2198.6880353333336</v>
      </c>
      <c r="AU104" s="119">
        <f t="shared" si="35"/>
        <v>2914.7150026666668</v>
      </c>
      <c r="AV104" s="119">
        <f t="shared" si="35"/>
        <v>3586.7719856666668</v>
      </c>
      <c r="AW104" s="119">
        <f t="shared" si="35"/>
        <v>4044.0053453333339</v>
      </c>
      <c r="AX104" s="119">
        <f t="shared" si="35"/>
        <v>4664.6398293619486</v>
      </c>
      <c r="AY104" s="119">
        <f t="shared" si="35"/>
        <v>5054.6330278276318</v>
      </c>
      <c r="AZ104" s="119">
        <f t="shared" si="35"/>
        <v>5259.3567779938894</v>
      </c>
      <c r="BA104" s="119">
        <f t="shared" si="35"/>
        <v>5099.244864133073</v>
      </c>
      <c r="BB104" s="119">
        <f t="shared" si="35"/>
        <v>4991.3620183747407</v>
      </c>
      <c r="BC104" s="119">
        <f t="shared" si="35"/>
        <v>4913.0941428824599</v>
      </c>
      <c r="BD104" s="119">
        <f t="shared" si="35"/>
        <v>4799.9691073019958</v>
      </c>
      <c r="BE104" s="119">
        <f t="shared" si="35"/>
        <v>4786.4497117072478</v>
      </c>
      <c r="BF104" s="119">
        <f t="shared" si="35"/>
        <v>4874.2798953002002</v>
      </c>
      <c r="BG104" s="119">
        <f t="shared" si="35"/>
        <v>5164.6116047330152</v>
      </c>
      <c r="BH104" s="190">
        <f t="shared" si="35"/>
        <v>5448.2936791109623</v>
      </c>
      <c r="BI104" s="119">
        <f t="shared" si="35"/>
        <v>5628.494077749363</v>
      </c>
      <c r="BJ104" s="119">
        <f t="shared" si="35"/>
        <v>5792.8778503610465</v>
      </c>
      <c r="BK104" s="119">
        <f t="shared" si="35"/>
        <v>6075.7958651793906</v>
      </c>
      <c r="BL104" s="119">
        <f t="shared" si="35"/>
        <v>5411.6156377595216</v>
      </c>
      <c r="BM104" s="119">
        <f t="shared" si="35"/>
        <v>5790.5689146122786</v>
      </c>
      <c r="BN104" s="119">
        <f t="shared" si="35"/>
        <v>5557.5086604960225</v>
      </c>
      <c r="BO104" s="119">
        <f t="shared" si="35"/>
        <v>5165.5461284125304</v>
      </c>
      <c r="BP104" s="119">
        <f t="shared" si="35"/>
        <v>4793.2542106087767</v>
      </c>
      <c r="BQ104" s="119">
        <f t="shared" si="35"/>
        <v>4336.1105307043927</v>
      </c>
      <c r="BR104" s="119">
        <f t="shared" si="35"/>
        <v>3999.7340292388521</v>
      </c>
      <c r="BS104" s="119">
        <f t="shared" si="35"/>
        <v>3751.499532023573</v>
      </c>
      <c r="BT104" s="119">
        <f t="shared" si="35"/>
        <v>3439.870904090169</v>
      </c>
      <c r="BU104" s="119">
        <f t="shared" si="35"/>
        <v>3179.2606915601668</v>
      </c>
      <c r="BV104" s="119">
        <f t="shared" si="35"/>
        <v>2722.970243558932</v>
      </c>
      <c r="BW104" s="119">
        <f t="shared" si="35"/>
        <v>1941.648448832369</v>
      </c>
      <c r="BX104" s="119">
        <f t="shared" si="35"/>
        <v>1505.4407477183959</v>
      </c>
      <c r="BY104" s="119">
        <f t="shared" si="35"/>
        <v>1255.2081823941485</v>
      </c>
      <c r="BZ104" s="119">
        <f t="shared" si="35"/>
        <v>1111.5542674363001</v>
      </c>
      <c r="CA104" s="119">
        <f t="shared" si="35"/>
        <v>996.0895416480804</v>
      </c>
      <c r="CB104" s="119">
        <f t="shared" si="35"/>
        <v>906.29887624245237</v>
      </c>
      <c r="CC104" s="120">
        <f t="shared" si="35"/>
        <v>779.85781152118739</v>
      </c>
    </row>
    <row r="105" spans="1:81" x14ac:dyDescent="0.4">
      <c r="A105" s="113"/>
      <c r="B105" s="59" t="s">
        <v>400</v>
      </c>
      <c r="AH105" s="119">
        <f t="shared" ref="AH105:CC105" si="36">AH40+AH68</f>
        <v>589.28593923698281</v>
      </c>
      <c r="AI105" s="119">
        <f t="shared" si="36"/>
        <v>612.90867110654028</v>
      </c>
      <c r="AJ105" s="119">
        <f t="shared" si="36"/>
        <v>899.30659876913808</v>
      </c>
      <c r="AK105" s="119">
        <f t="shared" si="36"/>
        <v>1650.6381737850329</v>
      </c>
      <c r="AL105" s="119">
        <f t="shared" si="36"/>
        <v>2705.192373541026</v>
      </c>
      <c r="AM105" s="119">
        <f t="shared" si="36"/>
        <v>3411.740746875093</v>
      </c>
      <c r="AN105" s="119">
        <f t="shared" si="36"/>
        <v>3880.0491470459629</v>
      </c>
      <c r="AO105" s="119">
        <f t="shared" si="36"/>
        <v>4386.0520547680844</v>
      </c>
      <c r="AP105" s="119">
        <f t="shared" si="36"/>
        <v>4557.4233486582634</v>
      </c>
      <c r="AQ105" s="119">
        <f t="shared" si="36"/>
        <v>4272.8837086708436</v>
      </c>
      <c r="AR105" s="119">
        <f t="shared" si="36"/>
        <v>3439.072944</v>
      </c>
      <c r="AS105" s="119">
        <f t="shared" si="36"/>
        <v>3132.390277</v>
      </c>
      <c r="AT105" s="119">
        <f t="shared" si="36"/>
        <v>3562.720902</v>
      </c>
      <c r="AU105" s="119">
        <f t="shared" si="36"/>
        <v>5083.328547666667</v>
      </c>
      <c r="AV105" s="119">
        <f t="shared" si="36"/>
        <v>6720.6649470000002</v>
      </c>
      <c r="AW105" s="119">
        <f t="shared" si="36"/>
        <v>7298.4704266666668</v>
      </c>
      <c r="AX105" s="119">
        <f t="shared" si="36"/>
        <v>6770.7275243945533</v>
      </c>
      <c r="AY105" s="119">
        <f t="shared" si="36"/>
        <v>6492.3000610574099</v>
      </c>
      <c r="AZ105" s="119">
        <f t="shared" si="36"/>
        <v>5879.4303849678172</v>
      </c>
      <c r="BA105" s="119">
        <f t="shared" si="36"/>
        <v>4802.2826039972833</v>
      </c>
      <c r="BB105" s="119">
        <f t="shared" si="36"/>
        <v>4189.3568789879755</v>
      </c>
      <c r="BC105" s="119">
        <f t="shared" si="36"/>
        <v>3725.1490612666144</v>
      </c>
      <c r="BD105" s="119">
        <f t="shared" si="36"/>
        <v>3216.000235508508</v>
      </c>
      <c r="BE105" s="119">
        <f t="shared" si="36"/>
        <v>2852.9186309288407</v>
      </c>
      <c r="BF105" s="119">
        <f t="shared" si="36"/>
        <v>2869.2711366405547</v>
      </c>
      <c r="BG105" s="119">
        <f t="shared" si="36"/>
        <v>2752.8634056763035</v>
      </c>
      <c r="BH105" s="190">
        <f t="shared" si="36"/>
        <v>2704.1797888204469</v>
      </c>
      <c r="BI105" s="119">
        <f t="shared" si="36"/>
        <v>2961.0306207566055</v>
      </c>
      <c r="BJ105" s="119">
        <f t="shared" si="36"/>
        <v>3194.7994910607176</v>
      </c>
      <c r="BK105" s="119">
        <f t="shared" si="36"/>
        <v>3133.2427400280239</v>
      </c>
      <c r="BL105" s="119">
        <f t="shared" si="36"/>
        <v>3776.0860778774304</v>
      </c>
      <c r="BM105" s="119">
        <f t="shared" si="36"/>
        <v>6328.0440266974529</v>
      </c>
      <c r="BN105" s="119">
        <f t="shared" si="36"/>
        <v>6741.1689729287364</v>
      </c>
      <c r="BO105" s="119">
        <f t="shared" si="36"/>
        <v>7583.2088016023854</v>
      </c>
      <c r="BP105" s="119">
        <f t="shared" si="36"/>
        <v>8151.6434438887918</v>
      </c>
      <c r="BQ105" s="119">
        <f t="shared" si="36"/>
        <v>7053.2625445483209</v>
      </c>
      <c r="BR105" s="119">
        <f t="shared" si="36"/>
        <v>5107.5159623545978</v>
      </c>
      <c r="BS105" s="119">
        <f t="shared" si="36"/>
        <v>3920.384057256696</v>
      </c>
      <c r="BT105" s="119">
        <f t="shared" si="36"/>
        <v>3247.841348372327</v>
      </c>
      <c r="BU105" s="119">
        <f t="shared" si="36"/>
        <v>2894.4322317035239</v>
      </c>
      <c r="BV105" s="119">
        <f t="shared" si="36"/>
        <v>2250.4319047094241</v>
      </c>
      <c r="BW105" s="119">
        <f t="shared" si="36"/>
        <v>1131.1850327711049</v>
      </c>
      <c r="BX105" s="119">
        <f t="shared" si="36"/>
        <v>1029.8331182456843</v>
      </c>
      <c r="BY105" s="119">
        <f t="shared" si="36"/>
        <v>370.79739049682172</v>
      </c>
      <c r="BZ105" s="119">
        <f t="shared" si="36"/>
        <v>210.92314128101944</v>
      </c>
      <c r="CA105" s="119">
        <f t="shared" si="36"/>
        <v>163.31402151626989</v>
      </c>
      <c r="CB105" s="119">
        <f t="shared" si="36"/>
        <v>137.13671449344366</v>
      </c>
      <c r="CC105" s="120">
        <f t="shared" si="36"/>
        <v>170.29094328065847</v>
      </c>
    </row>
    <row r="106" spans="1:81" x14ac:dyDescent="0.4">
      <c r="A106" s="113"/>
      <c r="B106" s="59" t="s">
        <v>401</v>
      </c>
      <c r="AH106" s="119">
        <f t="shared" ref="AH106:BK106" si="37">AH41+AH69+AH84+AH77+AH90</f>
        <v>32.148709316448112</v>
      </c>
      <c r="AI106" s="119">
        <f t="shared" si="37"/>
        <v>38.97968426884615</v>
      </c>
      <c r="AJ106" s="119">
        <f t="shared" si="37"/>
        <v>49.587750808100012</v>
      </c>
      <c r="AK106" s="119">
        <f t="shared" si="37"/>
        <v>71.310338887440281</v>
      </c>
      <c r="AL106" s="119">
        <f t="shared" si="37"/>
        <v>96.597852725081168</v>
      </c>
      <c r="AM106" s="119">
        <f t="shared" si="37"/>
        <v>124.50707515143412</v>
      </c>
      <c r="AN106" s="119">
        <f t="shared" si="37"/>
        <v>150.6705316344889</v>
      </c>
      <c r="AO106" s="119">
        <f t="shared" si="37"/>
        <v>159.73148035772317</v>
      </c>
      <c r="AP106" s="119">
        <f t="shared" si="37"/>
        <v>195.97505862919874</v>
      </c>
      <c r="AQ106" s="119">
        <f t="shared" si="37"/>
        <v>258.28365007940278</v>
      </c>
      <c r="AR106" s="119">
        <f t="shared" si="37"/>
        <v>411.38882312688787</v>
      </c>
      <c r="AS106" s="119">
        <f t="shared" si="37"/>
        <v>455.14843404999999</v>
      </c>
      <c r="AT106" s="119">
        <f t="shared" si="37"/>
        <v>645.26082318101385</v>
      </c>
      <c r="AU106" s="119">
        <f t="shared" si="37"/>
        <v>856.35281221506784</v>
      </c>
      <c r="AV106" s="119">
        <f t="shared" si="37"/>
        <v>844.27257532492695</v>
      </c>
      <c r="AW106" s="119">
        <f t="shared" si="37"/>
        <v>1033.4909411552298</v>
      </c>
      <c r="AX106" s="119">
        <f t="shared" si="37"/>
        <v>1247.4996111688147</v>
      </c>
      <c r="AY106" s="119">
        <f t="shared" si="37"/>
        <v>1508.3036882910108</v>
      </c>
      <c r="AZ106" s="119">
        <f t="shared" si="37"/>
        <v>1594.8588100213278</v>
      </c>
      <c r="BA106" s="119">
        <f t="shared" si="37"/>
        <v>1613.5475461451074</v>
      </c>
      <c r="BB106" s="119">
        <f t="shared" si="37"/>
        <v>1492.1641801279961</v>
      </c>
      <c r="BC106" s="119">
        <f t="shared" si="37"/>
        <v>1222.4332864910332</v>
      </c>
      <c r="BD106" s="119">
        <f t="shared" si="37"/>
        <v>1156.5421772762502</v>
      </c>
      <c r="BE106" s="119">
        <f t="shared" si="37"/>
        <v>1171.3003434271991</v>
      </c>
      <c r="BF106" s="119">
        <f t="shared" si="37"/>
        <v>1211.7469810897792</v>
      </c>
      <c r="BG106" s="119">
        <f t="shared" si="37"/>
        <v>1387.5201185816741</v>
      </c>
      <c r="BH106" s="190">
        <f t="shared" si="37"/>
        <v>1685.327243150504</v>
      </c>
      <c r="BI106" s="119">
        <f t="shared" si="37"/>
        <v>1794.3802710649381</v>
      </c>
      <c r="BJ106" s="119">
        <f t="shared" si="37"/>
        <v>2140.2751083046505</v>
      </c>
      <c r="BK106" s="119">
        <f t="shared" si="37"/>
        <v>2305.2949801281179</v>
      </c>
      <c r="BL106" s="119">
        <f t="shared" ref="BL106:BY106" si="38">BL41+BL69+BL80+BL84+BL85+BL76+BL77+BL88+BL90</f>
        <v>3718.1819347192895</v>
      </c>
      <c r="BM106" s="119">
        <f t="shared" si="38"/>
        <v>4693.1595836145716</v>
      </c>
      <c r="BN106" s="119">
        <f t="shared" si="38"/>
        <v>5695.0183081689056</v>
      </c>
      <c r="BO106" s="119">
        <f t="shared" si="38"/>
        <v>6071.8946420392685</v>
      </c>
      <c r="BP106" s="119">
        <f t="shared" si="38"/>
        <v>6688.3707366013268</v>
      </c>
      <c r="BQ106" s="119">
        <f t="shared" si="38"/>
        <v>7293.6364155047495</v>
      </c>
      <c r="BR106" s="119">
        <f t="shared" si="38"/>
        <v>7824.3113468613537</v>
      </c>
      <c r="BS106" s="119">
        <f t="shared" si="38"/>
        <v>8030.5614153211072</v>
      </c>
      <c r="BT106" s="119">
        <f t="shared" si="38"/>
        <v>7841.8311808060571</v>
      </c>
      <c r="BU106" s="119">
        <f t="shared" si="38"/>
        <v>7470.260516473104</v>
      </c>
      <c r="BV106" s="119">
        <f t="shared" si="38"/>
        <v>6915.5156795655648</v>
      </c>
      <c r="BW106" s="119">
        <f t="shared" si="38"/>
        <v>6081.9836924003439</v>
      </c>
      <c r="BX106" s="119">
        <f t="shared" si="38"/>
        <v>5511.3386890642014</v>
      </c>
      <c r="BY106" s="119">
        <f t="shared" si="38"/>
        <v>4403.8569128415038</v>
      </c>
      <c r="BZ106" s="119">
        <f>BZ41+BZ69+BZ84+BZ77+BZ90</f>
        <v>3663.769494860614</v>
      </c>
      <c r="CA106" s="119">
        <f>CA41+CA69+CA84+CA77+CA90</f>
        <v>3108.7941926095059</v>
      </c>
      <c r="CB106" s="119">
        <f>CB41+CB69+CB84+CB77+CB90</f>
        <v>2595.9183250549363</v>
      </c>
      <c r="CC106" s="120">
        <f>CC41+CC69+CC84+CC77+CC90</f>
        <v>2399.1173851410067</v>
      </c>
    </row>
    <row r="107" spans="1:81" ht="26.25" customHeight="1" x14ac:dyDescent="0.4">
      <c r="A107" s="113"/>
      <c r="B107" s="59" t="s">
        <v>407</v>
      </c>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f t="shared" ref="BL107:CC107" si="39">BL89</f>
        <v>0</v>
      </c>
      <c r="BM107" s="119">
        <f t="shared" si="39"/>
        <v>0</v>
      </c>
      <c r="BN107" s="119">
        <f t="shared" si="39"/>
        <v>0</v>
      </c>
      <c r="BO107" s="119">
        <f t="shared" si="39"/>
        <v>0</v>
      </c>
      <c r="BP107" s="119">
        <f t="shared" si="39"/>
        <v>0</v>
      </c>
      <c r="BQ107" s="119">
        <f t="shared" si="39"/>
        <v>5.8574696600000031</v>
      </c>
      <c r="BR107" s="119">
        <f t="shared" si="39"/>
        <v>56.150329630000009</v>
      </c>
      <c r="BS107" s="119">
        <f t="shared" si="39"/>
        <v>490.79643462000001</v>
      </c>
      <c r="BT107" s="119">
        <f t="shared" si="39"/>
        <v>1585.2890467599996</v>
      </c>
      <c r="BU107" s="119">
        <f t="shared" si="39"/>
        <v>3321.8002079199987</v>
      </c>
      <c r="BV107" s="119">
        <f t="shared" si="39"/>
        <v>8130.5546703099999</v>
      </c>
      <c r="BW107" s="119">
        <f t="shared" si="39"/>
        <v>18376.926201870003</v>
      </c>
      <c r="BX107" s="119">
        <f t="shared" si="39"/>
        <v>39168.033276227485</v>
      </c>
      <c r="BY107" s="119">
        <f t="shared" si="39"/>
        <v>42282.733920884799</v>
      </c>
      <c r="BZ107" s="119">
        <f t="shared" si="39"/>
        <v>43505.332392564975</v>
      </c>
      <c r="CA107" s="119">
        <f t="shared" si="39"/>
        <v>48182.840515443109</v>
      </c>
      <c r="CB107" s="119">
        <f t="shared" si="39"/>
        <v>54048.864446976091</v>
      </c>
      <c r="CC107" s="120">
        <f t="shared" si="39"/>
        <v>61886.10806246131</v>
      </c>
    </row>
    <row r="108" spans="1:81" ht="26.25" customHeight="1" x14ac:dyDescent="0.4">
      <c r="A108" s="113"/>
      <c r="B108" s="60" t="s">
        <v>402</v>
      </c>
      <c r="AH108" s="119">
        <f t="shared" ref="AH108:BY108" si="40">AH37+AH70+AH75+AH79+AH83+AH85+AH87</f>
        <v>879.13660835202791</v>
      </c>
      <c r="AI108" s="119">
        <f t="shared" si="40"/>
        <v>965.71952684567862</v>
      </c>
      <c r="AJ108" s="119">
        <f t="shared" si="40"/>
        <v>1165.6784581666639</v>
      </c>
      <c r="AK108" s="119">
        <f t="shared" si="40"/>
        <v>1639.2650340306036</v>
      </c>
      <c r="AL108" s="119">
        <f t="shared" si="40"/>
        <v>1851.3099674185678</v>
      </c>
      <c r="AM108" s="119">
        <f t="shared" si="40"/>
        <v>2016.8889613949996</v>
      </c>
      <c r="AN108" s="119">
        <f t="shared" si="40"/>
        <v>2285.0079196275701</v>
      </c>
      <c r="AO108" s="119">
        <f t="shared" si="40"/>
        <v>2502.7997699406551</v>
      </c>
      <c r="AP108" s="119">
        <f t="shared" si="40"/>
        <v>2574.1306790081708</v>
      </c>
      <c r="AQ108" s="119">
        <f t="shared" si="40"/>
        <v>2604.1375405841391</v>
      </c>
      <c r="AR108" s="119">
        <f t="shared" si="40"/>
        <v>2958.032581333252</v>
      </c>
      <c r="AS108" s="119">
        <f t="shared" si="40"/>
        <v>3196.5630327702083</v>
      </c>
      <c r="AT108" s="119">
        <f t="shared" si="40"/>
        <v>3588.5128467443524</v>
      </c>
      <c r="AU108" s="119">
        <f t="shared" si="40"/>
        <v>4013.0219693975573</v>
      </c>
      <c r="AV108" s="119">
        <f t="shared" si="40"/>
        <v>4947.6392028615437</v>
      </c>
      <c r="AW108" s="119">
        <f t="shared" si="40"/>
        <v>5390.1946462719416</v>
      </c>
      <c r="AX108" s="119">
        <f t="shared" si="40"/>
        <v>5624.3306398979967</v>
      </c>
      <c r="AY108" s="119">
        <f t="shared" si="40"/>
        <v>5955.8548748241155</v>
      </c>
      <c r="AZ108" s="119">
        <f t="shared" si="40"/>
        <v>6094.6968416297641</v>
      </c>
      <c r="BA108" s="119">
        <f t="shared" si="40"/>
        <v>6209.4369681790304</v>
      </c>
      <c r="BB108" s="119">
        <f t="shared" si="40"/>
        <v>6235.793846672108</v>
      </c>
      <c r="BC108" s="119">
        <f t="shared" si="40"/>
        <v>6610.5244448185294</v>
      </c>
      <c r="BD108" s="119">
        <f t="shared" si="40"/>
        <v>7161.3827794828449</v>
      </c>
      <c r="BE108" s="119">
        <f t="shared" si="40"/>
        <v>7817.6821619821239</v>
      </c>
      <c r="BF108" s="119">
        <f t="shared" si="40"/>
        <v>8579.982507645871</v>
      </c>
      <c r="BG108" s="119">
        <f t="shared" si="40"/>
        <v>9007.604491842576</v>
      </c>
      <c r="BH108" s="119">
        <f t="shared" si="40"/>
        <v>10519.076117122559</v>
      </c>
      <c r="BI108" s="119">
        <f t="shared" si="40"/>
        <v>10990.213712341436</v>
      </c>
      <c r="BJ108" s="119">
        <f t="shared" si="40"/>
        <v>11775.592178315541</v>
      </c>
      <c r="BK108" s="119">
        <f t="shared" si="40"/>
        <v>12333.431502032217</v>
      </c>
      <c r="BL108" s="119">
        <f t="shared" si="40"/>
        <v>13391.160455534206</v>
      </c>
      <c r="BM108" s="119">
        <f t="shared" si="40"/>
        <v>14122.708718439164</v>
      </c>
      <c r="BN108" s="119">
        <f t="shared" si="40"/>
        <v>14493.740373247918</v>
      </c>
      <c r="BO108" s="119">
        <f t="shared" si="40"/>
        <v>14402.862517056446</v>
      </c>
      <c r="BP108" s="119">
        <f t="shared" si="40"/>
        <v>14048.365397126114</v>
      </c>
      <c r="BQ108" s="119">
        <f t="shared" si="40"/>
        <v>13608.902623134025</v>
      </c>
      <c r="BR108" s="119">
        <f t="shared" si="40"/>
        <v>13177.017597510659</v>
      </c>
      <c r="BS108" s="119">
        <f t="shared" si="40"/>
        <v>12622.370827631481</v>
      </c>
      <c r="BT108" s="119">
        <f t="shared" si="40"/>
        <v>12009.520813964671</v>
      </c>
      <c r="BU108" s="119">
        <f t="shared" si="40"/>
        <v>11521.359515350463</v>
      </c>
      <c r="BV108" s="119">
        <f t="shared" si="40"/>
        <v>11007.058005557854</v>
      </c>
      <c r="BW108" s="119">
        <f t="shared" si="40"/>
        <v>10841.50222707988</v>
      </c>
      <c r="BX108" s="119">
        <f t="shared" si="40"/>
        <v>11272.279766860865</v>
      </c>
      <c r="BY108" s="119">
        <f t="shared" si="40"/>
        <v>11445.198765386311</v>
      </c>
      <c r="BZ108" s="119">
        <f>BZ37+BZ70+BZ75+BZ79+BZ83+BZ87</f>
        <v>11466.202222046721</v>
      </c>
      <c r="CA108" s="119">
        <f>CA37+CA70+CA75+CA79+CA83+CA87</f>
        <v>11362.284107577407</v>
      </c>
      <c r="CB108" s="119">
        <f>CB37+CB70+CB75+CB79+CB83+CB87</f>
        <v>11619.719110654936</v>
      </c>
      <c r="CC108" s="120">
        <f>CC37+CC70+CC75+CC79+CC83+CC87</f>
        <v>11739.339519732404</v>
      </c>
    </row>
    <row r="109" spans="1:81" x14ac:dyDescent="0.4">
      <c r="A109" s="113"/>
      <c r="B109" s="60" t="s">
        <v>379</v>
      </c>
      <c r="AH109" s="119">
        <f t="shared" ref="AH109:CC109" si="41">AH42+AH71+AH84+AH76+AH77+AH80+AH90+AH54+AH88+AH89</f>
        <v>1115.357127851629</v>
      </c>
      <c r="AI109" s="119">
        <f t="shared" si="41"/>
        <v>1190.2000171543214</v>
      </c>
      <c r="AJ109" s="119">
        <f t="shared" si="41"/>
        <v>1609.4358956794899</v>
      </c>
      <c r="AK109" s="119">
        <f t="shared" si="41"/>
        <v>2674.0204354693965</v>
      </c>
      <c r="AL109" s="119">
        <f t="shared" si="41"/>
        <v>4094.2234268314323</v>
      </c>
      <c r="AM109" s="119">
        <f t="shared" si="41"/>
        <v>5104.1484731050004</v>
      </c>
      <c r="AN109" s="119">
        <f t="shared" si="41"/>
        <v>5797.2214826224299</v>
      </c>
      <c r="AO109" s="119">
        <f t="shared" si="41"/>
        <v>6600.080517345059</v>
      </c>
      <c r="AP109" s="119">
        <f t="shared" si="41"/>
        <v>7060.2937599251627</v>
      </c>
      <c r="AQ109" s="119">
        <f t="shared" si="41"/>
        <v>6925.5718264158622</v>
      </c>
      <c r="AR109" s="119">
        <f t="shared" si="41"/>
        <v>6180.900465333415</v>
      </c>
      <c r="AS109" s="119">
        <f t="shared" si="41"/>
        <v>6214.3926838964589</v>
      </c>
      <c r="AT109" s="119">
        <f t="shared" si="41"/>
        <v>7546.7475617436148</v>
      </c>
      <c r="AU109" s="119">
        <f t="shared" si="41"/>
        <v>10304.455658886489</v>
      </c>
      <c r="AV109" s="119">
        <f t="shared" si="41"/>
        <v>13128.578198711091</v>
      </c>
      <c r="AW109" s="119">
        <f t="shared" si="41"/>
        <v>14908.504814624823</v>
      </c>
      <c r="AX109" s="119">
        <f t="shared" si="41"/>
        <v>15898.657531673622</v>
      </c>
      <c r="AY109" s="119">
        <f t="shared" si="41"/>
        <v>16887.685144605432</v>
      </c>
      <c r="AZ109" s="119">
        <f t="shared" si="41"/>
        <v>17001.747305022403</v>
      </c>
      <c r="BA109" s="119">
        <f t="shared" si="41"/>
        <v>16072.59925922561</v>
      </c>
      <c r="BB109" s="119">
        <f t="shared" si="41"/>
        <v>15560.087835096754</v>
      </c>
      <c r="BC109" s="119">
        <f t="shared" si="41"/>
        <v>15053.954151311456</v>
      </c>
      <c r="BD109" s="119">
        <f t="shared" si="41"/>
        <v>14744.987527290616</v>
      </c>
      <c r="BE109" s="119">
        <f t="shared" si="41"/>
        <v>14859.815720288423</v>
      </c>
      <c r="BF109" s="119">
        <f t="shared" si="41"/>
        <v>15712.605219861003</v>
      </c>
      <c r="BG109" s="119">
        <f t="shared" si="41"/>
        <v>16289.067586423063</v>
      </c>
      <c r="BH109" s="119">
        <f t="shared" si="41"/>
        <v>16993.097968439513</v>
      </c>
      <c r="BI109" s="119">
        <f t="shared" si="41"/>
        <v>17806.793253143496</v>
      </c>
      <c r="BJ109" s="119">
        <f t="shared" si="41"/>
        <v>19134.07722533257</v>
      </c>
      <c r="BK109" s="119">
        <f t="shared" si="41"/>
        <v>20302.212850067423</v>
      </c>
      <c r="BL109" s="119">
        <f t="shared" si="41"/>
        <v>21560.587403308069</v>
      </c>
      <c r="BM109" s="119">
        <f t="shared" si="41"/>
        <v>26657.363447545031</v>
      </c>
      <c r="BN109" s="119">
        <f t="shared" si="41"/>
        <v>28363.293635474252</v>
      </c>
      <c r="BO109" s="119">
        <f t="shared" si="41"/>
        <v>29841.742313016264</v>
      </c>
      <c r="BP109" s="119">
        <f t="shared" si="41"/>
        <v>31849.352564266352</v>
      </c>
      <c r="BQ109" s="119">
        <f t="shared" si="41"/>
        <v>32104.268508249665</v>
      </c>
      <c r="BR109" s="119">
        <f t="shared" si="41"/>
        <v>32272.592160496755</v>
      </c>
      <c r="BS109" s="119">
        <f t="shared" si="41"/>
        <v>32702.974251676227</v>
      </c>
      <c r="BT109" s="119">
        <f t="shared" si="41"/>
        <v>32862.70908660219</v>
      </c>
      <c r="BU109" s="119">
        <f t="shared" si="41"/>
        <v>33990.560332550231</v>
      </c>
      <c r="BV109" s="119">
        <f t="shared" si="41"/>
        <v>36730.13353775641</v>
      </c>
      <c r="BW109" s="119">
        <f t="shared" si="41"/>
        <v>42458.20415919197</v>
      </c>
      <c r="BX109" s="119">
        <f t="shared" si="41"/>
        <v>61287.75685827808</v>
      </c>
      <c r="BY109" s="119">
        <f t="shared" si="41"/>
        <v>61498.271997919714</v>
      </c>
      <c r="BZ109" s="119">
        <f t="shared" si="41"/>
        <v>60545.109488339214</v>
      </c>
      <c r="CA109" s="119">
        <f t="shared" si="41"/>
        <v>62565.029636749423</v>
      </c>
      <c r="CB109" s="119">
        <f t="shared" si="41"/>
        <v>64927.432350519201</v>
      </c>
      <c r="CC109" s="120">
        <f t="shared" si="41"/>
        <v>68946.452362786455</v>
      </c>
    </row>
    <row r="110" spans="1:81" s="75" customFormat="1" x14ac:dyDescent="0.4">
      <c r="A110" s="127"/>
      <c r="B110" s="63" t="s">
        <v>129</v>
      </c>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52">
        <f t="shared" ref="AH110:CC110" si="42">AH109+AH108</f>
        <v>1994.4937362036569</v>
      </c>
      <c r="AI110" s="52">
        <f t="shared" si="42"/>
        <v>2155.9195439999999</v>
      </c>
      <c r="AJ110" s="52">
        <f t="shared" si="42"/>
        <v>2775.1143538461538</v>
      </c>
      <c r="AK110" s="52">
        <f t="shared" si="42"/>
        <v>4313.2854695000005</v>
      </c>
      <c r="AL110" s="52">
        <f t="shared" si="42"/>
        <v>5945.5333942500001</v>
      </c>
      <c r="AM110" s="52">
        <f t="shared" si="42"/>
        <v>7121.0374345</v>
      </c>
      <c r="AN110" s="52">
        <f t="shared" si="42"/>
        <v>8082.22940225</v>
      </c>
      <c r="AO110" s="52">
        <f t="shared" si="42"/>
        <v>9102.8802872857141</v>
      </c>
      <c r="AP110" s="52">
        <f t="shared" si="42"/>
        <v>9634.4244389333326</v>
      </c>
      <c r="AQ110" s="52">
        <f t="shared" si="42"/>
        <v>9529.7093670000013</v>
      </c>
      <c r="AR110" s="52">
        <f t="shared" si="42"/>
        <v>9138.933046666667</v>
      </c>
      <c r="AS110" s="52">
        <f t="shared" si="42"/>
        <v>9410.9557166666673</v>
      </c>
      <c r="AT110" s="52">
        <f t="shared" si="42"/>
        <v>11135.260408487968</v>
      </c>
      <c r="AU110" s="52">
        <f t="shared" si="42"/>
        <v>14317.477628284047</v>
      </c>
      <c r="AV110" s="52">
        <f t="shared" si="42"/>
        <v>18076.217401572634</v>
      </c>
      <c r="AW110" s="52">
        <f t="shared" si="42"/>
        <v>20298.699460896765</v>
      </c>
      <c r="AX110" s="52">
        <f t="shared" si="42"/>
        <v>21522.988171571618</v>
      </c>
      <c r="AY110" s="52">
        <f t="shared" si="42"/>
        <v>22843.540019429547</v>
      </c>
      <c r="AZ110" s="52">
        <f t="shared" si="42"/>
        <v>23096.444146652168</v>
      </c>
      <c r="BA110" s="52">
        <f t="shared" si="42"/>
        <v>22282.036227404642</v>
      </c>
      <c r="BB110" s="52">
        <f t="shared" si="42"/>
        <v>21795.881681768864</v>
      </c>
      <c r="BC110" s="52">
        <f t="shared" si="42"/>
        <v>21664.478596129986</v>
      </c>
      <c r="BD110" s="52">
        <f t="shared" si="42"/>
        <v>21906.37030677346</v>
      </c>
      <c r="BE110" s="52">
        <f t="shared" si="42"/>
        <v>22677.497882270545</v>
      </c>
      <c r="BF110" s="52">
        <f t="shared" si="42"/>
        <v>24292.587727506874</v>
      </c>
      <c r="BG110" s="52">
        <f t="shared" si="42"/>
        <v>25296.672078265641</v>
      </c>
      <c r="BH110" s="52">
        <f t="shared" si="42"/>
        <v>27512.174085562074</v>
      </c>
      <c r="BI110" s="52">
        <f t="shared" si="42"/>
        <v>28797.006965484932</v>
      </c>
      <c r="BJ110" s="52">
        <f t="shared" si="42"/>
        <v>30909.669403648113</v>
      </c>
      <c r="BK110" s="52">
        <f t="shared" si="42"/>
        <v>32635.64435209964</v>
      </c>
      <c r="BL110" s="52">
        <f t="shared" si="42"/>
        <v>34951.747858842275</v>
      </c>
      <c r="BM110" s="52">
        <f t="shared" si="42"/>
        <v>40780.072165984195</v>
      </c>
      <c r="BN110" s="52">
        <f t="shared" si="42"/>
        <v>42857.03400872217</v>
      </c>
      <c r="BO110" s="52">
        <f t="shared" si="42"/>
        <v>44244.604830072713</v>
      </c>
      <c r="BP110" s="52">
        <f t="shared" si="42"/>
        <v>45897.717961392467</v>
      </c>
      <c r="BQ110" s="52">
        <f t="shared" si="42"/>
        <v>45713.171131383686</v>
      </c>
      <c r="BR110" s="52">
        <f t="shared" si="42"/>
        <v>45449.609758007413</v>
      </c>
      <c r="BS110" s="52">
        <f t="shared" si="42"/>
        <v>45325.345079307706</v>
      </c>
      <c r="BT110" s="52">
        <f t="shared" si="42"/>
        <v>44872.229900566861</v>
      </c>
      <c r="BU110" s="52">
        <f t="shared" si="42"/>
        <v>45511.919847900695</v>
      </c>
      <c r="BV110" s="52">
        <f t="shared" si="42"/>
        <v>47737.191543314264</v>
      </c>
      <c r="BW110" s="52">
        <f t="shared" si="42"/>
        <v>53299.70638627185</v>
      </c>
      <c r="BX110" s="52">
        <f t="shared" si="42"/>
        <v>72560.03662513895</v>
      </c>
      <c r="BY110" s="52">
        <f t="shared" si="42"/>
        <v>72943.470763306017</v>
      </c>
      <c r="BZ110" s="52">
        <f t="shared" si="42"/>
        <v>72011.31171038594</v>
      </c>
      <c r="CA110" s="52">
        <f t="shared" si="42"/>
        <v>73927.313744326835</v>
      </c>
      <c r="CB110" s="52">
        <f t="shared" si="42"/>
        <v>76547.15146117413</v>
      </c>
      <c r="CC110" s="53">
        <f t="shared" si="42"/>
        <v>80685.791882518854</v>
      </c>
    </row>
    <row r="111" spans="1:81" s="75" customFormat="1" ht="15.4" thickBot="1" x14ac:dyDescent="0.45">
      <c r="A111" s="213"/>
      <c r="B111" s="214"/>
      <c r="C111" s="214"/>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c r="BJ111" s="216"/>
      <c r="BK111" s="216"/>
      <c r="BL111" s="216"/>
      <c r="BM111" s="216"/>
      <c r="BN111" s="216"/>
      <c r="BO111" s="216"/>
      <c r="BP111" s="216"/>
      <c r="BQ111" s="216"/>
      <c r="BR111" s="216"/>
      <c r="BS111" s="216"/>
      <c r="BT111" s="216"/>
      <c r="BU111" s="216"/>
      <c r="BV111" s="216"/>
      <c r="BW111" s="216"/>
      <c r="BX111" s="216"/>
      <c r="BY111" s="216"/>
      <c r="BZ111" s="216"/>
      <c r="CA111" s="216"/>
      <c r="CB111" s="216"/>
      <c r="CC111" s="21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11"/>
  <sheetViews>
    <sheetView zoomScale="70" zoomScaleNormal="70" workbookViewId="0">
      <pane xSplit="3" ySplit="4" topLeftCell="BW5" activePane="bottomRight" state="frozen"/>
      <selection pane="topRight" activeCell="D1" sqref="D1"/>
      <selection pane="bottomLeft" activeCell="A5" sqref="A5"/>
      <selection pane="bottomRight" activeCell="A2" sqref="A2"/>
    </sheetView>
  </sheetViews>
  <sheetFormatPr defaultColWidth="9.1328125" defaultRowHeight="15" x14ac:dyDescent="0.4"/>
  <cols>
    <col min="1" max="1" width="23.1328125" style="123" bestFit="1" customWidth="1"/>
    <col min="2" max="2" width="75.73046875" style="49" customWidth="1"/>
    <col min="3" max="3" width="25.73046875" style="49" customWidth="1"/>
    <col min="4" max="75" width="12.73046875" style="54" customWidth="1"/>
    <col min="76" max="81" width="12.73046875" style="49" customWidth="1"/>
    <col min="82" max="82" width="9.1328125" style="49" customWidth="1"/>
    <col min="83" max="16384" width="9.1328125" style="49"/>
  </cols>
  <sheetData>
    <row r="1" spans="1:81" s="16" customFormat="1" ht="25.5" customHeight="1" thickBot="1" x14ac:dyDescent="0.4">
      <c r="A1" s="14" t="s">
        <v>44</v>
      </c>
      <c r="B1" s="42" t="s">
        <v>83</v>
      </c>
      <c r="C1" s="76"/>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row>
    <row r="2" spans="1:81" ht="33" customHeight="1" x14ac:dyDescent="0.4">
      <c r="A2" s="44" t="s">
        <v>45</v>
      </c>
      <c r="B2" s="18" t="s">
        <v>409</v>
      </c>
      <c r="C2" s="99"/>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50" customFormat="1" x14ac:dyDescent="0.4">
      <c r="A3" s="78">
        <v>2020</v>
      </c>
      <c r="B3" s="21" t="s">
        <v>410</v>
      </c>
      <c r="C3" s="23"/>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80"/>
      <c r="B4" s="80" t="s">
        <v>299</v>
      </c>
      <c r="C4" s="100"/>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112"/>
    </row>
    <row r="5" spans="1:81" ht="27" customHeight="1" x14ac:dyDescent="0.4">
      <c r="B5" s="63" t="s">
        <v>372</v>
      </c>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209" t="s">
        <v>373</v>
      </c>
      <c r="BI5" s="119"/>
      <c r="BJ5" s="119"/>
      <c r="BK5" s="119"/>
      <c r="BL5" s="119"/>
      <c r="BM5" s="119"/>
      <c r="BN5" s="119"/>
      <c r="BO5" s="119"/>
      <c r="BP5" s="119"/>
      <c r="BQ5" s="119"/>
      <c r="BR5" s="119"/>
      <c r="BS5" s="119"/>
      <c r="BT5" s="119"/>
      <c r="BU5" s="119"/>
      <c r="BV5" s="119"/>
      <c r="BW5" s="119"/>
      <c r="BX5" s="119"/>
      <c r="BY5" s="119"/>
      <c r="BZ5" s="119"/>
      <c r="CA5" s="119"/>
      <c r="CB5" s="119"/>
      <c r="CC5" s="120"/>
    </row>
    <row r="6" spans="1:81" x14ac:dyDescent="0.4">
      <c r="B6" s="59" t="s">
        <v>374</v>
      </c>
      <c r="AH6" s="119">
        <v>2912.5092665126658</v>
      </c>
      <c r="AI6" s="119">
        <v>2772.3335979338408</v>
      </c>
      <c r="AJ6" s="119">
        <v>2718.9775864477911</v>
      </c>
      <c r="AK6" s="119">
        <v>3118.3092203473789</v>
      </c>
      <c r="AL6" s="119">
        <v>2957.5421175490442</v>
      </c>
      <c r="AM6" s="119">
        <v>2954.6704663303071</v>
      </c>
      <c r="AN6" s="119">
        <v>3374.7245748611263</v>
      </c>
      <c r="AO6" s="119">
        <v>3686.1004185095085</v>
      </c>
      <c r="AP6" s="119">
        <v>3763.9500511155106</v>
      </c>
      <c r="AQ6" s="119">
        <v>3848.1028903406022</v>
      </c>
      <c r="AR6" s="119">
        <v>4254.6532040061984</v>
      </c>
      <c r="AS6" s="119">
        <v>4366.1931045528081</v>
      </c>
      <c r="AT6" s="119">
        <v>4536.5764269091369</v>
      </c>
      <c r="AU6" s="119">
        <v>5129.7186650310141</v>
      </c>
      <c r="AV6" s="119">
        <v>6757.9612733374133</v>
      </c>
      <c r="AW6" s="119">
        <v>6968.9455023583923</v>
      </c>
      <c r="AX6" s="119">
        <v>6932.3163637502366</v>
      </c>
      <c r="AY6" s="119">
        <v>6594.6896422589234</v>
      </c>
      <c r="AZ6" s="119">
        <v>6248.8324094178497</v>
      </c>
      <c r="BA6" s="119">
        <v>6200.4915546232287</v>
      </c>
      <c r="BB6" s="119">
        <v>5851.1054285265382</v>
      </c>
      <c r="BC6" s="119">
        <v>6085.880576092587</v>
      </c>
      <c r="BD6" s="119">
        <v>6473.2695498925668</v>
      </c>
      <c r="BE6" s="119">
        <v>6989.1859232514971</v>
      </c>
      <c r="BF6" s="119">
        <v>6833.595715829917</v>
      </c>
      <c r="BG6" s="119">
        <v>7237.6924283876415</v>
      </c>
      <c r="BH6" s="190">
        <v>8660.4503134213755</v>
      </c>
      <c r="BI6" s="119">
        <v>9081.7831695945169</v>
      </c>
      <c r="BJ6" s="119">
        <v>9438.8373566109112</v>
      </c>
      <c r="BK6" s="119">
        <v>9846.4517394791746</v>
      </c>
      <c r="BL6" s="119">
        <v>10024.175736510149</v>
      </c>
      <c r="BM6" s="119">
        <v>10411.549907694631</v>
      </c>
      <c r="BN6" s="119">
        <v>10366.77888781882</v>
      </c>
      <c r="BO6" s="119">
        <v>9976.5380872125188</v>
      </c>
      <c r="BP6" s="119">
        <v>9119.4421495678325</v>
      </c>
      <c r="BQ6" s="119">
        <v>8398.1017494901116</v>
      </c>
      <c r="BR6" s="119">
        <v>7736.3132193430974</v>
      </c>
      <c r="BS6" s="119">
        <v>7093.3074711771042</v>
      </c>
      <c r="BT6" s="119">
        <v>6451.5652433337073</v>
      </c>
      <c r="BU6" s="119">
        <v>6006.533335721575</v>
      </c>
      <c r="BV6" s="119">
        <v>5621.9196897382235</v>
      </c>
      <c r="BW6" s="119">
        <v>5403.5059005531957</v>
      </c>
      <c r="BX6" s="119">
        <v>5158.6765347061264</v>
      </c>
      <c r="BY6" s="119">
        <v>5280.6952382139034</v>
      </c>
      <c r="BZ6" s="119">
        <v>5196.9001640002289</v>
      </c>
      <c r="CA6" s="119">
        <v>4941.255240322218</v>
      </c>
      <c r="CB6" s="119">
        <v>4814.2180311759685</v>
      </c>
      <c r="CC6" s="120">
        <v>4755.9144697800757</v>
      </c>
    </row>
    <row r="7" spans="1:81" x14ac:dyDescent="0.4">
      <c r="B7" s="59" t="s">
        <v>375</v>
      </c>
      <c r="AH7" s="119">
        <v>674.91302076051079</v>
      </c>
      <c r="AI7" s="119">
        <v>648.65497643964864</v>
      </c>
      <c r="AJ7" s="119">
        <v>641.51460201511668</v>
      </c>
      <c r="AK7" s="119">
        <v>668.11511976538043</v>
      </c>
      <c r="AL7" s="119">
        <v>814.03125233284004</v>
      </c>
      <c r="AM7" s="119">
        <v>914.89796165557732</v>
      </c>
      <c r="AN7" s="119">
        <v>1001.9157064137743</v>
      </c>
      <c r="AO7" s="119">
        <v>1161.4845957666723</v>
      </c>
      <c r="AP7" s="119">
        <v>1391.4739900900277</v>
      </c>
      <c r="AQ7" s="119">
        <v>1435.0930092947481</v>
      </c>
      <c r="AR7" s="119">
        <v>1771.6467213416267</v>
      </c>
      <c r="AS7" s="119">
        <v>1921.0706137614804</v>
      </c>
      <c r="AT7" s="119">
        <v>2129.3472763809718</v>
      </c>
      <c r="AU7" s="119">
        <v>2602.058162573745</v>
      </c>
      <c r="AV7" s="119">
        <v>3442.4271614988593</v>
      </c>
      <c r="AW7" s="119">
        <v>4171.8135299723508</v>
      </c>
      <c r="AX7" s="119">
        <v>4817.1651628176251</v>
      </c>
      <c r="AY7" s="119">
        <v>5465.0437313164221</v>
      </c>
      <c r="AZ7" s="119">
        <v>5744.3395176483355</v>
      </c>
      <c r="BA7" s="119">
        <v>6046.0133658783079</v>
      </c>
      <c r="BB7" s="119">
        <v>6221.3466949350977</v>
      </c>
      <c r="BC7" s="119">
        <v>6520.4713604208073</v>
      </c>
      <c r="BD7" s="119">
        <v>6955.4056213741869</v>
      </c>
      <c r="BE7" s="119">
        <v>7430.0997922394981</v>
      </c>
      <c r="BF7" s="119">
        <v>7274.0304084871086</v>
      </c>
      <c r="BG7" s="119">
        <v>7467.1754802937594</v>
      </c>
      <c r="BH7" s="190">
        <v>6841.5416920610105</v>
      </c>
      <c r="BI7" s="119">
        <v>6405.0115906614719</v>
      </c>
      <c r="BJ7" s="119">
        <v>6285.99219170384</v>
      </c>
      <c r="BK7" s="119">
        <v>6758.6899163115049</v>
      </c>
      <c r="BL7" s="119">
        <v>6716.6355737705162</v>
      </c>
      <c r="BM7" s="119">
        <v>7263.9260777673699</v>
      </c>
      <c r="BN7" s="119">
        <v>7435.8619365410141</v>
      </c>
      <c r="BO7" s="119">
        <v>7679.1015545098462</v>
      </c>
      <c r="BP7" s="119">
        <v>8455.8192469440783</v>
      </c>
      <c r="BQ7" s="119">
        <v>9409.4178331485346</v>
      </c>
      <c r="BR7" s="119">
        <v>10807.067979605416</v>
      </c>
      <c r="BS7" s="119">
        <v>11725.210271866734</v>
      </c>
      <c r="BT7" s="119">
        <v>11664.186723635325</v>
      </c>
      <c r="BU7" s="119">
        <v>11940.589605584702</v>
      </c>
      <c r="BV7" s="119">
        <v>11526.472358510102</v>
      </c>
      <c r="BW7" s="119">
        <v>9971.2447286952647</v>
      </c>
      <c r="BX7" s="119">
        <v>8831.3441036491877</v>
      </c>
      <c r="BY7" s="119">
        <v>8687.4926901941053</v>
      </c>
      <c r="BZ7" s="119">
        <v>7897.4245523756463</v>
      </c>
      <c r="CA7" s="119">
        <v>6567.2326235204737</v>
      </c>
      <c r="CB7" s="119">
        <v>4657.9923549674595</v>
      </c>
      <c r="CC7" s="120">
        <v>2397.4783137385116</v>
      </c>
    </row>
    <row r="8" spans="1:81" x14ac:dyDescent="0.4">
      <c r="B8" s="59" t="s">
        <v>376</v>
      </c>
      <c r="AH8" s="119">
        <v>1734.0072994923892</v>
      </c>
      <c r="AI8" s="119">
        <v>1577.2090180553103</v>
      </c>
      <c r="AJ8" s="119">
        <v>1626.1649213871563</v>
      </c>
      <c r="AK8" s="119">
        <v>1905.2078733430762</v>
      </c>
      <c r="AL8" s="119">
        <v>2451.522690423225</v>
      </c>
      <c r="AM8" s="119">
        <v>2867.6801683368258</v>
      </c>
      <c r="AN8" s="119">
        <v>3082.3808984854359</v>
      </c>
      <c r="AO8" s="119">
        <v>3530.1603570408347</v>
      </c>
      <c r="AP8" s="119">
        <v>3828.4896610454748</v>
      </c>
      <c r="AQ8" s="119">
        <v>3901.8883182869131</v>
      </c>
      <c r="AR8" s="119">
        <v>4043.5771023367179</v>
      </c>
      <c r="AS8" s="119">
        <v>4110.494772239088</v>
      </c>
      <c r="AT8" s="119">
        <v>4499.7179795829652</v>
      </c>
      <c r="AU8" s="119">
        <v>5319.432698328028</v>
      </c>
      <c r="AV8" s="119">
        <v>6250.3890746961906</v>
      </c>
      <c r="AW8" s="119">
        <v>6608.0252478569673</v>
      </c>
      <c r="AX8" s="119">
        <v>7075.5388232683827</v>
      </c>
      <c r="AY8" s="119">
        <v>7234.1438591137621</v>
      </c>
      <c r="AZ8" s="119">
        <v>7064.5384487075198</v>
      </c>
      <c r="BA8" s="119">
        <v>6747.7387551770407</v>
      </c>
      <c r="BB8" s="119">
        <v>6371.7066852232902</v>
      </c>
      <c r="BC8" s="119">
        <v>6378.8269566397576</v>
      </c>
      <c r="BD8" s="119">
        <v>6851.0745370535742</v>
      </c>
      <c r="BE8" s="119">
        <v>7042.1579075115396</v>
      </c>
      <c r="BF8" s="119">
        <v>7050.0030734677066</v>
      </c>
      <c r="BG8" s="119">
        <v>7241.892064204977</v>
      </c>
      <c r="BH8" s="190">
        <v>6667.6450748150046</v>
      </c>
      <c r="BI8" s="119">
        <v>5572.3646117551352</v>
      </c>
      <c r="BJ8" s="119">
        <v>4953.3020009688025</v>
      </c>
      <c r="BK8" s="119">
        <v>4525.1904005038768</v>
      </c>
      <c r="BL8" s="119">
        <v>3983.6396677944522</v>
      </c>
      <c r="BM8" s="119">
        <v>3640.4759345071925</v>
      </c>
      <c r="BN8" s="119">
        <v>3252.9493251422705</v>
      </c>
      <c r="BO8" s="119">
        <v>2855.113216443317</v>
      </c>
      <c r="BP8" s="119">
        <v>2562.4883926240345</v>
      </c>
      <c r="BQ8" s="119">
        <v>2214.1989703330601</v>
      </c>
      <c r="BR8" s="119">
        <v>1998.580503561979</v>
      </c>
      <c r="BS8" s="119">
        <v>1818.4043924574121</v>
      </c>
      <c r="BT8" s="119">
        <v>1591.2327604361988</v>
      </c>
      <c r="BU8" s="119">
        <v>1504.4611215991386</v>
      </c>
      <c r="BV8" s="119">
        <v>1228.8813918770375</v>
      </c>
      <c r="BW8" s="119">
        <v>864.61045105687379</v>
      </c>
      <c r="BX8" s="119">
        <v>529.97583854645211</v>
      </c>
      <c r="BY8" s="119">
        <v>382.38352769686065</v>
      </c>
      <c r="BZ8" s="119">
        <v>280.78045495004341</v>
      </c>
      <c r="CA8" s="119">
        <v>192.82504234360482</v>
      </c>
      <c r="CB8" s="119">
        <v>143.92400574440251</v>
      </c>
      <c r="CC8" s="120">
        <v>41.596508579445135</v>
      </c>
    </row>
    <row r="9" spans="1:81" x14ac:dyDescent="0.4">
      <c r="B9" s="59" t="s">
        <v>377</v>
      </c>
      <c r="AH9" s="119">
        <v>2673.6938899358697</v>
      </c>
      <c r="AI9" s="119">
        <v>2323.6065251913442</v>
      </c>
      <c r="AJ9" s="119">
        <v>2961.4104302325736</v>
      </c>
      <c r="AK9" s="119">
        <v>5102.1049782325545</v>
      </c>
      <c r="AL9" s="119">
        <v>8068.0240337389978</v>
      </c>
      <c r="AM9" s="119">
        <v>9769.9103643023445</v>
      </c>
      <c r="AN9" s="119">
        <v>10586.81468816821</v>
      </c>
      <c r="AO9" s="119">
        <v>11329.852052223974</v>
      </c>
      <c r="AP9" s="119">
        <v>11193.749946252987</v>
      </c>
      <c r="AQ9" s="119">
        <v>9742.4968348203929</v>
      </c>
      <c r="AR9" s="119">
        <v>6987.907080939447</v>
      </c>
      <c r="AS9" s="119">
        <v>5603.4775884772225</v>
      </c>
      <c r="AT9" s="119">
        <v>5786.825429909064</v>
      </c>
      <c r="AU9" s="119">
        <v>7811.7543122299712</v>
      </c>
      <c r="AV9" s="119">
        <v>9750.8244874683332</v>
      </c>
      <c r="AW9" s="119">
        <v>10149.997549385655</v>
      </c>
      <c r="AX9" s="119">
        <v>9052.7074107627814</v>
      </c>
      <c r="AY9" s="119">
        <v>8180.6039466601815</v>
      </c>
      <c r="AZ9" s="119">
        <v>6866.6969749010887</v>
      </c>
      <c r="BA9" s="119">
        <v>5617.842554687043</v>
      </c>
      <c r="BB9" s="119">
        <v>4985.2404483240471</v>
      </c>
      <c r="BC9" s="119">
        <v>4500.536853941675</v>
      </c>
      <c r="BD9" s="119">
        <v>3849.6051877139616</v>
      </c>
      <c r="BE9" s="119">
        <v>3327.5894332487424</v>
      </c>
      <c r="BF9" s="119">
        <v>3208.7239177616366</v>
      </c>
      <c r="BG9" s="119">
        <v>3061.4367461121628</v>
      </c>
      <c r="BH9" s="190">
        <v>2551.8089310274877</v>
      </c>
      <c r="BI9" s="119">
        <v>2579.08289981395</v>
      </c>
      <c r="BJ9" s="119">
        <v>2696.029905872053</v>
      </c>
      <c r="BK9" s="119">
        <v>2429.103674276214</v>
      </c>
      <c r="BL9" s="119">
        <v>2770.5914626856752</v>
      </c>
      <c r="BM9" s="119">
        <v>4604.9254857602227</v>
      </c>
      <c r="BN9" s="119">
        <v>4618.958425503336</v>
      </c>
      <c r="BO9" s="119">
        <v>5184.0686170174895</v>
      </c>
      <c r="BP9" s="119">
        <v>5472.814505917635</v>
      </c>
      <c r="BQ9" s="119">
        <v>4545.5866745865469</v>
      </c>
      <c r="BR9" s="119">
        <v>3171.4620508415564</v>
      </c>
      <c r="BS9" s="119">
        <v>2338.0427179148919</v>
      </c>
      <c r="BT9" s="119">
        <v>1834.7309775829849</v>
      </c>
      <c r="BU9" s="119">
        <v>1614.4393929340313</v>
      </c>
      <c r="BV9" s="119">
        <v>1252.3933557470541</v>
      </c>
      <c r="BW9" s="119">
        <v>643.80183446278647</v>
      </c>
      <c r="BX9" s="119">
        <v>411.70953255984182</v>
      </c>
      <c r="BY9" s="119">
        <v>71.216110033331248</v>
      </c>
      <c r="BZ9" s="119">
        <v>0</v>
      </c>
      <c r="CA9" s="119">
        <v>0</v>
      </c>
      <c r="CB9" s="119">
        <v>0</v>
      </c>
      <c r="CC9" s="120">
        <v>0</v>
      </c>
    </row>
    <row r="10" spans="1:81" x14ac:dyDescent="0.4">
      <c r="B10" s="59" t="s">
        <v>378</v>
      </c>
      <c r="AH10" s="119">
        <v>109.02441104592866</v>
      </c>
      <c r="AI10" s="119">
        <v>119.9567422182912</v>
      </c>
      <c r="AJ10" s="119">
        <v>126.81102597973238</v>
      </c>
      <c r="AK10" s="119">
        <v>156.09598707245706</v>
      </c>
      <c r="AL10" s="119">
        <v>204.29355753526872</v>
      </c>
      <c r="AM10" s="119">
        <v>266.9702248765455</v>
      </c>
      <c r="AN10" s="119">
        <v>317.88826945706154</v>
      </c>
      <c r="AO10" s="119">
        <v>311.88012293734715</v>
      </c>
      <c r="AP10" s="119">
        <v>384.65607518258651</v>
      </c>
      <c r="AQ10" s="119">
        <v>523.18552638684173</v>
      </c>
      <c r="AR10" s="119">
        <v>341.93699673562486</v>
      </c>
      <c r="AS10" s="119">
        <v>345.0259860635918</v>
      </c>
      <c r="AT10" s="119">
        <v>553.15026022512677</v>
      </c>
      <c r="AU10" s="119">
        <v>797.95749650146797</v>
      </c>
      <c r="AV10" s="119">
        <v>609.06488527524107</v>
      </c>
      <c r="AW10" s="119">
        <v>602.63597965215024</v>
      </c>
      <c r="AX10" s="119">
        <v>744.14198088764249</v>
      </c>
      <c r="AY10" s="119">
        <v>838.8095814956863</v>
      </c>
      <c r="AZ10" s="119">
        <v>738.22215537682257</v>
      </c>
      <c r="BA10" s="119">
        <v>669.37864260653998</v>
      </c>
      <c r="BB10" s="119">
        <v>618.72327616546374</v>
      </c>
      <c r="BC10" s="119">
        <v>462.47219753612143</v>
      </c>
      <c r="BD10" s="119">
        <v>461.9448451175698</v>
      </c>
      <c r="BE10" s="119">
        <v>507.76314116874602</v>
      </c>
      <c r="BF10" s="119">
        <v>539.97401668626264</v>
      </c>
      <c r="BG10" s="119">
        <v>723.49732139373498</v>
      </c>
      <c r="BH10" s="190">
        <v>1037.8721520237614</v>
      </c>
      <c r="BI10" s="119">
        <v>953.64166980754305</v>
      </c>
      <c r="BJ10" s="119">
        <v>907.05365191160536</v>
      </c>
      <c r="BK10" s="119">
        <v>782.37746076638825</v>
      </c>
      <c r="BL10" s="119">
        <v>682.72731821365642</v>
      </c>
      <c r="BM10" s="119">
        <v>699.98099927680801</v>
      </c>
      <c r="BN10" s="119">
        <v>798.8271476251615</v>
      </c>
      <c r="BO10" s="119">
        <v>806.01485174615937</v>
      </c>
      <c r="BP10" s="119">
        <v>860.85845189555153</v>
      </c>
      <c r="BQ10" s="119">
        <v>876.17797993918941</v>
      </c>
      <c r="BR10" s="119">
        <v>864.42424360320831</v>
      </c>
      <c r="BS10" s="119">
        <v>872.3956563098252</v>
      </c>
      <c r="BT10" s="119">
        <v>836.7048534295742</v>
      </c>
      <c r="BU10" s="119">
        <v>856.39026786800719</v>
      </c>
      <c r="BV10" s="119">
        <v>779.54130252217658</v>
      </c>
      <c r="BW10" s="119">
        <v>604.08395441688674</v>
      </c>
      <c r="BX10" s="119">
        <v>491.42856562960839</v>
      </c>
      <c r="BY10" s="119">
        <v>348.58707646242891</v>
      </c>
      <c r="BZ10" s="119">
        <v>247.95792436064835</v>
      </c>
      <c r="CA10" s="119">
        <v>157.03513233797392</v>
      </c>
      <c r="CB10" s="119">
        <v>87.824571648621102</v>
      </c>
      <c r="CC10" s="120">
        <v>18.239328298013639</v>
      </c>
    </row>
    <row r="11" spans="1:81" ht="26.25" customHeight="1" x14ac:dyDescent="0.4">
      <c r="B11" s="60" t="s">
        <v>379</v>
      </c>
      <c r="AH11" s="119">
        <v>5191.6386212346979</v>
      </c>
      <c r="AI11" s="119">
        <v>4669.4272619045942</v>
      </c>
      <c r="AJ11" s="119">
        <v>5355.9009796145792</v>
      </c>
      <c r="AK11" s="119">
        <v>7831.5239584134688</v>
      </c>
      <c r="AL11" s="119">
        <v>11537.871534030332</v>
      </c>
      <c r="AM11" s="119">
        <v>13819.458719171294</v>
      </c>
      <c r="AN11" s="119">
        <v>14988.999562524481</v>
      </c>
      <c r="AO11" s="119">
        <v>16333.377127968828</v>
      </c>
      <c r="AP11" s="119">
        <v>16798.369672571076</v>
      </c>
      <c r="AQ11" s="119">
        <v>15602.663688788896</v>
      </c>
      <c r="AR11" s="119">
        <v>13145.067901353417</v>
      </c>
      <c r="AS11" s="119">
        <v>11980.068960541383</v>
      </c>
      <c r="AT11" s="119">
        <v>12969.040946098126</v>
      </c>
      <c r="AU11" s="119">
        <v>16531.20266963321</v>
      </c>
      <c r="AV11" s="119">
        <v>20052.705608938624</v>
      </c>
      <c r="AW11" s="119">
        <v>21532.472306867123</v>
      </c>
      <c r="AX11" s="119">
        <v>21689.553377736433</v>
      </c>
      <c r="AY11" s="119">
        <v>21718.601118586052</v>
      </c>
      <c r="AZ11" s="119">
        <v>20413.797096633767</v>
      </c>
      <c r="BA11" s="119">
        <v>19080.973318348933</v>
      </c>
      <c r="BB11" s="119">
        <v>18197.017104647901</v>
      </c>
      <c r="BC11" s="119">
        <v>17862.307368538361</v>
      </c>
      <c r="BD11" s="119">
        <v>18118.030191259291</v>
      </c>
      <c r="BE11" s="119">
        <v>18307.610274168528</v>
      </c>
      <c r="BF11" s="119">
        <v>18072.731416402716</v>
      </c>
      <c r="BG11" s="119">
        <v>18494.001612004635</v>
      </c>
      <c r="BH11" s="190">
        <v>17098.867849927261</v>
      </c>
      <c r="BI11" s="119">
        <v>15510.1007720381</v>
      </c>
      <c r="BJ11" s="119">
        <v>14842.3777504563</v>
      </c>
      <c r="BK11" s="119">
        <v>14495.361451857985</v>
      </c>
      <c r="BL11" s="119">
        <v>14153.5940224643</v>
      </c>
      <c r="BM11" s="119">
        <v>16209.308497311593</v>
      </c>
      <c r="BN11" s="119">
        <v>16106.596834811782</v>
      </c>
      <c r="BO11" s="119">
        <v>16524.298239716813</v>
      </c>
      <c r="BP11" s="119">
        <v>17351.980597381302</v>
      </c>
      <c r="BQ11" s="119">
        <v>17045.38145800733</v>
      </c>
      <c r="BR11" s="119">
        <v>16841.53477761216</v>
      </c>
      <c r="BS11" s="119">
        <v>16754.053038548864</v>
      </c>
      <c r="BT11" s="119">
        <v>15926.855315084082</v>
      </c>
      <c r="BU11" s="119">
        <v>15915.880387985882</v>
      </c>
      <c r="BV11" s="119">
        <v>14787.28840865637</v>
      </c>
      <c r="BW11" s="119">
        <v>12083.740968631813</v>
      </c>
      <c r="BX11" s="119">
        <v>10264.45804038509</v>
      </c>
      <c r="BY11" s="119">
        <v>9489.6794043867249</v>
      </c>
      <c r="BZ11" s="119">
        <v>8426.1629316863382</v>
      </c>
      <c r="CA11" s="119">
        <v>6917.092798202053</v>
      </c>
      <c r="CB11" s="119">
        <v>4889.7409323604834</v>
      </c>
      <c r="CC11" s="120">
        <v>2457.3141506159704</v>
      </c>
    </row>
    <row r="12" spans="1:81" x14ac:dyDescent="0.4">
      <c r="B12" s="60" t="s">
        <v>380</v>
      </c>
      <c r="AH12" s="119">
        <v>8104.1478877473637</v>
      </c>
      <c r="AI12" s="119">
        <v>7441.760859838435</v>
      </c>
      <c r="AJ12" s="119">
        <v>8074.8785660623698</v>
      </c>
      <c r="AK12" s="119">
        <v>10949.833178760848</v>
      </c>
      <c r="AL12" s="119">
        <v>14495.413651579376</v>
      </c>
      <c r="AM12" s="119">
        <v>16774.129185501602</v>
      </c>
      <c r="AN12" s="119">
        <v>18363.724137385609</v>
      </c>
      <c r="AO12" s="119">
        <v>20019.477546478338</v>
      </c>
      <c r="AP12" s="119">
        <v>20562.319723686585</v>
      </c>
      <c r="AQ12" s="119">
        <v>19450.7665791295</v>
      </c>
      <c r="AR12" s="119">
        <v>17399.721105359615</v>
      </c>
      <c r="AS12" s="119">
        <v>16346.26206509419</v>
      </c>
      <c r="AT12" s="119">
        <v>17505.617373007262</v>
      </c>
      <c r="AU12" s="119">
        <v>21660.921334664225</v>
      </c>
      <c r="AV12" s="119">
        <v>26810.666882276037</v>
      </c>
      <c r="AW12" s="119">
        <v>28501.417809225517</v>
      </c>
      <c r="AX12" s="119">
        <v>28621.869741486669</v>
      </c>
      <c r="AY12" s="119">
        <v>28313.290760844975</v>
      </c>
      <c r="AZ12" s="119">
        <v>26662.629506051617</v>
      </c>
      <c r="BA12" s="119">
        <v>25281.464872972159</v>
      </c>
      <c r="BB12" s="119">
        <v>24048.122533174435</v>
      </c>
      <c r="BC12" s="119">
        <v>23948.187944630947</v>
      </c>
      <c r="BD12" s="119">
        <v>24591.299741151859</v>
      </c>
      <c r="BE12" s="119">
        <v>25296.796197420026</v>
      </c>
      <c r="BF12" s="119">
        <v>24906.327132232633</v>
      </c>
      <c r="BG12" s="119">
        <v>25731.694040392274</v>
      </c>
      <c r="BH12" s="190">
        <v>25759.318163348635</v>
      </c>
      <c r="BI12" s="119">
        <v>24591.883941632615</v>
      </c>
      <c r="BJ12" s="119">
        <v>24281.215107067212</v>
      </c>
      <c r="BK12" s="119">
        <v>24341.813191337158</v>
      </c>
      <c r="BL12" s="119">
        <v>24177.769758974449</v>
      </c>
      <c r="BM12" s="119">
        <v>26620.858405006224</v>
      </c>
      <c r="BN12" s="119">
        <v>26473.375722630601</v>
      </c>
      <c r="BO12" s="119">
        <v>26500.836326929333</v>
      </c>
      <c r="BP12" s="119">
        <v>26471.422746949131</v>
      </c>
      <c r="BQ12" s="119">
        <v>25443.48320749744</v>
      </c>
      <c r="BR12" s="119">
        <v>24577.847996955254</v>
      </c>
      <c r="BS12" s="119">
        <v>23847.360509725968</v>
      </c>
      <c r="BT12" s="119">
        <v>22378.420558417791</v>
      </c>
      <c r="BU12" s="119">
        <v>21922.413723707457</v>
      </c>
      <c r="BV12" s="119">
        <v>20409.208098394593</v>
      </c>
      <c r="BW12" s="119">
        <v>17487.246869185008</v>
      </c>
      <c r="BX12" s="119">
        <v>15423.134575091217</v>
      </c>
      <c r="BY12" s="119">
        <v>14770.374642600629</v>
      </c>
      <c r="BZ12" s="119">
        <v>13623.063095686566</v>
      </c>
      <c r="CA12" s="119">
        <v>11858.348038524271</v>
      </c>
      <c r="CB12" s="119">
        <v>9703.9589635364518</v>
      </c>
      <c r="CC12" s="120">
        <v>7213.2286203960466</v>
      </c>
    </row>
    <row r="13" spans="1:81" ht="25.5" customHeight="1" x14ac:dyDescent="0.4">
      <c r="B13" s="63" t="s">
        <v>381</v>
      </c>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90"/>
      <c r="BI13" s="119"/>
      <c r="BJ13" s="119"/>
      <c r="BK13" s="119"/>
      <c r="BL13" s="119"/>
      <c r="BM13" s="119"/>
      <c r="BN13" s="119"/>
      <c r="BO13" s="119"/>
      <c r="BP13" s="119"/>
      <c r="BQ13" s="119"/>
      <c r="BR13" s="119"/>
      <c r="BS13" s="119"/>
      <c r="BT13" s="119"/>
      <c r="BU13" s="119"/>
      <c r="BV13" s="119"/>
      <c r="BW13" s="119"/>
      <c r="BX13" s="119"/>
      <c r="BY13" s="119"/>
      <c r="BZ13" s="119"/>
      <c r="CA13" s="119"/>
      <c r="CB13" s="119"/>
      <c r="CC13" s="120"/>
    </row>
    <row r="14" spans="1:81" x14ac:dyDescent="0.4">
      <c r="B14" s="59" t="s">
        <v>374</v>
      </c>
      <c r="AH14" s="119"/>
      <c r="AI14" s="119"/>
      <c r="AJ14" s="119"/>
      <c r="AK14" s="119"/>
      <c r="AL14" s="119"/>
      <c r="AM14" s="119"/>
      <c r="AN14" s="119"/>
      <c r="AO14" s="119"/>
      <c r="AP14" s="119"/>
      <c r="AQ14" s="119"/>
      <c r="AR14" s="119"/>
      <c r="AS14" s="119"/>
      <c r="AT14" s="119"/>
      <c r="AU14" s="119"/>
      <c r="AV14" s="119"/>
      <c r="AW14" s="119"/>
      <c r="AX14" s="119"/>
      <c r="AY14" s="119"/>
      <c r="AZ14" s="119"/>
      <c r="BA14" s="119">
        <v>191.94067766937087</v>
      </c>
      <c r="BB14" s="119">
        <v>213.70272570228281</v>
      </c>
      <c r="BC14" s="119">
        <v>176.57377506164036</v>
      </c>
      <c r="BD14" s="119">
        <v>198.31635799225498</v>
      </c>
      <c r="BE14" s="119">
        <v>187.56354476771455</v>
      </c>
      <c r="BF14" s="119">
        <v>153.14131321681955</v>
      </c>
      <c r="BG14" s="119">
        <v>150.50725733896348</v>
      </c>
      <c r="BH14" s="190">
        <v>164.19796139616074</v>
      </c>
      <c r="BI14" s="119">
        <v>189.65501160646622</v>
      </c>
      <c r="BJ14" s="119">
        <v>196.10009887697464</v>
      </c>
      <c r="BK14" s="119">
        <v>225.07321557334268</v>
      </c>
      <c r="BL14" s="119">
        <v>224.08044867848471</v>
      </c>
      <c r="BM14" s="119">
        <v>216.32865359949173</v>
      </c>
      <c r="BN14" s="119">
        <v>175.33383608942444</v>
      </c>
      <c r="BO14" s="119">
        <v>123.77511224422501</v>
      </c>
      <c r="BP14" s="119">
        <v>112.31026821390239</v>
      </c>
      <c r="BQ14" s="119">
        <v>100.77927031422445</v>
      </c>
      <c r="BR14" s="119">
        <v>87.526567342327098</v>
      </c>
      <c r="BS14" s="119">
        <v>67.21405952527104</v>
      </c>
      <c r="BT14" s="119">
        <v>49.990192792499585</v>
      </c>
      <c r="BU14" s="119">
        <v>40.956321901206323</v>
      </c>
      <c r="BV14" s="119"/>
      <c r="BW14" s="119"/>
      <c r="BX14" s="119"/>
      <c r="BY14" s="119"/>
      <c r="BZ14" s="119"/>
      <c r="CA14" s="119"/>
      <c r="CB14" s="119"/>
      <c r="CC14" s="120"/>
    </row>
    <row r="15" spans="1:81" x14ac:dyDescent="0.4">
      <c r="B15" s="59" t="s">
        <v>229</v>
      </c>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v>0.70155054456904276</v>
      </c>
      <c r="BM15" s="119">
        <v>33.069179995268314</v>
      </c>
      <c r="BN15" s="119">
        <v>64.477086757465713</v>
      </c>
      <c r="BO15" s="119">
        <v>72.552483085350218</v>
      </c>
      <c r="BP15" s="119">
        <v>113.417456550534</v>
      </c>
      <c r="BQ15" s="119">
        <v>113.3711998583604</v>
      </c>
      <c r="BR15" s="119">
        <v>124.54558225225512</v>
      </c>
      <c r="BS15" s="119">
        <v>121.5327384986149</v>
      </c>
      <c r="BT15" s="119">
        <v>114.01480653098014</v>
      </c>
      <c r="BU15" s="119">
        <v>94.140041080410242</v>
      </c>
      <c r="BV15" s="119"/>
      <c r="BW15" s="119"/>
      <c r="BX15" s="119"/>
      <c r="BY15" s="119"/>
      <c r="BZ15" s="119"/>
      <c r="CA15" s="119"/>
      <c r="CB15" s="119"/>
      <c r="CC15" s="120"/>
    </row>
    <row r="16" spans="1:81" x14ac:dyDescent="0.4">
      <c r="B16" s="155" t="s">
        <v>382</v>
      </c>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v>0.65155921669449401</v>
      </c>
      <c r="BM16" s="119">
        <v>23.218125764449926</v>
      </c>
      <c r="BN16" s="119">
        <v>29.547302660770541</v>
      </c>
      <c r="BO16" s="119">
        <v>25.373121068185981</v>
      </c>
      <c r="BP16" s="119">
        <v>30.100389183083404</v>
      </c>
      <c r="BQ16" s="119">
        <v>20.179600864927036</v>
      </c>
      <c r="BR16" s="119">
        <v>16.831642473678045</v>
      </c>
      <c r="BS16" s="119">
        <v>10.188228006027826</v>
      </c>
      <c r="BT16" s="119">
        <v>7.0267839795253781</v>
      </c>
      <c r="BU16" s="119">
        <v>5.2781587703446107</v>
      </c>
      <c r="BV16" s="119"/>
      <c r="BW16" s="119"/>
      <c r="BX16" s="119"/>
      <c r="BY16" s="119"/>
      <c r="BZ16" s="119"/>
      <c r="CA16" s="119"/>
      <c r="CB16" s="119"/>
      <c r="CC16" s="120"/>
    </row>
    <row r="17" spans="2:81" x14ac:dyDescent="0.4">
      <c r="B17" s="155" t="s">
        <v>411</v>
      </c>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v>3.1840779450659357E-2</v>
      </c>
      <c r="BM17" s="119">
        <v>2.9550353818906849</v>
      </c>
      <c r="BN17" s="119">
        <v>24.174955654563547</v>
      </c>
      <c r="BO17" s="119">
        <v>33.39214530867941</v>
      </c>
      <c r="BP17" s="119">
        <v>47.24301581185081</v>
      </c>
      <c r="BQ17" s="119">
        <v>32.609492588552264</v>
      </c>
      <c r="BR17" s="119">
        <v>26.954795117098588</v>
      </c>
      <c r="BS17" s="119">
        <v>20.851007488736137</v>
      </c>
      <c r="BT17" s="119">
        <v>17.184935198789063</v>
      </c>
      <c r="BU17" s="119">
        <v>13.533608399782119</v>
      </c>
      <c r="BV17" s="119"/>
      <c r="BW17" s="119"/>
      <c r="BX17" s="119"/>
      <c r="BY17" s="119"/>
      <c r="BZ17" s="119"/>
      <c r="CA17" s="119"/>
      <c r="CB17" s="119"/>
      <c r="CC17" s="120"/>
    </row>
    <row r="18" spans="2:81" x14ac:dyDescent="0.4">
      <c r="B18" s="155" t="s">
        <v>412</v>
      </c>
      <c r="C18" s="211"/>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v>1.8150548423889284E-2</v>
      </c>
      <c r="BM18" s="119">
        <v>6.8960188489277074</v>
      </c>
      <c r="BN18" s="119">
        <v>10.754828442131625</v>
      </c>
      <c r="BO18" s="119">
        <v>13.787216708484824</v>
      </c>
      <c r="BP18" s="119">
        <v>36.07405155559978</v>
      </c>
      <c r="BQ18" s="119">
        <v>60.58210640488111</v>
      </c>
      <c r="BR18" s="119">
        <v>80.759144661478487</v>
      </c>
      <c r="BS18" s="119">
        <v>90.493503003850947</v>
      </c>
      <c r="BT18" s="119">
        <v>89.803087352665699</v>
      </c>
      <c r="BU18" s="119">
        <v>75.328273910283514</v>
      </c>
      <c r="BV18" s="119"/>
      <c r="BW18" s="119"/>
      <c r="BX18" s="119"/>
      <c r="BY18" s="119"/>
      <c r="BZ18" s="119"/>
      <c r="CA18" s="119"/>
      <c r="CB18" s="119"/>
      <c r="CC18" s="120"/>
    </row>
    <row r="19" spans="2:81" ht="25.5" customHeight="1" x14ac:dyDescent="0.4">
      <c r="B19" s="59" t="s">
        <v>385</v>
      </c>
      <c r="AH19" s="119"/>
      <c r="AI19" s="119"/>
      <c r="AJ19" s="119"/>
      <c r="AK19" s="119"/>
      <c r="AL19" s="119"/>
      <c r="AM19" s="119"/>
      <c r="AN19" s="119"/>
      <c r="AO19" s="119"/>
      <c r="AP19" s="119"/>
      <c r="AQ19" s="119"/>
      <c r="AR19" s="119"/>
      <c r="AS19" s="119"/>
      <c r="AT19" s="119"/>
      <c r="AU19" s="119"/>
      <c r="AV19" s="119"/>
      <c r="AW19" s="119"/>
      <c r="AX19" s="119"/>
      <c r="AY19" s="119"/>
      <c r="AZ19" s="119"/>
      <c r="BA19" s="119">
        <v>268.65838618156056</v>
      </c>
      <c r="BB19" s="119">
        <v>302.42359783261264</v>
      </c>
      <c r="BC19" s="119">
        <v>241.38709965909737</v>
      </c>
      <c r="BD19" s="119">
        <v>267.79457607936689</v>
      </c>
      <c r="BE19" s="119">
        <v>240.25991835814131</v>
      </c>
      <c r="BF19" s="119">
        <v>181.59808441177847</v>
      </c>
      <c r="BG19" s="119">
        <v>167.57549065492125</v>
      </c>
      <c r="BH19" s="190">
        <v>169.41378532621405</v>
      </c>
      <c r="BI19" s="119">
        <v>175.43021880786682</v>
      </c>
      <c r="BJ19" s="119">
        <v>169.32596536566254</v>
      </c>
      <c r="BK19" s="119">
        <v>179.74715880529772</v>
      </c>
      <c r="BL19" s="119">
        <v>169.10526450124928</v>
      </c>
      <c r="BM19" s="119">
        <v>156.16264706997055</v>
      </c>
      <c r="BN19" s="119">
        <v>119.75560190266684</v>
      </c>
      <c r="BO19" s="119">
        <v>73.138466122996917</v>
      </c>
      <c r="BP19" s="119">
        <v>44.894461725895212</v>
      </c>
      <c r="BQ19" s="119">
        <v>18.969380420892779</v>
      </c>
      <c r="BR19" s="119">
        <v>7.7329528260213323</v>
      </c>
      <c r="BS19" s="119">
        <v>2.772657444971903</v>
      </c>
      <c r="BT19" s="119">
        <v>0.35598171000357665</v>
      </c>
      <c r="BU19" s="119">
        <v>0</v>
      </c>
      <c r="BV19" s="119"/>
      <c r="BW19" s="119"/>
      <c r="BX19" s="119"/>
      <c r="BY19" s="119"/>
      <c r="BZ19" s="119"/>
      <c r="CA19" s="119"/>
      <c r="CB19" s="119"/>
      <c r="CC19" s="120"/>
    </row>
    <row r="20" spans="2:81" x14ac:dyDescent="0.4">
      <c r="B20" s="59" t="s">
        <v>376</v>
      </c>
      <c r="AH20" s="119"/>
      <c r="AI20" s="119"/>
      <c r="AJ20" s="119"/>
      <c r="AK20" s="119"/>
      <c r="AL20" s="119"/>
      <c r="AM20" s="119"/>
      <c r="AN20" s="119"/>
      <c r="AO20" s="119"/>
      <c r="AP20" s="119"/>
      <c r="AQ20" s="119"/>
      <c r="AR20" s="119"/>
      <c r="AS20" s="119"/>
      <c r="AT20" s="119"/>
      <c r="AU20" s="119"/>
      <c r="AV20" s="119"/>
      <c r="AW20" s="119"/>
      <c r="AX20" s="119"/>
      <c r="AY20" s="119"/>
      <c r="AZ20" s="119"/>
      <c r="BA20" s="119">
        <v>334.19978682651333</v>
      </c>
      <c r="BB20" s="119">
        <v>320.77717691187013</v>
      </c>
      <c r="BC20" s="119">
        <v>226.40836150797116</v>
      </c>
      <c r="BD20" s="119">
        <v>218.80235822175965</v>
      </c>
      <c r="BE20" s="119">
        <v>178.85850599488003</v>
      </c>
      <c r="BF20" s="119">
        <v>114.09033939688082</v>
      </c>
      <c r="BG20" s="119">
        <v>93.953109772952999</v>
      </c>
      <c r="BH20" s="190">
        <v>89.606647522470681</v>
      </c>
      <c r="BI20" s="119">
        <v>90.035334507156449</v>
      </c>
      <c r="BJ20" s="119">
        <v>87.212236181160634</v>
      </c>
      <c r="BK20" s="119">
        <v>84.115099893754874</v>
      </c>
      <c r="BL20" s="119">
        <v>79.091809934252623</v>
      </c>
      <c r="BM20" s="119">
        <v>86.700528238346905</v>
      </c>
      <c r="BN20" s="119">
        <v>81.042916044695133</v>
      </c>
      <c r="BO20" s="119">
        <v>56.911662942816484</v>
      </c>
      <c r="BP20" s="119">
        <v>40.894205274163902</v>
      </c>
      <c r="BQ20" s="119">
        <v>33.205597827008802</v>
      </c>
      <c r="BR20" s="119">
        <v>31.998591116250548</v>
      </c>
      <c r="BS20" s="119">
        <v>26.617406611407308</v>
      </c>
      <c r="BT20" s="119">
        <v>20.235569167638971</v>
      </c>
      <c r="BU20" s="119">
        <v>15.272289851761878</v>
      </c>
      <c r="BV20" s="119"/>
      <c r="BW20" s="119"/>
      <c r="BX20" s="119"/>
      <c r="BY20" s="119"/>
      <c r="BZ20" s="119"/>
      <c r="CA20" s="119"/>
      <c r="CB20" s="119"/>
      <c r="CC20" s="120"/>
    </row>
    <row r="21" spans="2:81" x14ac:dyDescent="0.4">
      <c r="B21" s="59" t="s">
        <v>377</v>
      </c>
      <c r="AH21" s="119"/>
      <c r="AI21" s="119"/>
      <c r="AJ21" s="119"/>
      <c r="AK21" s="119"/>
      <c r="AL21" s="119"/>
      <c r="AM21" s="119"/>
      <c r="AN21" s="119"/>
      <c r="AO21" s="119"/>
      <c r="AP21" s="119"/>
      <c r="AQ21" s="119"/>
      <c r="AR21" s="119"/>
      <c r="AS21" s="119"/>
      <c r="AT21" s="119"/>
      <c r="AU21" s="119"/>
      <c r="AV21" s="119"/>
      <c r="AW21" s="119"/>
      <c r="AX21" s="119"/>
      <c r="AY21" s="119"/>
      <c r="AZ21" s="119"/>
      <c r="BA21" s="119">
        <v>237.38568543880291</v>
      </c>
      <c r="BB21" s="119">
        <v>191.34479514061425</v>
      </c>
      <c r="BC21" s="119">
        <v>120.5698731186876</v>
      </c>
      <c r="BD21" s="119">
        <v>104.02582497362731</v>
      </c>
      <c r="BE21" s="119">
        <v>68.798437609373039</v>
      </c>
      <c r="BF21" s="119">
        <v>44.716214545691081</v>
      </c>
      <c r="BG21" s="119">
        <v>39.036368411344512</v>
      </c>
      <c r="BH21" s="190">
        <v>32.303318584488601</v>
      </c>
      <c r="BI21" s="119">
        <v>29.662757724081096</v>
      </c>
      <c r="BJ21" s="119">
        <v>31.371024889431087</v>
      </c>
      <c r="BK21" s="119">
        <v>30.25390325248328</v>
      </c>
      <c r="BL21" s="119">
        <v>32.378453681870255</v>
      </c>
      <c r="BM21" s="119">
        <v>158.96505733684853</v>
      </c>
      <c r="BN21" s="119">
        <v>152.44206041791361</v>
      </c>
      <c r="BO21" s="119">
        <v>93.428049985590988</v>
      </c>
      <c r="BP21" s="119">
        <v>78.546899214462186</v>
      </c>
      <c r="BQ21" s="119">
        <v>51.763728445383009</v>
      </c>
      <c r="BR21" s="119">
        <v>30.016267425010881</v>
      </c>
      <c r="BS21" s="119">
        <v>17.631854881658036</v>
      </c>
      <c r="BT21" s="119">
        <v>10.307680590187834</v>
      </c>
      <c r="BU21" s="119">
        <v>5.9651726632775741</v>
      </c>
      <c r="BV21" s="119"/>
      <c r="BW21" s="119"/>
      <c r="BX21" s="119"/>
      <c r="BY21" s="119"/>
      <c r="BZ21" s="119"/>
      <c r="CA21" s="119"/>
      <c r="CB21" s="119"/>
      <c r="CC21" s="120"/>
    </row>
    <row r="22" spans="2:81" x14ac:dyDescent="0.4">
      <c r="B22" s="59" t="s">
        <v>378</v>
      </c>
      <c r="AH22" s="119"/>
      <c r="AI22" s="119"/>
      <c r="AJ22" s="119"/>
      <c r="AK22" s="119"/>
      <c r="AL22" s="119"/>
      <c r="AM22" s="119"/>
      <c r="AN22" s="119"/>
      <c r="AO22" s="119"/>
      <c r="AP22" s="119"/>
      <c r="AQ22" s="119"/>
      <c r="AR22" s="119"/>
      <c r="AS22" s="119"/>
      <c r="AT22" s="119"/>
      <c r="AU22" s="119"/>
      <c r="AV22" s="119"/>
      <c r="AW22" s="119"/>
      <c r="AX22" s="119"/>
      <c r="AY22" s="119"/>
      <c r="AZ22" s="119"/>
      <c r="BA22" s="119">
        <v>63.745773948162899</v>
      </c>
      <c r="BB22" s="119">
        <v>55.878432111337474</v>
      </c>
      <c r="BC22" s="119">
        <v>36.090759247800889</v>
      </c>
      <c r="BD22" s="119">
        <v>34.74335698783679</v>
      </c>
      <c r="BE22" s="119">
        <v>30.4257906571201</v>
      </c>
      <c r="BF22" s="119">
        <v>19.933410104142943</v>
      </c>
      <c r="BG22" s="119">
        <v>15.477071964115691</v>
      </c>
      <c r="BH22" s="190">
        <v>26.030432003219982</v>
      </c>
      <c r="BI22" s="119">
        <v>27.611868996106477</v>
      </c>
      <c r="BJ22" s="119">
        <v>28.033881907809551</v>
      </c>
      <c r="BK22" s="119">
        <v>31.88314464074875</v>
      </c>
      <c r="BL22" s="119">
        <v>31.252846317718749</v>
      </c>
      <c r="BM22" s="119">
        <v>31.562978156615003</v>
      </c>
      <c r="BN22" s="119">
        <v>23.134053355292515</v>
      </c>
      <c r="BO22" s="119">
        <v>18.518549062100838</v>
      </c>
      <c r="BP22" s="119">
        <v>21.794559819064958</v>
      </c>
      <c r="BQ22" s="119">
        <v>24.1093976788442</v>
      </c>
      <c r="BR22" s="119">
        <v>19.613181707766355</v>
      </c>
      <c r="BS22" s="119">
        <v>19.312068995160637</v>
      </c>
      <c r="BT22" s="119">
        <v>15.550052749098882</v>
      </c>
      <c r="BU22" s="119">
        <v>12.531262429670452</v>
      </c>
      <c r="BV22" s="119"/>
      <c r="BW22" s="119"/>
      <c r="BX22" s="119"/>
      <c r="BY22" s="119"/>
      <c r="BZ22" s="119"/>
      <c r="CA22" s="119"/>
      <c r="CB22" s="119"/>
      <c r="CC22" s="120"/>
    </row>
    <row r="23" spans="2:81" ht="26.25" customHeight="1" x14ac:dyDescent="0.4">
      <c r="B23" s="60" t="s">
        <v>379</v>
      </c>
      <c r="AH23" s="119"/>
      <c r="AI23" s="119"/>
      <c r="AJ23" s="119"/>
      <c r="AK23" s="119"/>
      <c r="AL23" s="119"/>
      <c r="AM23" s="119"/>
      <c r="AN23" s="119"/>
      <c r="AO23" s="119"/>
      <c r="AP23" s="119"/>
      <c r="AQ23" s="119"/>
      <c r="AR23" s="119"/>
      <c r="AS23" s="119"/>
      <c r="AT23" s="119"/>
      <c r="AU23" s="119"/>
      <c r="AV23" s="119"/>
      <c r="AW23" s="119"/>
      <c r="AX23" s="119"/>
      <c r="AY23" s="119"/>
      <c r="AZ23" s="119"/>
      <c r="BA23" s="119">
        <v>903.98963239503962</v>
      </c>
      <c r="BB23" s="119">
        <v>870.42400199643453</v>
      </c>
      <c r="BC23" s="119">
        <v>624.45609353355701</v>
      </c>
      <c r="BD23" s="119">
        <v>625.36611626259071</v>
      </c>
      <c r="BE23" s="119">
        <v>518.34265261951452</v>
      </c>
      <c r="BF23" s="119">
        <v>360.33804845849329</v>
      </c>
      <c r="BG23" s="119">
        <v>316.04204080333443</v>
      </c>
      <c r="BH23" s="190">
        <v>317.35418343639333</v>
      </c>
      <c r="BI23" s="119">
        <v>322.74018003521087</v>
      </c>
      <c r="BJ23" s="119">
        <v>315.94310834406383</v>
      </c>
      <c r="BK23" s="119">
        <v>325.9993065922846</v>
      </c>
      <c r="BL23" s="119">
        <v>312.52992497965994</v>
      </c>
      <c r="BM23" s="119">
        <v>466.46039079704929</v>
      </c>
      <c r="BN23" s="119">
        <v>440.85171847803377</v>
      </c>
      <c r="BO23" s="119">
        <v>314.54921119885546</v>
      </c>
      <c r="BP23" s="119">
        <v>299.54758258412022</v>
      </c>
      <c r="BQ23" s="119">
        <v>241.41930423048916</v>
      </c>
      <c r="BR23" s="119">
        <v>213.90657532730427</v>
      </c>
      <c r="BS23" s="119">
        <v>187.86672643181279</v>
      </c>
      <c r="BT23" s="119">
        <v>160.46409074790941</v>
      </c>
      <c r="BU23" s="119">
        <v>127.90876602512016</v>
      </c>
      <c r="BV23" s="119"/>
      <c r="BW23" s="119"/>
      <c r="BX23" s="119"/>
      <c r="BY23" s="119"/>
      <c r="BZ23" s="119"/>
      <c r="CA23" s="119"/>
      <c r="CB23" s="119"/>
      <c r="CC23" s="120"/>
    </row>
    <row r="24" spans="2:81" x14ac:dyDescent="0.4">
      <c r="B24" s="60" t="s">
        <v>380</v>
      </c>
      <c r="AH24" s="119"/>
      <c r="AI24" s="119"/>
      <c r="AJ24" s="119"/>
      <c r="AK24" s="119"/>
      <c r="AL24" s="119"/>
      <c r="AM24" s="119"/>
      <c r="AN24" s="119"/>
      <c r="AO24" s="119"/>
      <c r="AP24" s="119"/>
      <c r="AQ24" s="119"/>
      <c r="AR24" s="119"/>
      <c r="AS24" s="119"/>
      <c r="AT24" s="119"/>
      <c r="AU24" s="119"/>
      <c r="AV24" s="119"/>
      <c r="AW24" s="119"/>
      <c r="AX24" s="119"/>
      <c r="AY24" s="119"/>
      <c r="AZ24" s="119"/>
      <c r="BA24" s="119">
        <v>1095.9303100644104</v>
      </c>
      <c r="BB24" s="119">
        <v>1084.1267276987171</v>
      </c>
      <c r="BC24" s="119">
        <v>801.02986859519729</v>
      </c>
      <c r="BD24" s="119">
        <v>823.68247425484572</v>
      </c>
      <c r="BE24" s="119">
        <v>705.9061973872291</v>
      </c>
      <c r="BF24" s="119">
        <v>513.47936167531282</v>
      </c>
      <c r="BG24" s="119">
        <v>466.54929814229797</v>
      </c>
      <c r="BH24" s="190">
        <v>481.55214483255406</v>
      </c>
      <c r="BI24" s="119">
        <v>512.395191641677</v>
      </c>
      <c r="BJ24" s="119">
        <v>512.04320722103841</v>
      </c>
      <c r="BK24" s="119">
        <v>551.07252216562733</v>
      </c>
      <c r="BL24" s="119">
        <v>536.61037365814468</v>
      </c>
      <c r="BM24" s="119">
        <v>682.78904439654104</v>
      </c>
      <c r="BN24" s="119">
        <v>616.18555456745833</v>
      </c>
      <c r="BO24" s="119">
        <v>438.32432344308046</v>
      </c>
      <c r="BP24" s="119">
        <v>411.85785079802264</v>
      </c>
      <c r="BQ24" s="119">
        <v>342.19857454471355</v>
      </c>
      <c r="BR24" s="119">
        <v>301.43314266963131</v>
      </c>
      <c r="BS24" s="119">
        <v>255.0807859570838</v>
      </c>
      <c r="BT24" s="119">
        <v>210.45428354040899</v>
      </c>
      <c r="BU24" s="119">
        <v>168.86508792632648</v>
      </c>
      <c r="BV24" s="119"/>
      <c r="BW24" s="119"/>
      <c r="BX24" s="119"/>
      <c r="BY24" s="119"/>
      <c r="BZ24" s="119"/>
      <c r="CA24" s="119"/>
      <c r="CB24" s="119"/>
      <c r="CC24" s="120"/>
    </row>
    <row r="25" spans="2:81" ht="26.25" customHeight="1" x14ac:dyDescent="0.4">
      <c r="B25" s="63" t="s">
        <v>386</v>
      </c>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90"/>
      <c r="BI25" s="119"/>
      <c r="BJ25" s="119"/>
      <c r="BK25" s="119"/>
      <c r="BL25" s="119"/>
      <c r="BM25" s="119"/>
      <c r="BN25" s="119"/>
      <c r="BO25" s="119"/>
      <c r="BP25" s="119"/>
      <c r="BQ25" s="119"/>
      <c r="BR25" s="119"/>
      <c r="BS25" s="119"/>
      <c r="BT25" s="119"/>
      <c r="BU25" s="119"/>
      <c r="BV25" s="119"/>
      <c r="BW25" s="119"/>
      <c r="BX25" s="119"/>
      <c r="BY25" s="119"/>
      <c r="BZ25" s="119"/>
      <c r="CA25" s="119"/>
      <c r="CB25" s="119"/>
      <c r="CC25" s="120"/>
    </row>
    <row r="26" spans="2:81" x14ac:dyDescent="0.4">
      <c r="B26" s="59" t="s">
        <v>374</v>
      </c>
      <c r="AH26" s="119">
        <v>14.552067833679803</v>
      </c>
      <c r="AI26" s="119">
        <v>13.85169380869587</v>
      </c>
      <c r="AJ26" s="119">
        <v>16.475130698761291</v>
      </c>
      <c r="AK26" s="119">
        <v>10.30020932594655</v>
      </c>
      <c r="AL26" s="119">
        <v>16.211457534030973</v>
      </c>
      <c r="AM26" s="119">
        <v>14.46072644873929</v>
      </c>
      <c r="AN26" s="119">
        <v>16.96506967924882</v>
      </c>
      <c r="AO26" s="119">
        <v>16.159666813091508</v>
      </c>
      <c r="AP26" s="119">
        <v>16.052592966627028</v>
      </c>
      <c r="AQ26" s="119">
        <v>27.344470006437376</v>
      </c>
      <c r="AR26" s="119">
        <v>46.759127758429422</v>
      </c>
      <c r="AS26" s="119">
        <v>49.461346477728782</v>
      </c>
      <c r="AT26" s="119">
        <v>53.970238155782489</v>
      </c>
      <c r="AU26" s="119">
        <v>61.700648550650136</v>
      </c>
      <c r="AV26" s="119">
        <v>70.324292478453259</v>
      </c>
      <c r="AW26" s="119">
        <v>76.686807662770875</v>
      </c>
      <c r="AX26" s="119">
        <v>75.914890006057021</v>
      </c>
      <c r="AY26" s="119">
        <v>79.483989538553345</v>
      </c>
      <c r="AZ26" s="119">
        <v>83.051323325589166</v>
      </c>
      <c r="BA26" s="119">
        <v>84.851253630613982</v>
      </c>
      <c r="BB26" s="119">
        <v>85.90567445132055</v>
      </c>
      <c r="BC26" s="119">
        <v>88.585697801066289</v>
      </c>
      <c r="BD26" s="119">
        <v>99.813232214729297</v>
      </c>
      <c r="BE26" s="119">
        <v>108.96025562383343</v>
      </c>
      <c r="BF26" s="119">
        <v>120.24781506827118</v>
      </c>
      <c r="BG26" s="119">
        <v>66.03340394761274</v>
      </c>
      <c r="BH26" s="190">
        <v>0</v>
      </c>
      <c r="BI26" s="119">
        <v>0</v>
      </c>
      <c r="BJ26" s="119">
        <v>0</v>
      </c>
      <c r="BK26" s="119">
        <v>0</v>
      </c>
      <c r="BL26" s="119">
        <v>0</v>
      </c>
      <c r="BM26" s="119">
        <v>0</v>
      </c>
      <c r="BN26" s="119">
        <v>0</v>
      </c>
      <c r="BO26" s="119">
        <v>0</v>
      </c>
      <c r="BP26" s="119">
        <v>0</v>
      </c>
      <c r="BQ26" s="119">
        <v>0</v>
      </c>
      <c r="BR26" s="119">
        <v>0</v>
      </c>
      <c r="BS26" s="119">
        <v>0</v>
      </c>
      <c r="BT26" s="119">
        <v>0</v>
      </c>
      <c r="BU26" s="119">
        <v>0</v>
      </c>
      <c r="BV26" s="119">
        <v>0</v>
      </c>
      <c r="BW26" s="119">
        <v>0</v>
      </c>
      <c r="BX26" s="119">
        <v>0</v>
      </c>
      <c r="BY26" s="119">
        <v>0</v>
      </c>
      <c r="BZ26" s="119">
        <v>0</v>
      </c>
      <c r="CA26" s="119">
        <v>0</v>
      </c>
      <c r="CB26" s="119">
        <v>0</v>
      </c>
      <c r="CC26" s="120">
        <v>0</v>
      </c>
    </row>
    <row r="27" spans="2:81" x14ac:dyDescent="0.4">
      <c r="B27" s="59" t="s">
        <v>375</v>
      </c>
      <c r="AH27" s="119">
        <v>38.995132018275818</v>
      </c>
      <c r="AI27" s="119">
        <v>37.397198001599307</v>
      </c>
      <c r="AJ27" s="119">
        <v>35.364098841436558</v>
      </c>
      <c r="AK27" s="119">
        <v>40.609749253636657</v>
      </c>
      <c r="AL27" s="119">
        <v>43.202764436571329</v>
      </c>
      <c r="AM27" s="119">
        <v>57.265716764980866</v>
      </c>
      <c r="AN27" s="119">
        <v>59.625719579405576</v>
      </c>
      <c r="AO27" s="119">
        <v>70.224530564606795</v>
      </c>
      <c r="AP27" s="119">
        <v>84.177178212778472</v>
      </c>
      <c r="AQ27" s="119">
        <v>94.202466037362896</v>
      </c>
      <c r="AR27" s="119">
        <v>135.82186188336598</v>
      </c>
      <c r="AS27" s="119">
        <v>188.1404673941374</v>
      </c>
      <c r="AT27" s="119">
        <v>207.62926062226236</v>
      </c>
      <c r="AU27" s="119">
        <v>327.8931478688437</v>
      </c>
      <c r="AV27" s="119">
        <v>462.91024591736675</v>
      </c>
      <c r="AW27" s="119">
        <v>577.23936386343337</v>
      </c>
      <c r="AX27" s="119">
        <v>525.92509765815009</v>
      </c>
      <c r="AY27" s="119">
        <v>592.90296756682562</v>
      </c>
      <c r="AZ27" s="119">
        <v>628.70788672841434</v>
      </c>
      <c r="BA27" s="119">
        <v>675.01052295578143</v>
      </c>
      <c r="BB27" s="119">
        <v>696.52891243029353</v>
      </c>
      <c r="BC27" s="119">
        <v>812.32743649332326</v>
      </c>
      <c r="BD27" s="119">
        <v>1020.3042583394281</v>
      </c>
      <c r="BE27" s="119">
        <v>1187.9871110046038</v>
      </c>
      <c r="BF27" s="119">
        <v>1322.8737933121861</v>
      </c>
      <c r="BG27" s="119">
        <v>1376.5010675634503</v>
      </c>
      <c r="BH27" s="190">
        <v>1106.5300826891657</v>
      </c>
      <c r="BI27" s="119">
        <v>822.28347649314037</v>
      </c>
      <c r="BJ27" s="119">
        <v>650.8506345298598</v>
      </c>
      <c r="BK27" s="119">
        <v>553.26156180780629</v>
      </c>
      <c r="BL27" s="119">
        <v>471.05140486443179</v>
      </c>
      <c r="BM27" s="119">
        <v>329.7641354969644</v>
      </c>
      <c r="BN27" s="119">
        <v>258.60425624503</v>
      </c>
      <c r="BO27" s="119">
        <v>191.92329647849689</v>
      </c>
      <c r="BP27" s="119">
        <v>92.601762327056647</v>
      </c>
      <c r="BQ27" s="119">
        <v>24.523273935324344</v>
      </c>
      <c r="BR27" s="119">
        <v>7.2274988900436297</v>
      </c>
      <c r="BS27" s="119">
        <v>2.397596530676199</v>
      </c>
      <c r="BT27" s="119">
        <v>0.59644806985619581</v>
      </c>
      <c r="BU27" s="119">
        <v>0</v>
      </c>
      <c r="BV27" s="119">
        <v>0</v>
      </c>
      <c r="BW27" s="119">
        <v>0</v>
      </c>
      <c r="BX27" s="119">
        <v>0</v>
      </c>
      <c r="BY27" s="119">
        <v>0</v>
      </c>
      <c r="BZ27" s="119">
        <v>0</v>
      </c>
      <c r="CA27" s="119">
        <v>0</v>
      </c>
      <c r="CB27" s="119">
        <v>0</v>
      </c>
      <c r="CC27" s="120">
        <v>0</v>
      </c>
    </row>
    <row r="28" spans="2:81" x14ac:dyDescent="0.4">
      <c r="B28" s="59" t="s">
        <v>376</v>
      </c>
      <c r="AH28" s="119">
        <v>945.66141533222253</v>
      </c>
      <c r="AI28" s="119">
        <v>860.149615705511</v>
      </c>
      <c r="AJ28" s="119">
        <v>917.83020490439446</v>
      </c>
      <c r="AK28" s="119">
        <v>1005.5733417415323</v>
      </c>
      <c r="AL28" s="119">
        <v>1172.2126101513302</v>
      </c>
      <c r="AM28" s="119">
        <v>1255.8664505239576</v>
      </c>
      <c r="AN28" s="119">
        <v>1342.450925131742</v>
      </c>
      <c r="AO28" s="119">
        <v>1504.1837944804049</v>
      </c>
      <c r="AP28" s="119">
        <v>1598.2671014829459</v>
      </c>
      <c r="AQ28" s="119">
        <v>1680.1508850934615</v>
      </c>
      <c r="AR28" s="119">
        <v>1805.2128748310126</v>
      </c>
      <c r="AS28" s="119">
        <v>1948.4295771137947</v>
      </c>
      <c r="AT28" s="119">
        <v>2030.4577776343965</v>
      </c>
      <c r="AU28" s="119">
        <v>2302.8568078064754</v>
      </c>
      <c r="AV28" s="119">
        <v>2712.2446990635735</v>
      </c>
      <c r="AW28" s="119">
        <v>2902.7713045354799</v>
      </c>
      <c r="AX28" s="119">
        <v>2733.7918817444415</v>
      </c>
      <c r="AY28" s="119">
        <v>2748.9882357834813</v>
      </c>
      <c r="AZ28" s="119">
        <v>2711.9949036512817</v>
      </c>
      <c r="BA28" s="119">
        <v>2662.49896180315</v>
      </c>
      <c r="BB28" s="119">
        <v>2592.7349176955786</v>
      </c>
      <c r="BC28" s="119">
        <v>2844.4111697876756</v>
      </c>
      <c r="BD28" s="119">
        <v>3423.5676241167339</v>
      </c>
      <c r="BE28" s="119">
        <v>3754.8302982995042</v>
      </c>
      <c r="BF28" s="119">
        <v>3985.1567308546573</v>
      </c>
      <c r="BG28" s="119">
        <v>4016.6511306614002</v>
      </c>
      <c r="BH28" s="190">
        <v>3451.6275601393554</v>
      </c>
      <c r="BI28" s="119">
        <v>2596.6104292004657</v>
      </c>
      <c r="BJ28" s="119">
        <v>2044.9395995927587</v>
      </c>
      <c r="BK28" s="119">
        <v>1657.4088637745037</v>
      </c>
      <c r="BL28" s="119">
        <v>1326.3034647975469</v>
      </c>
      <c r="BM28" s="119">
        <v>734.44750038759582</v>
      </c>
      <c r="BN28" s="119">
        <v>484.97901567994592</v>
      </c>
      <c r="BO28" s="119">
        <v>319.44883273104358</v>
      </c>
      <c r="BP28" s="119">
        <v>220.66985298791039</v>
      </c>
      <c r="BQ28" s="119">
        <v>150.71048272848253</v>
      </c>
      <c r="BR28" s="119">
        <v>110.18231786726614</v>
      </c>
      <c r="BS28" s="119">
        <v>73.303031296939196</v>
      </c>
      <c r="BT28" s="119">
        <v>52.662709441356121</v>
      </c>
      <c r="BU28" s="119">
        <v>37.223333057750523</v>
      </c>
      <c r="BV28" s="119">
        <v>27.669928401262922</v>
      </c>
      <c r="BW28" s="119">
        <v>21.167953867074345</v>
      </c>
      <c r="BX28" s="119">
        <v>15.593164594695292</v>
      </c>
      <c r="BY28" s="119">
        <v>13.052289686977117</v>
      </c>
      <c r="BZ28" s="119">
        <v>10.324575880419939</v>
      </c>
      <c r="CA28" s="119">
        <v>1.3197573801608002</v>
      </c>
      <c r="CB28" s="119">
        <v>0.36149328835749389</v>
      </c>
      <c r="CC28" s="120">
        <v>0</v>
      </c>
    </row>
    <row r="29" spans="2:81" x14ac:dyDescent="0.4">
      <c r="B29" s="59" t="s">
        <v>377</v>
      </c>
      <c r="AH29" s="119">
        <v>485.26903540492037</v>
      </c>
      <c r="AI29" s="119">
        <v>421.72901744082156</v>
      </c>
      <c r="AJ29" s="119">
        <v>497.50104122504797</v>
      </c>
      <c r="AK29" s="119">
        <v>833.70950715937113</v>
      </c>
      <c r="AL29" s="119">
        <v>1123.8959886769273</v>
      </c>
      <c r="AM29" s="119">
        <v>1294.142081902213</v>
      </c>
      <c r="AN29" s="119">
        <v>1445.9389609392151</v>
      </c>
      <c r="AO29" s="119">
        <v>1527.4683050886767</v>
      </c>
      <c r="AP29" s="119">
        <v>1482.527681681775</v>
      </c>
      <c r="AQ29" s="119">
        <v>1310.8293845881979</v>
      </c>
      <c r="AR29" s="119">
        <v>995.00007094713851</v>
      </c>
      <c r="AS29" s="119">
        <v>755.40611926390727</v>
      </c>
      <c r="AT29" s="119">
        <v>741.01852392200556</v>
      </c>
      <c r="AU29" s="119">
        <v>1048.438706855959</v>
      </c>
      <c r="AV29" s="119">
        <v>1297.3782016552093</v>
      </c>
      <c r="AW29" s="119">
        <v>1361.8097495267998</v>
      </c>
      <c r="AX29" s="119">
        <v>1432.2245951814548</v>
      </c>
      <c r="AY29" s="119">
        <v>1119.4689207538295</v>
      </c>
      <c r="AZ29" s="119">
        <v>802.60232781513673</v>
      </c>
      <c r="BA29" s="119">
        <v>542.31704559386833</v>
      </c>
      <c r="BB29" s="119">
        <v>493.11609718170604</v>
      </c>
      <c r="BC29" s="119">
        <v>458.73471679089857</v>
      </c>
      <c r="BD29" s="119">
        <v>482.13607148161975</v>
      </c>
      <c r="BE29" s="119">
        <v>442.47186852506132</v>
      </c>
      <c r="BF29" s="119">
        <v>441.67370097944149</v>
      </c>
      <c r="BG29" s="119">
        <v>381.76929072808065</v>
      </c>
      <c r="BH29" s="190">
        <v>207.25060885375302</v>
      </c>
      <c r="BI29" s="119">
        <v>34.092064508000185</v>
      </c>
      <c r="BJ29" s="119">
        <v>16.799211060688879</v>
      </c>
      <c r="BK29" s="119">
        <v>0</v>
      </c>
      <c r="BL29" s="119">
        <v>0</v>
      </c>
      <c r="BM29" s="119">
        <v>0</v>
      </c>
      <c r="BN29" s="119">
        <v>0</v>
      </c>
      <c r="BO29" s="119">
        <v>0</v>
      </c>
      <c r="BP29" s="119">
        <v>0</v>
      </c>
      <c r="BQ29" s="119">
        <v>0</v>
      </c>
      <c r="BR29" s="119">
        <v>0</v>
      </c>
      <c r="BS29" s="119">
        <v>0</v>
      </c>
      <c r="BT29" s="119">
        <v>0</v>
      </c>
      <c r="BU29" s="119">
        <v>0</v>
      </c>
      <c r="BV29" s="119">
        <v>0</v>
      </c>
      <c r="BW29" s="119">
        <v>0</v>
      </c>
      <c r="BX29" s="119">
        <v>0</v>
      </c>
      <c r="BY29" s="119">
        <v>0</v>
      </c>
      <c r="BZ29" s="119">
        <v>0</v>
      </c>
      <c r="CA29" s="119">
        <v>0</v>
      </c>
      <c r="CB29" s="119">
        <v>0</v>
      </c>
      <c r="CC29" s="120">
        <v>0</v>
      </c>
    </row>
    <row r="30" spans="2:81" x14ac:dyDescent="0.4">
      <c r="B30" s="59" t="s">
        <v>378</v>
      </c>
      <c r="AH30" s="119">
        <v>8.1509723828870673</v>
      </c>
      <c r="AI30" s="119">
        <v>8.9683042869224252</v>
      </c>
      <c r="AJ30" s="119">
        <v>9.3784937250221994</v>
      </c>
      <c r="AK30" s="119">
        <v>14.153030329312497</v>
      </c>
      <c r="AL30" s="119">
        <v>18.891955935937293</v>
      </c>
      <c r="AM30" s="119">
        <v>26.857324012991608</v>
      </c>
      <c r="AN30" s="119">
        <v>32.260385665011263</v>
      </c>
      <c r="AO30" s="119">
        <v>33.350255627525499</v>
      </c>
      <c r="AP30" s="119">
        <v>34.533879637430971</v>
      </c>
      <c r="AQ30" s="119">
        <v>44.41003513670428</v>
      </c>
      <c r="AR30" s="119">
        <v>51.869264964290196</v>
      </c>
      <c r="AS30" s="119">
        <v>77.012283318087825</v>
      </c>
      <c r="AT30" s="119">
        <v>118.29217091968653</v>
      </c>
      <c r="AU30" s="119">
        <v>135.33322600156228</v>
      </c>
      <c r="AV30" s="119">
        <v>150.30377439785462</v>
      </c>
      <c r="AW30" s="119">
        <v>162.46729514282123</v>
      </c>
      <c r="AX30" s="119">
        <v>98.068959232010158</v>
      </c>
      <c r="AY30" s="119">
        <v>114.02639040393477</v>
      </c>
      <c r="AZ30" s="119">
        <v>118.3871192806013</v>
      </c>
      <c r="BA30" s="119">
        <v>118.28099102900934</v>
      </c>
      <c r="BB30" s="119">
        <v>117.9145678677252</v>
      </c>
      <c r="BC30" s="119">
        <v>91.961019559348799</v>
      </c>
      <c r="BD30" s="119">
        <v>110.84703476863655</v>
      </c>
      <c r="BE30" s="119">
        <v>128.67518176579162</v>
      </c>
      <c r="BF30" s="119">
        <v>141.93579469181611</v>
      </c>
      <c r="BG30" s="119">
        <v>139.76225067791384</v>
      </c>
      <c r="BH30" s="190">
        <v>196.62077993309427</v>
      </c>
      <c r="BI30" s="119">
        <v>150.91652141469302</v>
      </c>
      <c r="BJ30" s="119">
        <v>121.34503355641453</v>
      </c>
      <c r="BK30" s="119">
        <v>111.58259427884053</v>
      </c>
      <c r="BL30" s="119">
        <v>96.905793689350887</v>
      </c>
      <c r="BM30" s="119">
        <v>59.02261497857252</v>
      </c>
      <c r="BN30" s="119">
        <v>52.864658874933859</v>
      </c>
      <c r="BO30" s="119">
        <v>47.483919380221259</v>
      </c>
      <c r="BP30" s="119">
        <v>41.59876302740539</v>
      </c>
      <c r="BQ30" s="119">
        <v>30.11109483384298</v>
      </c>
      <c r="BR30" s="119">
        <v>23.163752299825138</v>
      </c>
      <c r="BS30" s="119">
        <v>17.914557793789417</v>
      </c>
      <c r="BT30" s="119">
        <v>14.124398772183113</v>
      </c>
      <c r="BU30" s="119">
        <v>10.455870630916985</v>
      </c>
      <c r="BV30" s="119">
        <v>8.0764760904376036</v>
      </c>
      <c r="BW30" s="119">
        <v>6.061484392661237</v>
      </c>
      <c r="BX30" s="119">
        <v>4.3136511820675771</v>
      </c>
      <c r="BY30" s="119">
        <v>3.4867160563035728</v>
      </c>
      <c r="BZ30" s="119">
        <v>2.7379808442521729</v>
      </c>
      <c r="CA30" s="119">
        <v>0.68547625863277339</v>
      </c>
      <c r="CB30" s="119">
        <v>0.77434482395954551</v>
      </c>
      <c r="CC30" s="120">
        <v>0</v>
      </c>
    </row>
    <row r="31" spans="2:81" ht="26.25" customHeight="1" x14ac:dyDescent="0.4">
      <c r="B31" s="60" t="s">
        <v>379</v>
      </c>
      <c r="AH31" s="119">
        <v>1478.0765551383058</v>
      </c>
      <c r="AI31" s="119">
        <v>1328.2441354348543</v>
      </c>
      <c r="AJ31" s="119">
        <v>1460.0738386959013</v>
      </c>
      <c r="AK31" s="119">
        <v>1894.0456284838524</v>
      </c>
      <c r="AL31" s="119">
        <v>2358.2033192007661</v>
      </c>
      <c r="AM31" s="119">
        <v>2634.131573204143</v>
      </c>
      <c r="AN31" s="119">
        <v>2880.2759913153736</v>
      </c>
      <c r="AO31" s="119">
        <v>3135.2268857612135</v>
      </c>
      <c r="AP31" s="119">
        <v>3199.5058410149309</v>
      </c>
      <c r="AQ31" s="119">
        <v>3129.592770855726</v>
      </c>
      <c r="AR31" s="119">
        <v>2987.9040726258077</v>
      </c>
      <c r="AS31" s="119">
        <v>2968.9884470899269</v>
      </c>
      <c r="AT31" s="119">
        <v>3097.3977330983512</v>
      </c>
      <c r="AU31" s="119">
        <v>3814.52188853284</v>
      </c>
      <c r="AV31" s="119">
        <v>4622.8369210340043</v>
      </c>
      <c r="AW31" s="119">
        <v>5004.2877130685347</v>
      </c>
      <c r="AX31" s="119">
        <v>4790.0105338160565</v>
      </c>
      <c r="AY31" s="119">
        <v>4575.3865145080708</v>
      </c>
      <c r="AZ31" s="119">
        <v>4261.692237475434</v>
      </c>
      <c r="BA31" s="119">
        <v>3998.1075213818094</v>
      </c>
      <c r="BB31" s="119">
        <v>3900.2944951753029</v>
      </c>
      <c r="BC31" s="119">
        <v>4207.4343426312453</v>
      </c>
      <c r="BD31" s="119">
        <v>5036.8549887064182</v>
      </c>
      <c r="BE31" s="119">
        <v>5513.9644595949612</v>
      </c>
      <c r="BF31" s="119">
        <v>5891.6400198381016</v>
      </c>
      <c r="BG31" s="119">
        <v>5914.6837396308456</v>
      </c>
      <c r="BH31" s="190">
        <v>4962.0290316153687</v>
      </c>
      <c r="BI31" s="119">
        <v>3603.9024916162989</v>
      </c>
      <c r="BJ31" s="119">
        <v>2833.9344787397217</v>
      </c>
      <c r="BK31" s="119">
        <v>2322.2530198611503</v>
      </c>
      <c r="BL31" s="119">
        <v>1894.2606633513296</v>
      </c>
      <c r="BM31" s="119">
        <v>1123.2342508631327</v>
      </c>
      <c r="BN31" s="119">
        <v>796.44793079990973</v>
      </c>
      <c r="BO31" s="119">
        <v>558.85604858976171</v>
      </c>
      <c r="BP31" s="119">
        <v>354.87037834237242</v>
      </c>
      <c r="BQ31" s="119">
        <v>205.34485149764984</v>
      </c>
      <c r="BR31" s="119">
        <v>140.5735690571349</v>
      </c>
      <c r="BS31" s="119">
        <v>93.615185621404805</v>
      </c>
      <c r="BT31" s="119">
        <v>67.383556283395421</v>
      </c>
      <c r="BU31" s="119">
        <v>47.679203688667513</v>
      </c>
      <c r="BV31" s="119">
        <v>35.746404491700524</v>
      </c>
      <c r="BW31" s="119">
        <v>27.229438259735581</v>
      </c>
      <c r="BX31" s="119">
        <v>19.906815776762869</v>
      </c>
      <c r="BY31" s="119">
        <v>16.53900574328069</v>
      </c>
      <c r="BZ31" s="119">
        <v>13.062556724672113</v>
      </c>
      <c r="CA31" s="119">
        <v>2.0052336387935736</v>
      </c>
      <c r="CB31" s="119">
        <v>1.1358381123170394</v>
      </c>
      <c r="CC31" s="120">
        <v>0</v>
      </c>
    </row>
    <row r="32" spans="2:81" x14ac:dyDescent="0.4">
      <c r="B32" s="60" t="s">
        <v>380</v>
      </c>
      <c r="AH32" s="119">
        <v>1492.6286229719854</v>
      </c>
      <c r="AI32" s="119">
        <v>1342.09582924355</v>
      </c>
      <c r="AJ32" s="119">
        <v>1476.5489693946627</v>
      </c>
      <c r="AK32" s="119">
        <v>1904.3458378097991</v>
      </c>
      <c r="AL32" s="119">
        <v>2374.4147767347972</v>
      </c>
      <c r="AM32" s="119">
        <v>2648.5922996528825</v>
      </c>
      <c r="AN32" s="119">
        <v>2897.2410609946223</v>
      </c>
      <c r="AO32" s="119">
        <v>3151.3865525743054</v>
      </c>
      <c r="AP32" s="119">
        <v>3215.5584339815578</v>
      </c>
      <c r="AQ32" s="119">
        <v>3156.9372408621634</v>
      </c>
      <c r="AR32" s="119">
        <v>3034.6632003842369</v>
      </c>
      <c r="AS32" s="119">
        <v>3018.4497935676559</v>
      </c>
      <c r="AT32" s="119">
        <v>3151.3679712541334</v>
      </c>
      <c r="AU32" s="119">
        <v>3876.2225370834908</v>
      </c>
      <c r="AV32" s="119">
        <v>4693.1612135124569</v>
      </c>
      <c r="AW32" s="119">
        <v>5080.9745207313063</v>
      </c>
      <c r="AX32" s="119">
        <v>4865.9254238221138</v>
      </c>
      <c r="AY32" s="119">
        <v>4654.8705040466239</v>
      </c>
      <c r="AZ32" s="119">
        <v>4344.7435608010237</v>
      </c>
      <c r="BA32" s="119">
        <v>4082.9587750124238</v>
      </c>
      <c r="BB32" s="119">
        <v>3986.2001696266234</v>
      </c>
      <c r="BC32" s="119">
        <v>4296.0200404323123</v>
      </c>
      <c r="BD32" s="119">
        <v>5136.6682209211467</v>
      </c>
      <c r="BE32" s="119">
        <v>5622.9247152187954</v>
      </c>
      <c r="BF32" s="119">
        <v>6011.8878349063725</v>
      </c>
      <c r="BG32" s="119">
        <v>5980.7171435784585</v>
      </c>
      <c r="BH32" s="190">
        <v>4962.0290316153687</v>
      </c>
      <c r="BI32" s="119">
        <v>3603.9024916162989</v>
      </c>
      <c r="BJ32" s="119">
        <v>2833.9344787397217</v>
      </c>
      <c r="BK32" s="119">
        <v>2322.2530198611503</v>
      </c>
      <c r="BL32" s="119">
        <v>1894.2606633513296</v>
      </c>
      <c r="BM32" s="119">
        <v>1123.2342508631327</v>
      </c>
      <c r="BN32" s="119">
        <v>796.44793079990973</v>
      </c>
      <c r="BO32" s="119">
        <v>558.85604858976171</v>
      </c>
      <c r="BP32" s="119">
        <v>354.87037834237242</v>
      </c>
      <c r="BQ32" s="119">
        <v>205.34485149764984</v>
      </c>
      <c r="BR32" s="119">
        <v>140.5735690571349</v>
      </c>
      <c r="BS32" s="119">
        <v>93.615185621404805</v>
      </c>
      <c r="BT32" s="119">
        <v>67.383556283395421</v>
      </c>
      <c r="BU32" s="119">
        <v>47.679203688667513</v>
      </c>
      <c r="BV32" s="119">
        <v>35.746404491700524</v>
      </c>
      <c r="BW32" s="119">
        <v>27.229438259735581</v>
      </c>
      <c r="BX32" s="119">
        <v>19.906815776762869</v>
      </c>
      <c r="BY32" s="119">
        <v>16.53900574328069</v>
      </c>
      <c r="BZ32" s="119">
        <v>13.062556724672113</v>
      </c>
      <c r="CA32" s="119">
        <v>2.0052336387935736</v>
      </c>
      <c r="CB32" s="119">
        <v>1.1358381123170394</v>
      </c>
      <c r="CC32" s="120">
        <v>0</v>
      </c>
    </row>
    <row r="33" spans="2:81" ht="26.25" customHeight="1" x14ac:dyDescent="0.4">
      <c r="B33" s="63" t="s">
        <v>387</v>
      </c>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90"/>
      <c r="BI33" s="119"/>
      <c r="BJ33" s="119"/>
      <c r="BK33" s="119"/>
      <c r="BL33" s="119"/>
      <c r="BM33" s="119"/>
      <c r="BN33" s="119"/>
      <c r="BO33" s="119"/>
      <c r="BP33" s="119"/>
      <c r="BQ33" s="119"/>
      <c r="BR33" s="119"/>
      <c r="BS33" s="119"/>
      <c r="BT33" s="119"/>
      <c r="BU33" s="119"/>
      <c r="BV33" s="119"/>
      <c r="BW33" s="119"/>
      <c r="BX33" s="119"/>
      <c r="BY33" s="119"/>
      <c r="BZ33" s="119"/>
      <c r="CA33" s="119"/>
      <c r="CB33" s="119"/>
      <c r="CC33" s="120"/>
    </row>
    <row r="34" spans="2:81" x14ac:dyDescent="0.4">
      <c r="B34" s="59" t="s">
        <v>374</v>
      </c>
      <c r="AH34" s="119">
        <v>0</v>
      </c>
      <c r="AI34" s="119">
        <v>35.191106105009162</v>
      </c>
      <c r="AJ34" s="119">
        <v>53.176851906445499</v>
      </c>
      <c r="AK34" s="119">
        <v>61.473220369855206</v>
      </c>
      <c r="AL34" s="119">
        <v>97.090768934615667</v>
      </c>
      <c r="AM34" s="119">
        <v>247.10309154144696</v>
      </c>
      <c r="AN34" s="119">
        <v>449.63332727057247</v>
      </c>
      <c r="AO34" s="119">
        <v>741.10709404485056</v>
      </c>
      <c r="AP34" s="119">
        <v>1022.4176801330925</v>
      </c>
      <c r="AQ34" s="119">
        <v>1299.3809243873357</v>
      </c>
      <c r="AR34" s="119">
        <v>1595.9760117242949</v>
      </c>
      <c r="AS34" s="119">
        <v>1864.1080769782609</v>
      </c>
      <c r="AT34" s="119">
        <v>1993.1154412649264</v>
      </c>
      <c r="AU34" s="119">
        <v>2389.899463005293</v>
      </c>
      <c r="AV34" s="119">
        <v>2808.6719821798606</v>
      </c>
      <c r="AW34" s="119">
        <v>2997.8766979389043</v>
      </c>
      <c r="AX34" s="119">
        <v>2975.2199844980664</v>
      </c>
      <c r="AY34" s="119">
        <v>2544.4705488753821</v>
      </c>
      <c r="AZ34" s="119">
        <v>2328.3982152551298</v>
      </c>
      <c r="BA34" s="119">
        <v>2136.311157432222</v>
      </c>
      <c r="BB34" s="119">
        <v>1910.7261665067065</v>
      </c>
      <c r="BC34" s="119">
        <v>1791.0169400012585</v>
      </c>
      <c r="BD34" s="119">
        <v>1703.7850200875823</v>
      </c>
      <c r="BE34" s="119">
        <v>1646.795972206028</v>
      </c>
      <c r="BF34" s="119">
        <v>926.46851123317776</v>
      </c>
      <c r="BG34" s="119">
        <v>356.96728397393252</v>
      </c>
      <c r="BH34" s="190">
        <v>0</v>
      </c>
      <c r="BI34" s="119">
        <v>0</v>
      </c>
      <c r="BJ34" s="119">
        <v>0</v>
      </c>
      <c r="BK34" s="119">
        <v>0</v>
      </c>
      <c r="BL34" s="119">
        <v>0</v>
      </c>
      <c r="BM34" s="119">
        <v>0</v>
      </c>
      <c r="BN34" s="119">
        <v>0</v>
      </c>
      <c r="BO34" s="119">
        <v>0</v>
      </c>
      <c r="BP34" s="119">
        <v>0</v>
      </c>
      <c r="BQ34" s="119">
        <v>0</v>
      </c>
      <c r="BR34" s="119">
        <v>0</v>
      </c>
      <c r="BS34" s="119">
        <v>0</v>
      </c>
      <c r="BT34" s="119">
        <v>0</v>
      </c>
      <c r="BU34" s="119">
        <v>0</v>
      </c>
      <c r="BV34" s="119">
        <v>0</v>
      </c>
      <c r="BW34" s="119">
        <v>0</v>
      </c>
      <c r="BX34" s="119">
        <v>0</v>
      </c>
      <c r="BY34" s="119">
        <v>0</v>
      </c>
      <c r="BZ34" s="119">
        <v>0</v>
      </c>
      <c r="CA34" s="119">
        <v>0</v>
      </c>
      <c r="CB34" s="119">
        <v>0</v>
      </c>
      <c r="CC34" s="120">
        <v>0</v>
      </c>
    </row>
    <row r="35" spans="2:81" x14ac:dyDescent="0.4">
      <c r="B35" s="59" t="s">
        <v>375</v>
      </c>
      <c r="AH35" s="119">
        <v>0</v>
      </c>
      <c r="AI35" s="119">
        <v>9.2373169388023904</v>
      </c>
      <c r="AJ35" s="119">
        <v>13.958397141648106</v>
      </c>
      <c r="AK35" s="119">
        <v>16.136111724103127</v>
      </c>
      <c r="AL35" s="119">
        <v>25.485365586545569</v>
      </c>
      <c r="AM35" s="119">
        <v>64.862115055864663</v>
      </c>
      <c r="AN35" s="119">
        <v>118.02429675989455</v>
      </c>
      <c r="AO35" s="119">
        <v>194.53327476719096</v>
      </c>
      <c r="AP35" s="119">
        <v>268.37451846619098</v>
      </c>
      <c r="AQ35" s="119">
        <v>341.07462797514472</v>
      </c>
      <c r="AR35" s="119">
        <v>418.927901925897</v>
      </c>
      <c r="AS35" s="119">
        <v>489.30991438142411</v>
      </c>
      <c r="AT35" s="119">
        <v>495.76349896762031</v>
      </c>
      <c r="AU35" s="119">
        <v>599.77444483499369</v>
      </c>
      <c r="AV35" s="119">
        <v>706.4931542142117</v>
      </c>
      <c r="AW35" s="119">
        <v>818.66377132244736</v>
      </c>
      <c r="AX35" s="119">
        <v>836.28029356828608</v>
      </c>
      <c r="AY35" s="119">
        <v>815.45542527206294</v>
      </c>
      <c r="AZ35" s="119">
        <v>797.98488659920372</v>
      </c>
      <c r="BA35" s="119">
        <v>811.72248745404431</v>
      </c>
      <c r="BB35" s="119">
        <v>802.33479942162955</v>
      </c>
      <c r="BC35" s="119">
        <v>799.18472946998622</v>
      </c>
      <c r="BD35" s="119">
        <v>767.07804045844114</v>
      </c>
      <c r="BE35" s="119">
        <v>761.93732163388449</v>
      </c>
      <c r="BF35" s="119">
        <v>224.21674003270439</v>
      </c>
      <c r="BG35" s="119">
        <v>96.94012167588528</v>
      </c>
      <c r="BH35" s="190">
        <v>0</v>
      </c>
      <c r="BI35" s="119">
        <v>0</v>
      </c>
      <c r="BJ35" s="119">
        <v>0</v>
      </c>
      <c r="BK35" s="119">
        <v>0</v>
      </c>
      <c r="BL35" s="119">
        <v>0</v>
      </c>
      <c r="BM35" s="119">
        <v>0</v>
      </c>
      <c r="BN35" s="119">
        <v>0</v>
      </c>
      <c r="BO35" s="119">
        <v>0</v>
      </c>
      <c r="BP35" s="119">
        <v>0</v>
      </c>
      <c r="BQ35" s="119">
        <v>0</v>
      </c>
      <c r="BR35" s="119">
        <v>0</v>
      </c>
      <c r="BS35" s="119">
        <v>0</v>
      </c>
      <c r="BT35" s="119">
        <v>0</v>
      </c>
      <c r="BU35" s="119">
        <v>0</v>
      </c>
      <c r="BV35" s="119">
        <v>0</v>
      </c>
      <c r="BW35" s="119">
        <v>0</v>
      </c>
      <c r="BX35" s="119">
        <v>0</v>
      </c>
      <c r="BY35" s="119">
        <v>0</v>
      </c>
      <c r="BZ35" s="119">
        <v>0</v>
      </c>
      <c r="CA35" s="119">
        <v>0</v>
      </c>
      <c r="CB35" s="119">
        <v>0</v>
      </c>
      <c r="CC35" s="120">
        <v>0</v>
      </c>
    </row>
    <row r="36" spans="2:81" ht="39" customHeight="1" x14ac:dyDescent="0.4">
      <c r="B36" s="84" t="s">
        <v>388</v>
      </c>
      <c r="C36" s="212"/>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90"/>
      <c r="BI36" s="119"/>
      <c r="BJ36" s="119"/>
      <c r="BK36" s="119"/>
      <c r="BL36" s="119"/>
      <c r="BM36" s="119"/>
      <c r="BN36" s="119"/>
      <c r="BO36" s="119"/>
      <c r="BP36" s="119"/>
      <c r="BQ36" s="119"/>
      <c r="BR36" s="119"/>
      <c r="BS36" s="119"/>
      <c r="BT36" s="119"/>
      <c r="BU36" s="119"/>
      <c r="BV36" s="119"/>
      <c r="BW36" s="119"/>
      <c r="BX36" s="119"/>
      <c r="BY36" s="119"/>
      <c r="BZ36" s="119"/>
      <c r="CA36" s="119"/>
      <c r="CB36" s="119"/>
      <c r="CC36" s="120"/>
    </row>
    <row r="37" spans="2:81" x14ac:dyDescent="0.4">
      <c r="B37" s="59" t="s">
        <v>374</v>
      </c>
      <c r="AH37" s="119">
        <v>2897.9571986789861</v>
      </c>
      <c r="AI37" s="119">
        <v>2723.2907980201362</v>
      </c>
      <c r="AJ37" s="119">
        <v>2649.3256038425843</v>
      </c>
      <c r="AK37" s="119">
        <v>3046.5357906515769</v>
      </c>
      <c r="AL37" s="119">
        <v>2844.2398910803977</v>
      </c>
      <c r="AM37" s="119">
        <v>2693.1066483401205</v>
      </c>
      <c r="AN37" s="119">
        <v>2908.1261779113051</v>
      </c>
      <c r="AO37" s="119">
        <v>2928.8336576515662</v>
      </c>
      <c r="AP37" s="119">
        <v>2725.479778015791</v>
      </c>
      <c r="AQ37" s="119">
        <v>2521.3774959468296</v>
      </c>
      <c r="AR37" s="119">
        <v>2611.9180645234742</v>
      </c>
      <c r="AS37" s="119">
        <v>2452.6236810968185</v>
      </c>
      <c r="AT37" s="119">
        <v>2489.4907474884276</v>
      </c>
      <c r="AU37" s="119">
        <v>2678.1185534750707</v>
      </c>
      <c r="AV37" s="119">
        <v>3878.9649986790987</v>
      </c>
      <c r="AW37" s="119">
        <v>3894.3819967567165</v>
      </c>
      <c r="AX37" s="119">
        <v>3881.1814892461134</v>
      </c>
      <c r="AY37" s="119">
        <v>3970.7351038449874</v>
      </c>
      <c r="AZ37" s="119">
        <v>3837.3828708371311</v>
      </c>
      <c r="BA37" s="119">
        <v>3979.3291435603919</v>
      </c>
      <c r="BB37" s="119">
        <v>3854.473587568511</v>
      </c>
      <c r="BC37" s="119">
        <v>4206.2779382902627</v>
      </c>
      <c r="BD37" s="119">
        <v>4669.6712975902556</v>
      </c>
      <c r="BE37" s="119">
        <v>5233.4296954216361</v>
      </c>
      <c r="BF37" s="119">
        <v>5786.879389528468</v>
      </c>
      <c r="BG37" s="119">
        <v>6814.6917404660962</v>
      </c>
      <c r="BH37" s="190">
        <v>8660.4503134213755</v>
      </c>
      <c r="BI37" s="119">
        <v>9081.7831695945169</v>
      </c>
      <c r="BJ37" s="119">
        <v>9438.8373566109112</v>
      </c>
      <c r="BK37" s="119">
        <v>9846.4517394791746</v>
      </c>
      <c r="BL37" s="119">
        <v>10024.175736510149</v>
      </c>
      <c r="BM37" s="119">
        <v>10411.549907694631</v>
      </c>
      <c r="BN37" s="119">
        <v>10366.77888781882</v>
      </c>
      <c r="BO37" s="119">
        <v>9976.5380872125188</v>
      </c>
      <c r="BP37" s="119">
        <v>9119.4421495678325</v>
      </c>
      <c r="BQ37" s="119">
        <v>8398.1017494901116</v>
      </c>
      <c r="BR37" s="119">
        <v>7736.3132193430974</v>
      </c>
      <c r="BS37" s="119">
        <v>7093.3074711771042</v>
      </c>
      <c r="BT37" s="119">
        <v>6451.5652433337073</v>
      </c>
      <c r="BU37" s="119">
        <v>6006.533335721575</v>
      </c>
      <c r="BV37" s="119">
        <v>5621.9196897382235</v>
      </c>
      <c r="BW37" s="119">
        <v>5403.5059005531957</v>
      </c>
      <c r="BX37" s="119">
        <v>5158.6765347061264</v>
      </c>
      <c r="BY37" s="119">
        <v>5280.6952382139034</v>
      </c>
      <c r="BZ37" s="119">
        <v>5196.9001640002289</v>
      </c>
      <c r="CA37" s="119">
        <v>4941.255240322218</v>
      </c>
      <c r="CB37" s="119">
        <v>4814.2180311759685</v>
      </c>
      <c r="CC37" s="120">
        <v>4755.9144697800757</v>
      </c>
    </row>
    <row r="38" spans="2:81" x14ac:dyDescent="0.4">
      <c r="B38" s="59" t="s">
        <v>375</v>
      </c>
      <c r="AH38" s="119">
        <v>635.91788874223494</v>
      </c>
      <c r="AI38" s="119">
        <v>602.02046149924695</v>
      </c>
      <c r="AJ38" s="119">
        <v>592.19210603203214</v>
      </c>
      <c r="AK38" s="119">
        <v>611.36925878764066</v>
      </c>
      <c r="AL38" s="119">
        <v>745.34312230972307</v>
      </c>
      <c r="AM38" s="119">
        <v>792.77012983473185</v>
      </c>
      <c r="AN38" s="119">
        <v>824.26569007447415</v>
      </c>
      <c r="AO38" s="119">
        <v>896.72679043487449</v>
      </c>
      <c r="AP38" s="119">
        <v>1038.922293411058</v>
      </c>
      <c r="AQ38" s="119">
        <v>999.81591528224055</v>
      </c>
      <c r="AR38" s="119">
        <v>1216.8969575323636</v>
      </c>
      <c r="AS38" s="119">
        <v>1243.620231985919</v>
      </c>
      <c r="AT38" s="119">
        <v>1425.9545167910892</v>
      </c>
      <c r="AU38" s="119">
        <v>1674.3905698699077</v>
      </c>
      <c r="AV38" s="119">
        <v>2273.0237613672807</v>
      </c>
      <c r="AW38" s="119">
        <v>2775.9103947864696</v>
      </c>
      <c r="AX38" s="119">
        <v>3454.9597715911891</v>
      </c>
      <c r="AY38" s="119">
        <v>4056.6853384775341</v>
      </c>
      <c r="AZ38" s="119">
        <v>4317.6467443207175</v>
      </c>
      <c r="BA38" s="119">
        <v>4559.2803554684824</v>
      </c>
      <c r="BB38" s="119">
        <v>4722.482983083175</v>
      </c>
      <c r="BC38" s="119">
        <v>4908.9591944574977</v>
      </c>
      <c r="BD38" s="119">
        <v>5168.0233225763177</v>
      </c>
      <c r="BE38" s="119">
        <v>5480.1753596010103</v>
      </c>
      <c r="BF38" s="119">
        <v>5726.9398751422186</v>
      </c>
      <c r="BG38" s="119">
        <v>5993.7342910544239</v>
      </c>
      <c r="BH38" s="190">
        <v>5735.0116093718452</v>
      </c>
      <c r="BI38" s="119">
        <v>5582.7281141683316</v>
      </c>
      <c r="BJ38" s="119">
        <v>5635.1415571739799</v>
      </c>
      <c r="BK38" s="119">
        <v>6205.4283545036988</v>
      </c>
      <c r="BL38" s="119">
        <v>6245.5841689060844</v>
      </c>
      <c r="BM38" s="119">
        <v>6934.1619422704052</v>
      </c>
      <c r="BN38" s="119">
        <v>7177.2576802959848</v>
      </c>
      <c r="BO38" s="119">
        <v>7487.1782580313493</v>
      </c>
      <c r="BP38" s="119">
        <v>8363.2174846170219</v>
      </c>
      <c r="BQ38" s="119">
        <v>9384.8945592132095</v>
      </c>
      <c r="BR38" s="119">
        <v>10799.840480715371</v>
      </c>
      <c r="BS38" s="119">
        <v>11722.812675336058</v>
      </c>
      <c r="BT38" s="119">
        <v>11663.590275565468</v>
      </c>
      <c r="BU38" s="119">
        <v>11940.589605584702</v>
      </c>
      <c r="BV38" s="119">
        <v>11526.472358510102</v>
      </c>
      <c r="BW38" s="119">
        <v>9971.2447286952647</v>
      </c>
      <c r="BX38" s="119">
        <v>8831.3441036491877</v>
      </c>
      <c r="BY38" s="119">
        <v>8687.4926901941053</v>
      </c>
      <c r="BZ38" s="119">
        <v>7897.4245523756463</v>
      </c>
      <c r="CA38" s="119">
        <v>6567.2326235204737</v>
      </c>
      <c r="CB38" s="119">
        <v>4657.9923549674595</v>
      </c>
      <c r="CC38" s="120">
        <v>2397.4783137385116</v>
      </c>
    </row>
    <row r="39" spans="2:81" x14ac:dyDescent="0.4">
      <c r="B39" s="59" t="s">
        <v>376</v>
      </c>
      <c r="AH39" s="119">
        <v>788.34588416016663</v>
      </c>
      <c r="AI39" s="119">
        <v>717.05940234979914</v>
      </c>
      <c r="AJ39" s="119">
        <v>708.33471648276191</v>
      </c>
      <c r="AK39" s="119">
        <v>899.63453160154404</v>
      </c>
      <c r="AL39" s="119">
        <v>1279.3100802718945</v>
      </c>
      <c r="AM39" s="119">
        <v>1611.8137178128686</v>
      </c>
      <c r="AN39" s="119">
        <v>1739.9299733536936</v>
      </c>
      <c r="AO39" s="119">
        <v>2025.97656256043</v>
      </c>
      <c r="AP39" s="119">
        <v>2230.2225595625291</v>
      </c>
      <c r="AQ39" s="119">
        <v>2221.7374331934516</v>
      </c>
      <c r="AR39" s="119">
        <v>2238.3642275057055</v>
      </c>
      <c r="AS39" s="119">
        <v>2162.065195125293</v>
      </c>
      <c r="AT39" s="119">
        <v>2469.2602019485685</v>
      </c>
      <c r="AU39" s="119">
        <v>3016.5758905215525</v>
      </c>
      <c r="AV39" s="119">
        <v>3538.1443756326175</v>
      </c>
      <c r="AW39" s="119">
        <v>3705.2539433214879</v>
      </c>
      <c r="AX39" s="119">
        <v>4341.7469415239411</v>
      </c>
      <c r="AY39" s="119">
        <v>4485.1556233302808</v>
      </c>
      <c r="AZ39" s="119">
        <v>4352.5435450562381</v>
      </c>
      <c r="BA39" s="119">
        <v>4085.2397933738912</v>
      </c>
      <c r="BB39" s="119">
        <v>3778.971767527712</v>
      </c>
      <c r="BC39" s="119">
        <v>3534.415786852082</v>
      </c>
      <c r="BD39" s="119">
        <v>3427.5069129368399</v>
      </c>
      <c r="BE39" s="119">
        <v>3287.3276092120359</v>
      </c>
      <c r="BF39" s="119">
        <v>3064.8463426130493</v>
      </c>
      <c r="BG39" s="119">
        <v>3225.2409335435764</v>
      </c>
      <c r="BH39" s="190">
        <v>3216.0175146756487</v>
      </c>
      <c r="BI39" s="119">
        <v>2975.7541825546696</v>
      </c>
      <c r="BJ39" s="119">
        <v>2908.3624013760436</v>
      </c>
      <c r="BK39" s="119">
        <v>2867.7815367293724</v>
      </c>
      <c r="BL39" s="119">
        <v>2657.3362029969053</v>
      </c>
      <c r="BM39" s="119">
        <v>2906.0284341195966</v>
      </c>
      <c r="BN39" s="119">
        <v>2767.9703094623246</v>
      </c>
      <c r="BO39" s="119">
        <v>2535.6643837122733</v>
      </c>
      <c r="BP39" s="119">
        <v>2341.8185396361241</v>
      </c>
      <c r="BQ39" s="119">
        <v>2063.488487604578</v>
      </c>
      <c r="BR39" s="119">
        <v>1888.3981856947128</v>
      </c>
      <c r="BS39" s="119">
        <v>1745.1013611604728</v>
      </c>
      <c r="BT39" s="119">
        <v>1538.5700509948426</v>
      </c>
      <c r="BU39" s="119">
        <v>1467.237788541388</v>
      </c>
      <c r="BV39" s="119">
        <v>1201.2114634757745</v>
      </c>
      <c r="BW39" s="119">
        <v>843.44249718979938</v>
      </c>
      <c r="BX39" s="119">
        <v>514.38267395175683</v>
      </c>
      <c r="BY39" s="119">
        <v>369.33123800988352</v>
      </c>
      <c r="BZ39" s="119">
        <v>270.45587906962345</v>
      </c>
      <c r="CA39" s="119">
        <v>191.50528496344401</v>
      </c>
      <c r="CB39" s="119">
        <v>143.562512456045</v>
      </c>
      <c r="CC39" s="120">
        <v>41.596508579445135</v>
      </c>
    </row>
    <row r="40" spans="2:81" x14ac:dyDescent="0.4">
      <c r="B40" s="59" t="s">
        <v>377</v>
      </c>
      <c r="AH40" s="119">
        <v>2188.4248545309492</v>
      </c>
      <c r="AI40" s="119">
        <v>1901.8775077505227</v>
      </c>
      <c r="AJ40" s="119">
        <v>2463.9093890075255</v>
      </c>
      <c r="AK40" s="119">
        <v>4268.3954710731841</v>
      </c>
      <c r="AL40" s="119">
        <v>6944.1280450620707</v>
      </c>
      <c r="AM40" s="119">
        <v>8475.7682824001331</v>
      </c>
      <c r="AN40" s="119">
        <v>9140.8757272289949</v>
      </c>
      <c r="AO40" s="119">
        <v>9802.3837471352981</v>
      </c>
      <c r="AP40" s="119">
        <v>9711.2222645712118</v>
      </c>
      <c r="AQ40" s="119">
        <v>8431.6674502321966</v>
      </c>
      <c r="AR40" s="119">
        <v>5992.9070099923092</v>
      </c>
      <c r="AS40" s="119">
        <v>4848.0714692133151</v>
      </c>
      <c r="AT40" s="119">
        <v>5045.8069059870577</v>
      </c>
      <c r="AU40" s="119">
        <v>6763.3156053740122</v>
      </c>
      <c r="AV40" s="119">
        <v>8453.4462858131228</v>
      </c>
      <c r="AW40" s="119">
        <v>8788.1877998588552</v>
      </c>
      <c r="AX40" s="119">
        <v>7620.4828155813266</v>
      </c>
      <c r="AY40" s="119">
        <v>7061.135025906352</v>
      </c>
      <c r="AZ40" s="119">
        <v>6064.0946470859517</v>
      </c>
      <c r="BA40" s="119">
        <v>5075.5255090931742</v>
      </c>
      <c r="BB40" s="119">
        <v>4492.1243511423409</v>
      </c>
      <c r="BC40" s="119">
        <v>4041.8021371507762</v>
      </c>
      <c r="BD40" s="119">
        <v>3367.469116232342</v>
      </c>
      <c r="BE40" s="119">
        <v>2885.117564723681</v>
      </c>
      <c r="BF40" s="119">
        <v>2767.0502167821951</v>
      </c>
      <c r="BG40" s="119">
        <v>2679.6674553840821</v>
      </c>
      <c r="BH40" s="190">
        <v>2344.5583221737343</v>
      </c>
      <c r="BI40" s="119">
        <v>2544.99083530595</v>
      </c>
      <c r="BJ40" s="119">
        <v>2679.2306948113642</v>
      </c>
      <c r="BK40" s="119">
        <v>2429.103674276214</v>
      </c>
      <c r="BL40" s="119">
        <v>2770.5914626856752</v>
      </c>
      <c r="BM40" s="119">
        <v>4604.9254857602227</v>
      </c>
      <c r="BN40" s="119">
        <v>4618.958425503336</v>
      </c>
      <c r="BO40" s="119">
        <v>5184.0686170174895</v>
      </c>
      <c r="BP40" s="119">
        <v>5472.814505917635</v>
      </c>
      <c r="BQ40" s="119">
        <v>4545.5866745865469</v>
      </c>
      <c r="BR40" s="119">
        <v>3171.4620508415564</v>
      </c>
      <c r="BS40" s="119">
        <v>2338.0427179148919</v>
      </c>
      <c r="BT40" s="119">
        <v>1834.7309775829849</v>
      </c>
      <c r="BU40" s="119">
        <v>1614.4393929340313</v>
      </c>
      <c r="BV40" s="119">
        <v>1252.3933557470541</v>
      </c>
      <c r="BW40" s="119">
        <v>643.80183446278647</v>
      </c>
      <c r="BX40" s="119">
        <v>411.70953255984182</v>
      </c>
      <c r="BY40" s="119">
        <v>71.216110033331248</v>
      </c>
      <c r="BZ40" s="119">
        <v>0</v>
      </c>
      <c r="CA40" s="119">
        <v>0</v>
      </c>
      <c r="CB40" s="119">
        <v>0</v>
      </c>
      <c r="CC40" s="120">
        <v>0</v>
      </c>
    </row>
    <row r="41" spans="2:81" x14ac:dyDescent="0.4">
      <c r="B41" s="59" t="s">
        <v>378</v>
      </c>
      <c r="AH41" s="119">
        <v>100.87343866304158</v>
      </c>
      <c r="AI41" s="119">
        <v>110.98843793136878</v>
      </c>
      <c r="AJ41" s="119">
        <v>117.43253225471018</v>
      </c>
      <c r="AK41" s="119">
        <v>141.94295674314458</v>
      </c>
      <c r="AL41" s="119">
        <v>185.40160159933143</v>
      </c>
      <c r="AM41" s="119">
        <v>240.1129008635539</v>
      </c>
      <c r="AN41" s="119">
        <v>285.62788379205023</v>
      </c>
      <c r="AO41" s="119">
        <v>278.52986730982167</v>
      </c>
      <c r="AP41" s="119">
        <v>350.12219554515548</v>
      </c>
      <c r="AQ41" s="119">
        <v>478.77549125013746</v>
      </c>
      <c r="AR41" s="119">
        <v>290.06773177133465</v>
      </c>
      <c r="AS41" s="119">
        <v>268.01370274550396</v>
      </c>
      <c r="AT41" s="119">
        <v>434.85808930544016</v>
      </c>
      <c r="AU41" s="119">
        <v>662.62427049990572</v>
      </c>
      <c r="AV41" s="119">
        <v>458.7611108773865</v>
      </c>
      <c r="AW41" s="119">
        <v>440.16868450932901</v>
      </c>
      <c r="AX41" s="119">
        <v>646.07302165563226</v>
      </c>
      <c r="AY41" s="119">
        <v>724.78319109175152</v>
      </c>
      <c r="AZ41" s="119">
        <v>619.83503609622119</v>
      </c>
      <c r="BA41" s="119">
        <v>551.09765157753066</v>
      </c>
      <c r="BB41" s="119">
        <v>500.80870829773852</v>
      </c>
      <c r="BC41" s="119">
        <v>370.51117797677261</v>
      </c>
      <c r="BD41" s="119">
        <v>351.09781034893325</v>
      </c>
      <c r="BE41" s="119">
        <v>379.08795940295437</v>
      </c>
      <c r="BF41" s="119">
        <v>398.03822199444653</v>
      </c>
      <c r="BG41" s="119">
        <v>583.73507071582117</v>
      </c>
      <c r="BH41" s="190">
        <v>841.25137209066702</v>
      </c>
      <c r="BI41" s="119">
        <v>802.72514839285009</v>
      </c>
      <c r="BJ41" s="119">
        <v>785.70861835519088</v>
      </c>
      <c r="BK41" s="119">
        <v>670.79486648754778</v>
      </c>
      <c r="BL41" s="119">
        <v>585.82152452430557</v>
      </c>
      <c r="BM41" s="119">
        <v>640.95838429823539</v>
      </c>
      <c r="BN41" s="119">
        <v>745.96248875022764</v>
      </c>
      <c r="BO41" s="119">
        <v>758.53093236593816</v>
      </c>
      <c r="BP41" s="119">
        <v>819.2596888681461</v>
      </c>
      <c r="BQ41" s="119">
        <v>846.06688510534639</v>
      </c>
      <c r="BR41" s="119">
        <v>841.26049130338322</v>
      </c>
      <c r="BS41" s="119">
        <v>854.48109851603579</v>
      </c>
      <c r="BT41" s="119">
        <v>822.58045465739099</v>
      </c>
      <c r="BU41" s="119">
        <v>845.93439723709014</v>
      </c>
      <c r="BV41" s="119">
        <v>771.46482643173897</v>
      </c>
      <c r="BW41" s="119">
        <v>598.02247002422541</v>
      </c>
      <c r="BX41" s="119">
        <v>487.1149144475408</v>
      </c>
      <c r="BY41" s="119">
        <v>345.10036040612533</v>
      </c>
      <c r="BZ41" s="119">
        <v>245.2199435163962</v>
      </c>
      <c r="CA41" s="119">
        <v>156.34965607934117</v>
      </c>
      <c r="CB41" s="119">
        <v>87.05022682466155</v>
      </c>
      <c r="CC41" s="120">
        <v>18.239328298013639</v>
      </c>
    </row>
    <row r="42" spans="2:81" ht="26.25" customHeight="1" x14ac:dyDescent="0.4">
      <c r="B42" s="60" t="s">
        <v>379</v>
      </c>
      <c r="AH42" s="119">
        <v>3713.5620660963923</v>
      </c>
      <c r="AI42" s="119">
        <v>3331.9458095309374</v>
      </c>
      <c r="AJ42" s="119">
        <v>3881.8687437770295</v>
      </c>
      <c r="AK42" s="119">
        <v>5921.3422182055128</v>
      </c>
      <c r="AL42" s="119">
        <v>9154.1828492430195</v>
      </c>
      <c r="AM42" s="119">
        <v>11120.465030911286</v>
      </c>
      <c r="AN42" s="119">
        <v>11990.699274449213</v>
      </c>
      <c r="AO42" s="119">
        <v>13003.616967440425</v>
      </c>
      <c r="AP42" s="119">
        <v>13330.489313089953</v>
      </c>
      <c r="AQ42" s="119">
        <v>12131.996289958028</v>
      </c>
      <c r="AR42" s="119">
        <v>9738.2359268017135</v>
      </c>
      <c r="AS42" s="119">
        <v>8521.7705990700324</v>
      </c>
      <c r="AT42" s="119">
        <v>9375.8797140321567</v>
      </c>
      <c r="AU42" s="119">
        <v>12116.906336265378</v>
      </c>
      <c r="AV42" s="119">
        <v>14723.375533690407</v>
      </c>
      <c r="AW42" s="119">
        <v>15709.520822476141</v>
      </c>
      <c r="AX42" s="119">
        <v>16063.262550352089</v>
      </c>
      <c r="AY42" s="119">
        <v>16327.759178805918</v>
      </c>
      <c r="AZ42" s="119">
        <v>15354.119972559129</v>
      </c>
      <c r="BA42" s="119">
        <v>14271.143309513078</v>
      </c>
      <c r="BB42" s="119">
        <v>13494.387810050965</v>
      </c>
      <c r="BC42" s="119">
        <v>12855.688296437131</v>
      </c>
      <c r="BD42" s="119">
        <v>12314.097162094431</v>
      </c>
      <c r="BE42" s="119">
        <v>12031.708492939682</v>
      </c>
      <c r="BF42" s="119">
        <v>11956.874656531909</v>
      </c>
      <c r="BG42" s="119">
        <v>12482.377750697904</v>
      </c>
      <c r="BH42" s="190">
        <v>12136.838818311895</v>
      </c>
      <c r="BI42" s="119">
        <v>11906.198280421801</v>
      </c>
      <c r="BJ42" s="119">
        <v>12008.443271716578</v>
      </c>
      <c r="BK42" s="119">
        <v>12173.108431996834</v>
      </c>
      <c r="BL42" s="119">
        <v>12259.33335911297</v>
      </c>
      <c r="BM42" s="119">
        <v>15086.074246448457</v>
      </c>
      <c r="BN42" s="119">
        <v>15310.148904011874</v>
      </c>
      <c r="BO42" s="119">
        <v>15965.442191127049</v>
      </c>
      <c r="BP42" s="119">
        <v>16997.110219038928</v>
      </c>
      <c r="BQ42" s="119">
        <v>16840.036606509679</v>
      </c>
      <c r="BR42" s="119">
        <v>16700.961208555022</v>
      </c>
      <c r="BS42" s="119">
        <v>16660.437852927458</v>
      </c>
      <c r="BT42" s="119">
        <v>15859.471758800688</v>
      </c>
      <c r="BU42" s="119">
        <v>15868.201184297212</v>
      </c>
      <c r="BV42" s="119">
        <v>14751.542004164668</v>
      </c>
      <c r="BW42" s="119">
        <v>12056.511530372078</v>
      </c>
      <c r="BX42" s="119">
        <v>10244.551224608327</v>
      </c>
      <c r="BY42" s="119">
        <v>9473.1403986434452</v>
      </c>
      <c r="BZ42" s="119">
        <v>8413.1003749616666</v>
      </c>
      <c r="CA42" s="119">
        <v>6915.0875645632595</v>
      </c>
      <c r="CB42" s="119">
        <v>4888.6050942481661</v>
      </c>
      <c r="CC42" s="120">
        <v>2457.3141506159704</v>
      </c>
    </row>
    <row r="43" spans="2:81" x14ac:dyDescent="0.4">
      <c r="B43" s="60" t="s">
        <v>380</v>
      </c>
      <c r="AH43" s="119">
        <v>6611.5192647753793</v>
      </c>
      <c r="AI43" s="119">
        <v>6055.2366075510727</v>
      </c>
      <c r="AJ43" s="119">
        <v>6531.1943476196138</v>
      </c>
      <c r="AK43" s="119">
        <v>8967.8780088570911</v>
      </c>
      <c r="AL43" s="119">
        <v>11998.422740323418</v>
      </c>
      <c r="AM43" s="119">
        <v>13813.571679251407</v>
      </c>
      <c r="AN43" s="119">
        <v>14898.825452360517</v>
      </c>
      <c r="AO43" s="119">
        <v>15932.450625091989</v>
      </c>
      <c r="AP43" s="119">
        <v>16055.969091105742</v>
      </c>
      <c r="AQ43" s="119">
        <v>14653.373785904858</v>
      </c>
      <c r="AR43" s="119">
        <v>12350.153991325189</v>
      </c>
      <c r="AS43" s="119">
        <v>10974.394280166851</v>
      </c>
      <c r="AT43" s="119">
        <v>11865.370461520584</v>
      </c>
      <c r="AU43" s="119">
        <v>14795.024889740449</v>
      </c>
      <c r="AV43" s="119">
        <v>18602.340532369504</v>
      </c>
      <c r="AW43" s="119">
        <v>19603.902819232855</v>
      </c>
      <c r="AX43" s="119">
        <v>19944.444039598202</v>
      </c>
      <c r="AY43" s="119">
        <v>20298.494282650907</v>
      </c>
      <c r="AZ43" s="119">
        <v>19191.502843396262</v>
      </c>
      <c r="BA43" s="119">
        <v>18250.472453073471</v>
      </c>
      <c r="BB43" s="119">
        <v>17348.861397619476</v>
      </c>
      <c r="BC43" s="119">
        <v>17061.966234727392</v>
      </c>
      <c r="BD43" s="119">
        <v>16983.768459684685</v>
      </c>
      <c r="BE43" s="119">
        <v>17265.138188361318</v>
      </c>
      <c r="BF43" s="119">
        <v>17743.754046060378</v>
      </c>
      <c r="BG43" s="119">
        <v>19297.069491164002</v>
      </c>
      <c r="BH43" s="190">
        <v>20797.289131733269</v>
      </c>
      <c r="BI43" s="119">
        <v>20987.981450016319</v>
      </c>
      <c r="BJ43" s="119">
        <v>21447.280628327491</v>
      </c>
      <c r="BK43" s="119">
        <v>22019.560171476005</v>
      </c>
      <c r="BL43" s="119">
        <v>22283.509095623118</v>
      </c>
      <c r="BM43" s="119">
        <v>25497.62415414309</v>
      </c>
      <c r="BN43" s="119">
        <v>25676.927791830694</v>
      </c>
      <c r="BO43" s="119">
        <v>25941.980278339568</v>
      </c>
      <c r="BP43" s="119">
        <v>26116.552368606757</v>
      </c>
      <c r="BQ43" s="119">
        <v>25238.138355999792</v>
      </c>
      <c r="BR43" s="119">
        <v>24437.274427898119</v>
      </c>
      <c r="BS43" s="119">
        <v>23753.745324104562</v>
      </c>
      <c r="BT43" s="119">
        <v>22311.037002134395</v>
      </c>
      <c r="BU43" s="119">
        <v>21874.734520018788</v>
      </c>
      <c r="BV43" s="119">
        <v>20373.461693902893</v>
      </c>
      <c r="BW43" s="119">
        <v>17460.017430925272</v>
      </c>
      <c r="BX43" s="119">
        <v>15403.227759314454</v>
      </c>
      <c r="BY43" s="119">
        <v>14753.83563685735</v>
      </c>
      <c r="BZ43" s="119">
        <v>13610.000538961895</v>
      </c>
      <c r="CA43" s="119">
        <v>11856.342804885477</v>
      </c>
      <c r="CB43" s="119">
        <v>9702.8231254241364</v>
      </c>
      <c r="CC43" s="120">
        <v>7213.2286203960466</v>
      </c>
    </row>
    <row r="44" spans="2:81" ht="26.25" customHeight="1" x14ac:dyDescent="0.4">
      <c r="B44" s="63" t="s">
        <v>389</v>
      </c>
      <c r="AH44" s="119">
        <v>0</v>
      </c>
      <c r="AI44" s="119">
        <v>0</v>
      </c>
      <c r="AJ44" s="119">
        <v>0</v>
      </c>
      <c r="AK44" s="119">
        <v>0</v>
      </c>
      <c r="AL44" s="119">
        <v>0</v>
      </c>
      <c r="AM44" s="119">
        <v>0</v>
      </c>
      <c r="AN44" s="119">
        <v>0</v>
      </c>
      <c r="AO44" s="119">
        <v>0</v>
      </c>
      <c r="AP44" s="119">
        <v>0</v>
      </c>
      <c r="AQ44" s="119">
        <v>0</v>
      </c>
      <c r="AR44" s="119">
        <v>0</v>
      </c>
      <c r="AS44" s="119">
        <v>0</v>
      </c>
      <c r="AT44" s="119">
        <v>0</v>
      </c>
      <c r="AU44" s="119">
        <v>0</v>
      </c>
      <c r="AV44" s="119">
        <v>0</v>
      </c>
      <c r="AW44" s="119">
        <v>0</v>
      </c>
      <c r="AX44" s="119">
        <v>0</v>
      </c>
      <c r="AY44" s="119">
        <v>0</v>
      </c>
      <c r="AZ44" s="119">
        <v>0</v>
      </c>
      <c r="BA44" s="119">
        <v>0</v>
      </c>
      <c r="BB44" s="119">
        <v>0</v>
      </c>
      <c r="BC44" s="119">
        <v>0</v>
      </c>
      <c r="BD44" s="119">
        <v>0</v>
      </c>
      <c r="BE44" s="119">
        <v>0</v>
      </c>
      <c r="BF44" s="119">
        <v>0</v>
      </c>
      <c r="BG44" s="119">
        <v>0</v>
      </c>
      <c r="BH44" s="119">
        <v>0</v>
      </c>
      <c r="BI44" s="119">
        <v>0</v>
      </c>
      <c r="BJ44" s="119">
        <v>0</v>
      </c>
      <c r="BK44" s="119">
        <v>0</v>
      </c>
      <c r="BL44" s="119">
        <v>0</v>
      </c>
      <c r="BM44" s="119">
        <v>0</v>
      </c>
      <c r="BN44" s="119">
        <v>0</v>
      </c>
      <c r="BO44" s="119">
        <v>0</v>
      </c>
      <c r="BP44" s="119">
        <v>0</v>
      </c>
      <c r="BQ44" s="119">
        <v>0</v>
      </c>
      <c r="BR44" s="119">
        <v>0</v>
      </c>
      <c r="BS44" s="119">
        <v>0</v>
      </c>
      <c r="BT44" s="119">
        <v>0</v>
      </c>
      <c r="BU44" s="119">
        <v>0</v>
      </c>
      <c r="BV44" s="119">
        <v>0</v>
      </c>
      <c r="BW44" s="119">
        <v>0</v>
      </c>
      <c r="BX44" s="119">
        <v>0</v>
      </c>
      <c r="BY44" s="119">
        <v>0</v>
      </c>
      <c r="BZ44" s="119">
        <v>0</v>
      </c>
      <c r="CA44" s="119">
        <v>0</v>
      </c>
      <c r="CB44" s="119">
        <v>0</v>
      </c>
      <c r="CC44" s="120">
        <v>0</v>
      </c>
    </row>
    <row r="45" spans="2:81" x14ac:dyDescent="0.4">
      <c r="B45" s="59" t="s">
        <v>390</v>
      </c>
      <c r="AH45" s="119">
        <v>124.59932690963275</v>
      </c>
      <c r="AI45" s="119">
        <v>119.9567422182912</v>
      </c>
      <c r="AJ45" s="119">
        <v>156.64891444555175</v>
      </c>
      <c r="AK45" s="119">
        <v>222.70503992179349</v>
      </c>
      <c r="AL45" s="119">
        <v>295.43991397408092</v>
      </c>
      <c r="AM45" s="119">
        <v>368.95885011028201</v>
      </c>
      <c r="AN45" s="119">
        <v>357.62430313919424</v>
      </c>
      <c r="AO45" s="119">
        <v>349.52082742978564</v>
      </c>
      <c r="AP45" s="119">
        <v>415.63508794896927</v>
      </c>
      <c r="AQ45" s="119">
        <v>439.34871297161942</v>
      </c>
      <c r="AR45" s="119">
        <v>904.74463944990885</v>
      </c>
      <c r="AS45" s="119">
        <v>905.51218126374704</v>
      </c>
      <c r="AT45" s="119">
        <v>972.88077372176747</v>
      </c>
      <c r="AU45" s="119">
        <v>1164.7790664910615</v>
      </c>
      <c r="AV45" s="119">
        <v>1683.4701495068978</v>
      </c>
      <c r="AW45" s="119">
        <v>2136.8159822571483</v>
      </c>
      <c r="AX45" s="119">
        <v>2516.5181708093351</v>
      </c>
      <c r="AY45" s="119">
        <v>2950.5859305959002</v>
      </c>
      <c r="AZ45" s="119">
        <v>3412.9926906568244</v>
      </c>
      <c r="BA45" s="119">
        <v>3823.0590827590149</v>
      </c>
      <c r="BB45" s="119">
        <v>3927.1103102174525</v>
      </c>
      <c r="BC45" s="119">
        <v>3051.3407669478083</v>
      </c>
      <c r="BD45" s="119">
        <v>2.7031235483067864</v>
      </c>
      <c r="BE45" s="119">
        <v>0</v>
      </c>
      <c r="BF45" s="119">
        <v>0</v>
      </c>
      <c r="BG45" s="119">
        <v>0.12712632766096699</v>
      </c>
      <c r="BH45" s="119">
        <v>0</v>
      </c>
      <c r="BI45" s="119">
        <v>0</v>
      </c>
      <c r="BJ45" s="119">
        <v>0</v>
      </c>
      <c r="BK45" s="119">
        <v>0</v>
      </c>
      <c r="BL45" s="119">
        <v>0</v>
      </c>
      <c r="BM45" s="119">
        <v>0</v>
      </c>
      <c r="BN45" s="119">
        <v>0</v>
      </c>
      <c r="BO45" s="119">
        <v>0</v>
      </c>
      <c r="BP45" s="119">
        <v>0</v>
      </c>
      <c r="BQ45" s="119">
        <v>0</v>
      </c>
      <c r="BR45" s="119">
        <v>0</v>
      </c>
      <c r="BS45" s="119">
        <v>0</v>
      </c>
      <c r="BT45" s="119">
        <v>0</v>
      </c>
      <c r="BU45" s="119">
        <v>0</v>
      </c>
      <c r="BV45" s="119">
        <v>0</v>
      </c>
      <c r="BW45" s="119">
        <v>0</v>
      </c>
      <c r="BX45" s="119">
        <v>0</v>
      </c>
      <c r="BY45" s="119">
        <v>0</v>
      </c>
      <c r="BZ45" s="119">
        <v>0</v>
      </c>
      <c r="CA45" s="119">
        <v>0</v>
      </c>
      <c r="CB45" s="119">
        <v>0</v>
      </c>
      <c r="CC45" s="120">
        <v>0</v>
      </c>
    </row>
    <row r="46" spans="2:81" x14ac:dyDescent="0.4">
      <c r="B46" s="155" t="s">
        <v>391</v>
      </c>
      <c r="AH46" s="119">
        <v>75.340888192072484</v>
      </c>
      <c r="AI46" s="119">
        <v>71.677825620598952</v>
      </c>
      <c r="AJ46" s="119">
        <v>92.189484609517862</v>
      </c>
      <c r="AK46" s="119">
        <v>129.08981557289195</v>
      </c>
      <c r="AL46" s="119">
        <v>168.7404898146753</v>
      </c>
      <c r="AM46" s="119">
        <v>208.27817823874872</v>
      </c>
      <c r="AN46" s="119">
        <v>200.93379725418794</v>
      </c>
      <c r="AO46" s="119">
        <v>196.06122806372665</v>
      </c>
      <c r="AP46" s="119">
        <v>233.14610131100719</v>
      </c>
      <c r="AQ46" s="119">
        <v>247.2682487309682</v>
      </c>
      <c r="AR46" s="119">
        <v>492.70710524801797</v>
      </c>
      <c r="AS46" s="119">
        <v>524.41127889898405</v>
      </c>
      <c r="AT46" s="119">
        <v>572.26202722161304</v>
      </c>
      <c r="AU46" s="119">
        <v>697.25400890436481</v>
      </c>
      <c r="AV46" s="119">
        <v>935.22503019693136</v>
      </c>
      <c r="AW46" s="119">
        <v>1131.3588946866755</v>
      </c>
      <c r="AX46" s="119">
        <v>1303.2884661765315</v>
      </c>
      <c r="AY46" s="119">
        <v>1472.7262035874949</v>
      </c>
      <c r="AZ46" s="119">
        <v>1661.4861785616424</v>
      </c>
      <c r="BA46" s="119">
        <v>1839.316085532937</v>
      </c>
      <c r="BB46" s="119">
        <v>1877.5893907135439</v>
      </c>
      <c r="BC46" s="119">
        <v>1533.9318644216335</v>
      </c>
      <c r="BD46" s="119">
        <v>1.3588804597409201</v>
      </c>
      <c r="BE46" s="119">
        <v>0</v>
      </c>
      <c r="BF46" s="119">
        <v>0</v>
      </c>
      <c r="BG46" s="119">
        <v>6.3907357355278291E-2</v>
      </c>
      <c r="BH46" s="119">
        <v>0</v>
      </c>
      <c r="BI46" s="119">
        <v>0</v>
      </c>
      <c r="BJ46" s="119">
        <v>0</v>
      </c>
      <c r="BK46" s="119">
        <v>0</v>
      </c>
      <c r="BL46" s="119">
        <v>0</v>
      </c>
      <c r="BM46" s="119">
        <v>0</v>
      </c>
      <c r="BN46" s="119">
        <v>0</v>
      </c>
      <c r="BO46" s="119">
        <v>0</v>
      </c>
      <c r="BP46" s="119">
        <v>0</v>
      </c>
      <c r="BQ46" s="119">
        <v>0</v>
      </c>
      <c r="BR46" s="119">
        <v>0</v>
      </c>
      <c r="BS46" s="119">
        <v>0</v>
      </c>
      <c r="BT46" s="119">
        <v>0</v>
      </c>
      <c r="BU46" s="119">
        <v>0</v>
      </c>
      <c r="BV46" s="119">
        <v>0</v>
      </c>
      <c r="BW46" s="119">
        <v>0</v>
      </c>
      <c r="BX46" s="119">
        <v>0</v>
      </c>
      <c r="BY46" s="119">
        <v>0</v>
      </c>
      <c r="BZ46" s="119">
        <v>0</v>
      </c>
      <c r="CA46" s="119">
        <v>0</v>
      </c>
      <c r="CB46" s="119">
        <v>0</v>
      </c>
      <c r="CC46" s="120">
        <v>0</v>
      </c>
    </row>
    <row r="47" spans="2:81" x14ac:dyDescent="0.4">
      <c r="B47" s="155" t="s">
        <v>392</v>
      </c>
      <c r="AH47" s="119">
        <v>49.258438717560267</v>
      </c>
      <c r="AI47" s="119">
        <v>48.278916597692245</v>
      </c>
      <c r="AJ47" s="119">
        <v>64.459429836033891</v>
      </c>
      <c r="AK47" s="119">
        <v>93.615224348901535</v>
      </c>
      <c r="AL47" s="119">
        <v>126.69942415940564</v>
      </c>
      <c r="AM47" s="119">
        <v>160.68067187153326</v>
      </c>
      <c r="AN47" s="119">
        <v>156.69050588500627</v>
      </c>
      <c r="AO47" s="119">
        <v>153.459599366059</v>
      </c>
      <c r="AP47" s="119">
        <v>182.48898663796209</v>
      </c>
      <c r="AQ47" s="119">
        <v>192.0804642406512</v>
      </c>
      <c r="AR47" s="119">
        <v>412.03753420189076</v>
      </c>
      <c r="AS47" s="119">
        <v>381.10090236476304</v>
      </c>
      <c r="AT47" s="119">
        <v>400.61874650015443</v>
      </c>
      <c r="AU47" s="119">
        <v>467.52505758669668</v>
      </c>
      <c r="AV47" s="119">
        <v>748.2451193099663</v>
      </c>
      <c r="AW47" s="119">
        <v>1005.4570875704726</v>
      </c>
      <c r="AX47" s="119">
        <v>1213.2297046328033</v>
      </c>
      <c r="AY47" s="119">
        <v>1477.8597270084053</v>
      </c>
      <c r="AZ47" s="119">
        <v>1751.5065120951817</v>
      </c>
      <c r="BA47" s="119">
        <v>1983.7429972260779</v>
      </c>
      <c r="BB47" s="119">
        <v>2049.5209195039092</v>
      </c>
      <c r="BC47" s="119">
        <v>1517.4089025261753</v>
      </c>
      <c r="BD47" s="119">
        <v>1.3442430885658661</v>
      </c>
      <c r="BE47" s="119">
        <v>0</v>
      </c>
      <c r="BF47" s="119">
        <v>0</v>
      </c>
      <c r="BG47" s="119">
        <v>6.3218970305688696E-2</v>
      </c>
      <c r="BH47" s="119">
        <v>0</v>
      </c>
      <c r="BI47" s="119">
        <v>0</v>
      </c>
      <c r="BJ47" s="119">
        <v>0</v>
      </c>
      <c r="BK47" s="119">
        <v>0</v>
      </c>
      <c r="BL47" s="119">
        <v>0</v>
      </c>
      <c r="BM47" s="119">
        <v>0</v>
      </c>
      <c r="BN47" s="119">
        <v>0</v>
      </c>
      <c r="BO47" s="119">
        <v>0</v>
      </c>
      <c r="BP47" s="119">
        <v>0</v>
      </c>
      <c r="BQ47" s="119">
        <v>0</v>
      </c>
      <c r="BR47" s="119">
        <v>0</v>
      </c>
      <c r="BS47" s="119">
        <v>0</v>
      </c>
      <c r="BT47" s="119">
        <v>0</v>
      </c>
      <c r="BU47" s="119">
        <v>0</v>
      </c>
      <c r="BV47" s="119">
        <v>0</v>
      </c>
      <c r="BW47" s="119">
        <v>0</v>
      </c>
      <c r="BX47" s="119">
        <v>0</v>
      </c>
      <c r="BY47" s="119">
        <v>0</v>
      </c>
      <c r="BZ47" s="119">
        <v>0</v>
      </c>
      <c r="CA47" s="119">
        <v>0</v>
      </c>
      <c r="CB47" s="119">
        <v>0</v>
      </c>
      <c r="CC47" s="120">
        <v>0</v>
      </c>
    </row>
    <row r="48" spans="2:81" x14ac:dyDescent="0.4">
      <c r="B48" s="155" t="s">
        <v>393</v>
      </c>
      <c r="AH48" s="119">
        <v>71.417618704555679</v>
      </c>
      <c r="AI48" s="119">
        <v>65.404985638068297</v>
      </c>
      <c r="AJ48" s="119">
        <v>82.178517816277534</v>
      </c>
      <c r="AK48" s="119">
        <v>108.66048101678714</v>
      </c>
      <c r="AL48" s="119">
        <v>130.12552042282721</v>
      </c>
      <c r="AM48" s="119">
        <v>150.97235643317592</v>
      </c>
      <c r="AN48" s="119">
        <v>145.03008010936082</v>
      </c>
      <c r="AO48" s="119">
        <v>143.66359839004679</v>
      </c>
      <c r="AP48" s="119">
        <v>172.11071141886862</v>
      </c>
      <c r="AQ48" s="119">
        <v>189.84064746584187</v>
      </c>
      <c r="AR48" s="119">
        <v>309.76540804706502</v>
      </c>
      <c r="AS48" s="119">
        <v>368.75877647908794</v>
      </c>
      <c r="AT48" s="119">
        <v>393.09758865340154</v>
      </c>
      <c r="AU48" s="119">
        <v>457.38959044623726</v>
      </c>
      <c r="AV48" s="119">
        <v>733.53401399696554</v>
      </c>
      <c r="AW48" s="119">
        <v>977.91477245584031</v>
      </c>
      <c r="AX48" s="119">
        <v>1146.1420680884519</v>
      </c>
      <c r="AY48" s="119">
        <v>1344.9985284470133</v>
      </c>
      <c r="AZ48" s="119">
        <v>1555.1368041688124</v>
      </c>
      <c r="BA48" s="119">
        <v>1814.7004373358996</v>
      </c>
      <c r="BB48" s="119">
        <v>1972.9298053271518</v>
      </c>
      <c r="BC48" s="119">
        <v>1562.4639695444509</v>
      </c>
      <c r="BD48" s="119">
        <v>1.3841564977618721</v>
      </c>
      <c r="BE48" s="119">
        <v>0</v>
      </c>
      <c r="BF48" s="119">
        <v>0</v>
      </c>
      <c r="BG48" s="119">
        <v>6.5096074716508537E-2</v>
      </c>
      <c r="BH48" s="119">
        <v>0</v>
      </c>
      <c r="BI48" s="119">
        <v>0</v>
      </c>
      <c r="BJ48" s="119">
        <v>0</v>
      </c>
      <c r="BK48" s="119">
        <v>0</v>
      </c>
      <c r="BL48" s="119">
        <v>0</v>
      </c>
      <c r="BM48" s="119">
        <v>0</v>
      </c>
      <c r="BN48" s="119">
        <v>0</v>
      </c>
      <c r="BO48" s="119">
        <v>0</v>
      </c>
      <c r="BP48" s="119">
        <v>0</v>
      </c>
      <c r="BQ48" s="119">
        <v>0</v>
      </c>
      <c r="BR48" s="119">
        <v>0</v>
      </c>
      <c r="BS48" s="119">
        <v>0</v>
      </c>
      <c r="BT48" s="119">
        <v>0</v>
      </c>
      <c r="BU48" s="119">
        <v>0</v>
      </c>
      <c r="BV48" s="119">
        <v>0</v>
      </c>
      <c r="BW48" s="119">
        <v>0</v>
      </c>
      <c r="BX48" s="119">
        <v>0</v>
      </c>
      <c r="BY48" s="119">
        <v>0</v>
      </c>
      <c r="BZ48" s="119">
        <v>0</v>
      </c>
      <c r="CA48" s="119">
        <v>0</v>
      </c>
      <c r="CB48" s="119">
        <v>0</v>
      </c>
      <c r="CC48" s="120">
        <v>0</v>
      </c>
    </row>
    <row r="49" spans="1:81" x14ac:dyDescent="0.4">
      <c r="B49" s="155" t="s">
        <v>394</v>
      </c>
      <c r="AH49" s="119">
        <v>53.181708205077079</v>
      </c>
      <c r="AI49" s="119">
        <v>54.551756580222893</v>
      </c>
      <c r="AJ49" s="119">
        <v>74.470396629274219</v>
      </c>
      <c r="AK49" s="119">
        <v>114.04455890500634</v>
      </c>
      <c r="AL49" s="119">
        <v>165.31439355125372</v>
      </c>
      <c r="AM49" s="119">
        <v>217.9864936771061</v>
      </c>
      <c r="AN49" s="119">
        <v>212.59422302983339</v>
      </c>
      <c r="AO49" s="119">
        <v>205.85722903973885</v>
      </c>
      <c r="AP49" s="119">
        <v>243.52437653010068</v>
      </c>
      <c r="AQ49" s="119">
        <v>249.50806550577755</v>
      </c>
      <c r="AR49" s="119">
        <v>594.97923140284377</v>
      </c>
      <c r="AS49" s="119">
        <v>536.75340478465921</v>
      </c>
      <c r="AT49" s="119">
        <v>579.78318506836592</v>
      </c>
      <c r="AU49" s="119">
        <v>707.38947604482416</v>
      </c>
      <c r="AV49" s="119">
        <v>949.93613550993246</v>
      </c>
      <c r="AW49" s="119">
        <v>1158.9012098013084</v>
      </c>
      <c r="AX49" s="119">
        <v>1370.376102720883</v>
      </c>
      <c r="AY49" s="119">
        <v>1605.5874021488867</v>
      </c>
      <c r="AZ49" s="119">
        <v>1857.8558864880119</v>
      </c>
      <c r="BA49" s="119">
        <v>2008.3586454231154</v>
      </c>
      <c r="BB49" s="119">
        <v>1954.1805048903004</v>
      </c>
      <c r="BC49" s="119">
        <v>1488.8767974033574</v>
      </c>
      <c r="BD49" s="119">
        <v>1.3189670505449143</v>
      </c>
      <c r="BE49" s="119">
        <v>0</v>
      </c>
      <c r="BF49" s="119">
        <v>0</v>
      </c>
      <c r="BG49" s="119">
        <v>6.203025294445845E-2</v>
      </c>
      <c r="BH49" s="119">
        <v>0</v>
      </c>
      <c r="BI49" s="119">
        <v>0</v>
      </c>
      <c r="BJ49" s="119">
        <v>0</v>
      </c>
      <c r="BK49" s="119">
        <v>0</v>
      </c>
      <c r="BL49" s="119">
        <v>0</v>
      </c>
      <c r="BM49" s="119">
        <v>0</v>
      </c>
      <c r="BN49" s="119">
        <v>0</v>
      </c>
      <c r="BO49" s="119">
        <v>0</v>
      </c>
      <c r="BP49" s="119">
        <v>0</v>
      </c>
      <c r="BQ49" s="119">
        <v>0</v>
      </c>
      <c r="BR49" s="119">
        <v>0</v>
      </c>
      <c r="BS49" s="119">
        <v>0</v>
      </c>
      <c r="BT49" s="119">
        <v>0</v>
      </c>
      <c r="BU49" s="119">
        <v>0</v>
      </c>
      <c r="BV49" s="119">
        <v>0</v>
      </c>
      <c r="BW49" s="119">
        <v>0</v>
      </c>
      <c r="BX49" s="119">
        <v>0</v>
      </c>
      <c r="BY49" s="119">
        <v>0</v>
      </c>
      <c r="BZ49" s="119">
        <v>0</v>
      </c>
      <c r="CA49" s="119">
        <v>0</v>
      </c>
      <c r="CB49" s="119">
        <v>0</v>
      </c>
      <c r="CC49" s="120">
        <v>0</v>
      </c>
    </row>
    <row r="50" spans="1:81" ht="26.25" customHeight="1" x14ac:dyDescent="0.4">
      <c r="B50" s="59" t="s">
        <v>226</v>
      </c>
      <c r="AH50" s="119">
        <v>0</v>
      </c>
      <c r="AI50" s="119">
        <v>0</v>
      </c>
      <c r="AJ50" s="119">
        <v>0</v>
      </c>
      <c r="AK50" s="119">
        <v>0</v>
      </c>
      <c r="AL50" s="119">
        <v>0</v>
      </c>
      <c r="AM50" s="119">
        <v>0</v>
      </c>
      <c r="AN50" s="119">
        <v>0</v>
      </c>
      <c r="AO50" s="119">
        <v>0</v>
      </c>
      <c r="AP50" s="119">
        <v>0</v>
      </c>
      <c r="AQ50" s="119">
        <v>0</v>
      </c>
      <c r="AR50" s="119">
        <v>0</v>
      </c>
      <c r="AS50" s="119">
        <v>0</v>
      </c>
      <c r="AT50" s="119">
        <v>0</v>
      </c>
      <c r="AU50" s="119">
        <v>0</v>
      </c>
      <c r="AV50" s="119">
        <v>5.2153043410385553</v>
      </c>
      <c r="AW50" s="119">
        <v>12.745438791315017</v>
      </c>
      <c r="AX50" s="119">
        <v>19.857270027582878</v>
      </c>
      <c r="AY50" s="119">
        <v>32.503610497584297</v>
      </c>
      <c r="AZ50" s="119">
        <v>55.734998792991135</v>
      </c>
      <c r="BA50" s="119">
        <v>69.064897448872472</v>
      </c>
      <c r="BB50" s="119">
        <v>78.950312319924819</v>
      </c>
      <c r="BC50" s="119">
        <v>63.237787906248492</v>
      </c>
      <c r="BD50" s="119">
        <v>-9.6427214296323949E-2</v>
      </c>
      <c r="BE50" s="119">
        <v>-0.13466812388506441</v>
      </c>
      <c r="BF50" s="119">
        <v>-0.22459639493026062</v>
      </c>
      <c r="BG50" s="119">
        <v>0.12712632766096699</v>
      </c>
      <c r="BH50" s="119">
        <v>-4.2064848767567685E-2</v>
      </c>
      <c r="BI50" s="119">
        <v>0</v>
      </c>
      <c r="BJ50" s="119">
        <v>0</v>
      </c>
      <c r="BK50" s="119">
        <v>0</v>
      </c>
      <c r="BL50" s="119">
        <v>0</v>
      </c>
      <c r="BM50" s="119">
        <v>0</v>
      </c>
      <c r="BN50" s="119">
        <v>0</v>
      </c>
      <c r="BO50" s="119">
        <v>0</v>
      </c>
      <c r="BP50" s="119">
        <v>0</v>
      </c>
      <c r="BQ50" s="119">
        <v>0</v>
      </c>
      <c r="BR50" s="119">
        <v>0</v>
      </c>
      <c r="BS50" s="119">
        <v>0</v>
      </c>
      <c r="BT50" s="119">
        <v>0</v>
      </c>
      <c r="BU50" s="119">
        <v>0</v>
      </c>
      <c r="BV50" s="119">
        <v>0</v>
      </c>
      <c r="BW50" s="119">
        <v>0</v>
      </c>
      <c r="BX50" s="119">
        <v>0</v>
      </c>
      <c r="BY50" s="119">
        <v>0</v>
      </c>
      <c r="BZ50" s="119">
        <v>0</v>
      </c>
      <c r="CA50" s="119">
        <v>0</v>
      </c>
      <c r="CB50" s="119">
        <v>0</v>
      </c>
      <c r="CC50" s="120">
        <v>0</v>
      </c>
    </row>
    <row r="51" spans="1:81" x14ac:dyDescent="0.4">
      <c r="B51" s="155" t="s">
        <v>391</v>
      </c>
      <c r="AH51" s="119">
        <v>0</v>
      </c>
      <c r="AI51" s="119">
        <v>0</v>
      </c>
      <c r="AJ51" s="119">
        <v>0</v>
      </c>
      <c r="AK51" s="119">
        <v>0</v>
      </c>
      <c r="AL51" s="119">
        <v>0</v>
      </c>
      <c r="AM51" s="119">
        <v>0</v>
      </c>
      <c r="AN51" s="119">
        <v>0</v>
      </c>
      <c r="AO51" s="119">
        <v>0</v>
      </c>
      <c r="AP51" s="119">
        <v>0</v>
      </c>
      <c r="AQ51" s="119">
        <v>0</v>
      </c>
      <c r="AR51" s="119">
        <v>0</v>
      </c>
      <c r="AS51" s="119">
        <v>0</v>
      </c>
      <c r="AT51" s="119">
        <v>0</v>
      </c>
      <c r="AU51" s="119">
        <v>0</v>
      </c>
      <c r="AV51" s="119">
        <v>1.1847292704489778</v>
      </c>
      <c r="AW51" s="119">
        <v>2.8692706913474901</v>
      </c>
      <c r="AX51" s="119">
        <v>4.4980232293506095</v>
      </c>
      <c r="AY51" s="119">
        <v>6.9025618429695665</v>
      </c>
      <c r="AZ51" s="119">
        <v>12.096849226097673</v>
      </c>
      <c r="BA51" s="119">
        <v>15.27807025679402</v>
      </c>
      <c r="BB51" s="119">
        <v>17.467085222618973</v>
      </c>
      <c r="BC51" s="119">
        <v>15.059249175132139</v>
      </c>
      <c r="BD51" s="119">
        <v>0</v>
      </c>
      <c r="BE51" s="119">
        <v>0</v>
      </c>
      <c r="BF51" s="119">
        <v>0</v>
      </c>
      <c r="BG51" s="119">
        <v>0</v>
      </c>
      <c r="BH51" s="119">
        <v>0</v>
      </c>
      <c r="BI51" s="119">
        <v>0</v>
      </c>
      <c r="BJ51" s="119">
        <v>0</v>
      </c>
      <c r="BK51" s="119">
        <v>0</v>
      </c>
      <c r="BL51" s="119">
        <v>0</v>
      </c>
      <c r="BM51" s="119">
        <v>0</v>
      </c>
      <c r="BN51" s="119">
        <v>0</v>
      </c>
      <c r="BO51" s="119">
        <v>0</v>
      </c>
      <c r="BP51" s="119">
        <v>0</v>
      </c>
      <c r="BQ51" s="119">
        <v>0</v>
      </c>
      <c r="BR51" s="119">
        <v>0</v>
      </c>
      <c r="BS51" s="119">
        <v>0</v>
      </c>
      <c r="BT51" s="119">
        <v>0</v>
      </c>
      <c r="BU51" s="119">
        <v>0</v>
      </c>
      <c r="BV51" s="119">
        <v>0</v>
      </c>
      <c r="BW51" s="119">
        <v>0</v>
      </c>
      <c r="BX51" s="119">
        <v>0</v>
      </c>
      <c r="BY51" s="119">
        <v>0</v>
      </c>
      <c r="BZ51" s="119">
        <v>0</v>
      </c>
      <c r="CA51" s="119">
        <v>0</v>
      </c>
      <c r="CB51" s="119">
        <v>0</v>
      </c>
      <c r="CC51" s="120">
        <v>0</v>
      </c>
    </row>
    <row r="52" spans="1:81" x14ac:dyDescent="0.4">
      <c r="B52" s="155" t="s">
        <v>392</v>
      </c>
      <c r="AH52" s="119">
        <v>0</v>
      </c>
      <c r="AI52" s="119">
        <v>0</v>
      </c>
      <c r="AJ52" s="119">
        <v>0</v>
      </c>
      <c r="AK52" s="119">
        <v>0</v>
      </c>
      <c r="AL52" s="119">
        <v>0</v>
      </c>
      <c r="AM52" s="119">
        <v>0</v>
      </c>
      <c r="AN52" s="119">
        <v>0</v>
      </c>
      <c r="AO52" s="119">
        <v>0</v>
      </c>
      <c r="AP52" s="119">
        <v>0</v>
      </c>
      <c r="AQ52" s="119">
        <v>0</v>
      </c>
      <c r="AR52" s="119">
        <v>0</v>
      </c>
      <c r="AS52" s="119">
        <v>0</v>
      </c>
      <c r="AT52" s="119">
        <v>0</v>
      </c>
      <c r="AU52" s="119">
        <v>0</v>
      </c>
      <c r="AV52" s="119">
        <v>4.0305750705895775</v>
      </c>
      <c r="AW52" s="119">
        <v>9.8761680999675292</v>
      </c>
      <c r="AX52" s="119">
        <v>15.35924679823227</v>
      </c>
      <c r="AY52" s="119">
        <v>25.601048654614729</v>
      </c>
      <c r="AZ52" s="119">
        <v>43.638149566893468</v>
      </c>
      <c r="BA52" s="119">
        <v>53.786827192078448</v>
      </c>
      <c r="BB52" s="119">
        <v>61.48322709730585</v>
      </c>
      <c r="BC52" s="119">
        <v>48.178538731116355</v>
      </c>
      <c r="BD52" s="119">
        <v>-9.6427214296323949E-2</v>
      </c>
      <c r="BE52" s="119">
        <v>-0.13466812388506441</v>
      </c>
      <c r="BF52" s="119">
        <v>-0.22459639493026062</v>
      </c>
      <c r="BG52" s="119">
        <v>0.12712632766096699</v>
      </c>
      <c r="BH52" s="119">
        <v>-4.2064848767567685E-2</v>
      </c>
      <c r="BI52" s="119">
        <v>0</v>
      </c>
      <c r="BJ52" s="119">
        <v>0</v>
      </c>
      <c r="BK52" s="119">
        <v>0</v>
      </c>
      <c r="BL52" s="119">
        <v>0</v>
      </c>
      <c r="BM52" s="119">
        <v>0</v>
      </c>
      <c r="BN52" s="119">
        <v>0</v>
      </c>
      <c r="BO52" s="119">
        <v>0</v>
      </c>
      <c r="BP52" s="119">
        <v>0</v>
      </c>
      <c r="BQ52" s="119">
        <v>0</v>
      </c>
      <c r="BR52" s="119">
        <v>0</v>
      </c>
      <c r="BS52" s="119">
        <v>0</v>
      </c>
      <c r="BT52" s="119">
        <v>0</v>
      </c>
      <c r="BU52" s="119">
        <v>0</v>
      </c>
      <c r="BV52" s="119">
        <v>0</v>
      </c>
      <c r="BW52" s="119">
        <v>0</v>
      </c>
      <c r="BX52" s="119">
        <v>0</v>
      </c>
      <c r="BY52" s="119">
        <v>0</v>
      </c>
      <c r="BZ52" s="119">
        <v>0</v>
      </c>
      <c r="CA52" s="119">
        <v>0</v>
      </c>
      <c r="CB52" s="119">
        <v>0</v>
      </c>
      <c r="CC52" s="120">
        <v>0</v>
      </c>
    </row>
    <row r="53" spans="1:81" x14ac:dyDescent="0.4">
      <c r="B53" s="59" t="s">
        <v>330</v>
      </c>
      <c r="AH53" s="119">
        <v>0</v>
      </c>
      <c r="AI53" s="119">
        <v>0</v>
      </c>
      <c r="AJ53" s="119">
        <v>0</v>
      </c>
      <c r="AK53" s="119">
        <v>0</v>
      </c>
      <c r="AL53" s="119">
        <v>0</v>
      </c>
      <c r="AM53" s="119">
        <v>0</v>
      </c>
      <c r="AN53" s="119">
        <v>0</v>
      </c>
      <c r="AO53" s="119">
        <v>0</v>
      </c>
      <c r="AP53" s="119">
        <v>0</v>
      </c>
      <c r="AQ53" s="119">
        <v>0</v>
      </c>
      <c r="AR53" s="119">
        <v>0</v>
      </c>
      <c r="AS53" s="119">
        <v>0</v>
      </c>
      <c r="AT53" s="119">
        <v>0</v>
      </c>
      <c r="AU53" s="119">
        <v>0</v>
      </c>
      <c r="AV53" s="119">
        <v>0</v>
      </c>
      <c r="AW53" s="119">
        <v>0</v>
      </c>
      <c r="AX53" s="119">
        <v>0</v>
      </c>
      <c r="AY53" s="119">
        <v>0</v>
      </c>
      <c r="AZ53" s="119">
        <v>5.2300188422729219</v>
      </c>
      <c r="BA53" s="119">
        <v>38.755948140121809</v>
      </c>
      <c r="BB53" s="119">
        <v>52.370546294786308</v>
      </c>
      <c r="BC53" s="119">
        <v>44.183396406702336</v>
      </c>
      <c r="BD53" s="119">
        <v>6.5902468262520415</v>
      </c>
      <c r="BE53" s="119">
        <v>9.3479972223604515E-3</v>
      </c>
      <c r="BF53" s="119">
        <v>6.5531805481865837E-2</v>
      </c>
      <c r="BG53" s="119">
        <v>0</v>
      </c>
      <c r="BH53" s="119">
        <v>0</v>
      </c>
      <c r="BI53" s="119">
        <v>0</v>
      </c>
      <c r="BJ53" s="119">
        <v>0</v>
      </c>
      <c r="BK53" s="119">
        <v>0</v>
      </c>
      <c r="BL53" s="119">
        <v>0</v>
      </c>
      <c r="BM53" s="119">
        <v>0</v>
      </c>
      <c r="BN53" s="119">
        <v>0</v>
      </c>
      <c r="BO53" s="119">
        <v>0</v>
      </c>
      <c r="BP53" s="119">
        <v>0</v>
      </c>
      <c r="BQ53" s="119">
        <v>0</v>
      </c>
      <c r="BR53" s="119">
        <v>0</v>
      </c>
      <c r="BS53" s="119">
        <v>0</v>
      </c>
      <c r="BT53" s="119">
        <v>0</v>
      </c>
      <c r="BU53" s="119">
        <v>0</v>
      </c>
      <c r="BV53" s="119">
        <v>0</v>
      </c>
      <c r="BW53" s="119">
        <v>0</v>
      </c>
      <c r="BX53" s="119">
        <v>0</v>
      </c>
      <c r="BY53" s="119">
        <v>0</v>
      </c>
      <c r="BZ53" s="119">
        <v>0</v>
      </c>
      <c r="CA53" s="119">
        <v>0</v>
      </c>
      <c r="CB53" s="119">
        <v>0</v>
      </c>
      <c r="CC53" s="120">
        <v>0</v>
      </c>
    </row>
    <row r="54" spans="1:81" x14ac:dyDescent="0.4">
      <c r="B54" s="59" t="s">
        <v>395</v>
      </c>
      <c r="AH54" s="119">
        <v>0</v>
      </c>
      <c r="AI54" s="119">
        <v>0</v>
      </c>
      <c r="AJ54" s="119">
        <v>0</v>
      </c>
      <c r="AK54" s="119">
        <v>0</v>
      </c>
      <c r="AL54" s="119">
        <v>0</v>
      </c>
      <c r="AM54" s="119">
        <v>0</v>
      </c>
      <c r="AN54" s="119">
        <v>0</v>
      </c>
      <c r="AO54" s="119">
        <v>0</v>
      </c>
      <c r="AP54" s="119">
        <v>0</v>
      </c>
      <c r="AQ54" s="119">
        <v>0</v>
      </c>
      <c r="AR54" s="119">
        <v>0</v>
      </c>
      <c r="AS54" s="119">
        <v>0</v>
      </c>
      <c r="AT54" s="119">
        <v>0</v>
      </c>
      <c r="AU54" s="119">
        <v>0</v>
      </c>
      <c r="AV54" s="119">
        <v>0</v>
      </c>
      <c r="AW54" s="119">
        <v>0</v>
      </c>
      <c r="AX54" s="119">
        <v>0</v>
      </c>
      <c r="AY54" s="119">
        <v>0</v>
      </c>
      <c r="AZ54" s="119">
        <v>0</v>
      </c>
      <c r="BA54" s="119">
        <v>0</v>
      </c>
      <c r="BB54" s="119">
        <v>0</v>
      </c>
      <c r="BC54" s="119">
        <v>0</v>
      </c>
      <c r="BD54" s="119">
        <v>0</v>
      </c>
      <c r="BE54" s="119">
        <v>0</v>
      </c>
      <c r="BF54" s="119">
        <v>0</v>
      </c>
      <c r="BG54" s="119">
        <v>0</v>
      </c>
      <c r="BH54" s="119">
        <v>0</v>
      </c>
      <c r="BI54" s="119">
        <v>0</v>
      </c>
      <c r="BJ54" s="119">
        <v>0</v>
      </c>
      <c r="BK54" s="119">
        <v>0</v>
      </c>
      <c r="BL54" s="119">
        <v>118.22094172803138</v>
      </c>
      <c r="BM54" s="119">
        <v>137.00661033439835</v>
      </c>
      <c r="BN54" s="119">
        <v>138.25502003964058</v>
      </c>
      <c r="BO54" s="119">
        <v>143.67356528628588</v>
      </c>
      <c r="BP54" s="119">
        <v>133.59157842449227</v>
      </c>
      <c r="BQ54" s="119">
        <v>120.9149651358689</v>
      </c>
      <c r="BR54" s="119">
        <v>18.468768393577577</v>
      </c>
      <c r="BS54" s="119">
        <v>0</v>
      </c>
      <c r="BT54" s="119">
        <v>0</v>
      </c>
      <c r="BU54" s="119">
        <v>0</v>
      </c>
      <c r="BV54" s="119">
        <v>0</v>
      </c>
      <c r="BW54" s="119">
        <v>0</v>
      </c>
      <c r="BX54" s="119">
        <v>0</v>
      </c>
      <c r="BY54" s="119">
        <v>0</v>
      </c>
      <c r="BZ54" s="119">
        <v>0</v>
      </c>
      <c r="CA54" s="119">
        <v>0</v>
      </c>
      <c r="CB54" s="119">
        <v>0</v>
      </c>
      <c r="CC54" s="120">
        <v>0</v>
      </c>
    </row>
    <row r="55" spans="1:81" ht="26.25" customHeight="1" x14ac:dyDescent="0.4">
      <c r="B55" s="63" t="s">
        <v>396</v>
      </c>
      <c r="AH55" s="119"/>
      <c r="AI55" s="119"/>
      <c r="AJ55" s="119"/>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c r="BK55" s="119"/>
      <c r="BL55" s="209" t="str">
        <f>Table_3a!BL55</f>
        <v>Definition change -&gt;</v>
      </c>
      <c r="BM55" s="119"/>
      <c r="BN55" s="119"/>
      <c r="BO55" s="119"/>
      <c r="BP55" s="119"/>
      <c r="BQ55" s="119"/>
      <c r="BR55" s="119"/>
      <c r="BS55" s="119"/>
      <c r="BT55" s="119"/>
      <c r="BU55" s="119"/>
      <c r="BV55" s="119"/>
      <c r="BW55" s="119"/>
      <c r="BX55" s="119"/>
      <c r="BY55" s="119"/>
      <c r="BZ55" s="119"/>
      <c r="CA55" s="119"/>
      <c r="CB55" s="119"/>
      <c r="CC55" s="120"/>
    </row>
    <row r="56" spans="1:81" x14ac:dyDescent="0.4">
      <c r="B56" s="59" t="s">
        <v>397</v>
      </c>
      <c r="AH56" s="119">
        <v>981.53332624701068</v>
      </c>
      <c r="AI56" s="119">
        <v>965.17134348046079</v>
      </c>
      <c r="AJ56" s="119">
        <v>1087.7654616153163</v>
      </c>
      <c r="AK56" s="119">
        <v>1470.5094717143136</v>
      </c>
      <c r="AL56" s="119">
        <v>1670.9349478909444</v>
      </c>
      <c r="AM56" s="119">
        <v>1799.5394234877203</v>
      </c>
      <c r="AN56" s="119">
        <v>1894.8348408320724</v>
      </c>
      <c r="AO56" s="119">
        <v>1964.1567924879157</v>
      </c>
      <c r="AP56" s="119">
        <v>2079.7463198276146</v>
      </c>
      <c r="AQ56" s="119">
        <v>2049.1963471824715</v>
      </c>
      <c r="AR56" s="119">
        <v>1744.7254937664213</v>
      </c>
      <c r="AS56" s="119">
        <v>1994.1079548642761</v>
      </c>
      <c r="AT56" s="119">
        <v>2287.032315198288</v>
      </c>
      <c r="AU56" s="119">
        <v>1246.7690078224236</v>
      </c>
      <c r="AV56" s="119">
        <v>1312.8010493863273</v>
      </c>
      <c r="AW56" s="119">
        <v>1665.6788204288839</v>
      </c>
      <c r="AX56" s="119">
        <v>1699.8919371809322</v>
      </c>
      <c r="AY56" s="119">
        <v>1681.7525560373285</v>
      </c>
      <c r="AZ56" s="119">
        <v>1695.4646942659967</v>
      </c>
      <c r="BA56" s="119">
        <v>1774.1064463974158</v>
      </c>
      <c r="BB56" s="119">
        <v>1818.4224234158057</v>
      </c>
      <c r="BC56" s="119">
        <v>1873.1434387174272</v>
      </c>
      <c r="BD56" s="119">
        <v>1943.3435301272493</v>
      </c>
      <c r="BE56" s="119">
        <v>2102.435812921236</v>
      </c>
      <c r="BF56" s="119">
        <v>2180.6024225214551</v>
      </c>
      <c r="BG56" s="119">
        <v>2405.7838530014837</v>
      </c>
      <c r="BH56" s="119">
        <v>2652.3009096446317</v>
      </c>
      <c r="BI56" s="119">
        <v>2604.9948716759422</v>
      </c>
      <c r="BJ56" s="119">
        <v>2753.9132417306646</v>
      </c>
      <c r="BK56" s="119">
        <v>2735.3794988774393</v>
      </c>
      <c r="BL56" s="190">
        <v>2539.6267602801718</v>
      </c>
      <c r="BM56" s="119">
        <v>2570.3144453903219</v>
      </c>
      <c r="BN56" s="119">
        <v>2557.710743483954</v>
      </c>
      <c r="BO56" s="119">
        <v>2456.6486883854873</v>
      </c>
      <c r="BP56" s="119">
        <v>2332.4834154326991</v>
      </c>
      <c r="BQ56" s="119">
        <v>0</v>
      </c>
      <c r="BR56" s="119">
        <v>0</v>
      </c>
      <c r="BS56" s="119">
        <v>0</v>
      </c>
      <c r="BT56" s="119">
        <v>0</v>
      </c>
      <c r="BU56" s="119">
        <v>0</v>
      </c>
      <c r="BV56" s="119">
        <v>0</v>
      </c>
      <c r="BW56" s="119">
        <v>0</v>
      </c>
      <c r="BX56" s="119">
        <v>0</v>
      </c>
      <c r="BY56" s="119">
        <v>0</v>
      </c>
      <c r="BZ56" s="119">
        <v>0</v>
      </c>
      <c r="CA56" s="119">
        <v>0</v>
      </c>
      <c r="CB56" s="119">
        <v>0</v>
      </c>
      <c r="CC56" s="120">
        <v>0</v>
      </c>
    </row>
    <row r="57" spans="1:81" x14ac:dyDescent="0.4">
      <c r="B57" s="59" t="s">
        <v>398</v>
      </c>
      <c r="AH57" s="119">
        <v>142.78474026192575</v>
      </c>
      <c r="AI57" s="119">
        <v>140.33095967979173</v>
      </c>
      <c r="AJ57" s="119">
        <v>158.08330424988551</v>
      </c>
      <c r="AK57" s="119">
        <v>213.30107407780019</v>
      </c>
      <c r="AL57" s="119">
        <v>241.30644638773461</v>
      </c>
      <c r="AM57" s="119">
        <v>258.85591243318447</v>
      </c>
      <c r="AN57" s="119">
        <v>273.04277574536468</v>
      </c>
      <c r="AO57" s="119">
        <v>281.34050315379045</v>
      </c>
      <c r="AP57" s="119">
        <v>299.55190472892821</v>
      </c>
      <c r="AQ57" s="119">
        <v>294.89804989955923</v>
      </c>
      <c r="AR57" s="119">
        <v>190.6103692071427</v>
      </c>
      <c r="AS57" s="119">
        <v>244.56041513748681</v>
      </c>
      <c r="AT57" s="119">
        <v>328.09705605624305</v>
      </c>
      <c r="AU57" s="119">
        <v>208.83237200544497</v>
      </c>
      <c r="AV57" s="119">
        <v>264.92912183863808</v>
      </c>
      <c r="AW57" s="119">
        <v>334.12900247242925</v>
      </c>
      <c r="AX57" s="119">
        <v>415.51400236208588</v>
      </c>
      <c r="AY57" s="119">
        <v>473.96591818744218</v>
      </c>
      <c r="AZ57" s="119">
        <v>522.14680644891337</v>
      </c>
      <c r="BA57" s="119">
        <v>602.74733045113896</v>
      </c>
      <c r="BB57" s="119">
        <v>660.8474617001325</v>
      </c>
      <c r="BC57" s="119">
        <v>716.1099947709431</v>
      </c>
      <c r="BD57" s="119">
        <v>768.76219583144086</v>
      </c>
      <c r="BE57" s="119">
        <v>823.81527498744572</v>
      </c>
      <c r="BF57" s="119">
        <v>904.39801960594093</v>
      </c>
      <c r="BG57" s="119">
        <v>1045.4210274471027</v>
      </c>
      <c r="BH57" s="119">
        <v>1087.923101216508</v>
      </c>
      <c r="BI57" s="119">
        <v>1187.055699503793</v>
      </c>
      <c r="BJ57" s="119">
        <v>1106.6662496686581</v>
      </c>
      <c r="BK57" s="119">
        <v>1106.7802275624574</v>
      </c>
      <c r="BL57" s="190">
        <v>1228.6858744853334</v>
      </c>
      <c r="BM57" s="119">
        <v>1314.5064455367035</v>
      </c>
      <c r="BN57" s="119">
        <v>1363.3739246149153</v>
      </c>
      <c r="BO57" s="119">
        <v>1359.5754506697665</v>
      </c>
      <c r="BP57" s="119">
        <v>1348.8904816706822</v>
      </c>
      <c r="BQ57" s="119">
        <v>0</v>
      </c>
      <c r="BR57" s="119">
        <v>0</v>
      </c>
      <c r="BS57" s="119">
        <v>0</v>
      </c>
      <c r="BT57" s="119">
        <v>0</v>
      </c>
      <c r="BU57" s="119">
        <v>0</v>
      </c>
      <c r="BV57" s="119">
        <v>0</v>
      </c>
      <c r="BW57" s="119">
        <v>0</v>
      </c>
      <c r="BX57" s="119">
        <v>0</v>
      </c>
      <c r="BY57" s="119">
        <v>0</v>
      </c>
      <c r="BZ57" s="119">
        <v>0</v>
      </c>
      <c r="CA57" s="119">
        <v>0</v>
      </c>
      <c r="CB57" s="119">
        <v>0</v>
      </c>
      <c r="CC57" s="120">
        <v>0</v>
      </c>
    </row>
    <row r="58" spans="1:81" x14ac:dyDescent="0.4">
      <c r="B58" s="59" t="s">
        <v>399</v>
      </c>
      <c r="AH58" s="119">
        <v>461.77358233965901</v>
      </c>
      <c r="AI58" s="119">
        <v>456.01287722421216</v>
      </c>
      <c r="AJ58" s="119">
        <v>516.14210437140798</v>
      </c>
      <c r="AK58" s="119">
        <v>693.48172752031189</v>
      </c>
      <c r="AL58" s="119">
        <v>785.72088734770102</v>
      </c>
      <c r="AM58" s="119">
        <v>843.07814456594019</v>
      </c>
      <c r="AN58" s="119">
        <v>886.24569172891449</v>
      </c>
      <c r="AO58" s="119">
        <v>917.32035566898264</v>
      </c>
      <c r="AP58" s="119">
        <v>974.04218416077481</v>
      </c>
      <c r="AQ58" s="119">
        <v>959.03612241436645</v>
      </c>
      <c r="AR58" s="119">
        <v>496.58890418538158</v>
      </c>
      <c r="AS58" s="119">
        <v>517.85271331782985</v>
      </c>
      <c r="AT58" s="119">
        <v>438.57990259857212</v>
      </c>
      <c r="AU58" s="119">
        <v>345.79288445536838</v>
      </c>
      <c r="AV58" s="119">
        <v>397.07010548132342</v>
      </c>
      <c r="AW58" s="119">
        <v>542.92136970150341</v>
      </c>
      <c r="AX58" s="119">
        <v>603.8059552073978</v>
      </c>
      <c r="AY58" s="119">
        <v>650.85503930248376</v>
      </c>
      <c r="AZ58" s="119">
        <v>669.42689537858428</v>
      </c>
      <c r="BA58" s="119">
        <v>696.30007915554143</v>
      </c>
      <c r="BB58" s="119">
        <v>715.04624158392915</v>
      </c>
      <c r="BC58" s="119">
        <v>737.81627083523995</v>
      </c>
      <c r="BD58" s="119">
        <v>710.73748952974506</v>
      </c>
      <c r="BE58" s="119">
        <v>697.45000328856906</v>
      </c>
      <c r="BF58" s="119">
        <v>696.1229639468653</v>
      </c>
      <c r="BG58" s="119">
        <v>782.60896566011399</v>
      </c>
      <c r="BH58" s="119">
        <v>828.83636489211779</v>
      </c>
      <c r="BI58" s="119">
        <v>893.99159773516749</v>
      </c>
      <c r="BJ58" s="119">
        <v>856.79949599536019</v>
      </c>
      <c r="BK58" s="119">
        <v>827.22528477770936</v>
      </c>
      <c r="BL58" s="190">
        <v>714.04335801256332</v>
      </c>
      <c r="BM58" s="119">
        <v>691.36811737862729</v>
      </c>
      <c r="BN58" s="119">
        <v>634.9034442619992</v>
      </c>
      <c r="BO58" s="119">
        <v>549.78867168337581</v>
      </c>
      <c r="BP58" s="119">
        <v>485.45251072142622</v>
      </c>
      <c r="BQ58" s="119">
        <v>0</v>
      </c>
      <c r="BR58" s="119">
        <v>0</v>
      </c>
      <c r="BS58" s="119">
        <v>0</v>
      </c>
      <c r="BT58" s="119">
        <v>0</v>
      </c>
      <c r="BU58" s="119">
        <v>0</v>
      </c>
      <c r="BV58" s="119">
        <v>0</v>
      </c>
      <c r="BW58" s="119">
        <v>0</v>
      </c>
      <c r="BX58" s="119">
        <v>0</v>
      </c>
      <c r="BY58" s="119">
        <v>0</v>
      </c>
      <c r="BZ58" s="119">
        <v>0</v>
      </c>
      <c r="CA58" s="119">
        <v>0</v>
      </c>
      <c r="CB58" s="119">
        <v>0</v>
      </c>
      <c r="CC58" s="120">
        <v>0</v>
      </c>
    </row>
    <row r="59" spans="1:81" x14ac:dyDescent="0.4">
      <c r="B59" s="59" t="s">
        <v>400</v>
      </c>
      <c r="AH59" s="119">
        <v>380.25012115522787</v>
      </c>
      <c r="AI59" s="119">
        <v>378.38835721926154</v>
      </c>
      <c r="AJ59" s="119">
        <v>430.05970478891788</v>
      </c>
      <c r="AK59" s="119">
        <v>571.36299785141625</v>
      </c>
      <c r="AL59" s="119">
        <v>641.85291378075237</v>
      </c>
      <c r="AM59" s="119">
        <v>683.41512100452769</v>
      </c>
      <c r="AN59" s="119">
        <v>716.69709314016779</v>
      </c>
      <c r="AO59" s="119">
        <v>738.89987412437426</v>
      </c>
      <c r="AP59" s="119">
        <v>788.17367756221608</v>
      </c>
      <c r="AQ59" s="119">
        <v>777.30744473246455</v>
      </c>
      <c r="AR59" s="119">
        <v>512.59798129429248</v>
      </c>
      <c r="AS59" s="119">
        <v>610.48249515073883</v>
      </c>
      <c r="AT59" s="119">
        <v>733.8646946647857</v>
      </c>
      <c r="AU59" s="119">
        <v>609.97525564596856</v>
      </c>
      <c r="AV59" s="119">
        <v>870.75823434753931</v>
      </c>
      <c r="AW59" s="119">
        <v>672.33781919427167</v>
      </c>
      <c r="AX59" s="119">
        <v>667.69901919365179</v>
      </c>
      <c r="AY59" s="119">
        <v>622.31565822377229</v>
      </c>
      <c r="AZ59" s="119">
        <v>592.83691881714299</v>
      </c>
      <c r="BA59" s="119">
        <v>517.5548492920525</v>
      </c>
      <c r="BB59" s="119">
        <v>437.86833486759861</v>
      </c>
      <c r="BC59" s="119">
        <v>402.28766232181459</v>
      </c>
      <c r="BD59" s="119">
        <v>357.46412314888471</v>
      </c>
      <c r="BE59" s="119">
        <v>300.08447851754585</v>
      </c>
      <c r="BF59" s="119">
        <v>292.68420242682726</v>
      </c>
      <c r="BG59" s="119">
        <v>255.59398960335622</v>
      </c>
      <c r="BH59" s="119">
        <v>315.99871151952141</v>
      </c>
      <c r="BI59" s="119">
        <v>340.77911111067891</v>
      </c>
      <c r="BJ59" s="119">
        <v>334.6284914664223</v>
      </c>
      <c r="BK59" s="119">
        <v>324.23588957374102</v>
      </c>
      <c r="BL59" s="190">
        <v>400.8301488059825</v>
      </c>
      <c r="BM59" s="119">
        <v>660.23458485869651</v>
      </c>
      <c r="BN59" s="119">
        <v>703.91235857246511</v>
      </c>
      <c r="BO59" s="119">
        <v>728.82093226967413</v>
      </c>
      <c r="BP59" s="119">
        <v>753.95681414459375</v>
      </c>
      <c r="BQ59" s="119">
        <v>0</v>
      </c>
      <c r="BR59" s="119">
        <v>0</v>
      </c>
      <c r="BS59" s="119">
        <v>0</v>
      </c>
      <c r="BT59" s="119">
        <v>0</v>
      </c>
      <c r="BU59" s="119">
        <v>0</v>
      </c>
      <c r="BV59" s="119">
        <v>0</v>
      </c>
      <c r="BW59" s="119">
        <v>0</v>
      </c>
      <c r="BX59" s="119">
        <v>0</v>
      </c>
      <c r="BY59" s="119">
        <v>0</v>
      </c>
      <c r="BZ59" s="119">
        <v>0</v>
      </c>
      <c r="CA59" s="119">
        <v>0</v>
      </c>
      <c r="CB59" s="119">
        <v>0</v>
      </c>
      <c r="CC59" s="120">
        <v>0</v>
      </c>
    </row>
    <row r="60" spans="1:81" x14ac:dyDescent="0.4">
      <c r="B60" s="59" t="s">
        <v>401</v>
      </c>
      <c r="AH60" s="119">
        <v>37.630737792770233</v>
      </c>
      <c r="AI60" s="119">
        <v>37.161287845888296</v>
      </c>
      <c r="AJ60" s="119">
        <v>42.061323852698415</v>
      </c>
      <c r="AK60" s="119">
        <v>56.51304026569246</v>
      </c>
      <c r="AL60" s="119">
        <v>64.029770911268386</v>
      </c>
      <c r="AM60" s="119">
        <v>68.703914234834301</v>
      </c>
      <c r="AN60" s="119">
        <v>72.221713239741604</v>
      </c>
      <c r="AO60" s="119">
        <v>74.754042016113814</v>
      </c>
      <c r="AP60" s="119">
        <v>79.376403140122562</v>
      </c>
      <c r="AQ60" s="119">
        <v>78.15353289271674</v>
      </c>
      <c r="AR60" s="119">
        <v>188.29483612186635</v>
      </c>
      <c r="AS60" s="119">
        <v>252.91961612730177</v>
      </c>
      <c r="AT60" s="119">
        <v>390.09064616899491</v>
      </c>
      <c r="AU60" s="119">
        <v>200.29896039008526</v>
      </c>
      <c r="AV60" s="119">
        <v>222.67192354390448</v>
      </c>
      <c r="AW60" s="119">
        <v>217.03691814072437</v>
      </c>
      <c r="AX60" s="119">
        <v>241.17823807482912</v>
      </c>
      <c r="AY60" s="119">
        <v>283.45792844794039</v>
      </c>
      <c r="AZ60" s="119">
        <v>304.8234665920254</v>
      </c>
      <c r="BA60" s="119">
        <v>344.67019487593313</v>
      </c>
      <c r="BB60" s="119">
        <v>332.79977600369335</v>
      </c>
      <c r="BC60" s="119">
        <v>312.15556771089206</v>
      </c>
      <c r="BD60" s="119">
        <v>289.42454802055897</v>
      </c>
      <c r="BE60" s="119">
        <v>260.72519372321148</v>
      </c>
      <c r="BF60" s="119">
        <v>245.10306239483049</v>
      </c>
      <c r="BG60" s="119">
        <v>323.79621304342226</v>
      </c>
      <c r="BH60" s="119">
        <v>274.39037940558671</v>
      </c>
      <c r="BI60" s="119">
        <v>306.82255119996387</v>
      </c>
      <c r="BJ60" s="119">
        <v>363.79999505128177</v>
      </c>
      <c r="BK60" s="119">
        <v>388.20523646974806</v>
      </c>
      <c r="BL60" s="190">
        <v>627.01151047591395</v>
      </c>
      <c r="BM60" s="119">
        <v>780.40533198603532</v>
      </c>
      <c r="BN60" s="119">
        <v>934.35633640611968</v>
      </c>
      <c r="BO60" s="119">
        <v>998.98907769492359</v>
      </c>
      <c r="BP60" s="119">
        <v>1043.1325341459012</v>
      </c>
      <c r="BQ60" s="119">
        <v>0</v>
      </c>
      <c r="BR60" s="119">
        <v>0</v>
      </c>
      <c r="BS60" s="119">
        <v>0</v>
      </c>
      <c r="BT60" s="119">
        <v>0</v>
      </c>
      <c r="BU60" s="119">
        <v>0</v>
      </c>
      <c r="BV60" s="119">
        <v>0</v>
      </c>
      <c r="BW60" s="119">
        <v>0</v>
      </c>
      <c r="BX60" s="119">
        <v>0</v>
      </c>
      <c r="BY60" s="119">
        <v>0</v>
      </c>
      <c r="BZ60" s="119">
        <v>0</v>
      </c>
      <c r="CA60" s="119">
        <v>0</v>
      </c>
      <c r="CB60" s="119">
        <v>0</v>
      </c>
      <c r="CC60" s="120">
        <v>0</v>
      </c>
    </row>
    <row r="61" spans="1:81" ht="26.25" customHeight="1" x14ac:dyDescent="0.4">
      <c r="B61" s="60" t="s">
        <v>402</v>
      </c>
      <c r="AH61" s="119">
        <v>981.53332624701068</v>
      </c>
      <c r="AI61" s="119">
        <v>965.17134348046079</v>
      </c>
      <c r="AJ61" s="119">
        <v>1087.7654616153163</v>
      </c>
      <c r="AK61" s="119">
        <v>1470.5094717143136</v>
      </c>
      <c r="AL61" s="119">
        <v>1670.9349478909444</v>
      </c>
      <c r="AM61" s="119">
        <v>1799.5394234877203</v>
      </c>
      <c r="AN61" s="119">
        <v>1894.8348408320724</v>
      </c>
      <c r="AO61" s="119">
        <v>1964.1567924879157</v>
      </c>
      <c r="AP61" s="119">
        <v>2079.7463198276146</v>
      </c>
      <c r="AQ61" s="119">
        <v>2049.1963471824715</v>
      </c>
      <c r="AR61" s="119">
        <v>1744.7254937664213</v>
      </c>
      <c r="AS61" s="119">
        <v>1994.1079548642761</v>
      </c>
      <c r="AT61" s="119">
        <v>2287.032315198288</v>
      </c>
      <c r="AU61" s="119">
        <v>1246.7690078224236</v>
      </c>
      <c r="AV61" s="119">
        <v>1312.8010493863273</v>
      </c>
      <c r="AW61" s="119">
        <v>1665.6788204288839</v>
      </c>
      <c r="AX61" s="119">
        <v>1699.8919371809322</v>
      </c>
      <c r="AY61" s="119">
        <v>1681.7525560373285</v>
      </c>
      <c r="AZ61" s="119">
        <v>1695.4646942659967</v>
      </c>
      <c r="BA61" s="119">
        <v>1774.1064463974158</v>
      </c>
      <c r="BB61" s="119">
        <v>1818.4224234158057</v>
      </c>
      <c r="BC61" s="119">
        <v>1873.1434387174272</v>
      </c>
      <c r="BD61" s="119">
        <v>1943.3435301272493</v>
      </c>
      <c r="BE61" s="119">
        <v>2102.435812921236</v>
      </c>
      <c r="BF61" s="119">
        <v>2180.6024225214551</v>
      </c>
      <c r="BG61" s="119">
        <v>2405.7838530014837</v>
      </c>
      <c r="BH61" s="119">
        <v>2652.3009096446317</v>
      </c>
      <c r="BI61" s="119">
        <v>2604.9948716759422</v>
      </c>
      <c r="BJ61" s="119">
        <v>2753.9132417306646</v>
      </c>
      <c r="BK61" s="119">
        <v>2735.3794988774393</v>
      </c>
      <c r="BL61" s="119">
        <v>2814.4416008003927</v>
      </c>
      <c r="BM61" s="119">
        <v>2868.6869947868217</v>
      </c>
      <c r="BN61" s="119">
        <v>2858.9409029525887</v>
      </c>
      <c r="BO61" s="119">
        <v>2759.3914316083501</v>
      </c>
      <c r="BP61" s="119">
        <v>2594.1676605250404</v>
      </c>
      <c r="BQ61" s="119">
        <v>0</v>
      </c>
      <c r="BR61" s="119">
        <v>0</v>
      </c>
      <c r="BS61" s="119">
        <v>0</v>
      </c>
      <c r="BT61" s="119">
        <v>0</v>
      </c>
      <c r="BU61" s="119">
        <v>0</v>
      </c>
      <c r="BV61" s="119">
        <v>0</v>
      </c>
      <c r="BW61" s="119">
        <v>0</v>
      </c>
      <c r="BX61" s="119">
        <v>0</v>
      </c>
      <c r="BY61" s="119">
        <v>0</v>
      </c>
      <c r="BZ61" s="119">
        <v>0</v>
      </c>
      <c r="CA61" s="119">
        <v>0</v>
      </c>
      <c r="CB61" s="119">
        <v>0</v>
      </c>
      <c r="CC61" s="120">
        <v>0</v>
      </c>
    </row>
    <row r="62" spans="1:81" x14ac:dyDescent="0.4">
      <c r="B62" s="60" t="s">
        <v>379</v>
      </c>
      <c r="AH62" s="119">
        <v>1022.4391815495829</v>
      </c>
      <c r="AI62" s="119">
        <v>1011.8934819691536</v>
      </c>
      <c r="AJ62" s="119">
        <v>1146.3464372629098</v>
      </c>
      <c r="AK62" s="119">
        <v>1534.6588397152207</v>
      </c>
      <c r="AL62" s="119">
        <v>1732.9100184274562</v>
      </c>
      <c r="AM62" s="119">
        <v>1854.0530922384867</v>
      </c>
      <c r="AN62" s="119">
        <v>1948.2072738541885</v>
      </c>
      <c r="AO62" s="119">
        <v>2012.3147749632612</v>
      </c>
      <c r="AP62" s="119">
        <v>2141.1441695920416</v>
      </c>
      <c r="AQ62" s="119">
        <v>2109.3951499391069</v>
      </c>
      <c r="AR62" s="119">
        <v>1388.092090808683</v>
      </c>
      <c r="AS62" s="119">
        <v>1625.8152397333572</v>
      </c>
      <c r="AT62" s="119">
        <v>1890.6322994885959</v>
      </c>
      <c r="AU62" s="119">
        <v>1364.8994724968672</v>
      </c>
      <c r="AV62" s="119">
        <v>1755.4293852114054</v>
      </c>
      <c r="AW62" s="119">
        <v>1766.4251095089287</v>
      </c>
      <c r="AX62" s="119">
        <v>1928.1972148379646</v>
      </c>
      <c r="AY62" s="119">
        <v>2030.5945441616384</v>
      </c>
      <c r="AZ62" s="119">
        <v>2089.2340872366658</v>
      </c>
      <c r="BA62" s="119">
        <v>2161.2724537746662</v>
      </c>
      <c r="BB62" s="119">
        <v>2146.5618141553532</v>
      </c>
      <c r="BC62" s="119">
        <v>2168.3694956388899</v>
      </c>
      <c r="BD62" s="119">
        <v>2126.3883565306296</v>
      </c>
      <c r="BE62" s="119">
        <v>2082.0749505167719</v>
      </c>
      <c r="BF62" s="119">
        <v>2138.3082483744638</v>
      </c>
      <c r="BG62" s="119">
        <v>2407.4201957539949</v>
      </c>
      <c r="BH62" s="119">
        <v>2507.1485570337341</v>
      </c>
      <c r="BI62" s="119">
        <v>2728.6489595496032</v>
      </c>
      <c r="BJ62" s="119">
        <v>2661.8942321817226</v>
      </c>
      <c r="BK62" s="119">
        <v>2646.4466383836557</v>
      </c>
      <c r="BL62" s="119">
        <v>2695.7560512595719</v>
      </c>
      <c r="BM62" s="119">
        <v>3148.1419303635635</v>
      </c>
      <c r="BN62" s="119">
        <v>3335.3159043868645</v>
      </c>
      <c r="BO62" s="119">
        <v>3334.4313890948779</v>
      </c>
      <c r="BP62" s="119">
        <v>3369.7480955902611</v>
      </c>
      <c r="BQ62" s="119">
        <v>0</v>
      </c>
      <c r="BR62" s="119">
        <v>0</v>
      </c>
      <c r="BS62" s="119">
        <v>0</v>
      </c>
      <c r="BT62" s="119">
        <v>0</v>
      </c>
      <c r="BU62" s="119">
        <v>0</v>
      </c>
      <c r="BV62" s="119">
        <v>0</v>
      </c>
      <c r="BW62" s="119">
        <v>0</v>
      </c>
      <c r="BX62" s="119">
        <v>0</v>
      </c>
      <c r="BY62" s="119">
        <v>0</v>
      </c>
      <c r="BZ62" s="119">
        <v>0</v>
      </c>
      <c r="CA62" s="119">
        <v>0</v>
      </c>
      <c r="CB62" s="119">
        <v>0</v>
      </c>
      <c r="CC62" s="120">
        <v>0</v>
      </c>
    </row>
    <row r="63" spans="1:81" s="75" customFormat="1" x14ac:dyDescent="0.4">
      <c r="A63" s="128"/>
      <c r="B63" s="63" t="s">
        <v>129</v>
      </c>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52">
        <v>2003.9725077965934</v>
      </c>
      <c r="AI63" s="52">
        <v>1977.0648254496145</v>
      </c>
      <c r="AJ63" s="52">
        <v>2234.1118988782264</v>
      </c>
      <c r="AK63" s="52">
        <v>3005.1683114295342</v>
      </c>
      <c r="AL63" s="52">
        <v>3403.8449663184006</v>
      </c>
      <c r="AM63" s="52">
        <v>3653.5925157262072</v>
      </c>
      <c r="AN63" s="52">
        <v>3843.0421146862609</v>
      </c>
      <c r="AO63" s="52">
        <v>3976.4715674511767</v>
      </c>
      <c r="AP63" s="52">
        <v>4220.8904894196567</v>
      </c>
      <c r="AQ63" s="52">
        <v>4158.591497121578</v>
      </c>
      <c r="AR63" s="52">
        <v>3132.8175845751039</v>
      </c>
      <c r="AS63" s="52">
        <v>3619.923194597633</v>
      </c>
      <c r="AT63" s="52">
        <v>4177.6646146868834</v>
      </c>
      <c r="AU63" s="52">
        <v>2611.6684803192907</v>
      </c>
      <c r="AV63" s="52">
        <v>3068.2304345977327</v>
      </c>
      <c r="AW63" s="52">
        <v>3432.1039299378126</v>
      </c>
      <c r="AX63" s="52">
        <v>3628.089152018897</v>
      </c>
      <c r="AY63" s="52">
        <v>3712.3471001989669</v>
      </c>
      <c r="AZ63" s="52">
        <v>3784.6987815026632</v>
      </c>
      <c r="BA63" s="52">
        <v>3935.378900172082</v>
      </c>
      <c r="BB63" s="52">
        <v>3964.9842375711596</v>
      </c>
      <c r="BC63" s="52">
        <v>4041.5129343563171</v>
      </c>
      <c r="BD63" s="52">
        <v>4069.7318866578789</v>
      </c>
      <c r="BE63" s="52">
        <v>4184.5107634380083</v>
      </c>
      <c r="BF63" s="52">
        <v>4318.9106708959189</v>
      </c>
      <c r="BG63" s="52">
        <v>4813.2040487554787</v>
      </c>
      <c r="BH63" s="52">
        <v>5159.4494666783658</v>
      </c>
      <c r="BI63" s="52">
        <v>5333.6438312255459</v>
      </c>
      <c r="BJ63" s="52">
        <v>5415.8074739123876</v>
      </c>
      <c r="BK63" s="52">
        <v>5381.826137261095</v>
      </c>
      <c r="BL63" s="52">
        <v>5510.1976520599646</v>
      </c>
      <c r="BM63" s="52">
        <v>6016.8289251503847</v>
      </c>
      <c r="BN63" s="52">
        <v>6194.2568073394532</v>
      </c>
      <c r="BO63" s="52">
        <v>6093.822820703228</v>
      </c>
      <c r="BP63" s="52">
        <v>5963.9157561153015</v>
      </c>
      <c r="BQ63" s="52">
        <v>0</v>
      </c>
      <c r="BR63" s="52">
        <v>0</v>
      </c>
      <c r="BS63" s="52">
        <v>0</v>
      </c>
      <c r="BT63" s="52">
        <v>0</v>
      </c>
      <c r="BU63" s="52">
        <v>0</v>
      </c>
      <c r="BV63" s="52">
        <v>0</v>
      </c>
      <c r="BW63" s="52">
        <v>0</v>
      </c>
      <c r="BX63" s="52">
        <v>0</v>
      </c>
      <c r="BY63" s="52">
        <v>0</v>
      </c>
      <c r="BZ63" s="52">
        <v>0</v>
      </c>
      <c r="CA63" s="52">
        <v>0</v>
      </c>
      <c r="CB63" s="52">
        <v>0</v>
      </c>
      <c r="CC63" s="53">
        <v>0</v>
      </c>
    </row>
    <row r="64" spans="1:81" ht="26.25" customHeight="1" x14ac:dyDescent="0.4">
      <c r="B64" s="63" t="s">
        <v>235</v>
      </c>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209" t="str">
        <f>Table_3a!BL64</f>
        <v>Definition change -&gt;</v>
      </c>
      <c r="BM64" s="119"/>
      <c r="BN64" s="119"/>
      <c r="BO64" s="119"/>
      <c r="BP64" s="119"/>
      <c r="BQ64" s="119"/>
      <c r="BR64" s="119"/>
      <c r="BS64" s="119"/>
      <c r="BT64" s="119"/>
      <c r="BU64" s="119"/>
      <c r="BV64" s="119"/>
      <c r="BW64" s="119"/>
      <c r="BX64" s="119"/>
      <c r="BY64" s="119"/>
      <c r="BZ64" s="119"/>
      <c r="CA64" s="119"/>
      <c r="CB64" s="119"/>
      <c r="CC64" s="120"/>
    </row>
    <row r="65" spans="1:81" x14ac:dyDescent="0.4">
      <c r="B65" s="59" t="s">
        <v>397</v>
      </c>
      <c r="AH65" s="119">
        <v>1666.2023705826853</v>
      </c>
      <c r="AI65" s="119">
        <v>1567.2487700167978</v>
      </c>
      <c r="AJ65" s="119">
        <v>1698.3473738805685</v>
      </c>
      <c r="AK65" s="119">
        <v>2484.8670100482063</v>
      </c>
      <c r="AL65" s="119">
        <v>2974.3862526802432</v>
      </c>
      <c r="AM65" s="119">
        <v>3356.8854817120746</v>
      </c>
      <c r="AN65" s="119">
        <v>3577.3846548216293</v>
      </c>
      <c r="AO65" s="119">
        <v>3800.2482383540873</v>
      </c>
      <c r="AP65" s="119">
        <v>3919.8558192618548</v>
      </c>
      <c r="AQ65" s="119">
        <v>3845.19759729732</v>
      </c>
      <c r="AR65" s="119">
        <v>4176.4092986122314</v>
      </c>
      <c r="AS65" s="119">
        <v>4355.3844201128531</v>
      </c>
      <c r="AT65" s="119">
        <v>4572.6594869617484</v>
      </c>
      <c r="AU65" s="119">
        <v>4785.8675595046861</v>
      </c>
      <c r="AV65" s="119">
        <v>5089.9068166063898</v>
      </c>
      <c r="AW65" s="119">
        <v>5642.0416480701761</v>
      </c>
      <c r="AX65" s="119">
        <v>5942.360795991156</v>
      </c>
      <c r="AY65" s="119">
        <v>6131.3776671940832</v>
      </c>
      <c r="AZ65" s="119">
        <v>6145.5107463457462</v>
      </c>
      <c r="BA65" s="119">
        <v>6225.1663454826357</v>
      </c>
      <c r="BB65" s="119">
        <v>6227.3963288270552</v>
      </c>
      <c r="BC65" s="119">
        <v>6433.9924442821584</v>
      </c>
      <c r="BD65" s="119">
        <v>6650.856439052307</v>
      </c>
      <c r="BE65" s="119">
        <v>6946.5154938293208</v>
      </c>
      <c r="BF65" s="119">
        <v>7288.9751390496876</v>
      </c>
      <c r="BG65" s="119">
        <v>6624.1421052223768</v>
      </c>
      <c r="BH65" s="119">
        <v>6597.5961017956415</v>
      </c>
      <c r="BI65" s="119">
        <v>6449.8793428619601</v>
      </c>
      <c r="BJ65" s="119">
        <v>6680.7042391755622</v>
      </c>
      <c r="BK65" s="119">
        <v>6580.5884430198139</v>
      </c>
      <c r="BL65" s="190">
        <v>6353.0552500812164</v>
      </c>
      <c r="BM65" s="119">
        <v>6564.1592192823655</v>
      </c>
      <c r="BN65" s="119">
        <v>6580.9718688701087</v>
      </c>
      <c r="BO65" s="119">
        <v>6775.1907709222232</v>
      </c>
      <c r="BP65" s="119">
        <v>6921.5775712791101</v>
      </c>
      <c r="BQ65" s="119">
        <v>7032.213504390038</v>
      </c>
      <c r="BR65" s="119">
        <v>7064.0356211444841</v>
      </c>
      <c r="BS65" s="119">
        <v>7053.6048109202266</v>
      </c>
      <c r="BT65" s="119">
        <v>6791.9050226132695</v>
      </c>
      <c r="BU65" s="119">
        <v>6560.8825248521516</v>
      </c>
      <c r="BV65" s="119">
        <v>6276.5755980237373</v>
      </c>
      <c r="BW65" s="119">
        <v>6065.8281625640102</v>
      </c>
      <c r="BX65" s="119">
        <v>6005.469831330367</v>
      </c>
      <c r="BY65" s="119">
        <v>6382.0000249482564</v>
      </c>
      <c r="BZ65" s="119">
        <v>6385.302584315622</v>
      </c>
      <c r="CA65" s="119">
        <v>6318.7394340768433</v>
      </c>
      <c r="CB65" s="119">
        <v>6459.9421123489474</v>
      </c>
      <c r="CC65" s="120">
        <v>6386.3942567706381</v>
      </c>
    </row>
    <row r="66" spans="1:81" x14ac:dyDescent="0.4">
      <c r="B66" s="59" t="s">
        <v>398</v>
      </c>
      <c r="AH66" s="119">
        <v>267.35471081561536</v>
      </c>
      <c r="AI66" s="119">
        <v>250.63916310574993</v>
      </c>
      <c r="AJ66" s="119">
        <v>270.83634244626808</v>
      </c>
      <c r="AK66" s="119">
        <v>397.45062631378499</v>
      </c>
      <c r="AL66" s="119">
        <v>475.29249388982339</v>
      </c>
      <c r="AM66" s="119">
        <v>536.05543130034994</v>
      </c>
      <c r="AN66" s="119">
        <v>572.76708406003115</v>
      </c>
      <c r="AO66" s="119">
        <v>605.9046741679731</v>
      </c>
      <c r="AP66" s="119">
        <v>627.23689386535727</v>
      </c>
      <c r="AQ66" s="119">
        <v>614.56464082896935</v>
      </c>
      <c r="AR66" s="119">
        <v>503.98071000072014</v>
      </c>
      <c r="AS66" s="119">
        <v>643.8483070551863</v>
      </c>
      <c r="AT66" s="119">
        <v>817.70491960950085</v>
      </c>
      <c r="AU66" s="119">
        <v>1022.6348970725226</v>
      </c>
      <c r="AV66" s="119">
        <v>1310.5604806808967</v>
      </c>
      <c r="AW66" s="119">
        <v>1704.6988999045161</v>
      </c>
      <c r="AX66" s="119">
        <v>2161.7894267617758</v>
      </c>
      <c r="AY66" s="119">
        <v>2443.7795671754075</v>
      </c>
      <c r="AZ66" s="119">
        <v>2673.3493055684344</v>
      </c>
      <c r="BA66" s="119">
        <v>2930.4865649672411</v>
      </c>
      <c r="BB66" s="119">
        <v>3179.0230372399624</v>
      </c>
      <c r="BC66" s="119">
        <v>3450.1171454883643</v>
      </c>
      <c r="BD66" s="119">
        <v>3640.8018923051673</v>
      </c>
      <c r="BE66" s="119">
        <v>3944.3929193300778</v>
      </c>
      <c r="BF66" s="119">
        <v>4571.1657401885841</v>
      </c>
      <c r="BG66" s="119">
        <v>4426.1047912096601</v>
      </c>
      <c r="BH66" s="119">
        <v>4643.8331153777808</v>
      </c>
      <c r="BI66" s="119">
        <v>4907.4951613492667</v>
      </c>
      <c r="BJ66" s="119">
        <v>5168.3083557330274</v>
      </c>
      <c r="BK66" s="119">
        <v>5341.383022774231</v>
      </c>
      <c r="BL66" s="190">
        <v>5825.728703744734</v>
      </c>
      <c r="BM66" s="119">
        <v>6492.5862278329123</v>
      </c>
      <c r="BN66" s="119">
        <v>6766.8693381357625</v>
      </c>
      <c r="BO66" s="119">
        <v>7125.9650239255361</v>
      </c>
      <c r="BP66" s="119">
        <v>7351.1563287292884</v>
      </c>
      <c r="BQ66" s="119">
        <v>7387.6230996885097</v>
      </c>
      <c r="BR66" s="119">
        <v>7856.3885554946546</v>
      </c>
      <c r="BS66" s="119">
        <v>8105.963273628915</v>
      </c>
      <c r="BT66" s="119">
        <v>7823.1369006342566</v>
      </c>
      <c r="BU66" s="119">
        <v>7474.4037603181432</v>
      </c>
      <c r="BV66" s="119">
        <v>6856.6276997203304</v>
      </c>
      <c r="BW66" s="119">
        <v>6050.6225297518959</v>
      </c>
      <c r="BX66" s="119">
        <v>5272.1395829001494</v>
      </c>
      <c r="BY66" s="119">
        <v>4915.0033560518414</v>
      </c>
      <c r="BZ66" s="119">
        <v>4335.0959767502218</v>
      </c>
      <c r="CA66" s="119">
        <v>3497.2061701706225</v>
      </c>
      <c r="CB66" s="119">
        <v>2379.1287698595643</v>
      </c>
      <c r="CC66" s="120">
        <v>1112.5930520817019</v>
      </c>
    </row>
    <row r="67" spans="1:81" x14ac:dyDescent="0.4">
      <c r="B67" s="59" t="s">
        <v>399</v>
      </c>
      <c r="AH67" s="119">
        <v>872.64853570250398</v>
      </c>
      <c r="AI67" s="119">
        <v>821.91479693837618</v>
      </c>
      <c r="AJ67" s="119">
        <v>892.28245749379812</v>
      </c>
      <c r="AK67" s="119">
        <v>1304.1397586744165</v>
      </c>
      <c r="AL67" s="119">
        <v>1562.1431715313859</v>
      </c>
      <c r="AM67" s="119">
        <v>1762.5381300689285</v>
      </c>
      <c r="AN67" s="119">
        <v>1876.8783368679872</v>
      </c>
      <c r="AO67" s="119">
        <v>1994.6195190812166</v>
      </c>
      <c r="AP67" s="119">
        <v>2059.06330150043</v>
      </c>
      <c r="AQ67" s="119">
        <v>2017.7033275114147</v>
      </c>
      <c r="AR67" s="119">
        <v>1388.8333367814719</v>
      </c>
      <c r="AS67" s="119">
        <v>1545.1136869842987</v>
      </c>
      <c r="AT67" s="119">
        <v>1857.7314760383883</v>
      </c>
      <c r="AU67" s="119">
        <v>2404.6235120981446</v>
      </c>
      <c r="AV67" s="119">
        <v>2963.80470575871</v>
      </c>
      <c r="AW67" s="119">
        <v>3449.468794143359</v>
      </c>
      <c r="AX67" s="119">
        <v>3805.5846332019219</v>
      </c>
      <c r="AY67" s="119">
        <v>4088.3361652589019</v>
      </c>
      <c r="AZ67" s="119">
        <v>4262.0931750013388</v>
      </c>
      <c r="BA67" s="119">
        <v>4294.78265958476</v>
      </c>
      <c r="BB67" s="119">
        <v>4290.9330132000105</v>
      </c>
      <c r="BC67" s="119">
        <v>4373.6784243837346</v>
      </c>
      <c r="BD67" s="119">
        <v>4160.15947600651</v>
      </c>
      <c r="BE67" s="119">
        <v>4169.9588257891874</v>
      </c>
      <c r="BF67" s="119">
        <v>4363.5341681539776</v>
      </c>
      <c r="BG67" s="119">
        <v>4480.0659875559195</v>
      </c>
      <c r="BH67" s="119">
        <v>4686.7979906035771</v>
      </c>
      <c r="BI67" s="119">
        <v>4978.5834451836463</v>
      </c>
      <c r="BJ67" s="119">
        <v>5052.2817418477662</v>
      </c>
      <c r="BK67" s="119">
        <v>5252.7583239781388</v>
      </c>
      <c r="BL67" s="190">
        <v>4266.4710793439244</v>
      </c>
      <c r="BM67" s="119">
        <v>4373.5781993183209</v>
      </c>
      <c r="BN67" s="119">
        <v>4083.8701693858857</v>
      </c>
      <c r="BO67" s="119">
        <v>3720.7226300503189</v>
      </c>
      <c r="BP67" s="119">
        <v>3344.3916766516932</v>
      </c>
      <c r="BQ67" s="119">
        <v>2987.0764914750939</v>
      </c>
      <c r="BR67" s="119">
        <v>2798.549576309179</v>
      </c>
      <c r="BS67" s="119">
        <v>2632.5637925627716</v>
      </c>
      <c r="BT67" s="119">
        <v>2378.5098960843693</v>
      </c>
      <c r="BU67" s="119">
        <v>2090.4350063053334</v>
      </c>
      <c r="BV67" s="119">
        <v>1777.1320555588643</v>
      </c>
      <c r="BW67" s="119">
        <v>1229.6544249803585</v>
      </c>
      <c r="BX67" s="119">
        <v>991.05807376663904</v>
      </c>
      <c r="BY67" s="119">
        <v>921.93135096466494</v>
      </c>
      <c r="BZ67" s="119">
        <v>863.14603346993715</v>
      </c>
      <c r="CA67" s="119">
        <v>805.67084364441223</v>
      </c>
      <c r="CB67" s="119">
        <v>744.75390655833803</v>
      </c>
      <c r="CC67" s="120">
        <v>706.58451600903879</v>
      </c>
    </row>
    <row r="68" spans="1:81" x14ac:dyDescent="0.4">
      <c r="B68" s="59" t="s">
        <v>400</v>
      </c>
      <c r="AH68" s="119">
        <v>870.93478656233435</v>
      </c>
      <c r="AI68" s="119">
        <v>821.17906496365049</v>
      </c>
      <c r="AJ68" s="119">
        <v>890.26685982358981</v>
      </c>
      <c r="AK68" s="119">
        <v>1301.3839287636654</v>
      </c>
      <c r="AL68" s="119">
        <v>1558.23155198368</v>
      </c>
      <c r="AM68" s="119">
        <v>1758.3125537090457</v>
      </c>
      <c r="AN68" s="119">
        <v>1871.8216724387617</v>
      </c>
      <c r="AO68" s="119">
        <v>1990.0512015774136</v>
      </c>
      <c r="AP68" s="119">
        <v>2054.150743753406</v>
      </c>
      <c r="AQ68" s="119">
        <v>2014.6452241169432</v>
      </c>
      <c r="AR68" s="119">
        <v>1899.3498626661051</v>
      </c>
      <c r="AS68" s="119">
        <v>1823.2621360825644</v>
      </c>
      <c r="AT68" s="119">
        <v>1965.5850906074265</v>
      </c>
      <c r="AU68" s="119">
        <v>2691.3781333680836</v>
      </c>
      <c r="AV68" s="119">
        <v>3729.4918694718117</v>
      </c>
      <c r="AW68" s="119">
        <v>4124.3896700610239</v>
      </c>
      <c r="AX68" s="119">
        <v>4205.373876747849</v>
      </c>
      <c r="AY68" s="119">
        <v>3950.8773113087395</v>
      </c>
      <c r="AZ68" s="119">
        <v>3566.2002778165283</v>
      </c>
      <c r="BA68" s="119">
        <v>2816.4736239572371</v>
      </c>
      <c r="BB68" s="119">
        <v>2281.1193008835062</v>
      </c>
      <c r="BC68" s="119">
        <v>1954.1810194247391</v>
      </c>
      <c r="BD68" s="119">
        <v>1716.3004556759731</v>
      </c>
      <c r="BE68" s="119">
        <v>1559.728341533516</v>
      </c>
      <c r="BF68" s="119">
        <v>1605.706015800617</v>
      </c>
      <c r="BG68" s="119">
        <v>1427.4482535997474</v>
      </c>
      <c r="BH68" s="119">
        <v>1577.8869832416174</v>
      </c>
      <c r="BI68" s="119">
        <v>1639.6164429853757</v>
      </c>
      <c r="BJ68" s="119">
        <v>1711.1021439350625</v>
      </c>
      <c r="BK68" s="119">
        <v>1758.5983368279328</v>
      </c>
      <c r="BL68" s="190">
        <v>2143.1545453245126</v>
      </c>
      <c r="BM68" s="119">
        <v>3500.0907618049996</v>
      </c>
      <c r="BN68" s="119">
        <v>3859.91543210499</v>
      </c>
      <c r="BO68" s="119">
        <v>4211.4521096064364</v>
      </c>
      <c r="BP68" s="119">
        <v>4424.6261596742479</v>
      </c>
      <c r="BQ68" s="119">
        <v>3866.5157227416171</v>
      </c>
      <c r="BR68" s="119">
        <v>2837.1849898982323</v>
      </c>
      <c r="BS68" s="119">
        <v>2236.695604765232</v>
      </c>
      <c r="BT68" s="119">
        <v>1863.6793906307839</v>
      </c>
      <c r="BU68" s="119">
        <v>1624.5031809150544</v>
      </c>
      <c r="BV68" s="119">
        <v>1209.0949011572234</v>
      </c>
      <c r="BW68" s="119">
        <v>563.96376865293257</v>
      </c>
      <c r="BX68" s="119">
        <v>618.1235856858425</v>
      </c>
      <c r="BY68" s="119">
        <v>310.23200762049828</v>
      </c>
      <c r="BZ68" s="119">
        <v>215.1067953762481</v>
      </c>
      <c r="CA68" s="119">
        <v>163.49217305657672</v>
      </c>
      <c r="CB68" s="119">
        <v>134.41569699312339</v>
      </c>
      <c r="CC68" s="120">
        <v>163.37395168657739</v>
      </c>
    </row>
    <row r="69" spans="1:81" x14ac:dyDescent="0.4">
      <c r="B69" s="59" t="s">
        <v>401</v>
      </c>
      <c r="AH69" s="119">
        <v>66.031042247078176</v>
      </c>
      <c r="AI69" s="119">
        <v>62.192152349681521</v>
      </c>
      <c r="AJ69" s="119">
        <v>67.516689980656452</v>
      </c>
      <c r="AK69" s="119">
        <v>98.6808594502495</v>
      </c>
      <c r="AL69" s="119">
        <v>118.20330583874217</v>
      </c>
      <c r="AM69" s="119">
        <v>133.36667050610137</v>
      </c>
      <c r="AN69" s="119">
        <v>142.01849620315613</v>
      </c>
      <c r="AO69" s="119">
        <v>150.92766485337799</v>
      </c>
      <c r="AP69" s="119">
        <v>155.80395805205836</v>
      </c>
      <c r="AQ69" s="119">
        <v>152.67435652512972</v>
      </c>
      <c r="AR69" s="119">
        <v>576.29235273319944</v>
      </c>
      <c r="AS69" s="119">
        <v>646.80658541717605</v>
      </c>
      <c r="AT69" s="119">
        <v>813.88899086982121</v>
      </c>
      <c r="AU69" s="119">
        <v>922.21665533031012</v>
      </c>
      <c r="AV69" s="119">
        <v>1067.6744943261053</v>
      </c>
      <c r="AW69" s="119">
        <v>1385.9992383120248</v>
      </c>
      <c r="AX69" s="119">
        <v>1531.3583106445326</v>
      </c>
      <c r="AY69" s="119">
        <v>1830.8586640474043</v>
      </c>
      <c r="AZ69" s="119">
        <v>1992.4861750458124</v>
      </c>
      <c r="BA69" s="119">
        <v>2100.2123993782029</v>
      </c>
      <c r="BB69" s="119">
        <v>1910.8170839349441</v>
      </c>
      <c r="BC69" s="119">
        <v>1596.7626537449389</v>
      </c>
      <c r="BD69" s="119">
        <v>1477.0644449547556</v>
      </c>
      <c r="BE69" s="119">
        <v>1434.5860687462443</v>
      </c>
      <c r="BF69" s="119">
        <v>1428.1616886046659</v>
      </c>
      <c r="BG69" s="119">
        <v>1463.8176462292713</v>
      </c>
      <c r="BH69" s="119">
        <v>1579.0994221934411</v>
      </c>
      <c r="BI69" s="119">
        <v>1708.1357904488686</v>
      </c>
      <c r="BJ69" s="119">
        <v>1781.6669320839724</v>
      </c>
      <c r="BK69" s="119">
        <v>2092.8413904739637</v>
      </c>
      <c r="BL69" s="190">
        <v>3667.9595825220176</v>
      </c>
      <c r="BM69" s="119">
        <v>4671.9743852825459</v>
      </c>
      <c r="BN69" s="119">
        <v>5658.7060847975163</v>
      </c>
      <c r="BO69" s="119">
        <v>6440.7832935245669</v>
      </c>
      <c r="BP69" s="119">
        <v>6976.345956175719</v>
      </c>
      <c r="BQ69" s="119">
        <v>7552.7910742501081</v>
      </c>
      <c r="BR69" s="119">
        <v>8050.6357811295084</v>
      </c>
      <c r="BS69" s="119">
        <v>8261.422729634729</v>
      </c>
      <c r="BT69" s="119">
        <v>7835.2541914646708</v>
      </c>
      <c r="BU69" s="119">
        <v>7205.4026826441068</v>
      </c>
      <c r="BV69" s="119">
        <v>6554.5343268816296</v>
      </c>
      <c r="BW69" s="119">
        <v>5697.4724608147026</v>
      </c>
      <c r="BX69" s="119">
        <v>4721.9069564469246</v>
      </c>
      <c r="BY69" s="119">
        <v>3934.3930681975153</v>
      </c>
      <c r="BZ69" s="119">
        <v>3348.4434121519034</v>
      </c>
      <c r="CA69" s="119">
        <v>2815.6830536725197</v>
      </c>
      <c r="CB69" s="119">
        <v>2320.1386477215915</v>
      </c>
      <c r="CC69" s="120">
        <v>2149.1157137493333</v>
      </c>
    </row>
    <row r="70" spans="1:81" ht="26.25" customHeight="1" x14ac:dyDescent="0.4">
      <c r="B70" s="60" t="s">
        <v>402</v>
      </c>
      <c r="AH70" s="119">
        <v>1666.2023705826853</v>
      </c>
      <c r="AI70" s="119">
        <v>1567.2487700167978</v>
      </c>
      <c r="AJ70" s="119">
        <v>1698.3473738805685</v>
      </c>
      <c r="AK70" s="119">
        <v>2484.8670100482063</v>
      </c>
      <c r="AL70" s="119">
        <v>2974.3862526802432</v>
      </c>
      <c r="AM70" s="119">
        <v>3356.8854817120746</v>
      </c>
      <c r="AN70" s="119">
        <v>3577.3846548216293</v>
      </c>
      <c r="AO70" s="119">
        <v>3800.2482383540873</v>
      </c>
      <c r="AP70" s="119">
        <v>3919.8558192618548</v>
      </c>
      <c r="AQ70" s="119">
        <v>3845.19759729732</v>
      </c>
      <c r="AR70" s="119">
        <v>4176.4092986122314</v>
      </c>
      <c r="AS70" s="119">
        <v>4355.3844201128531</v>
      </c>
      <c r="AT70" s="119">
        <v>4572.6594869617484</v>
      </c>
      <c r="AU70" s="119">
        <v>4785.8675595046861</v>
      </c>
      <c r="AV70" s="119">
        <v>5089.9068166063898</v>
      </c>
      <c r="AW70" s="119">
        <v>5642.0416480701761</v>
      </c>
      <c r="AX70" s="119">
        <v>5942.360795991156</v>
      </c>
      <c r="AY70" s="119">
        <v>6131.3776671940832</v>
      </c>
      <c r="AZ70" s="119">
        <v>6145.5107463457462</v>
      </c>
      <c r="BA70" s="119">
        <v>6225.1663454826357</v>
      </c>
      <c r="BB70" s="119">
        <v>6227.3963288270552</v>
      </c>
      <c r="BC70" s="119">
        <v>6433.9924442821584</v>
      </c>
      <c r="BD70" s="119">
        <v>6650.856439052307</v>
      </c>
      <c r="BE70" s="119">
        <v>6946.5154938293208</v>
      </c>
      <c r="BF70" s="119">
        <v>7288.9751390496876</v>
      </c>
      <c r="BG70" s="119">
        <v>6624.1421052223768</v>
      </c>
      <c r="BH70" s="119">
        <v>6597.5961017956415</v>
      </c>
      <c r="BI70" s="119">
        <v>6449.8793428619601</v>
      </c>
      <c r="BJ70" s="119">
        <v>6680.7042391755622</v>
      </c>
      <c r="BK70" s="119">
        <v>6580.5884430198139</v>
      </c>
      <c r="BL70" s="119">
        <v>7162.1735806831966</v>
      </c>
      <c r="BM70" s="119">
        <v>7380.5851384566095</v>
      </c>
      <c r="BN70" s="119">
        <v>7482.4780668417934</v>
      </c>
      <c r="BO70" s="119">
        <v>7733.3091172775567</v>
      </c>
      <c r="BP70" s="119">
        <v>7803.6087899006143</v>
      </c>
      <c r="BQ70" s="119">
        <v>7804.7976844414934</v>
      </c>
      <c r="BR70" s="119">
        <v>7738.6366769981069</v>
      </c>
      <c r="BS70" s="119">
        <v>7616.9959681723421</v>
      </c>
      <c r="BT70" s="119">
        <v>7207.3433508036569</v>
      </c>
      <c r="BU70" s="119">
        <v>6812.7858611805223</v>
      </c>
      <c r="BV70" s="119">
        <v>6381.6609536118876</v>
      </c>
      <c r="BW70" s="119">
        <v>6150.2701563631381</v>
      </c>
      <c r="BX70" s="119">
        <v>6035.104943286814</v>
      </c>
      <c r="BY70" s="119">
        <v>6419.0307871036812</v>
      </c>
      <c r="BZ70" s="119">
        <v>6426.0305637112324</v>
      </c>
      <c r="CA70" s="119">
        <v>6362.328176876279</v>
      </c>
      <c r="CB70" s="119">
        <v>6510.3672929043951</v>
      </c>
      <c r="CC70" s="120">
        <v>6443.5632159863108</v>
      </c>
    </row>
    <row r="71" spans="1:81" x14ac:dyDescent="0.4">
      <c r="B71" s="60" t="s">
        <v>379</v>
      </c>
      <c r="AH71" s="119">
        <v>2076.9690753275318</v>
      </c>
      <c r="AI71" s="119">
        <v>1955.9251773574583</v>
      </c>
      <c r="AJ71" s="119">
        <v>2120.9023497443127</v>
      </c>
      <c r="AK71" s="119">
        <v>3101.6551732021162</v>
      </c>
      <c r="AL71" s="119">
        <v>3713.8705232436319</v>
      </c>
      <c r="AM71" s="119">
        <v>4190.2727855844259</v>
      </c>
      <c r="AN71" s="119">
        <v>4463.4855895699357</v>
      </c>
      <c r="AO71" s="119">
        <v>4741.5030596799807</v>
      </c>
      <c r="AP71" s="119">
        <v>4896.2548971712522</v>
      </c>
      <c r="AQ71" s="119">
        <v>4799.5875489824575</v>
      </c>
      <c r="AR71" s="119">
        <v>4368.4562621814966</v>
      </c>
      <c r="AS71" s="119">
        <v>4659.0307155392256</v>
      </c>
      <c r="AT71" s="119">
        <v>5454.9104771251377</v>
      </c>
      <c r="AU71" s="119">
        <v>7040.8531978690608</v>
      </c>
      <c r="AV71" s="119">
        <v>9071.5315502375233</v>
      </c>
      <c r="AW71" s="119">
        <v>10664.556602420924</v>
      </c>
      <c r="AX71" s="119">
        <v>11704.10624735608</v>
      </c>
      <c r="AY71" s="119">
        <v>12313.851707790454</v>
      </c>
      <c r="AZ71" s="119">
        <v>12494.128933432114</v>
      </c>
      <c r="BA71" s="119">
        <v>12141.955247887441</v>
      </c>
      <c r="BB71" s="119">
        <v>11661.892435258424</v>
      </c>
      <c r="BC71" s="119">
        <v>11374.739243041777</v>
      </c>
      <c r="BD71" s="119">
        <v>10994.326268942406</v>
      </c>
      <c r="BE71" s="119">
        <v>11108.666155399025</v>
      </c>
      <c r="BF71" s="119">
        <v>11968.567612747844</v>
      </c>
      <c r="BG71" s="119">
        <v>11797.436678594599</v>
      </c>
      <c r="BH71" s="119">
        <v>12487.617511416416</v>
      </c>
      <c r="BI71" s="119">
        <v>13233.830839967159</v>
      </c>
      <c r="BJ71" s="119">
        <v>13713.359173599827</v>
      </c>
      <c r="BK71" s="119">
        <v>14445.581074054267</v>
      </c>
      <c r="BL71" s="119">
        <v>15094.195580333209</v>
      </c>
      <c r="BM71" s="119">
        <v>18221.80365506453</v>
      </c>
      <c r="BN71" s="119">
        <v>19467.854826452469</v>
      </c>
      <c r="BO71" s="119">
        <v>20540.804710751523</v>
      </c>
      <c r="BP71" s="119">
        <v>21214.488902609446</v>
      </c>
      <c r="BQ71" s="119">
        <v>21021.422208103872</v>
      </c>
      <c r="BR71" s="119">
        <v>20868.157846977952</v>
      </c>
      <c r="BS71" s="119">
        <v>20673.254243339532</v>
      </c>
      <c r="BT71" s="119">
        <v>19485.142050623694</v>
      </c>
      <c r="BU71" s="119">
        <v>18142.841293854264</v>
      </c>
      <c r="BV71" s="119">
        <v>16292.303627729896</v>
      </c>
      <c r="BW71" s="119">
        <v>13457.271190400761</v>
      </c>
      <c r="BX71" s="119">
        <v>11573.593086843108</v>
      </c>
      <c r="BY71" s="119">
        <v>10044.529020679094</v>
      </c>
      <c r="BZ71" s="119">
        <v>8721.0642383526992</v>
      </c>
      <c r="CA71" s="119">
        <v>7238.4634977446949</v>
      </c>
      <c r="CB71" s="119">
        <v>5528.0118405771664</v>
      </c>
      <c r="CC71" s="120">
        <v>4074.4982743109786</v>
      </c>
    </row>
    <row r="72" spans="1:81" s="75" customFormat="1" x14ac:dyDescent="0.4">
      <c r="A72" s="128"/>
      <c r="B72" s="63" t="s">
        <v>129</v>
      </c>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52">
        <v>3743.1714459102172</v>
      </c>
      <c r="AI72" s="52">
        <v>3523.1739473742564</v>
      </c>
      <c r="AJ72" s="52">
        <v>3819.249723624881</v>
      </c>
      <c r="AK72" s="52">
        <v>5586.5221832503221</v>
      </c>
      <c r="AL72" s="52">
        <v>6688.2567759238746</v>
      </c>
      <c r="AM72" s="52">
        <v>7547.1582672964996</v>
      </c>
      <c r="AN72" s="52">
        <v>8040.8702443915654</v>
      </c>
      <c r="AO72" s="52">
        <v>8541.7512980340689</v>
      </c>
      <c r="AP72" s="52">
        <v>8816.1107164331079</v>
      </c>
      <c r="AQ72" s="52">
        <v>8644.7851462797771</v>
      </c>
      <c r="AR72" s="52">
        <v>8544.8655607937271</v>
      </c>
      <c r="AS72" s="52">
        <v>9014.4151356520797</v>
      </c>
      <c r="AT72" s="52">
        <v>10027.569964086886</v>
      </c>
      <c r="AU72" s="52">
        <v>11826.720757373747</v>
      </c>
      <c r="AV72" s="52">
        <v>14161.438366843913</v>
      </c>
      <c r="AW72" s="52">
        <v>16306.598250491101</v>
      </c>
      <c r="AX72" s="52">
        <v>17646.467043347235</v>
      </c>
      <c r="AY72" s="52">
        <v>18445.229374984538</v>
      </c>
      <c r="AZ72" s="52">
        <v>18639.639679777858</v>
      </c>
      <c r="BA72" s="52">
        <v>18367.121593370077</v>
      </c>
      <c r="BB72" s="52">
        <v>17889.288764085479</v>
      </c>
      <c r="BC72" s="52">
        <v>17808.731687323932</v>
      </c>
      <c r="BD72" s="52">
        <v>17645.182707994714</v>
      </c>
      <c r="BE72" s="52">
        <v>18055.181649228347</v>
      </c>
      <c r="BF72" s="52">
        <v>19257.542751797533</v>
      </c>
      <c r="BG72" s="52">
        <v>18421.578783816974</v>
      </c>
      <c r="BH72" s="52">
        <v>19085.213613212058</v>
      </c>
      <c r="BI72" s="52">
        <v>19683.71018282912</v>
      </c>
      <c r="BJ72" s="52">
        <v>20394.063412775391</v>
      </c>
      <c r="BK72" s="52">
        <v>21026.169517074082</v>
      </c>
      <c r="BL72" s="52">
        <v>22256.369161016406</v>
      </c>
      <c r="BM72" s="52">
        <v>25602.388793521139</v>
      </c>
      <c r="BN72" s="52">
        <v>26950.33289329426</v>
      </c>
      <c r="BO72" s="52">
        <v>28274.11382802908</v>
      </c>
      <c r="BP72" s="52">
        <v>29018.097692510062</v>
      </c>
      <c r="BQ72" s="52">
        <v>28826.219892545363</v>
      </c>
      <c r="BR72" s="52">
        <v>28606.794523976059</v>
      </c>
      <c r="BS72" s="52">
        <v>28290.250211511877</v>
      </c>
      <c r="BT72" s="52">
        <v>26692.485401427355</v>
      </c>
      <c r="BU72" s="52">
        <v>24955.627155034788</v>
      </c>
      <c r="BV72" s="52">
        <v>22673.964581341785</v>
      </c>
      <c r="BW72" s="52">
        <v>19607.541346763901</v>
      </c>
      <c r="BX72" s="52">
        <v>17608.698030129923</v>
      </c>
      <c r="BY72" s="52">
        <v>16463.559807782774</v>
      </c>
      <c r="BZ72" s="52">
        <v>15147.094802063933</v>
      </c>
      <c r="CA72" s="52">
        <v>13600.791674620974</v>
      </c>
      <c r="CB72" s="52">
        <v>12038.379133481561</v>
      </c>
      <c r="CC72" s="53">
        <v>10518.06149029729</v>
      </c>
    </row>
    <row r="73" spans="1:81" ht="26.25" customHeight="1" x14ac:dyDescent="0.4">
      <c r="B73" s="63" t="s">
        <v>341</v>
      </c>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20"/>
    </row>
    <row r="74" spans="1:81" ht="26.25" customHeight="1" x14ac:dyDescent="0.4">
      <c r="B74" s="59" t="s">
        <v>222</v>
      </c>
      <c r="AH74" s="119">
        <v>0</v>
      </c>
      <c r="AI74" s="119">
        <v>0</v>
      </c>
      <c r="AJ74" s="119">
        <v>0</v>
      </c>
      <c r="AK74" s="119">
        <v>0</v>
      </c>
      <c r="AL74" s="119">
        <v>0</v>
      </c>
      <c r="AM74" s="119">
        <v>0</v>
      </c>
      <c r="AN74" s="119">
        <v>0</v>
      </c>
      <c r="AO74" s="119">
        <v>0</v>
      </c>
      <c r="AP74" s="119">
        <v>0</v>
      </c>
      <c r="AQ74" s="119">
        <v>0</v>
      </c>
      <c r="AR74" s="119">
        <v>0</v>
      </c>
      <c r="AS74" s="119">
        <v>0</v>
      </c>
      <c r="AT74" s="119">
        <v>0</v>
      </c>
      <c r="AU74" s="119">
        <v>0</v>
      </c>
      <c r="AV74" s="119">
        <v>0</v>
      </c>
      <c r="AW74" s="119">
        <v>0</v>
      </c>
      <c r="AX74" s="119">
        <v>0</v>
      </c>
      <c r="AY74" s="119">
        <v>0</v>
      </c>
      <c r="AZ74" s="119">
        <v>0</v>
      </c>
      <c r="BA74" s="119">
        <v>0</v>
      </c>
      <c r="BB74" s="119">
        <v>0</v>
      </c>
      <c r="BC74" s="119">
        <v>0</v>
      </c>
      <c r="BD74" s="119">
        <v>0</v>
      </c>
      <c r="BE74" s="119">
        <v>0</v>
      </c>
      <c r="BF74" s="119">
        <v>0</v>
      </c>
      <c r="BG74" s="119">
        <v>0</v>
      </c>
      <c r="BH74" s="119">
        <v>0</v>
      </c>
      <c r="BI74" s="119">
        <v>0</v>
      </c>
      <c r="BJ74" s="119">
        <v>4.7217935510951987</v>
      </c>
      <c r="BK74" s="119">
        <v>5.3327917466605541</v>
      </c>
      <c r="BL74" s="119">
        <v>274.69244037941962</v>
      </c>
      <c r="BM74" s="119">
        <v>382.01539698779163</v>
      </c>
      <c r="BN74" s="119">
        <v>547.64785443944231</v>
      </c>
      <c r="BO74" s="119">
        <v>159.49519718918003</v>
      </c>
      <c r="BP74" s="119">
        <v>172.09211336036628</v>
      </c>
      <c r="BQ74" s="119">
        <v>10.02664290570041</v>
      </c>
      <c r="BR74" s="119">
        <v>12.983107489111854</v>
      </c>
      <c r="BS74" s="119">
        <v>4.416461970033863</v>
      </c>
      <c r="BT74" s="119">
        <v>3.6187427079069852</v>
      </c>
      <c r="BU74" s="119">
        <v>127.8648504127611</v>
      </c>
      <c r="BV74" s="119">
        <v>29.483245568364168</v>
      </c>
      <c r="BW74" s="119">
        <v>0.24252870261601089</v>
      </c>
      <c r="BX74" s="119">
        <v>97.231092330987806</v>
      </c>
      <c r="BY74" s="119">
        <v>102.95097188242569</v>
      </c>
      <c r="BZ74" s="119">
        <v>102.22370834032166</v>
      </c>
      <c r="CA74" s="119">
        <v>100.60583923916433</v>
      </c>
      <c r="CB74" s="119">
        <v>97.806399705622994</v>
      </c>
      <c r="CC74" s="120">
        <v>95.733136406910731</v>
      </c>
    </row>
    <row r="75" spans="1:81" ht="26.25" customHeight="1" x14ac:dyDescent="0.4">
      <c r="B75" s="155" t="s">
        <v>403</v>
      </c>
      <c r="AH75" s="119">
        <v>0</v>
      </c>
      <c r="AI75" s="119">
        <v>0</v>
      </c>
      <c r="AJ75" s="119">
        <v>0</v>
      </c>
      <c r="AK75" s="119">
        <v>0</v>
      </c>
      <c r="AL75" s="119">
        <v>0</v>
      </c>
      <c r="AM75" s="119">
        <v>0</v>
      </c>
      <c r="AN75" s="119">
        <v>0</v>
      </c>
      <c r="AO75" s="119">
        <v>0</v>
      </c>
      <c r="AP75" s="119">
        <v>0</v>
      </c>
      <c r="AQ75" s="119">
        <v>0</v>
      </c>
      <c r="AR75" s="119">
        <v>0</v>
      </c>
      <c r="AS75" s="119">
        <v>0</v>
      </c>
      <c r="AT75" s="119">
        <v>0</v>
      </c>
      <c r="AU75" s="119">
        <v>0</v>
      </c>
      <c r="AV75" s="119">
        <v>0</v>
      </c>
      <c r="AW75" s="119">
        <v>0</v>
      </c>
      <c r="AX75" s="119">
        <v>0</v>
      </c>
      <c r="AY75" s="119">
        <v>0</v>
      </c>
      <c r="AZ75" s="119">
        <v>0</v>
      </c>
      <c r="BA75" s="119">
        <v>0</v>
      </c>
      <c r="BB75" s="119">
        <v>0</v>
      </c>
      <c r="BC75" s="119">
        <v>0</v>
      </c>
      <c r="BD75" s="119">
        <v>0</v>
      </c>
      <c r="BE75" s="119">
        <v>0</v>
      </c>
      <c r="BF75" s="119">
        <v>0</v>
      </c>
      <c r="BG75" s="119">
        <v>0</v>
      </c>
      <c r="BH75" s="119">
        <v>0</v>
      </c>
      <c r="BI75" s="119">
        <v>0</v>
      </c>
      <c r="BJ75" s="119">
        <v>3.278150193835641</v>
      </c>
      <c r="BK75" s="119">
        <v>3.7155522570406871</v>
      </c>
      <c r="BL75" s="119">
        <v>189.25363763168738</v>
      </c>
      <c r="BM75" s="119">
        <v>248.37853705233167</v>
      </c>
      <c r="BN75" s="119">
        <v>335.58779337277582</v>
      </c>
      <c r="BO75" s="119">
        <v>96.509601327052366</v>
      </c>
      <c r="BP75" s="119">
        <v>101.69990441624556</v>
      </c>
      <c r="BQ75" s="119">
        <v>5.7899778163590945</v>
      </c>
      <c r="BR75" s="119">
        <v>7.2282166783731006</v>
      </c>
      <c r="BS75" s="119">
        <v>2.1865598988548882</v>
      </c>
      <c r="BT75" s="119">
        <v>1.7749895394665742</v>
      </c>
      <c r="BU75" s="119">
        <v>60.533130185523092</v>
      </c>
      <c r="BV75" s="119">
        <v>21.974614212112623</v>
      </c>
      <c r="BW75" s="119">
        <v>10.938003239958608</v>
      </c>
      <c r="BX75" s="119">
        <v>56.492415416274859</v>
      </c>
      <c r="BY75" s="119">
        <v>58.994288024578829</v>
      </c>
      <c r="BZ75" s="119">
        <v>58.268487748591809</v>
      </c>
      <c r="CA75" s="119">
        <v>57.256223095397083</v>
      </c>
      <c r="CB75" s="119">
        <v>50.417361370215104</v>
      </c>
      <c r="CC75" s="120">
        <v>48.47737126041784</v>
      </c>
    </row>
    <row r="76" spans="1:81" ht="26.25" customHeight="1" x14ac:dyDescent="0.4">
      <c r="B76" s="155" t="s">
        <v>404</v>
      </c>
      <c r="AH76" s="119">
        <v>0</v>
      </c>
      <c r="AI76" s="119">
        <v>0</v>
      </c>
      <c r="AJ76" s="119">
        <v>0</v>
      </c>
      <c r="AK76" s="119">
        <v>0</v>
      </c>
      <c r="AL76" s="119">
        <v>0</v>
      </c>
      <c r="AM76" s="119">
        <v>0</v>
      </c>
      <c r="AN76" s="119">
        <v>0</v>
      </c>
      <c r="AO76" s="119">
        <v>0</v>
      </c>
      <c r="AP76" s="119">
        <v>0</v>
      </c>
      <c r="AQ76" s="119">
        <v>0</v>
      </c>
      <c r="AR76" s="119">
        <v>0</v>
      </c>
      <c r="AS76" s="119">
        <v>0</v>
      </c>
      <c r="AT76" s="119">
        <v>0</v>
      </c>
      <c r="AU76" s="119">
        <v>0</v>
      </c>
      <c r="AV76" s="119">
        <v>0</v>
      </c>
      <c r="AW76" s="119">
        <v>0</v>
      </c>
      <c r="AX76" s="119">
        <v>0</v>
      </c>
      <c r="AY76" s="119">
        <v>0</v>
      </c>
      <c r="AZ76" s="119">
        <v>0</v>
      </c>
      <c r="BA76" s="119">
        <v>0</v>
      </c>
      <c r="BB76" s="119">
        <v>0</v>
      </c>
      <c r="BC76" s="119">
        <v>0</v>
      </c>
      <c r="BD76" s="119">
        <v>0</v>
      </c>
      <c r="BE76" s="119">
        <v>0</v>
      </c>
      <c r="BF76" s="119">
        <v>0</v>
      </c>
      <c r="BG76" s="119">
        <v>0</v>
      </c>
      <c r="BH76" s="119">
        <v>0</v>
      </c>
      <c r="BI76" s="119">
        <v>0</v>
      </c>
      <c r="BJ76" s="119">
        <v>1.4436433572595579</v>
      </c>
      <c r="BK76" s="119">
        <v>1.617239489619867</v>
      </c>
      <c r="BL76" s="119">
        <v>85.438802747732225</v>
      </c>
      <c r="BM76" s="119">
        <v>133.63685993545994</v>
      </c>
      <c r="BN76" s="119">
        <v>212.06006106666652</v>
      </c>
      <c r="BO76" s="119">
        <v>62.985595862127653</v>
      </c>
      <c r="BP76" s="119">
        <v>70.392208944120739</v>
      </c>
      <c r="BQ76" s="119">
        <v>4.2366650893413151</v>
      </c>
      <c r="BR76" s="119">
        <v>5.754890810738754</v>
      </c>
      <c r="BS76" s="119">
        <v>2.2299020711789748</v>
      </c>
      <c r="BT76" s="119">
        <v>1.8437531684404107</v>
      </c>
      <c r="BU76" s="119">
        <v>67.331720227237994</v>
      </c>
      <c r="BV76" s="119">
        <v>7.5086313562515494</v>
      </c>
      <c r="BW76" s="119">
        <v>-10.695474537342596</v>
      </c>
      <c r="BX76" s="119">
        <v>40.738676914712947</v>
      </c>
      <c r="BY76" s="119">
        <v>43.956683857846869</v>
      </c>
      <c r="BZ76" s="119">
        <v>43.955220591729855</v>
      </c>
      <c r="CA76" s="119">
        <v>43.349616143767243</v>
      </c>
      <c r="CB76" s="119">
        <v>47.389038335407889</v>
      </c>
      <c r="CC76" s="120">
        <v>47.255765146492891</v>
      </c>
    </row>
    <row r="77" spans="1:81" x14ac:dyDescent="0.4">
      <c r="B77" s="59" t="s">
        <v>227</v>
      </c>
      <c r="AH77" s="119">
        <v>0</v>
      </c>
      <c r="AI77" s="119">
        <v>0</v>
      </c>
      <c r="AJ77" s="119">
        <v>0</v>
      </c>
      <c r="AK77" s="119">
        <v>0</v>
      </c>
      <c r="AL77" s="119">
        <v>0</v>
      </c>
      <c r="AM77" s="119">
        <v>0</v>
      </c>
      <c r="AN77" s="119">
        <v>0</v>
      </c>
      <c r="AO77" s="119">
        <v>0</v>
      </c>
      <c r="AP77" s="119">
        <v>0</v>
      </c>
      <c r="AQ77" s="119">
        <v>0</v>
      </c>
      <c r="AR77" s="119">
        <v>0</v>
      </c>
      <c r="AS77" s="119">
        <v>0</v>
      </c>
      <c r="AT77" s="119">
        <v>0</v>
      </c>
      <c r="AU77" s="119">
        <v>0</v>
      </c>
      <c r="AV77" s="119">
        <v>0</v>
      </c>
      <c r="AW77" s="119">
        <v>0</v>
      </c>
      <c r="AX77" s="119">
        <v>0</v>
      </c>
      <c r="AY77" s="119">
        <v>0</v>
      </c>
      <c r="AZ77" s="119">
        <v>0</v>
      </c>
      <c r="BA77" s="119">
        <v>0</v>
      </c>
      <c r="BB77" s="119">
        <v>0</v>
      </c>
      <c r="BC77" s="119">
        <v>0</v>
      </c>
      <c r="BD77" s="119">
        <v>0</v>
      </c>
      <c r="BE77" s="119">
        <v>10.678528827009755</v>
      </c>
      <c r="BF77" s="119">
        <v>19.975800576208002</v>
      </c>
      <c r="BG77" s="119">
        <v>22.358946711524837</v>
      </c>
      <c r="BH77" s="119">
        <v>24.110445893303329</v>
      </c>
      <c r="BI77" s="119">
        <v>25.005015966291033</v>
      </c>
      <c r="BJ77" s="119">
        <v>26.79443430714997</v>
      </c>
      <c r="BK77" s="119">
        <v>27.40881608638276</v>
      </c>
      <c r="BL77" s="119">
        <v>27.561738942741233</v>
      </c>
      <c r="BM77" s="119">
        <v>27.919949771977755</v>
      </c>
      <c r="BN77" s="119">
        <v>26.869425030484276</v>
      </c>
      <c r="BO77" s="119">
        <v>27.67873092807374</v>
      </c>
      <c r="BP77" s="119">
        <v>68.68844037697626</v>
      </c>
      <c r="BQ77" s="119">
        <v>210.37689255986157</v>
      </c>
      <c r="BR77" s="119">
        <v>235.03190550552887</v>
      </c>
      <c r="BS77" s="119">
        <v>187.87263165917773</v>
      </c>
      <c r="BT77" s="119">
        <v>209.52609279772037</v>
      </c>
      <c r="BU77" s="119">
        <v>183.52013092343816</v>
      </c>
      <c r="BV77" s="119">
        <v>168.44286235455061</v>
      </c>
      <c r="BW77" s="119">
        <v>154.81641586325338</v>
      </c>
      <c r="BX77" s="119">
        <v>179.5</v>
      </c>
      <c r="BY77" s="119">
        <v>144.02133844572964</v>
      </c>
      <c r="BZ77" s="119">
        <v>142.7768957439888</v>
      </c>
      <c r="CA77" s="119">
        <v>140.15271937713243</v>
      </c>
      <c r="CB77" s="119">
        <v>137.22217021567153</v>
      </c>
      <c r="CC77" s="120">
        <v>134.3133862287946</v>
      </c>
    </row>
    <row r="78" spans="1:81" x14ac:dyDescent="0.4">
      <c r="B78" s="59" t="s">
        <v>233</v>
      </c>
      <c r="AH78" s="119">
        <v>0</v>
      </c>
      <c r="AI78" s="119">
        <v>0</v>
      </c>
      <c r="AJ78" s="119">
        <v>0</v>
      </c>
      <c r="AK78" s="119">
        <v>0</v>
      </c>
      <c r="AL78" s="119">
        <v>0</v>
      </c>
      <c r="AM78" s="119">
        <v>0</v>
      </c>
      <c r="AN78" s="119">
        <v>0</v>
      </c>
      <c r="AO78" s="119">
        <v>0</v>
      </c>
      <c r="AP78" s="119">
        <v>0</v>
      </c>
      <c r="AQ78" s="119">
        <v>0</v>
      </c>
      <c r="AR78" s="119">
        <v>0</v>
      </c>
      <c r="AS78" s="119">
        <v>0</v>
      </c>
      <c r="AT78" s="119">
        <v>0</v>
      </c>
      <c r="AU78" s="119">
        <v>0</v>
      </c>
      <c r="AV78" s="119">
        <v>0</v>
      </c>
      <c r="AW78" s="119">
        <v>0</v>
      </c>
      <c r="AX78" s="119">
        <v>0</v>
      </c>
      <c r="AY78" s="119">
        <v>0</v>
      </c>
      <c r="AZ78" s="119">
        <v>0</v>
      </c>
      <c r="BA78" s="119">
        <v>0</v>
      </c>
      <c r="BB78" s="119">
        <v>0</v>
      </c>
      <c r="BC78" s="119">
        <v>0</v>
      </c>
      <c r="BD78" s="119">
        <v>0</v>
      </c>
      <c r="BE78" s="119">
        <v>0</v>
      </c>
      <c r="BF78" s="119">
        <v>0</v>
      </c>
      <c r="BG78" s="119">
        <v>0</v>
      </c>
      <c r="BH78" s="119">
        <v>0</v>
      </c>
      <c r="BI78" s="119">
        <v>0</v>
      </c>
      <c r="BJ78" s="119">
        <v>64.090514445860848</v>
      </c>
      <c r="BK78" s="119">
        <v>62.361586493091423</v>
      </c>
      <c r="BL78" s="119">
        <v>65.114759415927395</v>
      </c>
      <c r="BM78" s="119">
        <v>60.916560650357759</v>
      </c>
      <c r="BN78" s="119">
        <v>56.099280898568921</v>
      </c>
      <c r="BO78" s="119">
        <v>57.685468361772216</v>
      </c>
      <c r="BP78" s="119">
        <v>53.357697804628692</v>
      </c>
      <c r="BQ78" s="119">
        <v>52.59485256315957</v>
      </c>
      <c r="BR78" s="119">
        <v>51.957135035939196</v>
      </c>
      <c r="BS78" s="119">
        <v>46.492058326490422</v>
      </c>
      <c r="BT78" s="119">
        <v>43.660601086033338</v>
      </c>
      <c r="BU78" s="119">
        <v>41.397217825497997</v>
      </c>
      <c r="BV78" s="119">
        <v>48.478730813496057</v>
      </c>
      <c r="BW78" s="119">
        <v>36.28896787834659</v>
      </c>
      <c r="BX78" s="119">
        <v>74.950764963270018</v>
      </c>
      <c r="BY78" s="119">
        <v>49.974503681141492</v>
      </c>
      <c r="BZ78" s="119">
        <v>43.815503268285852</v>
      </c>
      <c r="CA78" s="119">
        <v>48.76502690738976</v>
      </c>
      <c r="CB78" s="119">
        <v>49.903909167633934</v>
      </c>
      <c r="CC78" s="120">
        <v>51.265728722035021</v>
      </c>
    </row>
    <row r="79" spans="1:81" x14ac:dyDescent="0.4">
      <c r="B79" s="155" t="s">
        <v>403</v>
      </c>
      <c r="AH79" s="119">
        <v>0</v>
      </c>
      <c r="AI79" s="119">
        <v>0</v>
      </c>
      <c r="AJ79" s="119">
        <v>0</v>
      </c>
      <c r="AK79" s="119">
        <v>0</v>
      </c>
      <c r="AL79" s="119">
        <v>0</v>
      </c>
      <c r="AM79" s="119">
        <v>0</v>
      </c>
      <c r="AN79" s="119">
        <v>0</v>
      </c>
      <c r="AO79" s="119">
        <v>0</v>
      </c>
      <c r="AP79" s="119">
        <v>0</v>
      </c>
      <c r="AQ79" s="119">
        <v>0</v>
      </c>
      <c r="AR79" s="119">
        <v>0</v>
      </c>
      <c r="AS79" s="119">
        <v>0</v>
      </c>
      <c r="AT79" s="119">
        <v>0</v>
      </c>
      <c r="AU79" s="119">
        <v>0</v>
      </c>
      <c r="AV79" s="119">
        <v>0</v>
      </c>
      <c r="AW79" s="119">
        <v>0</v>
      </c>
      <c r="AX79" s="119">
        <v>0</v>
      </c>
      <c r="AY79" s="119">
        <v>0</v>
      </c>
      <c r="AZ79" s="119">
        <v>0</v>
      </c>
      <c r="BA79" s="119">
        <v>0</v>
      </c>
      <c r="BB79" s="119">
        <v>0</v>
      </c>
      <c r="BC79" s="119">
        <v>0</v>
      </c>
      <c r="BD79" s="119">
        <v>0</v>
      </c>
      <c r="BE79" s="119">
        <v>0</v>
      </c>
      <c r="BF79" s="119">
        <v>0</v>
      </c>
      <c r="BG79" s="119">
        <v>0</v>
      </c>
      <c r="BH79" s="119">
        <v>0</v>
      </c>
      <c r="BI79" s="119">
        <v>0</v>
      </c>
      <c r="BJ79" s="119">
        <v>31.5966236218094</v>
      </c>
      <c r="BK79" s="119">
        <v>29.933561516683881</v>
      </c>
      <c r="BL79" s="119">
        <v>30.734166444317729</v>
      </c>
      <c r="BM79" s="119">
        <v>28.326200702416358</v>
      </c>
      <c r="BN79" s="119">
        <v>25.581272089747429</v>
      </c>
      <c r="BO79" s="119">
        <v>26.419944509691678</v>
      </c>
      <c r="BP79" s="119">
        <v>22.51694847355331</v>
      </c>
      <c r="BQ79" s="119">
        <v>21.35351014064279</v>
      </c>
      <c r="BR79" s="119">
        <v>19.691754178620954</v>
      </c>
      <c r="BS79" s="119">
        <v>16.684446726860042</v>
      </c>
      <c r="BT79" s="119">
        <v>14.894683047190279</v>
      </c>
      <c r="BU79" s="119">
        <v>12.83526042858959</v>
      </c>
      <c r="BV79" s="119">
        <v>13.646014706436105</v>
      </c>
      <c r="BW79" s="119">
        <v>10.295318290446893</v>
      </c>
      <c r="BX79" s="119">
        <v>21.263817256973411</v>
      </c>
      <c r="BY79" s="119">
        <v>14.177956880153173</v>
      </c>
      <c r="BZ79" s="119">
        <v>12.430625023983787</v>
      </c>
      <c r="CA79" s="119">
        <v>13.834823716586211</v>
      </c>
      <c r="CB79" s="119">
        <v>14.157928948012588</v>
      </c>
      <c r="CC79" s="120">
        <v>14.544282338214117</v>
      </c>
    </row>
    <row r="80" spans="1:81" x14ac:dyDescent="0.4">
      <c r="B80" s="155" t="s">
        <v>404</v>
      </c>
      <c r="AH80" s="119">
        <v>0</v>
      </c>
      <c r="AI80" s="119">
        <v>0</v>
      </c>
      <c r="AJ80" s="119">
        <v>0</v>
      </c>
      <c r="AK80" s="119">
        <v>0</v>
      </c>
      <c r="AL80" s="119">
        <v>0</v>
      </c>
      <c r="AM80" s="119">
        <v>0</v>
      </c>
      <c r="AN80" s="119">
        <v>0</v>
      </c>
      <c r="AO80" s="119">
        <v>0</v>
      </c>
      <c r="AP80" s="119">
        <v>0</v>
      </c>
      <c r="AQ80" s="119">
        <v>0</v>
      </c>
      <c r="AR80" s="119">
        <v>0</v>
      </c>
      <c r="AS80" s="119">
        <v>0</v>
      </c>
      <c r="AT80" s="119">
        <v>0</v>
      </c>
      <c r="AU80" s="119">
        <v>0</v>
      </c>
      <c r="AV80" s="119">
        <v>0</v>
      </c>
      <c r="AW80" s="119">
        <v>0</v>
      </c>
      <c r="AX80" s="119">
        <v>0</v>
      </c>
      <c r="AY80" s="119">
        <v>0</v>
      </c>
      <c r="AZ80" s="119">
        <v>0</v>
      </c>
      <c r="BA80" s="119">
        <v>0</v>
      </c>
      <c r="BB80" s="119">
        <v>0</v>
      </c>
      <c r="BC80" s="119">
        <v>0</v>
      </c>
      <c r="BD80" s="119">
        <v>0</v>
      </c>
      <c r="BE80" s="119">
        <v>0</v>
      </c>
      <c r="BF80" s="119">
        <v>0</v>
      </c>
      <c r="BG80" s="119">
        <v>0</v>
      </c>
      <c r="BH80" s="119">
        <v>0</v>
      </c>
      <c r="BI80" s="119">
        <v>0</v>
      </c>
      <c r="BJ80" s="119">
        <v>32.493890824051448</v>
      </c>
      <c r="BK80" s="119">
        <v>32.428024976407542</v>
      </c>
      <c r="BL80" s="119">
        <v>34.380592971609673</v>
      </c>
      <c r="BM80" s="119">
        <v>32.590359947941401</v>
      </c>
      <c r="BN80" s="119">
        <v>30.518008808821495</v>
      </c>
      <c r="BO80" s="119">
        <v>31.265523852080538</v>
      </c>
      <c r="BP80" s="119">
        <v>30.840749331075383</v>
      </c>
      <c r="BQ80" s="119">
        <v>31.241342422516784</v>
      </c>
      <c r="BR80" s="119">
        <v>32.265380857318242</v>
      </c>
      <c r="BS80" s="119">
        <v>29.807611599630384</v>
      </c>
      <c r="BT80" s="119">
        <v>28.765918038843061</v>
      </c>
      <c r="BU80" s="119">
        <v>28.561957396908404</v>
      </c>
      <c r="BV80" s="119">
        <v>34.832716107059952</v>
      </c>
      <c r="BW80" s="119">
        <v>25.993649587899696</v>
      </c>
      <c r="BX80" s="119">
        <v>53.686947706296607</v>
      </c>
      <c r="BY80" s="119">
        <v>35.796546800988317</v>
      </c>
      <c r="BZ80" s="119">
        <v>31.384878244302069</v>
      </c>
      <c r="CA80" s="119">
        <v>34.930203190803546</v>
      </c>
      <c r="CB80" s="119">
        <v>35.745980219621352</v>
      </c>
      <c r="CC80" s="120">
        <v>36.721446383820904</v>
      </c>
    </row>
    <row r="81" spans="2:81" x14ac:dyDescent="0.4">
      <c r="B81" s="59" t="s">
        <v>240</v>
      </c>
      <c r="AH81" s="119">
        <v>0</v>
      </c>
      <c r="AI81" s="119">
        <v>0</v>
      </c>
      <c r="AJ81" s="119">
        <v>0</v>
      </c>
      <c r="AK81" s="119">
        <v>0</v>
      </c>
      <c r="AL81" s="119">
        <v>0</v>
      </c>
      <c r="AM81" s="119">
        <v>0</v>
      </c>
      <c r="AN81" s="119">
        <v>0</v>
      </c>
      <c r="AO81" s="119">
        <v>0</v>
      </c>
      <c r="AP81" s="119">
        <v>0</v>
      </c>
      <c r="AQ81" s="119">
        <v>0</v>
      </c>
      <c r="AR81" s="119">
        <v>2.9259709452209508</v>
      </c>
      <c r="AS81" s="119">
        <v>22.854776891656812</v>
      </c>
      <c r="AT81" s="119">
        <v>48.052363092697725</v>
      </c>
      <c r="AU81" s="119">
        <v>85.371314983656106</v>
      </c>
      <c r="AV81" s="119">
        <v>156.73285666685248</v>
      </c>
      <c r="AW81" s="119">
        <v>199.64551568117045</v>
      </c>
      <c r="AX81" s="119">
        <v>176.95484196538871</v>
      </c>
      <c r="AY81" s="119">
        <v>177.28825758174625</v>
      </c>
      <c r="AZ81" s="119">
        <v>179.22109980112003</v>
      </c>
      <c r="BA81" s="119">
        <v>176.6490955997894</v>
      </c>
      <c r="BB81" s="119">
        <v>181.16600378229143</v>
      </c>
      <c r="BC81" s="119">
        <v>201.65817190578147</v>
      </c>
      <c r="BD81" s="119">
        <v>209.22492418695495</v>
      </c>
      <c r="BE81" s="119">
        <v>231.7321771437044</v>
      </c>
      <c r="BF81" s="119">
        <v>256.55092247959948</v>
      </c>
      <c r="BG81" s="119">
        <v>282.09810329459026</v>
      </c>
      <c r="BH81" s="119">
        <v>303.75897602276501</v>
      </c>
      <c r="BI81" s="119">
        <v>326.61564146058515</v>
      </c>
      <c r="BJ81" s="119">
        <v>356.35498681008534</v>
      </c>
      <c r="BK81" s="119">
        <v>395.93372467349099</v>
      </c>
      <c r="BL81" s="119">
        <v>422.86531174802025</v>
      </c>
      <c r="BM81" s="119">
        <v>436.88397716273909</v>
      </c>
      <c r="BN81" s="119">
        <v>440.01497763400209</v>
      </c>
      <c r="BO81" s="119">
        <v>403.88351891039019</v>
      </c>
      <c r="BP81" s="119">
        <v>369.12560541965138</v>
      </c>
      <c r="BQ81" s="119">
        <v>340.59815403948187</v>
      </c>
      <c r="BR81" s="119">
        <v>319.54138030854227</v>
      </c>
      <c r="BS81" s="119">
        <v>0</v>
      </c>
      <c r="BT81" s="119">
        <v>0</v>
      </c>
      <c r="BU81" s="119">
        <v>0</v>
      </c>
      <c r="BV81" s="119">
        <v>0</v>
      </c>
      <c r="BW81" s="119">
        <v>0</v>
      </c>
      <c r="BX81" s="119">
        <v>0</v>
      </c>
      <c r="BY81" s="119">
        <v>0</v>
      </c>
      <c r="BZ81" s="119">
        <v>0</v>
      </c>
      <c r="CA81" s="119">
        <v>0</v>
      </c>
      <c r="CB81" s="119">
        <v>0</v>
      </c>
      <c r="CC81" s="120">
        <v>0</v>
      </c>
    </row>
    <row r="82" spans="2:81" x14ac:dyDescent="0.4">
      <c r="B82" s="59" t="s">
        <v>32</v>
      </c>
      <c r="AH82" s="119">
        <v>0</v>
      </c>
      <c r="AI82" s="119">
        <v>0</v>
      </c>
      <c r="AJ82" s="119">
        <v>0</v>
      </c>
      <c r="AK82" s="119">
        <v>0</v>
      </c>
      <c r="AL82" s="119">
        <v>0</v>
      </c>
      <c r="AM82" s="119">
        <v>0</v>
      </c>
      <c r="AN82" s="119">
        <v>0</v>
      </c>
      <c r="AO82" s="119">
        <v>0</v>
      </c>
      <c r="AP82" s="119">
        <v>0</v>
      </c>
      <c r="AQ82" s="119">
        <v>0</v>
      </c>
      <c r="AR82" s="119">
        <v>270.79574238123308</v>
      </c>
      <c r="AS82" s="119">
        <v>198.07047348095085</v>
      </c>
      <c r="AT82" s="119">
        <v>193.6500195896898</v>
      </c>
      <c r="AU82" s="119">
        <v>235.59507029084426</v>
      </c>
      <c r="AV82" s="119">
        <v>230.99610760162014</v>
      </c>
      <c r="AW82" s="119">
        <v>247.16491330692421</v>
      </c>
      <c r="AX82" s="119">
        <v>234.84466145647912</v>
      </c>
      <c r="AY82" s="119">
        <v>233.36686585138733</v>
      </c>
      <c r="AZ82" s="119">
        <v>220.31433898525501</v>
      </c>
      <c r="BA82" s="119">
        <v>211.23413264379838</v>
      </c>
      <c r="BB82" s="119">
        <v>230.44042769641223</v>
      </c>
      <c r="BC82" s="119">
        <v>208.34926038893857</v>
      </c>
      <c r="BD82" s="119">
        <v>199.52687566715255</v>
      </c>
      <c r="BE82" s="119">
        <v>211.88793704017021</v>
      </c>
      <c r="BF82" s="119">
        <v>206.54863090145952</v>
      </c>
      <c r="BG82" s="119">
        <v>231.05425220422256</v>
      </c>
      <c r="BH82" s="119">
        <v>233.25974000034807</v>
      </c>
      <c r="BI82" s="119">
        <v>269.5334062862031</v>
      </c>
      <c r="BJ82" s="119">
        <v>374.43987765664014</v>
      </c>
      <c r="BK82" s="119">
        <v>313.49865466082696</v>
      </c>
      <c r="BL82" s="119">
        <v>283.10001168552702</v>
      </c>
      <c r="BM82" s="119">
        <v>345.82101319816439</v>
      </c>
      <c r="BN82" s="119">
        <v>343.7329105802358</v>
      </c>
      <c r="BO82" s="119">
        <v>156.95774543866779</v>
      </c>
      <c r="BP82" s="119">
        <v>117.62709701940162</v>
      </c>
      <c r="BQ82" s="119">
        <v>10.475080842246548</v>
      </c>
      <c r="BR82" s="119">
        <v>0</v>
      </c>
      <c r="BS82" s="119">
        <v>0</v>
      </c>
      <c r="BT82" s="119">
        <v>0</v>
      </c>
      <c r="BU82" s="119">
        <v>0</v>
      </c>
      <c r="BV82" s="119">
        <v>0</v>
      </c>
      <c r="BW82" s="119">
        <v>0</v>
      </c>
      <c r="BX82" s="119">
        <v>0</v>
      </c>
      <c r="BY82" s="119">
        <v>0</v>
      </c>
      <c r="BZ82" s="119">
        <v>0</v>
      </c>
      <c r="CA82" s="119">
        <v>0</v>
      </c>
      <c r="CB82" s="119">
        <v>0</v>
      </c>
      <c r="CC82" s="120">
        <v>0</v>
      </c>
    </row>
    <row r="83" spans="2:81" x14ac:dyDescent="0.4">
      <c r="B83" s="155" t="s">
        <v>403</v>
      </c>
      <c r="AH83" s="119">
        <v>0</v>
      </c>
      <c r="AI83" s="119">
        <v>0</v>
      </c>
      <c r="AJ83" s="119">
        <v>0</v>
      </c>
      <c r="AK83" s="119">
        <v>0</v>
      </c>
      <c r="AL83" s="119">
        <v>0</v>
      </c>
      <c r="AM83" s="119">
        <v>0</v>
      </c>
      <c r="AN83" s="119">
        <v>0</v>
      </c>
      <c r="AO83" s="119">
        <v>0</v>
      </c>
      <c r="AP83" s="119">
        <v>0</v>
      </c>
      <c r="AQ83" s="119">
        <v>0</v>
      </c>
      <c r="AR83" s="119">
        <v>0</v>
      </c>
      <c r="AS83" s="119">
        <v>0</v>
      </c>
      <c r="AT83" s="119">
        <v>0</v>
      </c>
      <c r="AU83" s="119">
        <v>0</v>
      </c>
      <c r="AV83" s="119">
        <v>0</v>
      </c>
      <c r="AW83" s="119">
        <v>0</v>
      </c>
      <c r="AX83" s="119">
        <v>0</v>
      </c>
      <c r="AY83" s="119">
        <v>0</v>
      </c>
      <c r="AZ83" s="119">
        <v>0</v>
      </c>
      <c r="BA83" s="119">
        <v>0</v>
      </c>
      <c r="BB83" s="119">
        <v>0</v>
      </c>
      <c r="BC83" s="119">
        <v>0</v>
      </c>
      <c r="BD83" s="119">
        <v>0</v>
      </c>
      <c r="BE83" s="119">
        <v>0</v>
      </c>
      <c r="BF83" s="119">
        <v>0</v>
      </c>
      <c r="BG83" s="119">
        <v>0</v>
      </c>
      <c r="BH83" s="119">
        <v>0</v>
      </c>
      <c r="BI83" s="119">
        <v>0</v>
      </c>
      <c r="BJ83" s="119">
        <v>27.417428188029415</v>
      </c>
      <c r="BK83" s="119">
        <v>23.426423536983723</v>
      </c>
      <c r="BL83" s="119">
        <v>19.314697555774135</v>
      </c>
      <c r="BM83" s="119">
        <v>19.653775820165638</v>
      </c>
      <c r="BN83" s="119">
        <v>19.438391108740753</v>
      </c>
      <c r="BO83" s="119">
        <v>12.227500792329044</v>
      </c>
      <c r="BP83" s="119">
        <v>9.7666478378534247</v>
      </c>
      <c r="BQ83" s="119">
        <v>0.67040517390377907</v>
      </c>
      <c r="BR83" s="119">
        <v>0</v>
      </c>
      <c r="BS83" s="119">
        <v>0</v>
      </c>
      <c r="BT83" s="119">
        <v>0</v>
      </c>
      <c r="BU83" s="119">
        <v>0</v>
      </c>
      <c r="BV83" s="119">
        <v>0</v>
      </c>
      <c r="BW83" s="119">
        <v>0</v>
      </c>
      <c r="BX83" s="119">
        <v>0</v>
      </c>
      <c r="BY83" s="119">
        <v>0</v>
      </c>
      <c r="BZ83" s="119">
        <v>0</v>
      </c>
      <c r="CA83" s="119">
        <v>0</v>
      </c>
      <c r="CB83" s="119">
        <v>0</v>
      </c>
      <c r="CC83" s="120">
        <v>0</v>
      </c>
    </row>
    <row r="84" spans="2:81" x14ac:dyDescent="0.4">
      <c r="B84" s="155" t="s">
        <v>404</v>
      </c>
      <c r="AH84" s="119">
        <v>0</v>
      </c>
      <c r="AI84" s="119">
        <v>0</v>
      </c>
      <c r="AJ84" s="119">
        <v>0</v>
      </c>
      <c r="AK84" s="119">
        <v>0</v>
      </c>
      <c r="AL84" s="119">
        <v>0</v>
      </c>
      <c r="AM84" s="119">
        <v>0</v>
      </c>
      <c r="AN84" s="119">
        <v>0</v>
      </c>
      <c r="AO84" s="119">
        <v>0</v>
      </c>
      <c r="AP84" s="119">
        <v>0</v>
      </c>
      <c r="AQ84" s="119">
        <v>0</v>
      </c>
      <c r="AR84" s="119">
        <v>0</v>
      </c>
      <c r="AS84" s="119">
        <v>0</v>
      </c>
      <c r="AT84" s="119">
        <v>0</v>
      </c>
      <c r="AU84" s="119">
        <v>0</v>
      </c>
      <c r="AV84" s="119">
        <v>0</v>
      </c>
      <c r="AW84" s="119">
        <v>0</v>
      </c>
      <c r="AX84" s="119">
        <v>0</v>
      </c>
      <c r="AY84" s="119">
        <v>0</v>
      </c>
      <c r="AZ84" s="119">
        <v>0</v>
      </c>
      <c r="BA84" s="119">
        <v>0</v>
      </c>
      <c r="BB84" s="119">
        <v>0</v>
      </c>
      <c r="BC84" s="119">
        <v>0</v>
      </c>
      <c r="BD84" s="119">
        <v>0</v>
      </c>
      <c r="BE84" s="119">
        <v>0</v>
      </c>
      <c r="BF84" s="119">
        <v>0</v>
      </c>
      <c r="BG84" s="119">
        <v>0</v>
      </c>
      <c r="BH84" s="119">
        <v>0</v>
      </c>
      <c r="BI84" s="119">
        <v>0</v>
      </c>
      <c r="BJ84" s="119">
        <v>347.02244946861072</v>
      </c>
      <c r="BK84" s="119">
        <v>290.07223112384321</v>
      </c>
      <c r="BL84" s="119">
        <v>263.78531412975286</v>
      </c>
      <c r="BM84" s="119">
        <v>326.16723737799873</v>
      </c>
      <c r="BN84" s="119">
        <v>324.29451947149511</v>
      </c>
      <c r="BO84" s="119">
        <v>144.73024464633872</v>
      </c>
      <c r="BP84" s="119">
        <v>107.8604491815482</v>
      </c>
      <c r="BQ84" s="119">
        <v>9.8046756683427674</v>
      </c>
      <c r="BR84" s="119">
        <v>0</v>
      </c>
      <c r="BS84" s="119">
        <v>0</v>
      </c>
      <c r="BT84" s="119">
        <v>0</v>
      </c>
      <c r="BU84" s="119">
        <v>0</v>
      </c>
      <c r="BV84" s="119">
        <v>0</v>
      </c>
      <c r="BW84" s="119">
        <v>0</v>
      </c>
      <c r="BX84" s="119">
        <v>0</v>
      </c>
      <c r="BY84" s="119">
        <v>0</v>
      </c>
      <c r="BZ84" s="119">
        <v>0</v>
      </c>
      <c r="CA84" s="119">
        <v>0</v>
      </c>
      <c r="CB84" s="119">
        <v>0</v>
      </c>
      <c r="CC84" s="120">
        <v>0</v>
      </c>
    </row>
    <row r="85" spans="2:81" x14ac:dyDescent="0.4">
      <c r="B85" s="59" t="s">
        <v>266</v>
      </c>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v>0</v>
      </c>
      <c r="BT85" s="119">
        <v>0</v>
      </c>
      <c r="BU85" s="119">
        <v>0</v>
      </c>
      <c r="BV85" s="119">
        <v>0.1473172591755797</v>
      </c>
      <c r="BW85" s="119">
        <v>0.45174742923719707</v>
      </c>
      <c r="BX85" s="119">
        <v>0.73754757056880926</v>
      </c>
      <c r="BY85" s="119">
        <v>1.0463771579222529</v>
      </c>
      <c r="BZ85" s="119">
        <v>1.3127570552337029</v>
      </c>
      <c r="CA85" s="119">
        <v>1.5277966163784511</v>
      </c>
      <c r="CB85" s="119">
        <v>1.7113909457300813</v>
      </c>
      <c r="CC85" s="120">
        <v>0</v>
      </c>
    </row>
    <row r="86" spans="2:81" x14ac:dyDescent="0.4">
      <c r="B86" s="59" t="s">
        <v>267</v>
      </c>
      <c r="AH86" s="119">
        <v>0</v>
      </c>
      <c r="AI86" s="119">
        <v>0</v>
      </c>
      <c r="AJ86" s="119">
        <v>0</v>
      </c>
      <c r="AK86" s="119">
        <v>0</v>
      </c>
      <c r="AL86" s="119">
        <v>0</v>
      </c>
      <c r="AM86" s="119">
        <v>0</v>
      </c>
      <c r="AN86" s="119">
        <v>0</v>
      </c>
      <c r="AO86" s="119">
        <v>0</v>
      </c>
      <c r="AP86" s="119">
        <v>0</v>
      </c>
      <c r="AQ86" s="119">
        <v>0</v>
      </c>
      <c r="AR86" s="119">
        <v>0</v>
      </c>
      <c r="AS86" s="119">
        <v>0</v>
      </c>
      <c r="AT86" s="119">
        <v>0</v>
      </c>
      <c r="AU86" s="119">
        <v>0</v>
      </c>
      <c r="AV86" s="119">
        <v>0</v>
      </c>
      <c r="AW86" s="119">
        <v>0</v>
      </c>
      <c r="AX86" s="119">
        <v>0</v>
      </c>
      <c r="AY86" s="119">
        <v>0</v>
      </c>
      <c r="AZ86" s="119">
        <v>0</v>
      </c>
      <c r="BA86" s="119">
        <v>0</v>
      </c>
      <c r="BB86" s="119">
        <v>0</v>
      </c>
      <c r="BC86" s="119">
        <v>0</v>
      </c>
      <c r="BD86" s="119">
        <v>0</v>
      </c>
      <c r="BE86" s="119">
        <v>0</v>
      </c>
      <c r="BF86" s="119">
        <v>0</v>
      </c>
      <c r="BG86" s="119">
        <v>0</v>
      </c>
      <c r="BH86" s="119">
        <v>0</v>
      </c>
      <c r="BI86" s="119">
        <v>0</v>
      </c>
      <c r="BJ86" s="119">
        <v>165.05801665180311</v>
      </c>
      <c r="BK86" s="119">
        <v>164.48922632913809</v>
      </c>
      <c r="BL86" s="119">
        <v>173.4489377747033</v>
      </c>
      <c r="BM86" s="119">
        <v>177.79423162083978</v>
      </c>
      <c r="BN86" s="119">
        <v>164.64110913905097</v>
      </c>
      <c r="BO86" s="119">
        <v>57.043104782023214</v>
      </c>
      <c r="BP86" s="119">
        <v>47.398575681452122</v>
      </c>
      <c r="BQ86" s="119">
        <v>44.267741730805547</v>
      </c>
      <c r="BR86" s="119">
        <v>39.824588140758827</v>
      </c>
      <c r="BS86" s="119">
        <v>35.140350495555765</v>
      </c>
      <c r="BT86" s="119">
        <v>31.7568678040371</v>
      </c>
      <c r="BU86" s="119">
        <v>28.662711179713082</v>
      </c>
      <c r="BV86" s="119">
        <v>27.159770877440561</v>
      </c>
      <c r="BW86" s="119">
        <v>27.673701260411473</v>
      </c>
      <c r="BX86" s="119">
        <v>27.658154602267206</v>
      </c>
      <c r="BY86" s="119">
        <v>26.04249117692687</v>
      </c>
      <c r="BZ86" s="119">
        <v>25.483102627461243</v>
      </c>
      <c r="CA86" s="119">
        <v>25.898591825853444</v>
      </c>
      <c r="CB86" s="119">
        <v>25.74933502906509</v>
      </c>
      <c r="CC86" s="120">
        <v>23.463308681860049</v>
      </c>
    </row>
    <row r="87" spans="2:81" x14ac:dyDescent="0.4">
      <c r="B87" s="155" t="s">
        <v>403</v>
      </c>
      <c r="AH87" s="119">
        <v>0</v>
      </c>
      <c r="AI87" s="119">
        <v>0</v>
      </c>
      <c r="AJ87" s="119">
        <v>0</v>
      </c>
      <c r="AK87" s="119">
        <v>0</v>
      </c>
      <c r="AL87" s="119">
        <v>0</v>
      </c>
      <c r="AM87" s="119">
        <v>0</v>
      </c>
      <c r="AN87" s="119">
        <v>0</v>
      </c>
      <c r="AO87" s="119">
        <v>0</v>
      </c>
      <c r="AP87" s="119">
        <v>0</v>
      </c>
      <c r="AQ87" s="119">
        <v>0</v>
      </c>
      <c r="AR87" s="119">
        <v>0</v>
      </c>
      <c r="AS87" s="119">
        <v>0</v>
      </c>
      <c r="AT87" s="119">
        <v>0</v>
      </c>
      <c r="AU87" s="119">
        <v>0</v>
      </c>
      <c r="AV87" s="119">
        <v>0</v>
      </c>
      <c r="AW87" s="119">
        <v>0</v>
      </c>
      <c r="AX87" s="119">
        <v>0</v>
      </c>
      <c r="AY87" s="119">
        <v>0</v>
      </c>
      <c r="AZ87" s="119">
        <v>0</v>
      </c>
      <c r="BA87" s="119">
        <v>0</v>
      </c>
      <c r="BB87" s="119">
        <v>0</v>
      </c>
      <c r="BC87" s="119">
        <v>0</v>
      </c>
      <c r="BD87" s="119">
        <v>0</v>
      </c>
      <c r="BE87" s="119">
        <v>0</v>
      </c>
      <c r="BF87" s="119">
        <v>0</v>
      </c>
      <c r="BG87" s="119">
        <v>0</v>
      </c>
      <c r="BH87" s="119">
        <v>0</v>
      </c>
      <c r="BI87" s="119">
        <v>0</v>
      </c>
      <c r="BJ87" s="119">
        <v>0.33011603330360623</v>
      </c>
      <c r="BK87" s="119">
        <v>0</v>
      </c>
      <c r="BL87" s="119">
        <v>0</v>
      </c>
      <c r="BM87" s="119">
        <v>0</v>
      </c>
      <c r="BN87" s="119">
        <v>0</v>
      </c>
      <c r="BO87" s="119">
        <v>0</v>
      </c>
      <c r="BP87" s="119">
        <v>0</v>
      </c>
      <c r="BQ87" s="119">
        <v>0</v>
      </c>
      <c r="BR87" s="119">
        <v>0</v>
      </c>
      <c r="BS87" s="119">
        <v>5.8345537782341717E-3</v>
      </c>
      <c r="BT87" s="119">
        <v>8.5404657390378384E-3</v>
      </c>
      <c r="BU87" s="119">
        <v>3.916588159950247E-3</v>
      </c>
      <c r="BV87" s="119">
        <v>4.3751392819378412E-3</v>
      </c>
      <c r="BW87" s="119">
        <v>4.5111584090658441E-3</v>
      </c>
      <c r="BX87" s="119">
        <v>4.5086241099134838E-3</v>
      </c>
      <c r="BY87" s="119">
        <v>4.2452508235280529E-3</v>
      </c>
      <c r="BZ87" s="119">
        <v>4.1540635141353735E-3</v>
      </c>
      <c r="CA87" s="119">
        <v>4.2217934348144073E-3</v>
      </c>
      <c r="CB87" s="119">
        <v>4.1974627156355932E-3</v>
      </c>
      <c r="CC87" s="120">
        <v>3.8248119132562241E-3</v>
      </c>
    </row>
    <row r="88" spans="2:81" x14ac:dyDescent="0.4">
      <c r="B88" s="155" t="s">
        <v>404</v>
      </c>
      <c r="AH88" s="119">
        <v>0</v>
      </c>
      <c r="AI88" s="119">
        <v>0</v>
      </c>
      <c r="AJ88" s="119">
        <v>0</v>
      </c>
      <c r="AK88" s="119">
        <v>0</v>
      </c>
      <c r="AL88" s="119">
        <v>0</v>
      </c>
      <c r="AM88" s="119">
        <v>0</v>
      </c>
      <c r="AN88" s="119">
        <v>0</v>
      </c>
      <c r="AO88" s="119">
        <v>0</v>
      </c>
      <c r="AP88" s="119">
        <v>0</v>
      </c>
      <c r="AQ88" s="119">
        <v>0</v>
      </c>
      <c r="AR88" s="119">
        <v>0</v>
      </c>
      <c r="AS88" s="119">
        <v>0</v>
      </c>
      <c r="AT88" s="119">
        <v>0</v>
      </c>
      <c r="AU88" s="119">
        <v>0</v>
      </c>
      <c r="AV88" s="119">
        <v>0</v>
      </c>
      <c r="AW88" s="119">
        <v>0</v>
      </c>
      <c r="AX88" s="119">
        <v>0</v>
      </c>
      <c r="AY88" s="119">
        <v>0</v>
      </c>
      <c r="AZ88" s="119">
        <v>0</v>
      </c>
      <c r="BA88" s="119">
        <v>0</v>
      </c>
      <c r="BB88" s="119">
        <v>0</v>
      </c>
      <c r="BC88" s="119">
        <v>0</v>
      </c>
      <c r="BD88" s="119">
        <v>0</v>
      </c>
      <c r="BE88" s="119">
        <v>0</v>
      </c>
      <c r="BF88" s="119">
        <v>0</v>
      </c>
      <c r="BG88" s="119">
        <v>0</v>
      </c>
      <c r="BH88" s="119">
        <v>0</v>
      </c>
      <c r="BI88" s="119">
        <v>0</v>
      </c>
      <c r="BJ88" s="119">
        <v>164.72790061849949</v>
      </c>
      <c r="BK88" s="119">
        <v>164.48922632913809</v>
      </c>
      <c r="BL88" s="119">
        <v>173.4489377747033</v>
      </c>
      <c r="BM88" s="119">
        <v>177.79423162083978</v>
      </c>
      <c r="BN88" s="119">
        <v>164.64110913905097</v>
      </c>
      <c r="BO88" s="119">
        <v>57.043104782023214</v>
      </c>
      <c r="BP88" s="119">
        <v>47.398575681452122</v>
      </c>
      <c r="BQ88" s="119">
        <v>44.267741730805547</v>
      </c>
      <c r="BR88" s="119">
        <v>39.824588140758827</v>
      </c>
      <c r="BS88" s="119">
        <v>35.134515941777529</v>
      </c>
      <c r="BT88" s="119">
        <v>31.748327338298061</v>
      </c>
      <c r="BU88" s="119">
        <v>28.658794591553129</v>
      </c>
      <c r="BV88" s="119">
        <v>27.155395738158624</v>
      </c>
      <c r="BW88" s="119">
        <v>27.669190102002407</v>
      </c>
      <c r="BX88" s="119">
        <v>27.653645978157293</v>
      </c>
      <c r="BY88" s="119">
        <v>26.038245926103343</v>
      </c>
      <c r="BZ88" s="119">
        <v>25.478948563947107</v>
      </c>
      <c r="CA88" s="119">
        <v>25.894370032418632</v>
      </c>
      <c r="CB88" s="119">
        <v>25.745137566349456</v>
      </c>
      <c r="CC88" s="120">
        <v>23.459483869946791</v>
      </c>
    </row>
    <row r="89" spans="2:81" ht="25.35" customHeight="1" x14ac:dyDescent="0.4">
      <c r="B89" s="59" t="s">
        <v>269</v>
      </c>
      <c r="AH89" s="119"/>
      <c r="AI89" s="119"/>
      <c r="AJ89" s="119"/>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c r="BO89" s="119"/>
      <c r="BP89" s="119"/>
      <c r="BQ89" s="119">
        <v>6.9859351268935939</v>
      </c>
      <c r="BR89" s="119">
        <v>66.057064619006184</v>
      </c>
      <c r="BS89" s="119">
        <v>572.71563839131034</v>
      </c>
      <c r="BT89" s="119">
        <v>1805.2142387100291</v>
      </c>
      <c r="BU89" s="119">
        <v>3717.1781040181845</v>
      </c>
      <c r="BV89" s="119">
        <v>8893.0772805011438</v>
      </c>
      <c r="BW89" s="119">
        <v>19621.033442462234</v>
      </c>
      <c r="BX89" s="119">
        <v>39168.033276227485</v>
      </c>
      <c r="BY89" s="119">
        <v>43497.256660217732</v>
      </c>
      <c r="BZ89" s="119">
        <v>44368.259338005919</v>
      </c>
      <c r="CA89" s="119">
        <v>48235.400896814463</v>
      </c>
      <c r="CB89" s="119">
        <v>52976.446265047933</v>
      </c>
      <c r="CC89" s="120">
        <v>59372.376674216328</v>
      </c>
    </row>
    <row r="90" spans="2:81" x14ac:dyDescent="0.4">
      <c r="B90" s="59" t="s">
        <v>275</v>
      </c>
      <c r="AH90" s="119">
        <v>0</v>
      </c>
      <c r="AI90" s="119">
        <v>0</v>
      </c>
      <c r="AJ90" s="119">
        <v>0</v>
      </c>
      <c r="AK90" s="119">
        <v>0</v>
      </c>
      <c r="AL90" s="119">
        <v>0</v>
      </c>
      <c r="AM90" s="119">
        <v>0</v>
      </c>
      <c r="AN90" s="119">
        <v>0</v>
      </c>
      <c r="AO90" s="119">
        <v>0</v>
      </c>
      <c r="AP90" s="119">
        <v>0</v>
      </c>
      <c r="AQ90" s="119">
        <v>0</v>
      </c>
      <c r="AR90" s="119">
        <v>77.727557580104786</v>
      </c>
      <c r="AS90" s="119">
        <v>54.550312228683808</v>
      </c>
      <c r="AT90" s="119">
        <v>21.118479270497573</v>
      </c>
      <c r="AU90" s="119">
        <v>7.9252107439075967</v>
      </c>
      <c r="AV90" s="119">
        <v>4.026135189936265</v>
      </c>
      <c r="AW90" s="119">
        <v>2.301751230913498</v>
      </c>
      <c r="AX90" s="119">
        <v>1.4706501331009574</v>
      </c>
      <c r="AY90" s="119">
        <v>2.6901177398720812</v>
      </c>
      <c r="AZ90" s="119">
        <v>0</v>
      </c>
      <c r="BA90" s="119">
        <v>0.36976162199581936</v>
      </c>
      <c r="BB90" s="119">
        <v>0.86659091176850633</v>
      </c>
      <c r="BC90" s="119">
        <v>0.34928222296008771</v>
      </c>
      <c r="BD90" s="119">
        <v>6.9554056213741861E-2</v>
      </c>
      <c r="BE90" s="119">
        <v>0.53283584167454567</v>
      </c>
      <c r="BF90" s="119">
        <v>0.52120645290228174</v>
      </c>
      <c r="BG90" s="119">
        <v>0.18947678041904245</v>
      </c>
      <c r="BH90" s="119">
        <v>0.12619454630270302</v>
      </c>
      <c r="BI90" s="119">
        <v>0</v>
      </c>
      <c r="BJ90" s="119">
        <v>0</v>
      </c>
      <c r="BK90" s="119">
        <v>0</v>
      </c>
      <c r="BL90" s="119">
        <v>0</v>
      </c>
      <c r="BM90" s="119">
        <v>0</v>
      </c>
      <c r="BN90" s="119">
        <v>0</v>
      </c>
      <c r="BO90" s="119">
        <v>0</v>
      </c>
      <c r="BP90" s="119">
        <v>0</v>
      </c>
      <c r="BQ90" s="119">
        <v>0</v>
      </c>
      <c r="BR90" s="119">
        <v>0</v>
      </c>
      <c r="BS90" s="119">
        <v>0</v>
      </c>
      <c r="BT90" s="119">
        <v>0</v>
      </c>
      <c r="BU90" s="119">
        <v>0</v>
      </c>
      <c r="BV90" s="119">
        <v>0</v>
      </c>
      <c r="BW90" s="119">
        <v>0</v>
      </c>
      <c r="BX90" s="119">
        <v>0</v>
      </c>
      <c r="BY90" s="119">
        <v>0</v>
      </c>
      <c r="BZ90" s="119">
        <v>0</v>
      </c>
      <c r="CA90" s="119">
        <v>0</v>
      </c>
      <c r="CB90" s="119">
        <v>0</v>
      </c>
      <c r="CC90" s="120">
        <v>0</v>
      </c>
    </row>
    <row r="91" spans="2:81" ht="26.25" customHeight="1" x14ac:dyDescent="0.4">
      <c r="B91" s="75" t="s">
        <v>405</v>
      </c>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209" t="str">
        <f>Table_3a!BH91</f>
        <v>Definition change -&gt;</v>
      </c>
      <c r="BI91" s="119"/>
      <c r="BJ91" s="119"/>
      <c r="BK91" s="119"/>
      <c r="BL91" s="209" t="str">
        <f>Table_3a!BL91</f>
        <v>Definition change -&gt;</v>
      </c>
      <c r="BM91" s="119"/>
      <c r="BN91" s="119"/>
      <c r="BO91" s="119"/>
      <c r="BP91" s="119"/>
      <c r="BQ91" s="119"/>
      <c r="BR91" s="119"/>
      <c r="BS91" s="119"/>
      <c r="BT91" s="119"/>
      <c r="BU91" s="119"/>
      <c r="BV91" s="119"/>
      <c r="BW91" s="119"/>
      <c r="BX91" s="119"/>
      <c r="BY91" s="119"/>
      <c r="BZ91" s="119"/>
      <c r="CA91" s="119"/>
      <c r="CB91" s="119"/>
      <c r="CC91" s="120"/>
    </row>
    <row r="92" spans="2:81" x14ac:dyDescent="0.4">
      <c r="B92" s="59" t="s">
        <v>406</v>
      </c>
      <c r="AH92" s="119">
        <v>5560.2449633423621</v>
      </c>
      <c r="AI92" s="119">
        <v>5304.7537114310999</v>
      </c>
      <c r="AJ92" s="119">
        <v>5505.0904219436761</v>
      </c>
      <c r="AK92" s="119">
        <v>7073.6857021098986</v>
      </c>
      <c r="AL92" s="119">
        <v>7602.8633181202322</v>
      </c>
      <c r="AM92" s="119">
        <v>8111.0953715301021</v>
      </c>
      <c r="AN92" s="119">
        <v>8846.9440705148281</v>
      </c>
      <c r="AO92" s="119">
        <v>9450.5054493515108</v>
      </c>
      <c r="AP92" s="119">
        <v>9763.5521902049804</v>
      </c>
      <c r="AQ92" s="119">
        <v>9742.4968348203929</v>
      </c>
      <c r="AR92" s="119">
        <v>10175.787996384852</v>
      </c>
      <c r="AS92" s="119">
        <v>10715.685479529937</v>
      </c>
      <c r="AT92" s="119">
        <v>11396.268229069174</v>
      </c>
      <c r="AU92" s="119">
        <v>11162.355232358124</v>
      </c>
      <c r="AV92" s="119">
        <v>13160.66913933013</v>
      </c>
      <c r="AW92" s="119">
        <v>14276.665970857453</v>
      </c>
      <c r="AX92" s="119">
        <v>14574.569096922327</v>
      </c>
      <c r="AY92" s="119">
        <v>14407.819865490334</v>
      </c>
      <c r="AZ92" s="119">
        <v>14089.807850029594</v>
      </c>
      <c r="BA92" s="119">
        <v>14199.76434650328</v>
      </c>
      <c r="BB92" s="119">
        <v>13896.924180769398</v>
      </c>
      <c r="BC92" s="119">
        <v>14393.01645909217</v>
      </c>
      <c r="BD92" s="119">
        <v>15067.469519072121</v>
      </c>
      <c r="BE92" s="119">
        <v>16038.137230002054</v>
      </c>
      <c r="BF92" s="119">
        <v>16303.173277401058</v>
      </c>
      <c r="BG92" s="119">
        <v>16267.618386611503</v>
      </c>
      <c r="BH92" s="190">
        <v>17910.347324861646</v>
      </c>
      <c r="BI92" s="119">
        <v>18136.657384132421</v>
      </c>
      <c r="BJ92" s="119">
        <v>18900.872265705166</v>
      </c>
      <c r="BK92" s="119">
        <v>19185.846104913413</v>
      </c>
      <c r="BL92" s="190">
        <v>19156.160248503315</v>
      </c>
      <c r="BM92" s="119">
        <v>19842.38208594223</v>
      </c>
      <c r="BN92" s="119">
        <v>19886.068956744148</v>
      </c>
      <c r="BO92" s="119">
        <v>19343.534593149299</v>
      </c>
      <c r="BP92" s="119">
        <v>18507.486637007292</v>
      </c>
      <c r="BQ92" s="119">
        <v>15458.129147011055</v>
      </c>
      <c r="BR92" s="119">
        <v>14827.268811344577</v>
      </c>
      <c r="BS92" s="119">
        <v>14165.789123276823</v>
      </c>
      <c r="BT92" s="119">
        <v>13260.148478999376</v>
      </c>
      <c r="BU92" s="119">
        <v>12640.788167776</v>
      </c>
      <c r="BV92" s="119">
        <v>11934.120291819791</v>
      </c>
      <c r="BW92" s="119">
        <v>11490.571895806022</v>
      </c>
      <c r="BX92" s="119">
        <v>11241.907107333851</v>
      </c>
      <c r="BY92" s="119">
        <v>11735.871753317715</v>
      </c>
      <c r="BZ92" s="119">
        <v>11652.906015151942</v>
      </c>
      <c r="CA92" s="119">
        <v>11331.089943004479</v>
      </c>
      <c r="CB92" s="119">
        <v>11338.73963130586</v>
      </c>
      <c r="CC92" s="120">
        <v>11205.33420496126</v>
      </c>
    </row>
    <row r="93" spans="2:81" x14ac:dyDescent="0.4">
      <c r="B93" s="59" t="s">
        <v>398</v>
      </c>
      <c r="AH93" s="119">
        <v>1085.0524718380518</v>
      </c>
      <c r="AI93" s="119">
        <v>1039.6250992251903</v>
      </c>
      <c r="AJ93" s="119">
        <v>1070.4342487112704</v>
      </c>
      <c r="AK93" s="119">
        <v>1278.8668201569656</v>
      </c>
      <c r="AL93" s="119">
        <v>1530.6301926103981</v>
      </c>
      <c r="AM93" s="119">
        <v>1709.8093053891116</v>
      </c>
      <c r="AN93" s="119">
        <v>1847.7255662191701</v>
      </c>
      <c r="AO93" s="119">
        <v>2048.7297730884356</v>
      </c>
      <c r="AP93" s="119">
        <v>2318.2627886843134</v>
      </c>
      <c r="AQ93" s="119">
        <v>2344.5557000232766</v>
      </c>
      <c r="AR93" s="119">
        <v>2469.163771494711</v>
      </c>
      <c r="AS93" s="119">
        <v>2832.3341128458105</v>
      </c>
      <c r="AT93" s="119">
        <v>3323.2016151394132</v>
      </c>
      <c r="AU93" s="119">
        <v>3918.8967466353688</v>
      </c>
      <c r="AV93" s="119">
        <v>5179.8649250262852</v>
      </c>
      <c r="AW93" s="119">
        <v>6423.0323868217811</v>
      </c>
      <c r="AX93" s="119">
        <v>7591.2807039344571</v>
      </c>
      <c r="AY93" s="119">
        <v>8592.5810847586035</v>
      </c>
      <c r="AZ93" s="119">
        <v>9174.7917282597955</v>
      </c>
      <c r="BA93" s="119">
        <v>9824.9612543453495</v>
      </c>
      <c r="BB93" s="119">
        <v>10321.33350997741</v>
      </c>
      <c r="BC93" s="119">
        <v>10951.594460492144</v>
      </c>
      <c r="BD93" s="119">
        <v>11574.098206483453</v>
      </c>
      <c r="BE93" s="119">
        <v>12429.905495576841</v>
      </c>
      <c r="BF93" s="119">
        <v>13005.920494366304</v>
      </c>
      <c r="BG93" s="119">
        <v>13220.926528572776</v>
      </c>
      <c r="BH93" s="190">
        <v>12877.014819829299</v>
      </c>
      <c r="BI93" s="119">
        <v>12826.178092975117</v>
      </c>
      <c r="BJ93" s="119">
        <v>12917.32178391561</v>
      </c>
      <c r="BK93" s="119">
        <v>13602.786891321684</v>
      </c>
      <c r="BL93" s="190">
        <v>14193.915463748604</v>
      </c>
      <c r="BM93" s="119">
        <v>15507.902728299725</v>
      </c>
      <c r="BN93" s="119">
        <v>16006.120176925693</v>
      </c>
      <c r="BO93" s="119">
        <v>16568.525548015536</v>
      </c>
      <c r="BP93" s="119">
        <v>17524.991662763699</v>
      </c>
      <c r="BQ93" s="119">
        <v>17137.639086876527</v>
      </c>
      <c r="BR93" s="119">
        <v>18982.997915408614</v>
      </c>
      <c r="BS93" s="119">
        <v>19831.173545495651</v>
      </c>
      <c r="BT93" s="119">
        <v>19487.323624269582</v>
      </c>
      <c r="BU93" s="119">
        <v>19414.993365902847</v>
      </c>
      <c r="BV93" s="119">
        <v>18383.100058230433</v>
      </c>
      <c r="BW93" s="119">
        <v>16021.867258447161</v>
      </c>
      <c r="BX93" s="119">
        <v>14103.483686549338</v>
      </c>
      <c r="BY93" s="119">
        <v>13602.496046245948</v>
      </c>
      <c r="BZ93" s="119">
        <v>12232.520529125868</v>
      </c>
      <c r="CA93" s="119">
        <v>10064.438793691095</v>
      </c>
      <c r="CB93" s="119">
        <v>7037.1211248270238</v>
      </c>
      <c r="CC93" s="120">
        <v>3510.0713658202139</v>
      </c>
    </row>
    <row r="94" spans="2:81" x14ac:dyDescent="0.4">
      <c r="B94" s="59" t="s">
        <v>399</v>
      </c>
      <c r="AH94" s="119">
        <v>3139.8470362391081</v>
      </c>
      <c r="AI94" s="119">
        <v>2920.5416778559661</v>
      </c>
      <c r="AJ94" s="119">
        <v>3116.7680010686395</v>
      </c>
      <c r="AK94" s="119">
        <v>4011.4898405545919</v>
      </c>
      <c r="AL94" s="119">
        <v>4929.512269725139</v>
      </c>
      <c r="AM94" s="119">
        <v>5624.2687994048702</v>
      </c>
      <c r="AN94" s="119">
        <v>5990.5350071916982</v>
      </c>
      <c r="AO94" s="119">
        <v>6585.7638301810812</v>
      </c>
      <c r="AP94" s="119">
        <v>7033.7058581255487</v>
      </c>
      <c r="AQ94" s="119">
        <v>7068.4684156785361</v>
      </c>
      <c r="AR94" s="119">
        <v>6238.7647513506363</v>
      </c>
      <c r="AS94" s="119">
        <v>6542.2199490203038</v>
      </c>
      <c r="AT94" s="119">
        <v>7189.1269468733271</v>
      </c>
      <c r="AU94" s="119">
        <v>8527.2386853277785</v>
      </c>
      <c r="AV94" s="119">
        <v>10344.79789993319</v>
      </c>
      <c r="AW94" s="119">
        <v>11578.33018415767</v>
      </c>
      <c r="AX94" s="119">
        <v>12631.071479766153</v>
      </c>
      <c r="AY94" s="119">
        <v>13318.333592122161</v>
      </c>
      <c r="AZ94" s="119">
        <v>13551.195323256254</v>
      </c>
      <c r="BA94" s="119">
        <v>13553.521931253244</v>
      </c>
      <c r="BB94" s="119">
        <v>13350.61574533438</v>
      </c>
      <c r="BC94" s="119">
        <v>13052.785621403184</v>
      </c>
      <c r="BD94" s="119">
        <v>11723.355659087592</v>
      </c>
      <c r="BE94" s="119">
        <v>11909.566736589297</v>
      </c>
      <c r="BF94" s="119">
        <v>12109.660205568551</v>
      </c>
      <c r="BG94" s="119">
        <v>12504.632113495727</v>
      </c>
      <c r="BH94" s="190">
        <v>12183.2794303107</v>
      </c>
      <c r="BI94" s="119">
        <v>11444.93965467395</v>
      </c>
      <c r="BJ94" s="119">
        <v>10862.383238811928</v>
      </c>
      <c r="BK94" s="119">
        <v>10605.174009259725</v>
      </c>
      <c r="BL94" s="190">
        <v>9082.3750468789713</v>
      </c>
      <c r="BM94" s="119">
        <v>8842.4288615385394</v>
      </c>
      <c r="BN94" s="119">
        <v>8109.9779588297952</v>
      </c>
      <c r="BO94" s="119">
        <v>7269.2980834632981</v>
      </c>
      <c r="BP94" s="119">
        <v>6525.9241584216461</v>
      </c>
      <c r="BQ94" s="119">
        <v>5322.1904269440229</v>
      </c>
      <c r="BR94" s="119">
        <v>4815.5988482647354</v>
      </c>
      <c r="BS94" s="119">
        <v>4450.9681850201841</v>
      </c>
      <c r="BT94" s="119">
        <v>3969.7426565205678</v>
      </c>
      <c r="BU94" s="119">
        <v>3594.896127904472</v>
      </c>
      <c r="BV94" s="119">
        <v>3006.0134474359015</v>
      </c>
      <c r="BW94" s="119">
        <v>2094.2648760372326</v>
      </c>
      <c r="BX94" s="119">
        <v>1521.0339123130912</v>
      </c>
      <c r="BY94" s="119">
        <v>1304.3148786615257</v>
      </c>
      <c r="BZ94" s="119">
        <v>1143.9264884199806</v>
      </c>
      <c r="CA94" s="119">
        <v>998.49588598801711</v>
      </c>
      <c r="CB94" s="119">
        <v>888.67791230274042</v>
      </c>
      <c r="CC94" s="120">
        <v>748.18102458848387</v>
      </c>
    </row>
    <row r="95" spans="2:81" x14ac:dyDescent="0.4">
      <c r="B95" s="59" t="s">
        <v>400</v>
      </c>
      <c r="AH95" s="119">
        <v>3924.8787976534318</v>
      </c>
      <c r="AI95" s="119">
        <v>3523.1739473742564</v>
      </c>
      <c r="AJ95" s="119">
        <v>4281.7369948450814</v>
      </c>
      <c r="AK95" s="119">
        <v>6974.8519048476364</v>
      </c>
      <c r="AL95" s="119">
        <v>10268.108499503431</v>
      </c>
      <c r="AM95" s="119">
        <v>12211.638039015919</v>
      </c>
      <c r="AN95" s="119">
        <v>13175.333453747138</v>
      </c>
      <c r="AO95" s="119">
        <v>14058.803127925763</v>
      </c>
      <c r="AP95" s="119">
        <v>14036.074367568608</v>
      </c>
      <c r="AQ95" s="119">
        <v>12534.449503669801</v>
      </c>
      <c r="AR95" s="119">
        <v>9399.8549248998443</v>
      </c>
      <c r="AS95" s="119">
        <v>8037.2222197105257</v>
      </c>
      <c r="AT95" s="119">
        <v>8486.2752151812747</v>
      </c>
      <c r="AU95" s="119">
        <v>11113.107701244022</v>
      </c>
      <c r="AV95" s="119">
        <v>14351.074591287685</v>
      </c>
      <c r="AW95" s="119">
        <v>14946.725038640951</v>
      </c>
      <c r="AX95" s="119">
        <v>13925.780306704282</v>
      </c>
      <c r="AY95" s="119">
        <v>12753.796916192694</v>
      </c>
      <c r="AZ95" s="119">
        <v>11025.734171534759</v>
      </c>
      <c r="BA95" s="119">
        <v>8951.8710279363313</v>
      </c>
      <c r="BB95" s="119">
        <v>7704.2280840751519</v>
      </c>
      <c r="BC95" s="119">
        <v>6857.0055356882276</v>
      </c>
      <c r="BD95" s="119">
        <v>5923.369766538819</v>
      </c>
      <c r="BE95" s="119">
        <v>5187.4022532998042</v>
      </c>
      <c r="BF95" s="119">
        <v>5107.1141359890817</v>
      </c>
      <c r="BG95" s="119">
        <v>4744.4789893152665</v>
      </c>
      <c r="BH95" s="190">
        <v>4445.6946257886257</v>
      </c>
      <c r="BI95" s="119">
        <v>4559.4784539100046</v>
      </c>
      <c r="BJ95" s="119">
        <v>4741.7605412735375</v>
      </c>
      <c r="BK95" s="119">
        <v>4511.9379006778872</v>
      </c>
      <c r="BL95" s="190">
        <v>5314.5761568161697</v>
      </c>
      <c r="BM95" s="119">
        <v>8765.2508324239188</v>
      </c>
      <c r="BN95" s="119">
        <v>9182.7862161807916</v>
      </c>
      <c r="BO95" s="119">
        <v>10124.341658893602</v>
      </c>
      <c r="BP95" s="119">
        <v>10651.397479736477</v>
      </c>
      <c r="BQ95" s="119">
        <v>8412.1023973281644</v>
      </c>
      <c r="BR95" s="119">
        <v>6008.6470407397892</v>
      </c>
      <c r="BS95" s="119">
        <v>4574.7383226801239</v>
      </c>
      <c r="BT95" s="119">
        <v>3698.4103682137688</v>
      </c>
      <c r="BU95" s="119">
        <v>3238.9425738490854</v>
      </c>
      <c r="BV95" s="119">
        <v>2461.4882569042775</v>
      </c>
      <c r="BW95" s="119">
        <v>1207.7656031157192</v>
      </c>
      <c r="BX95" s="119">
        <v>1029.8331182456843</v>
      </c>
      <c r="BY95" s="119">
        <v>381.44811765382951</v>
      </c>
      <c r="BZ95" s="119">
        <v>215.1067953762481</v>
      </c>
      <c r="CA95" s="119">
        <v>163.49217305657672</v>
      </c>
      <c r="CB95" s="119">
        <v>134.41569699312339</v>
      </c>
      <c r="CC95" s="120">
        <v>163.37395168657739</v>
      </c>
    </row>
    <row r="96" spans="2:81" x14ac:dyDescent="0.4">
      <c r="B96" s="59" t="s">
        <v>401</v>
      </c>
      <c r="AH96" s="119">
        <v>265.86789929085415</v>
      </c>
      <c r="AI96" s="119">
        <v>273.86193899408391</v>
      </c>
      <c r="AJ96" s="119">
        <v>310.85943644236147</v>
      </c>
      <c r="AK96" s="119">
        <v>425.33444569340531</v>
      </c>
      <c r="AL96" s="119">
        <v>551.84102783653304</v>
      </c>
      <c r="AM96" s="119">
        <v>687.02730329458723</v>
      </c>
      <c r="AN96" s="119">
        <v>744.72270192979261</v>
      </c>
      <c r="AO96" s="119">
        <v>743.41905884657785</v>
      </c>
      <c r="AP96" s="119">
        <v>863.36081290486811</v>
      </c>
      <c r="AQ96" s="119">
        <v>1003.5214813104657</v>
      </c>
      <c r="AR96" s="119">
        <v>1779.2309745736391</v>
      </c>
      <c r="AS96" s="119">
        <v>1836.0559046214123</v>
      </c>
      <c r="AT96" s="119">
        <v>2358.0315616028065</v>
      </c>
      <c r="AU96" s="119">
        <v>2635.7877990105949</v>
      </c>
      <c r="AV96" s="119">
        <v>2853.3735738451196</v>
      </c>
      <c r="AW96" s="119">
        <v>3366.8750971371214</v>
      </c>
      <c r="AX96" s="119">
        <v>3888.5252824609884</v>
      </c>
      <c r="AY96" s="119">
        <v>4561.403693879789</v>
      </c>
      <c r="AZ96" s="119">
        <v>4898.6177023449454</v>
      </c>
      <c r="BA96" s="119">
        <v>5161.7455920459088</v>
      </c>
      <c r="BB96" s="119">
        <v>4869.7577782009566</v>
      </c>
      <c r="BC96" s="119">
        <v>3904.7998950249726</v>
      </c>
      <c r="BD96" s="119">
        <v>2236.4126060258955</v>
      </c>
      <c r="BE96" s="119">
        <v>2214.2951163041089</v>
      </c>
      <c r="BF96" s="119">
        <v>2233.8013065203509</v>
      </c>
      <c r="BG96" s="119">
        <v>2533.7216344113172</v>
      </c>
      <c r="BH96" s="190">
        <v>2915.598594062395</v>
      </c>
      <c r="BI96" s="119">
        <v>2993.6050274226668</v>
      </c>
      <c r="BJ96" s="119">
        <v>3426.3374628226197</v>
      </c>
      <c r="BK96" s="119">
        <v>3580.9051349203255</v>
      </c>
      <c r="BL96" s="190">
        <v>5562.3137977781271</v>
      </c>
      <c r="BM96" s="119">
        <v>6850.469355199607</v>
      </c>
      <c r="BN96" s="119">
        <v>8150.2726923453156</v>
      </c>
      <c r="BO96" s="119">
        <v>8569.4904230362954</v>
      </c>
      <c r="BP96" s="119">
        <v>9205.5173657323448</v>
      </c>
      <c r="BQ96" s="119">
        <v>8728.8963716601666</v>
      </c>
      <c r="BR96" s="119">
        <v>9227.9367900470606</v>
      </c>
      <c r="BS96" s="119">
        <v>9388.8630472163186</v>
      </c>
      <c r="BT96" s="119">
        <v>8943.8431362375468</v>
      </c>
      <c r="BU96" s="119">
        <v>8369.8655536512506</v>
      </c>
      <c r="BV96" s="119">
        <v>7572.1625522190034</v>
      </c>
      <c r="BW96" s="119">
        <v>6499.7919436766406</v>
      </c>
      <c r="BX96" s="119">
        <v>5515.652340246269</v>
      </c>
      <c r="BY96" s="119">
        <v>4533.839336848534</v>
      </c>
      <c r="BZ96" s="119">
        <v>3841.3100367117531</v>
      </c>
      <c r="CA96" s="119">
        <v>3218.5728913709941</v>
      </c>
      <c r="CB96" s="119">
        <v>2655.7769366529928</v>
      </c>
      <c r="CC96" s="120">
        <v>2409.1051236764019</v>
      </c>
    </row>
    <row r="97" spans="1:81" ht="24.75" customHeight="1" x14ac:dyDescent="0.4">
      <c r="B97" s="59" t="s">
        <v>407</v>
      </c>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v>6.9859351268935939</v>
      </c>
      <c r="BR97" s="119">
        <v>66.057064619006184</v>
      </c>
      <c r="BS97" s="119">
        <v>572.71563839131034</v>
      </c>
      <c r="BT97" s="119">
        <v>1805.2142387100291</v>
      </c>
      <c r="BU97" s="119">
        <v>3717.1781040181845</v>
      </c>
      <c r="BV97" s="119">
        <v>8893.0772805011438</v>
      </c>
      <c r="BW97" s="119">
        <v>19621.033442462234</v>
      </c>
      <c r="BX97" s="119">
        <v>39168.033276227485</v>
      </c>
      <c r="BY97" s="119">
        <v>43497.256660217732</v>
      </c>
      <c r="BZ97" s="119">
        <v>44368.259338005919</v>
      </c>
      <c r="CA97" s="119">
        <v>48235.400896814463</v>
      </c>
      <c r="CB97" s="119">
        <v>52976.446265047933</v>
      </c>
      <c r="CC97" s="120">
        <v>59372.376674216328</v>
      </c>
    </row>
    <row r="98" spans="1:81" ht="26.25" customHeight="1" x14ac:dyDescent="0.4">
      <c r="B98" s="60" t="s">
        <v>402</v>
      </c>
      <c r="AH98" s="119">
        <v>5560.2449633423621</v>
      </c>
      <c r="AI98" s="119">
        <v>5304.7537114310999</v>
      </c>
      <c r="AJ98" s="119">
        <v>5505.0904219436761</v>
      </c>
      <c r="AK98" s="119">
        <v>7073.6857021098986</v>
      </c>
      <c r="AL98" s="119">
        <v>7602.8633181202322</v>
      </c>
      <c r="AM98" s="119">
        <v>8111.0953715301021</v>
      </c>
      <c r="AN98" s="119">
        <v>8846.9440705148281</v>
      </c>
      <c r="AO98" s="119">
        <v>9450.5054493515108</v>
      </c>
      <c r="AP98" s="119">
        <v>9763.5521902049804</v>
      </c>
      <c r="AQ98" s="119">
        <v>9742.4968348203929</v>
      </c>
      <c r="AR98" s="119">
        <v>10175.787996384852</v>
      </c>
      <c r="AS98" s="119">
        <v>10715.685479529937</v>
      </c>
      <c r="AT98" s="119">
        <v>11396.268229069174</v>
      </c>
      <c r="AU98" s="119">
        <v>11162.355232358124</v>
      </c>
      <c r="AV98" s="119">
        <v>13160.66913933013</v>
      </c>
      <c r="AW98" s="119">
        <v>14276.665970857453</v>
      </c>
      <c r="AX98" s="119">
        <v>14574.569096922327</v>
      </c>
      <c r="AY98" s="119">
        <v>14407.819865490334</v>
      </c>
      <c r="AZ98" s="119">
        <v>14089.807850029594</v>
      </c>
      <c r="BA98" s="119">
        <v>14199.76434650328</v>
      </c>
      <c r="BB98" s="119">
        <v>13896.924180769398</v>
      </c>
      <c r="BC98" s="119">
        <v>14393.01645909217</v>
      </c>
      <c r="BD98" s="119">
        <v>15067.469519072121</v>
      </c>
      <c r="BE98" s="119">
        <v>16038.137230002054</v>
      </c>
      <c r="BF98" s="119">
        <v>16303.173277401058</v>
      </c>
      <c r="BG98" s="119">
        <v>16267.618386611503</v>
      </c>
      <c r="BH98" s="119">
        <v>17910.347324861646</v>
      </c>
      <c r="BI98" s="119">
        <v>18136.657384132421</v>
      </c>
      <c r="BJ98" s="119">
        <v>18936.077155554114</v>
      </c>
      <c r="BK98" s="119">
        <v>19219.495218687134</v>
      </c>
      <c r="BL98" s="119">
        <v>20240.093419625518</v>
      </c>
      <c r="BM98" s="119">
        <v>20957.180554512976</v>
      </c>
      <c r="BN98" s="119">
        <v>21088.805314184461</v>
      </c>
      <c r="BO98" s="119">
        <v>20604.395682727496</v>
      </c>
      <c r="BP98" s="119">
        <v>19651.202100721141</v>
      </c>
      <c r="BQ98" s="119">
        <v>16230.713327062511</v>
      </c>
      <c r="BR98" s="119">
        <v>15501.869867198198</v>
      </c>
      <c r="BS98" s="119">
        <v>14729.180280528941</v>
      </c>
      <c r="BT98" s="119">
        <v>13675.58680718976</v>
      </c>
      <c r="BU98" s="119">
        <v>12892.691504104372</v>
      </c>
      <c r="BV98" s="119">
        <v>12039.352964667118</v>
      </c>
      <c r="BW98" s="119">
        <v>11575.465637034389</v>
      </c>
      <c r="BX98" s="119">
        <v>11272.279766860865</v>
      </c>
      <c r="BY98" s="119">
        <v>11773.948892631062</v>
      </c>
      <c r="BZ98" s="119">
        <v>11694.946751602785</v>
      </c>
      <c r="CA98" s="119">
        <v>11376.206482420292</v>
      </c>
      <c r="CB98" s="119">
        <v>11390.876202807038</v>
      </c>
      <c r="CC98" s="120">
        <v>11262.503164176933</v>
      </c>
    </row>
    <row r="99" spans="1:81" x14ac:dyDescent="0.4">
      <c r="B99" s="60" t="s">
        <v>379</v>
      </c>
      <c r="AH99" s="119">
        <v>8415.646205021445</v>
      </c>
      <c r="AI99" s="119">
        <v>7757.2026634494969</v>
      </c>
      <c r="AJ99" s="119">
        <v>8779.7986810673538</v>
      </c>
      <c r="AK99" s="119">
        <v>12690.543011252599</v>
      </c>
      <c r="AL99" s="119">
        <v>17280.0919896755</v>
      </c>
      <c r="AM99" s="119">
        <v>20232.743447104487</v>
      </c>
      <c r="AN99" s="119">
        <v>21758.316729087801</v>
      </c>
      <c r="AO99" s="119">
        <v>23436.715790041857</v>
      </c>
      <c r="AP99" s="119">
        <v>24251.403827283339</v>
      </c>
      <c r="AQ99" s="119">
        <v>22950.995100682081</v>
      </c>
      <c r="AR99" s="119">
        <v>19887.014422318833</v>
      </c>
      <c r="AS99" s="119">
        <v>19247.832186198055</v>
      </c>
      <c r="AT99" s="119">
        <v>21356.635338796819</v>
      </c>
      <c r="AU99" s="119">
        <v>26195.030932217767</v>
      </c>
      <c r="AV99" s="119">
        <v>32729.110990092282</v>
      </c>
      <c r="AW99" s="119">
        <v>36314.962706757535</v>
      </c>
      <c r="AX99" s="119">
        <v>38036.657772865874</v>
      </c>
      <c r="AY99" s="119">
        <v>39226.115286953245</v>
      </c>
      <c r="AZ99" s="119">
        <v>38650.338925395758</v>
      </c>
      <c r="BA99" s="119">
        <v>37492.099805580838</v>
      </c>
      <c r="BB99" s="119">
        <v>36245.935117587898</v>
      </c>
      <c r="BC99" s="119">
        <v>34766.185512608536</v>
      </c>
      <c r="BD99" s="119">
        <v>31457.23623813576</v>
      </c>
      <c r="BE99" s="119">
        <v>31741.169601770049</v>
      </c>
      <c r="BF99" s="119">
        <v>32456.496142444284</v>
      </c>
      <c r="BG99" s="119">
        <v>33003.759265795088</v>
      </c>
      <c r="BH99" s="119">
        <v>32421.58746999102</v>
      </c>
      <c r="BI99" s="119">
        <v>31824.201228981736</v>
      </c>
      <c r="BJ99" s="119">
        <v>32146.46846162351</v>
      </c>
      <c r="BK99" s="119">
        <v>32499.338426974788</v>
      </c>
      <c r="BL99" s="119">
        <v>33069.247294099674</v>
      </c>
      <c r="BM99" s="119">
        <v>38851.253308891042</v>
      </c>
      <c r="BN99" s="119">
        <v>40246.420686841273</v>
      </c>
      <c r="BO99" s="119">
        <v>41270.794623830538</v>
      </c>
      <c r="BP99" s="119">
        <v>42764.115202940324</v>
      </c>
      <c r="BQ99" s="119">
        <v>38835.230037884314</v>
      </c>
      <c r="BR99" s="119">
        <v>38426.636603225583</v>
      </c>
      <c r="BS99" s="119">
        <v>38255.06758155147</v>
      </c>
      <c r="BT99" s="119">
        <v>37489.095695761105</v>
      </c>
      <c r="BU99" s="119">
        <v>38083.972388997463</v>
      </c>
      <c r="BV99" s="119">
        <v>40210.608922443433</v>
      </c>
      <c r="BW99" s="119">
        <v>45359.829382510623</v>
      </c>
      <c r="BX99" s="119">
        <v>61307.663674054849</v>
      </c>
      <c r="BY99" s="119">
        <v>63281.277900314228</v>
      </c>
      <c r="BZ99" s="119">
        <v>61759.082451188922</v>
      </c>
      <c r="CA99" s="119">
        <v>62635.284101505335</v>
      </c>
      <c r="CB99" s="119">
        <v>63640.301364322637</v>
      </c>
      <c r="CC99" s="120">
        <v>66145.93918077233</v>
      </c>
    </row>
    <row r="100" spans="1:81" s="75" customFormat="1" x14ac:dyDescent="0.4">
      <c r="A100" s="128"/>
      <c r="B100" s="75" t="s">
        <v>129</v>
      </c>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52">
        <f t="shared" ref="AH100:CC100" si="0">AH99+AH98</f>
        <v>13975.891168363807</v>
      </c>
      <c r="AI100" s="52">
        <f t="shared" si="0"/>
        <v>13061.956374880596</v>
      </c>
      <c r="AJ100" s="52">
        <f t="shared" si="0"/>
        <v>14284.88910301103</v>
      </c>
      <c r="AK100" s="52">
        <f t="shared" si="0"/>
        <v>19764.2287133625</v>
      </c>
      <c r="AL100" s="52">
        <f t="shared" si="0"/>
        <v>24882.955307795732</v>
      </c>
      <c r="AM100" s="52">
        <f t="shared" si="0"/>
        <v>28343.838818634591</v>
      </c>
      <c r="AN100" s="52">
        <f t="shared" si="0"/>
        <v>30605.260799602627</v>
      </c>
      <c r="AO100" s="52">
        <f t="shared" si="0"/>
        <v>32887.221239393366</v>
      </c>
      <c r="AP100" s="52">
        <f t="shared" si="0"/>
        <v>34014.956017488323</v>
      </c>
      <c r="AQ100" s="52">
        <f t="shared" si="0"/>
        <v>32693.491935502476</v>
      </c>
      <c r="AR100" s="52">
        <f t="shared" si="0"/>
        <v>30062.802418703686</v>
      </c>
      <c r="AS100" s="52">
        <f t="shared" si="0"/>
        <v>29963.517665727992</v>
      </c>
      <c r="AT100" s="52">
        <f t="shared" si="0"/>
        <v>32752.903567865993</v>
      </c>
      <c r="AU100" s="52">
        <f t="shared" si="0"/>
        <v>37357.386164575888</v>
      </c>
      <c r="AV100" s="52">
        <f t="shared" si="0"/>
        <v>45889.780129422412</v>
      </c>
      <c r="AW100" s="52">
        <f t="shared" si="0"/>
        <v>50591.628677614986</v>
      </c>
      <c r="AX100" s="52">
        <f t="shared" si="0"/>
        <v>52611.226869788203</v>
      </c>
      <c r="AY100" s="52">
        <f t="shared" si="0"/>
        <v>53633.935152443577</v>
      </c>
      <c r="AZ100" s="52">
        <f t="shared" si="0"/>
        <v>52740.146775425354</v>
      </c>
      <c r="BA100" s="52">
        <f t="shared" si="0"/>
        <v>51691.864152084119</v>
      </c>
      <c r="BB100" s="52">
        <f t="shared" si="0"/>
        <v>50142.859298357296</v>
      </c>
      <c r="BC100" s="52">
        <f t="shared" si="0"/>
        <v>49159.201971700706</v>
      </c>
      <c r="BD100" s="52">
        <f t="shared" si="0"/>
        <v>46524.705757207877</v>
      </c>
      <c r="BE100" s="52">
        <f t="shared" si="0"/>
        <v>47779.306831772104</v>
      </c>
      <c r="BF100" s="52">
        <f t="shared" si="0"/>
        <v>48759.669419845341</v>
      </c>
      <c r="BG100" s="52">
        <f t="shared" si="0"/>
        <v>49271.377652406591</v>
      </c>
      <c r="BH100" s="52">
        <f t="shared" si="0"/>
        <v>50331.93479485267</v>
      </c>
      <c r="BI100" s="52">
        <f t="shared" si="0"/>
        <v>49960.858613114156</v>
      </c>
      <c r="BJ100" s="52">
        <f t="shared" si="0"/>
        <v>51082.545617177624</v>
      </c>
      <c r="BK100" s="52">
        <f t="shared" si="0"/>
        <v>51718.833645661922</v>
      </c>
      <c r="BL100" s="52">
        <f t="shared" si="0"/>
        <v>53309.340713725192</v>
      </c>
      <c r="BM100" s="52">
        <f t="shared" si="0"/>
        <v>59808.433863404018</v>
      </c>
      <c r="BN100" s="52">
        <f t="shared" si="0"/>
        <v>61335.226001025731</v>
      </c>
      <c r="BO100" s="52">
        <f t="shared" si="0"/>
        <v>61875.190306558034</v>
      </c>
      <c r="BP100" s="52">
        <f t="shared" si="0"/>
        <v>62415.317303661461</v>
      </c>
      <c r="BQ100" s="52">
        <f t="shared" si="0"/>
        <v>55065.943364946826</v>
      </c>
      <c r="BR100" s="52">
        <f t="shared" si="0"/>
        <v>53928.506470423781</v>
      </c>
      <c r="BS100" s="52">
        <f t="shared" si="0"/>
        <v>52984.24786208041</v>
      </c>
      <c r="BT100" s="52">
        <f t="shared" si="0"/>
        <v>51164.682502950862</v>
      </c>
      <c r="BU100" s="52">
        <f t="shared" si="0"/>
        <v>50976.663893101839</v>
      </c>
      <c r="BV100" s="52">
        <f t="shared" si="0"/>
        <v>52249.961887110549</v>
      </c>
      <c r="BW100" s="52">
        <f t="shared" si="0"/>
        <v>56935.29501954501</v>
      </c>
      <c r="BX100" s="52">
        <f t="shared" si="0"/>
        <v>72579.943440915711</v>
      </c>
      <c r="BY100" s="52">
        <f t="shared" si="0"/>
        <v>75055.226792945294</v>
      </c>
      <c r="BZ100" s="52">
        <f t="shared" si="0"/>
        <v>73454.029202791702</v>
      </c>
      <c r="CA100" s="52">
        <f t="shared" si="0"/>
        <v>74011.490583925624</v>
      </c>
      <c r="CB100" s="52">
        <f t="shared" si="0"/>
        <v>75031.177567129678</v>
      </c>
      <c r="CC100" s="53">
        <f t="shared" si="0"/>
        <v>77408.442344949261</v>
      </c>
    </row>
    <row r="101" spans="1:81" ht="26.25" customHeight="1" x14ac:dyDescent="0.4">
      <c r="B101" s="75" t="s">
        <v>408</v>
      </c>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209" t="str">
        <f>Table_3a!BH101</f>
        <v>Definition change -&gt;</v>
      </c>
      <c r="BI101" s="119"/>
      <c r="BJ101" s="119"/>
      <c r="BK101" s="119"/>
      <c r="BL101" s="209" t="str">
        <f>Table_3a!BL101</f>
        <v>Definition change -&gt;</v>
      </c>
      <c r="BM101" s="119"/>
      <c r="BN101" s="119"/>
      <c r="BO101" s="119"/>
      <c r="BP101" s="119"/>
      <c r="BQ101" s="119"/>
      <c r="BR101" s="119"/>
      <c r="BS101" s="119"/>
      <c r="BT101" s="119"/>
      <c r="BU101" s="119"/>
      <c r="BV101" s="119"/>
      <c r="BW101" s="119"/>
      <c r="BX101" s="119"/>
      <c r="BY101" s="119"/>
      <c r="BZ101" s="119"/>
      <c r="CA101" s="119"/>
      <c r="CB101" s="119"/>
      <c r="CC101" s="120"/>
    </row>
    <row r="102" spans="1:81" x14ac:dyDescent="0.4">
      <c r="B102" s="59" t="s">
        <v>406</v>
      </c>
      <c r="AH102" s="119">
        <v>4564.1595692616711</v>
      </c>
      <c r="AI102" s="119">
        <v>4290.5395680369338</v>
      </c>
      <c r="AJ102" s="119">
        <v>4347.6729777231521</v>
      </c>
      <c r="AK102" s="119">
        <v>5531.4028006997842</v>
      </c>
      <c r="AL102" s="119">
        <v>5818.6261437606408</v>
      </c>
      <c r="AM102" s="119">
        <v>6049.9921300521946</v>
      </c>
      <c r="AN102" s="119">
        <v>6485.5108327329335</v>
      </c>
      <c r="AO102" s="119">
        <v>6729.0818960056531</v>
      </c>
      <c r="AP102" s="119">
        <v>6645.3355972776462</v>
      </c>
      <c r="AQ102" s="119">
        <v>6366.5750932441506</v>
      </c>
      <c r="AR102" s="119">
        <v>6788.3273631357051</v>
      </c>
      <c r="AS102" s="119">
        <v>6808.0081012096707</v>
      </c>
      <c r="AT102" s="119">
        <v>7062.150234450176</v>
      </c>
      <c r="AU102" s="119">
        <v>7463.9861129797564</v>
      </c>
      <c r="AV102" s="119">
        <v>8968.871815285489</v>
      </c>
      <c r="AW102" s="119">
        <v>9536.423644826893</v>
      </c>
      <c r="AX102" s="119">
        <v>9823.5422852372703</v>
      </c>
      <c r="AY102" s="119">
        <v>10102.112771039072</v>
      </c>
      <c r="AZ102" s="119">
        <v>9982.8936171828773</v>
      </c>
      <c r="BA102" s="119">
        <v>10204.495489043027</v>
      </c>
      <c r="BB102" s="119">
        <v>10081.869916395566</v>
      </c>
      <c r="BC102" s="119">
        <v>10640.27038257242</v>
      </c>
      <c r="BD102" s="119">
        <v>11320.527736642563</v>
      </c>
      <c r="BE102" s="119">
        <v>12179.945189250957</v>
      </c>
      <c r="BF102" s="119">
        <v>13075.854528578157</v>
      </c>
      <c r="BG102" s="119">
        <v>13438.833845688474</v>
      </c>
      <c r="BH102" s="190">
        <v>15258.046415217017</v>
      </c>
      <c r="BI102" s="119">
        <v>15531.662512456478</v>
      </c>
      <c r="BJ102" s="119">
        <v>16146.959023974503</v>
      </c>
      <c r="BK102" s="119">
        <v>16450.466606035974</v>
      </c>
      <c r="BL102" s="190">
        <v>16616.533488223147</v>
      </c>
      <c r="BM102" s="119">
        <v>17272.067640551912</v>
      </c>
      <c r="BN102" s="119">
        <v>17328.358213260195</v>
      </c>
      <c r="BO102" s="119">
        <v>16886.885904763814</v>
      </c>
      <c r="BP102" s="119">
        <v>16175.003221574594</v>
      </c>
      <c r="BQ102" s="119">
        <v>15458.129147011055</v>
      </c>
      <c r="BR102" s="119">
        <v>14827.268811344577</v>
      </c>
      <c r="BS102" s="119">
        <v>14165.789123276823</v>
      </c>
      <c r="BT102" s="119">
        <v>13260.148478999376</v>
      </c>
      <c r="BU102" s="119">
        <v>12640.788167776</v>
      </c>
      <c r="BV102" s="119">
        <v>11934.120291819791</v>
      </c>
      <c r="BW102" s="119">
        <v>11490.571895806022</v>
      </c>
      <c r="BX102" s="119">
        <v>11241.907107333851</v>
      </c>
      <c r="BY102" s="119">
        <v>11735.871753317715</v>
      </c>
      <c r="BZ102" s="119">
        <v>11652.906015151942</v>
      </c>
      <c r="CA102" s="119">
        <v>11331.089943004479</v>
      </c>
      <c r="CB102" s="119">
        <v>11338.73963130586</v>
      </c>
      <c r="CC102" s="120">
        <v>11205.33420496126</v>
      </c>
    </row>
    <row r="103" spans="1:81" x14ac:dyDescent="0.4">
      <c r="B103" s="59" t="s">
        <v>398</v>
      </c>
      <c r="AH103" s="119">
        <v>903.2725995578503</v>
      </c>
      <c r="AI103" s="119">
        <v>852.65962460499691</v>
      </c>
      <c r="AJ103" s="119">
        <v>863.02844847830011</v>
      </c>
      <c r="AK103" s="119">
        <v>1008.8198851014257</v>
      </c>
      <c r="AL103" s="119">
        <v>1220.6356161995466</v>
      </c>
      <c r="AM103" s="119">
        <v>1328.8255611350819</v>
      </c>
      <c r="AN103" s="119">
        <v>1397.0327741345052</v>
      </c>
      <c r="AO103" s="119">
        <v>1502.6314646028475</v>
      </c>
      <c r="AP103" s="119">
        <v>1666.1591872764152</v>
      </c>
      <c r="AQ103" s="119">
        <v>1614.3805561112099</v>
      </c>
      <c r="AR103" s="119">
        <v>1720.8776675330837</v>
      </c>
      <c r="AS103" s="119">
        <v>1887.468539041105</v>
      </c>
      <c r="AT103" s="119">
        <v>2243.65943640059</v>
      </c>
      <c r="AU103" s="119">
        <v>2697.0254669424303</v>
      </c>
      <c r="AV103" s="119">
        <v>3583.5842420481772</v>
      </c>
      <c r="AW103" s="119">
        <v>4480.6092946909857</v>
      </c>
      <c r="AX103" s="119">
        <v>5616.7491983529653</v>
      </c>
      <c r="AY103" s="119">
        <v>6500.4649056529415</v>
      </c>
      <c r="AZ103" s="119">
        <v>6990.9960498891514</v>
      </c>
      <c r="BA103" s="119">
        <v>7489.7669204357235</v>
      </c>
      <c r="BB103" s="119">
        <v>7901.5060203231369</v>
      </c>
      <c r="BC103" s="119">
        <v>8359.076339945861</v>
      </c>
      <c r="BD103" s="119">
        <v>8808.8252148814845</v>
      </c>
      <c r="BE103" s="119">
        <v>9424.5682789310886</v>
      </c>
      <c r="BF103" s="119">
        <v>10298.105615330802</v>
      </c>
      <c r="BG103" s="119">
        <v>10419.839082264083</v>
      </c>
      <c r="BH103" s="190">
        <v>10378.844724749626</v>
      </c>
      <c r="BI103" s="119">
        <v>10490.223275517597</v>
      </c>
      <c r="BJ103" s="119">
        <v>10803.449912907006</v>
      </c>
      <c r="BK103" s="119">
        <v>11546.811377277931</v>
      </c>
      <c r="BL103" s="190">
        <v>12071.31287265082</v>
      </c>
      <c r="BM103" s="119">
        <v>13426.748170103316</v>
      </c>
      <c r="BN103" s="119">
        <v>13944.127018431749</v>
      </c>
      <c r="BO103" s="119">
        <v>14613.143281956885</v>
      </c>
      <c r="BP103" s="119">
        <v>15714.37381334631</v>
      </c>
      <c r="BQ103" s="119">
        <v>16772.517658901717</v>
      </c>
      <c r="BR103" s="119">
        <v>18656.229036210025</v>
      </c>
      <c r="BS103" s="119">
        <v>19828.775948964972</v>
      </c>
      <c r="BT103" s="119">
        <v>19486.727176199725</v>
      </c>
      <c r="BU103" s="119">
        <v>19414.993365902847</v>
      </c>
      <c r="BV103" s="119">
        <v>18383.100058230433</v>
      </c>
      <c r="BW103" s="119">
        <v>16021.867258447161</v>
      </c>
      <c r="BX103" s="119">
        <v>14103.483686549338</v>
      </c>
      <c r="BY103" s="119">
        <v>13602.496046245948</v>
      </c>
      <c r="BZ103" s="119">
        <v>12232.520529125868</v>
      </c>
      <c r="CA103" s="119">
        <v>10064.438793691095</v>
      </c>
      <c r="CB103" s="119">
        <v>7037.1211248270238</v>
      </c>
      <c r="CC103" s="120">
        <v>3510.0713658202139</v>
      </c>
    </row>
    <row r="104" spans="1:81" x14ac:dyDescent="0.4">
      <c r="B104" s="59" t="s">
        <v>399</v>
      </c>
      <c r="AH104" s="119">
        <v>1660.9944198626706</v>
      </c>
      <c r="AI104" s="119">
        <v>1538.9741992881754</v>
      </c>
      <c r="AJ104" s="119">
        <v>1600.6171739765598</v>
      </c>
      <c r="AK104" s="119">
        <v>2203.7742902759605</v>
      </c>
      <c r="AL104" s="119">
        <v>2841.4532518032806</v>
      </c>
      <c r="AM104" s="119">
        <v>3374.3518478817969</v>
      </c>
      <c r="AN104" s="119">
        <v>3616.8083102216806</v>
      </c>
      <c r="AO104" s="119">
        <v>4020.5960816416468</v>
      </c>
      <c r="AP104" s="119">
        <v>4289.2858610629582</v>
      </c>
      <c r="AQ104" s="119">
        <v>4239.4407607048661</v>
      </c>
      <c r="AR104" s="119">
        <v>3627.1975642871776</v>
      </c>
      <c r="AS104" s="119">
        <v>3707.1788821095915</v>
      </c>
      <c r="AT104" s="119">
        <v>4326.9916779869573</v>
      </c>
      <c r="AU104" s="119">
        <v>5421.1994026196962</v>
      </c>
      <c r="AV104" s="119">
        <v>6501.9490813913271</v>
      </c>
      <c r="AW104" s="119">
        <v>7154.7227374648473</v>
      </c>
      <c r="AX104" s="119">
        <v>8147.331574725863</v>
      </c>
      <c r="AY104" s="119">
        <v>8573.4917885891828</v>
      </c>
      <c r="AZ104" s="119">
        <v>8614.6367200575769</v>
      </c>
      <c r="BA104" s="119">
        <v>8380.0224529586503</v>
      </c>
      <c r="BB104" s="119">
        <v>8069.9047807277211</v>
      </c>
      <c r="BC104" s="119">
        <v>7908.0942112358161</v>
      </c>
      <c r="BD104" s="119">
        <v>7587.6663889433494</v>
      </c>
      <c r="BE104" s="119">
        <v>7457.2864350012223</v>
      </c>
      <c r="BF104" s="119">
        <v>7428.380510767026</v>
      </c>
      <c r="BG104" s="119">
        <v>7705.3069210994954</v>
      </c>
      <c r="BH104" s="190">
        <v>7902.8155052792254</v>
      </c>
      <c r="BI104" s="119">
        <v>7954.3376277383159</v>
      </c>
      <c r="BJ104" s="119">
        <v>7960.6441432238089</v>
      </c>
      <c r="BK104" s="119">
        <v>8120.5398607075122</v>
      </c>
      <c r="BL104" s="190">
        <v>7042.0282240688612</v>
      </c>
      <c r="BM104" s="119">
        <v>7416.6132437723172</v>
      </c>
      <c r="BN104" s="119">
        <v>6990.0954988878502</v>
      </c>
      <c r="BO104" s="119">
        <v>6400.060579048878</v>
      </c>
      <c r="BP104" s="119">
        <v>5819.8017947123099</v>
      </c>
      <c r="BQ104" s="119">
        <v>5171.4799442155409</v>
      </c>
      <c r="BR104" s="119">
        <v>4705.4165303974687</v>
      </c>
      <c r="BS104" s="119">
        <v>4377.6651537232447</v>
      </c>
      <c r="BT104" s="119">
        <v>3917.0799470792122</v>
      </c>
      <c r="BU104" s="119">
        <v>3557.6727948467219</v>
      </c>
      <c r="BV104" s="119">
        <v>2978.3435190346386</v>
      </c>
      <c r="BW104" s="119">
        <v>2073.096922170158</v>
      </c>
      <c r="BX104" s="119">
        <v>1505.4407477183959</v>
      </c>
      <c r="BY104" s="119">
        <v>1291.2625889745486</v>
      </c>
      <c r="BZ104" s="119">
        <v>1133.6019125395605</v>
      </c>
      <c r="CA104" s="119">
        <v>997.1761286078563</v>
      </c>
      <c r="CB104" s="119">
        <v>888.31641901438297</v>
      </c>
      <c r="CC104" s="120">
        <v>748.18102458848387</v>
      </c>
    </row>
    <row r="105" spans="1:81" x14ac:dyDescent="0.4">
      <c r="B105" s="59" t="s">
        <v>400</v>
      </c>
      <c r="AH105" s="119">
        <v>3059.3596410932837</v>
      </c>
      <c r="AI105" s="119">
        <v>2723.0565727141729</v>
      </c>
      <c r="AJ105" s="119">
        <v>3354.1762488311156</v>
      </c>
      <c r="AK105" s="119">
        <v>5569.7793998368488</v>
      </c>
      <c r="AL105" s="119">
        <v>8502.35959704575</v>
      </c>
      <c r="AM105" s="119">
        <v>10234.080836109179</v>
      </c>
      <c r="AN105" s="119">
        <v>11012.697399667757</v>
      </c>
      <c r="AO105" s="119">
        <v>11792.434948712711</v>
      </c>
      <c r="AP105" s="119">
        <v>11765.373008324617</v>
      </c>
      <c r="AQ105" s="119">
        <v>10446.312674349139</v>
      </c>
      <c r="AR105" s="119">
        <v>7892.2568726584141</v>
      </c>
      <c r="AS105" s="119">
        <v>6671.3336052958794</v>
      </c>
      <c r="AT105" s="119">
        <v>7011.3919965944842</v>
      </c>
      <c r="AU105" s="119">
        <v>9454.6937387420949</v>
      </c>
      <c r="AV105" s="119">
        <v>12182.938155284935</v>
      </c>
      <c r="AW105" s="119">
        <v>12912.577469919879</v>
      </c>
      <c r="AX105" s="119">
        <v>11825.856692329175</v>
      </c>
      <c r="AY105" s="119">
        <v>11012.012337215092</v>
      </c>
      <c r="AZ105" s="119">
        <v>9630.2949249024805</v>
      </c>
      <c r="BA105" s="119">
        <v>7891.9991330504108</v>
      </c>
      <c r="BB105" s="119">
        <v>6773.2436520258461</v>
      </c>
      <c r="BC105" s="119">
        <v>5995.9831565755157</v>
      </c>
      <c r="BD105" s="119">
        <v>5083.7695719083149</v>
      </c>
      <c r="BE105" s="119">
        <v>4444.8459062571974</v>
      </c>
      <c r="BF105" s="119">
        <v>4372.7562325828121</v>
      </c>
      <c r="BG105" s="119">
        <v>4107.1157089838298</v>
      </c>
      <c r="BH105" s="190">
        <v>3922.4453054153519</v>
      </c>
      <c r="BI105" s="119">
        <v>4184.6072782913261</v>
      </c>
      <c r="BJ105" s="119">
        <v>4390.3328387464262</v>
      </c>
      <c r="BK105" s="119">
        <v>4187.7020111041465</v>
      </c>
      <c r="BL105" s="190">
        <v>4913.7460080101873</v>
      </c>
      <c r="BM105" s="119">
        <v>8105.0162475652223</v>
      </c>
      <c r="BN105" s="119">
        <v>8478.8738576083269</v>
      </c>
      <c r="BO105" s="119">
        <v>9395.5207266239267</v>
      </c>
      <c r="BP105" s="119">
        <v>9897.4406655918829</v>
      </c>
      <c r="BQ105" s="119">
        <v>8412.1023973281644</v>
      </c>
      <c r="BR105" s="119">
        <v>6008.6470407397892</v>
      </c>
      <c r="BS105" s="119">
        <v>4574.7383226801239</v>
      </c>
      <c r="BT105" s="119">
        <v>3698.4103682137688</v>
      </c>
      <c r="BU105" s="119">
        <v>3238.9425738490854</v>
      </c>
      <c r="BV105" s="119">
        <v>2461.4882569042775</v>
      </c>
      <c r="BW105" s="119">
        <v>1207.7656031157192</v>
      </c>
      <c r="BX105" s="119">
        <v>1029.8331182456843</v>
      </c>
      <c r="BY105" s="119">
        <v>381.44811765382951</v>
      </c>
      <c r="BZ105" s="119">
        <v>215.1067953762481</v>
      </c>
      <c r="CA105" s="119">
        <v>163.49217305657672</v>
      </c>
      <c r="CB105" s="119">
        <v>134.41569699312339</v>
      </c>
      <c r="CC105" s="120">
        <v>163.37395168657739</v>
      </c>
    </row>
    <row r="106" spans="1:81" x14ac:dyDescent="0.4">
      <c r="B106" s="59" t="s">
        <v>401</v>
      </c>
      <c r="AH106" s="119">
        <v>166.90448091011976</v>
      </c>
      <c r="AI106" s="119">
        <v>173.18059028105029</v>
      </c>
      <c r="AJ106" s="119">
        <v>184.94922223536662</v>
      </c>
      <c r="AK106" s="119">
        <v>240.62381619339411</v>
      </c>
      <c r="AL106" s="119">
        <v>303.60490743807361</v>
      </c>
      <c r="AM106" s="119">
        <v>373.47957136965528</v>
      </c>
      <c r="AN106" s="119">
        <v>427.64637999520642</v>
      </c>
      <c r="AO106" s="119">
        <v>429.45753216319963</v>
      </c>
      <c r="AP106" s="119">
        <v>505.92615359721384</v>
      </c>
      <c r="AQ106" s="119">
        <v>631.44984777526713</v>
      </c>
      <c r="AR106" s="119">
        <v>944.0876420846389</v>
      </c>
      <c r="AS106" s="119">
        <v>969.37060039136384</v>
      </c>
      <c r="AT106" s="119">
        <v>1269.8655594457591</v>
      </c>
      <c r="AU106" s="119">
        <v>1592.7661365741235</v>
      </c>
      <c r="AV106" s="119">
        <v>1530.4617403934283</v>
      </c>
      <c r="AW106" s="119">
        <v>1828.4696740522672</v>
      </c>
      <c r="AX106" s="119">
        <v>2178.9019824332659</v>
      </c>
      <c r="AY106" s="119">
        <v>2558.3319728790279</v>
      </c>
      <c r="AZ106" s="119">
        <v>2612.3212111420339</v>
      </c>
      <c r="BA106" s="119">
        <v>2651.6798125777291</v>
      </c>
      <c r="BB106" s="119">
        <v>2412.4923831444512</v>
      </c>
      <c r="BC106" s="119">
        <v>1967.6231139446718</v>
      </c>
      <c r="BD106" s="119">
        <v>1828.2318093599026</v>
      </c>
      <c r="BE106" s="119">
        <v>1824.8853928178833</v>
      </c>
      <c r="BF106" s="119">
        <v>1846.6969176282228</v>
      </c>
      <c r="BG106" s="119">
        <v>2070.1011404370361</v>
      </c>
      <c r="BH106" s="190">
        <v>2444.5874347237145</v>
      </c>
      <c r="BI106" s="119">
        <v>2535.8659548080095</v>
      </c>
      <c r="BJ106" s="119">
        <v>2941.1924342149237</v>
      </c>
      <c r="BK106" s="119">
        <v>3081.1173041717375</v>
      </c>
      <c r="BL106" s="190">
        <v>4838.3964936128623</v>
      </c>
      <c r="BM106" s="119">
        <v>6011.0414082349998</v>
      </c>
      <c r="BN106" s="119">
        <v>7163.051697064262</v>
      </c>
      <c r="BO106" s="119">
        <v>7523.0174259611504</v>
      </c>
      <c r="BP106" s="119">
        <v>8120.7860685590367</v>
      </c>
      <c r="BQ106" s="119">
        <v>8698.7852768263219</v>
      </c>
      <c r="BR106" s="119">
        <v>9204.7730377472344</v>
      </c>
      <c r="BS106" s="119">
        <v>9370.9484894225297</v>
      </c>
      <c r="BT106" s="119">
        <v>8929.718737465364</v>
      </c>
      <c r="BU106" s="119">
        <v>8359.4096830203343</v>
      </c>
      <c r="BV106" s="119">
        <v>7564.0860761285649</v>
      </c>
      <c r="BW106" s="119">
        <v>6493.7304592839791</v>
      </c>
      <c r="BX106" s="119">
        <v>5511.3386890642014</v>
      </c>
      <c r="BY106" s="119">
        <v>4530.3526207922305</v>
      </c>
      <c r="BZ106" s="119">
        <v>3736.4402514122889</v>
      </c>
      <c r="CA106" s="119">
        <v>3112.1854291289933</v>
      </c>
      <c r="CB106" s="119">
        <v>2544.4110447619241</v>
      </c>
      <c r="CC106" s="120">
        <v>2301.6684282761416</v>
      </c>
    </row>
    <row r="107" spans="1:81" ht="26.25" customHeight="1" x14ac:dyDescent="0.4">
      <c r="B107" s="59" t="s">
        <v>407</v>
      </c>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v>6.9859351268935939</v>
      </c>
      <c r="BR107" s="119">
        <v>66.057064619006184</v>
      </c>
      <c r="BS107" s="119">
        <v>572.71563839131034</v>
      </c>
      <c r="BT107" s="119">
        <v>1805.2142387100291</v>
      </c>
      <c r="BU107" s="119">
        <v>3717.1781040181845</v>
      </c>
      <c r="BV107" s="119">
        <v>8893.0772805011438</v>
      </c>
      <c r="BW107" s="119">
        <v>19621.033442462234</v>
      </c>
      <c r="BX107" s="119">
        <v>39168.033276227485</v>
      </c>
      <c r="BY107" s="119">
        <v>43497.256660217732</v>
      </c>
      <c r="BZ107" s="119">
        <v>44368.259338005919</v>
      </c>
      <c r="CA107" s="119">
        <v>48235.400896814463</v>
      </c>
      <c r="CB107" s="119">
        <v>52976.446265047933</v>
      </c>
      <c r="CC107" s="120">
        <v>59372.376674216328</v>
      </c>
    </row>
    <row r="108" spans="1:81" ht="26.25" customHeight="1" x14ac:dyDescent="0.4">
      <c r="B108" s="60" t="s">
        <v>402</v>
      </c>
      <c r="AH108" s="119">
        <v>4564.1595692616711</v>
      </c>
      <c r="AI108" s="119">
        <v>4290.5395680369338</v>
      </c>
      <c r="AJ108" s="119">
        <v>4347.6729777231521</v>
      </c>
      <c r="AK108" s="119">
        <v>5531.4028006997842</v>
      </c>
      <c r="AL108" s="119">
        <v>5818.6261437606408</v>
      </c>
      <c r="AM108" s="119">
        <v>6049.9921300521946</v>
      </c>
      <c r="AN108" s="119">
        <v>6485.5108327329335</v>
      </c>
      <c r="AO108" s="119">
        <v>6729.0818960056531</v>
      </c>
      <c r="AP108" s="119">
        <v>6645.3355972776462</v>
      </c>
      <c r="AQ108" s="119">
        <v>6366.5750932441506</v>
      </c>
      <c r="AR108" s="119">
        <v>6788.3273631357051</v>
      </c>
      <c r="AS108" s="119">
        <v>6808.0081012096707</v>
      </c>
      <c r="AT108" s="119">
        <v>7062.150234450176</v>
      </c>
      <c r="AU108" s="119">
        <v>7463.9861129797564</v>
      </c>
      <c r="AV108" s="119">
        <v>8968.871815285489</v>
      </c>
      <c r="AW108" s="119">
        <v>9536.423644826893</v>
      </c>
      <c r="AX108" s="119">
        <v>9823.5422852372703</v>
      </c>
      <c r="AY108" s="119">
        <v>10102.112771039072</v>
      </c>
      <c r="AZ108" s="119">
        <v>9982.8936171828773</v>
      </c>
      <c r="BA108" s="119">
        <v>10204.495489043027</v>
      </c>
      <c r="BB108" s="119">
        <v>10081.869916395566</v>
      </c>
      <c r="BC108" s="119">
        <v>10640.27038257242</v>
      </c>
      <c r="BD108" s="119">
        <v>11320.527736642563</v>
      </c>
      <c r="BE108" s="119">
        <v>12179.945189250957</v>
      </c>
      <c r="BF108" s="119">
        <v>13075.854528578157</v>
      </c>
      <c r="BG108" s="119">
        <v>13438.833845688474</v>
      </c>
      <c r="BH108" s="119">
        <v>15258.046415217017</v>
      </c>
      <c r="BI108" s="119">
        <v>15531.662512456478</v>
      </c>
      <c r="BJ108" s="119">
        <v>16182.163913823453</v>
      </c>
      <c r="BK108" s="119">
        <v>16484.115719809695</v>
      </c>
      <c r="BL108" s="119">
        <v>17425.651818825128</v>
      </c>
      <c r="BM108" s="119">
        <v>18088.493559726154</v>
      </c>
      <c r="BN108" s="119">
        <v>18229.864411231876</v>
      </c>
      <c r="BO108" s="119">
        <v>17845.004251119146</v>
      </c>
      <c r="BP108" s="119">
        <v>17057.034440196097</v>
      </c>
      <c r="BQ108" s="119">
        <v>16230.713327062511</v>
      </c>
      <c r="BR108" s="119">
        <v>15501.869867198198</v>
      </c>
      <c r="BS108" s="119">
        <v>14729.180280528941</v>
      </c>
      <c r="BT108" s="119">
        <v>13675.58680718976</v>
      </c>
      <c r="BU108" s="119">
        <v>12892.691504104372</v>
      </c>
      <c r="BV108" s="119">
        <v>12039.352964667118</v>
      </c>
      <c r="BW108" s="119">
        <v>11575.465637034389</v>
      </c>
      <c r="BX108" s="119">
        <v>11272.279766860865</v>
      </c>
      <c r="BY108" s="119">
        <v>11773.948892631062</v>
      </c>
      <c r="BZ108" s="119">
        <v>11693.633994547554</v>
      </c>
      <c r="CA108" s="119">
        <v>11374.678685803912</v>
      </c>
      <c r="CB108" s="119">
        <v>11389.164811861307</v>
      </c>
      <c r="CC108" s="120">
        <v>11262.503164176933</v>
      </c>
    </row>
    <row r="109" spans="1:81" x14ac:dyDescent="0.4">
      <c r="B109" s="60" t="s">
        <v>379</v>
      </c>
      <c r="AH109" s="119">
        <v>5790.5311414239241</v>
      </c>
      <c r="AI109" s="119">
        <v>5287.8709868883961</v>
      </c>
      <c r="AJ109" s="119">
        <v>6002.7710935213427</v>
      </c>
      <c r="AK109" s="119">
        <v>9022.997391407629</v>
      </c>
      <c r="AL109" s="119">
        <v>12868.053372486651</v>
      </c>
      <c r="AM109" s="119">
        <v>15310.737816495712</v>
      </c>
      <c r="AN109" s="119">
        <v>16454.184864019149</v>
      </c>
      <c r="AO109" s="119">
        <v>17745.120027120403</v>
      </c>
      <c r="AP109" s="119">
        <v>18226.744210261204</v>
      </c>
      <c r="AQ109" s="119">
        <v>16931.583838940485</v>
      </c>
      <c r="AR109" s="119">
        <v>14184.419746563315</v>
      </c>
      <c r="AS109" s="119">
        <v>13235.351626837943</v>
      </c>
      <c r="AT109" s="119">
        <v>14851.908670427791</v>
      </c>
      <c r="AU109" s="119">
        <v>19165.684744878345</v>
      </c>
      <c r="AV109" s="119">
        <v>23798.933219117866</v>
      </c>
      <c r="AW109" s="119">
        <v>26376.379176127975</v>
      </c>
      <c r="AX109" s="119">
        <v>27768.83944784127</v>
      </c>
      <c r="AY109" s="119">
        <v>28644.301004336245</v>
      </c>
      <c r="AZ109" s="119">
        <v>27848.24890599124</v>
      </c>
      <c r="BA109" s="119">
        <v>26413.468319022515</v>
      </c>
      <c r="BB109" s="119">
        <v>25157.146836221156</v>
      </c>
      <c r="BC109" s="119">
        <v>24230.776821701867</v>
      </c>
      <c r="BD109" s="119">
        <v>23308.492985093049</v>
      </c>
      <c r="BE109" s="119">
        <v>23151.586013007392</v>
      </c>
      <c r="BF109" s="119">
        <v>23945.939276308865</v>
      </c>
      <c r="BG109" s="119">
        <v>24302.362852784445</v>
      </c>
      <c r="BH109" s="119">
        <v>24648.692970167922</v>
      </c>
      <c r="BI109" s="119">
        <v>25165.034136355251</v>
      </c>
      <c r="BJ109" s="119">
        <v>26294.284763891981</v>
      </c>
      <c r="BK109" s="119">
        <v>27134.705044056489</v>
      </c>
      <c r="BL109" s="119">
        <v>28056.365267740755</v>
      </c>
      <c r="BM109" s="119">
        <v>34142.993150501607</v>
      </c>
      <c r="BN109" s="119">
        <v>35674.641874020497</v>
      </c>
      <c r="BO109" s="119">
        <v>36973.623667235508</v>
      </c>
      <c r="BP109" s="119">
        <v>38670.37112358804</v>
      </c>
      <c r="BQ109" s="119">
        <v>38289.287032347172</v>
      </c>
      <c r="BR109" s="119">
        <v>37966.521653859905</v>
      </c>
      <c r="BS109" s="119">
        <v>38161.452395930071</v>
      </c>
      <c r="BT109" s="119">
        <v>37421.712139477713</v>
      </c>
      <c r="BU109" s="119">
        <v>38036.293185308794</v>
      </c>
      <c r="BV109" s="119">
        <v>40174.862517951733</v>
      </c>
      <c r="BW109" s="119">
        <v>45332.599944250884</v>
      </c>
      <c r="BX109" s="119">
        <v>61287.75685827808</v>
      </c>
      <c r="BY109" s="119">
        <v>63264.738894570946</v>
      </c>
      <c r="BZ109" s="119">
        <v>61746.019894464254</v>
      </c>
      <c r="CA109" s="119">
        <v>62633.278867866538</v>
      </c>
      <c r="CB109" s="119">
        <v>63639.165526210316</v>
      </c>
      <c r="CC109" s="120">
        <v>66145.93918077233</v>
      </c>
    </row>
    <row r="110" spans="1:81" s="75" customFormat="1" x14ac:dyDescent="0.4">
      <c r="A110" s="128"/>
      <c r="B110" s="75" t="s">
        <v>129</v>
      </c>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52">
        <f t="shared" ref="AH110:CC110" si="1">AH109+AH108</f>
        <v>10354.690710685594</v>
      </c>
      <c r="AI110" s="52">
        <f t="shared" si="1"/>
        <v>9578.4105549253291</v>
      </c>
      <c r="AJ110" s="52">
        <f t="shared" si="1"/>
        <v>10350.444071244496</v>
      </c>
      <c r="AK110" s="52">
        <f t="shared" si="1"/>
        <v>14554.400192107412</v>
      </c>
      <c r="AL110" s="52">
        <f t="shared" si="1"/>
        <v>18686.679516247292</v>
      </c>
      <c r="AM110" s="52">
        <f t="shared" si="1"/>
        <v>21360.729946547908</v>
      </c>
      <c r="AN110" s="52">
        <f t="shared" si="1"/>
        <v>22939.695696752082</v>
      </c>
      <c r="AO110" s="52">
        <f t="shared" si="1"/>
        <v>24474.201923126056</v>
      </c>
      <c r="AP110" s="52">
        <f t="shared" si="1"/>
        <v>24872.079807538852</v>
      </c>
      <c r="AQ110" s="52">
        <f t="shared" si="1"/>
        <v>23298.158932184637</v>
      </c>
      <c r="AR110" s="52">
        <f t="shared" si="1"/>
        <v>20972.747109699019</v>
      </c>
      <c r="AS110" s="52">
        <f t="shared" si="1"/>
        <v>20043.359728047613</v>
      </c>
      <c r="AT110" s="52">
        <f t="shared" si="1"/>
        <v>21914.058904877966</v>
      </c>
      <c r="AU110" s="52">
        <f t="shared" si="1"/>
        <v>26629.670857858102</v>
      </c>
      <c r="AV110" s="52">
        <f t="shared" si="1"/>
        <v>32767.805034403355</v>
      </c>
      <c r="AW110" s="52">
        <f t="shared" si="1"/>
        <v>35912.802820954865</v>
      </c>
      <c r="AX110" s="52">
        <f t="shared" si="1"/>
        <v>37592.381733078539</v>
      </c>
      <c r="AY110" s="52">
        <f t="shared" si="1"/>
        <v>38746.413775375317</v>
      </c>
      <c r="AZ110" s="52">
        <f t="shared" si="1"/>
        <v>37831.142523174116</v>
      </c>
      <c r="BA110" s="52">
        <f t="shared" si="1"/>
        <v>36617.963808065542</v>
      </c>
      <c r="BB110" s="52">
        <f t="shared" si="1"/>
        <v>35239.016752616721</v>
      </c>
      <c r="BC110" s="52">
        <f t="shared" si="1"/>
        <v>34871.047204274291</v>
      </c>
      <c r="BD110" s="52">
        <f t="shared" si="1"/>
        <v>34629.020721735615</v>
      </c>
      <c r="BE110" s="52">
        <f t="shared" si="1"/>
        <v>35331.531202258353</v>
      </c>
      <c r="BF110" s="52">
        <f t="shared" si="1"/>
        <v>37021.79380488702</v>
      </c>
      <c r="BG110" s="52">
        <f t="shared" si="1"/>
        <v>37741.196698472922</v>
      </c>
      <c r="BH110" s="52">
        <f t="shared" si="1"/>
        <v>39906.739385384935</v>
      </c>
      <c r="BI110" s="52">
        <f t="shared" si="1"/>
        <v>40696.696648811732</v>
      </c>
      <c r="BJ110" s="52">
        <f t="shared" si="1"/>
        <v>42476.448677715438</v>
      </c>
      <c r="BK110" s="52">
        <f t="shared" si="1"/>
        <v>43618.820763866184</v>
      </c>
      <c r="BL110" s="52">
        <f t="shared" si="1"/>
        <v>45482.017086565887</v>
      </c>
      <c r="BM110" s="52">
        <f t="shared" si="1"/>
        <v>52231.486710227764</v>
      </c>
      <c r="BN110" s="52">
        <f t="shared" si="1"/>
        <v>53904.50628525237</v>
      </c>
      <c r="BO110" s="52">
        <f t="shared" si="1"/>
        <v>54818.627918354658</v>
      </c>
      <c r="BP110" s="52">
        <f t="shared" si="1"/>
        <v>55727.405563784137</v>
      </c>
      <c r="BQ110" s="52">
        <f t="shared" si="1"/>
        <v>54520.000359409685</v>
      </c>
      <c r="BR110" s="52">
        <f t="shared" si="1"/>
        <v>53468.391521058104</v>
      </c>
      <c r="BS110" s="52">
        <f t="shared" si="1"/>
        <v>52890.632676459012</v>
      </c>
      <c r="BT110" s="52">
        <f t="shared" si="1"/>
        <v>51097.298946667477</v>
      </c>
      <c r="BU110" s="52">
        <f t="shared" si="1"/>
        <v>50928.984689413162</v>
      </c>
      <c r="BV110" s="52">
        <f t="shared" si="1"/>
        <v>52214.215482618849</v>
      </c>
      <c r="BW110" s="52">
        <f t="shared" si="1"/>
        <v>56908.065581285271</v>
      </c>
      <c r="BX110" s="52">
        <f t="shared" si="1"/>
        <v>72560.03662513895</v>
      </c>
      <c r="BY110" s="52">
        <f t="shared" si="1"/>
        <v>75038.687787202012</v>
      </c>
      <c r="BZ110" s="52">
        <f t="shared" si="1"/>
        <v>73439.65388901181</v>
      </c>
      <c r="CA110" s="52">
        <f t="shared" si="1"/>
        <v>74007.957553670451</v>
      </c>
      <c r="CB110" s="52">
        <f t="shared" si="1"/>
        <v>75028.330338071624</v>
      </c>
      <c r="CC110" s="53">
        <f t="shared" si="1"/>
        <v>77408.442344949261</v>
      </c>
    </row>
    <row r="111" spans="1:81" ht="15.4" thickBot="1" x14ac:dyDescent="0.45">
      <c r="A111" s="131"/>
      <c r="B111" s="87"/>
      <c r="C111" s="87"/>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218"/>
      <c r="BE111" s="218"/>
      <c r="BF111" s="218"/>
      <c r="BG111" s="218"/>
      <c r="BH111" s="218"/>
      <c r="BI111" s="218"/>
      <c r="BJ111" s="218"/>
      <c r="BK111" s="218"/>
      <c r="BL111" s="218"/>
      <c r="BM111" s="218"/>
      <c r="BN111" s="218"/>
      <c r="BO111" s="218"/>
      <c r="BP111" s="218"/>
      <c r="BQ111" s="218"/>
      <c r="BR111" s="218"/>
      <c r="BS111" s="218"/>
      <c r="BT111" s="92"/>
      <c r="BU111" s="92"/>
      <c r="BV111" s="92"/>
      <c r="BW111" s="92"/>
      <c r="BX111" s="92"/>
      <c r="BY111" s="92"/>
      <c r="BZ111" s="92"/>
      <c r="CA111" s="92"/>
      <c r="CB111" s="92"/>
      <c r="CC111" s="9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7"/>
  <sheetViews>
    <sheetView zoomScale="70" zoomScaleNormal="70" workbookViewId="0">
      <pane xSplit="3" ySplit="4" topLeftCell="BW5" activePane="bottomRight" state="frozen"/>
      <selection pane="topRight" activeCell="D1" sqref="D1"/>
      <selection pane="bottomLeft" activeCell="A5" sqref="A5"/>
      <selection pane="bottomRight" activeCell="A2" sqref="A2"/>
    </sheetView>
  </sheetViews>
  <sheetFormatPr defaultColWidth="9.1328125" defaultRowHeight="15" x14ac:dyDescent="0.4"/>
  <cols>
    <col min="1" max="1" width="23.1328125" style="169" bestFit="1" customWidth="1"/>
    <col min="2" max="2" width="75.73046875" style="161" customWidth="1"/>
    <col min="3" max="3" width="25.73046875" style="161" customWidth="1"/>
    <col min="4" max="75" width="12.73046875" style="183" customWidth="1"/>
    <col min="76" max="81" width="12.73046875" style="161" customWidth="1"/>
    <col min="82" max="82" width="9.1328125" style="161" customWidth="1"/>
    <col min="83" max="16384" width="9.1328125" style="161"/>
  </cols>
  <sheetData>
    <row r="1" spans="1:81" s="158" customFormat="1" ht="25.5" customHeight="1" thickBot="1" x14ac:dyDescent="0.4">
      <c r="A1" s="14" t="s">
        <v>44</v>
      </c>
      <c r="B1" s="42" t="s">
        <v>83</v>
      </c>
      <c r="C1" s="76"/>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row>
    <row r="2" spans="1:81" ht="33" customHeight="1" x14ac:dyDescent="0.4">
      <c r="A2" s="44" t="s">
        <v>45</v>
      </c>
      <c r="B2" s="159" t="s">
        <v>413</v>
      </c>
      <c r="C2" s="160"/>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164" customFormat="1" x14ac:dyDescent="0.4">
      <c r="A3" s="78">
        <v>2020</v>
      </c>
      <c r="B3" s="162" t="s">
        <v>371</v>
      </c>
      <c r="C3" s="163"/>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80"/>
      <c r="B4" s="165" t="s">
        <v>305</v>
      </c>
      <c r="C4" s="166"/>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8"/>
    </row>
    <row r="5" spans="1:81" ht="27" customHeight="1" x14ac:dyDescent="0.4">
      <c r="B5" s="182" t="s">
        <v>372</v>
      </c>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209" t="s">
        <v>373</v>
      </c>
      <c r="BI5" s="171"/>
      <c r="BJ5" s="171"/>
      <c r="BK5" s="171"/>
      <c r="BL5" s="171"/>
      <c r="BM5" s="171"/>
      <c r="BN5" s="171"/>
      <c r="BO5" s="171"/>
      <c r="BP5" s="171"/>
      <c r="BQ5" s="171"/>
      <c r="BR5" s="171"/>
      <c r="BS5" s="171"/>
      <c r="BT5" s="171"/>
      <c r="BU5" s="171"/>
      <c r="BX5" s="183"/>
      <c r="BY5" s="183"/>
      <c r="BZ5" s="183"/>
      <c r="CA5" s="183"/>
      <c r="CB5" s="183"/>
      <c r="CC5" s="219"/>
    </row>
    <row r="6" spans="1:81" x14ac:dyDescent="0.4">
      <c r="B6" s="161" t="s">
        <v>414</v>
      </c>
      <c r="AH6" s="171">
        <v>0</v>
      </c>
      <c r="AI6" s="171">
        <v>1723</v>
      </c>
      <c r="AJ6" s="171">
        <v>1694</v>
      </c>
      <c r="AK6" s="171">
        <v>1738</v>
      </c>
      <c r="AL6" s="171">
        <v>1781</v>
      </c>
      <c r="AM6" s="171">
        <v>1651</v>
      </c>
      <c r="AN6" s="171">
        <v>1683</v>
      </c>
      <c r="AO6" s="171">
        <v>1717</v>
      </c>
      <c r="AP6" s="171">
        <v>1722</v>
      </c>
      <c r="AQ6" s="171">
        <v>1727</v>
      </c>
      <c r="AR6" s="171">
        <v>1719</v>
      </c>
      <c r="AS6" s="171">
        <v>1607</v>
      </c>
      <c r="AT6" s="171">
        <v>1675</v>
      </c>
      <c r="AU6" s="171">
        <v>1575</v>
      </c>
      <c r="AV6" s="171">
        <v>1643</v>
      </c>
      <c r="AW6" s="171">
        <v>1736</v>
      </c>
      <c r="AX6" s="171">
        <v>1765</v>
      </c>
      <c r="AY6" s="171">
        <v>1781</v>
      </c>
      <c r="AZ6" s="171">
        <v>1764</v>
      </c>
      <c r="BA6" s="171">
        <v>1705</v>
      </c>
      <c r="BB6" s="171">
        <v>1643</v>
      </c>
      <c r="BC6" s="171">
        <v>1620</v>
      </c>
      <c r="BD6" s="171">
        <v>1671</v>
      </c>
      <c r="BE6" s="171">
        <v>1750</v>
      </c>
      <c r="BF6" s="171">
        <v>1776</v>
      </c>
      <c r="BG6" s="171">
        <v>1979</v>
      </c>
      <c r="BH6" s="220">
        <v>2594</v>
      </c>
      <c r="BI6" s="171">
        <v>2700</v>
      </c>
      <c r="BJ6" s="171">
        <v>2729</v>
      </c>
      <c r="BK6" s="171">
        <v>2732</v>
      </c>
      <c r="BL6" s="171">
        <v>2724</v>
      </c>
      <c r="BM6" s="171">
        <v>2736</v>
      </c>
      <c r="BN6" s="171">
        <v>2718</v>
      </c>
      <c r="BO6" s="171">
        <v>2649</v>
      </c>
      <c r="BP6" s="171">
        <v>2505</v>
      </c>
      <c r="BQ6" s="171">
        <v>2380</v>
      </c>
      <c r="BR6" s="171">
        <v>2228</v>
      </c>
      <c r="BS6" s="171">
        <v>2098</v>
      </c>
      <c r="BT6" s="171">
        <v>1903</v>
      </c>
      <c r="BU6" s="171">
        <v>1792</v>
      </c>
      <c r="BV6" s="171">
        <v>1654</v>
      </c>
      <c r="BW6" s="171">
        <v>1616</v>
      </c>
      <c r="BX6" s="171">
        <v>1667</v>
      </c>
      <c r="BY6" s="171">
        <v>1658</v>
      </c>
      <c r="BZ6" s="171">
        <v>1596</v>
      </c>
      <c r="CA6" s="171">
        <v>1531</v>
      </c>
      <c r="CB6" s="171">
        <v>1515</v>
      </c>
      <c r="CC6" s="172">
        <v>1494</v>
      </c>
    </row>
    <row r="7" spans="1:81" x14ac:dyDescent="0.4">
      <c r="B7" s="161" t="s">
        <v>415</v>
      </c>
      <c r="AH7" s="171">
        <v>0</v>
      </c>
      <c r="AI7" s="171">
        <v>207</v>
      </c>
      <c r="AJ7" s="171">
        <v>205</v>
      </c>
      <c r="AK7" s="171">
        <v>221</v>
      </c>
      <c r="AL7" s="171">
        <v>240</v>
      </c>
      <c r="AM7" s="171">
        <v>241</v>
      </c>
      <c r="AN7" s="171">
        <v>273</v>
      </c>
      <c r="AO7" s="171">
        <v>301</v>
      </c>
      <c r="AP7" s="171">
        <v>327</v>
      </c>
      <c r="AQ7" s="171">
        <v>352</v>
      </c>
      <c r="AR7" s="171">
        <v>247</v>
      </c>
      <c r="AS7" s="171">
        <v>290</v>
      </c>
      <c r="AT7" s="171">
        <v>330</v>
      </c>
      <c r="AU7" s="171">
        <v>375</v>
      </c>
      <c r="AV7" s="171">
        <v>425</v>
      </c>
      <c r="AW7" s="171">
        <v>527</v>
      </c>
      <c r="AX7" s="171">
        <v>618</v>
      </c>
      <c r="AY7" s="171">
        <v>739</v>
      </c>
      <c r="AZ7" s="171">
        <v>786</v>
      </c>
      <c r="BA7" s="171">
        <v>849</v>
      </c>
      <c r="BB7" s="171">
        <v>898</v>
      </c>
      <c r="BC7" s="171">
        <v>932</v>
      </c>
      <c r="BD7" s="171">
        <v>994</v>
      </c>
      <c r="BE7" s="171">
        <v>1048</v>
      </c>
      <c r="BF7" s="171">
        <v>1091</v>
      </c>
      <c r="BG7" s="171">
        <v>1121</v>
      </c>
      <c r="BH7" s="220">
        <v>1213</v>
      </c>
      <c r="BI7" s="171">
        <v>1198</v>
      </c>
      <c r="BJ7" s="171">
        <v>1196</v>
      </c>
      <c r="BK7" s="171">
        <v>1196</v>
      </c>
      <c r="BL7" s="171">
        <v>1313</v>
      </c>
      <c r="BM7" s="171">
        <v>1446</v>
      </c>
      <c r="BN7" s="171">
        <v>1548</v>
      </c>
      <c r="BO7" s="171">
        <v>1658</v>
      </c>
      <c r="BP7" s="171">
        <v>1895</v>
      </c>
      <c r="BQ7" s="171">
        <v>2164</v>
      </c>
      <c r="BR7" s="171">
        <v>2373</v>
      </c>
      <c r="BS7" s="171">
        <v>2429</v>
      </c>
      <c r="BT7" s="171">
        <v>2408</v>
      </c>
      <c r="BU7" s="171">
        <v>2332</v>
      </c>
      <c r="BV7" s="171">
        <v>2166</v>
      </c>
      <c r="BW7" s="171">
        <v>1959</v>
      </c>
      <c r="BX7" s="171">
        <v>1876</v>
      </c>
      <c r="BY7" s="171">
        <v>1805</v>
      </c>
      <c r="BZ7" s="171">
        <v>1737</v>
      </c>
      <c r="CA7" s="171">
        <v>1602</v>
      </c>
      <c r="CB7" s="171">
        <v>1386</v>
      </c>
      <c r="CC7" s="172">
        <v>1124</v>
      </c>
    </row>
    <row r="8" spans="1:81" x14ac:dyDescent="0.4">
      <c r="B8" s="161" t="s">
        <v>416</v>
      </c>
      <c r="AH8" s="171">
        <v>0</v>
      </c>
      <c r="AI8" s="171">
        <v>306</v>
      </c>
      <c r="AJ8" s="171">
        <v>316</v>
      </c>
      <c r="AK8" s="171">
        <v>369</v>
      </c>
      <c r="AL8" s="171">
        <v>415</v>
      </c>
      <c r="AM8" s="171">
        <v>449</v>
      </c>
      <c r="AN8" s="171">
        <v>492</v>
      </c>
      <c r="AO8" s="171">
        <v>575</v>
      </c>
      <c r="AP8" s="171">
        <v>602</v>
      </c>
      <c r="AQ8" s="171">
        <v>629</v>
      </c>
      <c r="AR8" s="171">
        <v>694</v>
      </c>
      <c r="AS8" s="171">
        <v>756</v>
      </c>
      <c r="AT8" s="171">
        <v>793</v>
      </c>
      <c r="AU8" s="171">
        <v>871</v>
      </c>
      <c r="AV8" s="171">
        <v>957</v>
      </c>
      <c r="AW8" s="171">
        <v>1013</v>
      </c>
      <c r="AX8" s="171">
        <v>1039</v>
      </c>
      <c r="AY8" s="171">
        <v>1056</v>
      </c>
      <c r="AZ8" s="171">
        <v>1059</v>
      </c>
      <c r="BA8" s="171">
        <v>995</v>
      </c>
      <c r="BB8" s="171">
        <v>949</v>
      </c>
      <c r="BC8" s="171">
        <v>931</v>
      </c>
      <c r="BD8" s="171">
        <v>913</v>
      </c>
      <c r="BE8" s="171">
        <v>886</v>
      </c>
      <c r="BF8" s="171">
        <v>857</v>
      </c>
      <c r="BG8" s="171">
        <v>841</v>
      </c>
      <c r="BH8" s="220">
        <v>808</v>
      </c>
      <c r="BI8" s="171">
        <v>784</v>
      </c>
      <c r="BJ8" s="171">
        <v>776</v>
      </c>
      <c r="BK8" s="171">
        <v>753</v>
      </c>
      <c r="BL8" s="171">
        <v>737</v>
      </c>
      <c r="BM8" s="171">
        <v>706</v>
      </c>
      <c r="BN8" s="171">
        <v>653</v>
      </c>
      <c r="BO8" s="171">
        <v>589</v>
      </c>
      <c r="BP8" s="171">
        <v>534</v>
      </c>
      <c r="BQ8" s="171">
        <v>491</v>
      </c>
      <c r="BR8" s="171">
        <v>462</v>
      </c>
      <c r="BS8" s="171">
        <v>431</v>
      </c>
      <c r="BT8" s="171">
        <v>395</v>
      </c>
      <c r="BU8" s="171">
        <v>379</v>
      </c>
      <c r="BV8" s="171">
        <v>314</v>
      </c>
      <c r="BW8" s="171">
        <v>218</v>
      </c>
      <c r="BX8" s="171">
        <v>153</v>
      </c>
      <c r="BY8" s="171">
        <v>109</v>
      </c>
      <c r="BZ8" s="171">
        <v>76</v>
      </c>
      <c r="CA8" s="171">
        <v>51</v>
      </c>
      <c r="CB8" s="171">
        <v>30</v>
      </c>
      <c r="CC8" s="172">
        <v>16</v>
      </c>
    </row>
    <row r="9" spans="1:81" x14ac:dyDescent="0.4">
      <c r="B9" s="161" t="s">
        <v>417</v>
      </c>
      <c r="AH9" s="171">
        <v>0</v>
      </c>
      <c r="AI9" s="171">
        <v>551</v>
      </c>
      <c r="AJ9" s="171">
        <v>746</v>
      </c>
      <c r="AK9" s="171">
        <v>1179</v>
      </c>
      <c r="AL9" s="171">
        <v>1611</v>
      </c>
      <c r="AM9" s="171">
        <v>1813</v>
      </c>
      <c r="AN9" s="171">
        <v>1885</v>
      </c>
      <c r="AO9" s="171">
        <v>1892</v>
      </c>
      <c r="AP9" s="171">
        <v>1832</v>
      </c>
      <c r="AQ9" s="171">
        <v>1578</v>
      </c>
      <c r="AR9" s="171">
        <v>1249</v>
      </c>
      <c r="AS9" s="171">
        <v>1031</v>
      </c>
      <c r="AT9" s="171">
        <v>1007</v>
      </c>
      <c r="AU9" s="171">
        <v>1441</v>
      </c>
      <c r="AV9" s="171">
        <v>1753</v>
      </c>
      <c r="AW9" s="171">
        <v>1790</v>
      </c>
      <c r="AX9" s="171">
        <v>1800</v>
      </c>
      <c r="AY9" s="171">
        <v>1659</v>
      </c>
      <c r="AZ9" s="171">
        <v>1437</v>
      </c>
      <c r="BA9" s="171">
        <v>987</v>
      </c>
      <c r="BB9" s="171">
        <v>869</v>
      </c>
      <c r="BC9" s="171">
        <v>913</v>
      </c>
      <c r="BD9" s="171">
        <v>785</v>
      </c>
      <c r="BE9" s="171">
        <v>686</v>
      </c>
      <c r="BF9" s="171">
        <v>665</v>
      </c>
      <c r="BG9" s="171">
        <v>649</v>
      </c>
      <c r="BH9" s="220">
        <v>602</v>
      </c>
      <c r="BI9" s="171">
        <v>647</v>
      </c>
      <c r="BJ9" s="171">
        <v>706</v>
      </c>
      <c r="BK9" s="171">
        <v>622</v>
      </c>
      <c r="BL9" s="171">
        <v>716</v>
      </c>
      <c r="BM9" s="171">
        <v>1103</v>
      </c>
      <c r="BN9" s="171">
        <v>1091</v>
      </c>
      <c r="BO9" s="171">
        <v>1227</v>
      </c>
      <c r="BP9" s="171">
        <v>1260</v>
      </c>
      <c r="BQ9" s="171">
        <v>1059</v>
      </c>
      <c r="BR9" s="171">
        <v>721</v>
      </c>
      <c r="BS9" s="171">
        <v>531</v>
      </c>
      <c r="BT9" s="171">
        <v>432</v>
      </c>
      <c r="BU9" s="171">
        <v>339</v>
      </c>
      <c r="BV9" s="171">
        <v>277</v>
      </c>
      <c r="BW9" s="171">
        <v>138</v>
      </c>
      <c r="BX9" s="171">
        <v>92</v>
      </c>
      <c r="BY9" s="171">
        <v>16</v>
      </c>
      <c r="BZ9" s="171">
        <v>0</v>
      </c>
      <c r="CA9" s="171">
        <v>0</v>
      </c>
      <c r="CB9" s="171">
        <v>0</v>
      </c>
      <c r="CC9" s="172">
        <v>0</v>
      </c>
    </row>
    <row r="10" spans="1:81" x14ac:dyDescent="0.4">
      <c r="B10" s="161" t="s">
        <v>418</v>
      </c>
      <c r="AH10" s="171">
        <v>0</v>
      </c>
      <c r="AI10" s="171">
        <v>51</v>
      </c>
      <c r="AJ10" s="171">
        <v>49</v>
      </c>
      <c r="AK10" s="171">
        <v>77</v>
      </c>
      <c r="AL10" s="171">
        <v>110</v>
      </c>
      <c r="AM10" s="171">
        <v>182</v>
      </c>
      <c r="AN10" s="171">
        <v>208</v>
      </c>
      <c r="AO10" s="171">
        <v>224</v>
      </c>
      <c r="AP10" s="171">
        <v>228</v>
      </c>
      <c r="AQ10" s="171">
        <v>231</v>
      </c>
      <c r="AR10" s="171">
        <v>180</v>
      </c>
      <c r="AS10" s="171">
        <v>293</v>
      </c>
      <c r="AT10" s="171">
        <v>319</v>
      </c>
      <c r="AU10" s="171">
        <v>331</v>
      </c>
      <c r="AV10" s="171">
        <v>401</v>
      </c>
      <c r="AW10" s="171">
        <v>446</v>
      </c>
      <c r="AX10" s="171">
        <v>425</v>
      </c>
      <c r="AY10" s="171">
        <v>422</v>
      </c>
      <c r="AZ10" s="171">
        <v>444</v>
      </c>
      <c r="BA10" s="171">
        <v>394</v>
      </c>
      <c r="BB10" s="171">
        <v>345</v>
      </c>
      <c r="BC10" s="171">
        <v>339</v>
      </c>
      <c r="BD10" s="171">
        <v>323</v>
      </c>
      <c r="BE10" s="171">
        <v>301</v>
      </c>
      <c r="BF10" s="171">
        <v>265</v>
      </c>
      <c r="BG10" s="171">
        <v>256</v>
      </c>
      <c r="BH10" s="220">
        <v>166</v>
      </c>
      <c r="BI10" s="171">
        <v>160</v>
      </c>
      <c r="BJ10" s="171">
        <v>162</v>
      </c>
      <c r="BK10" s="171">
        <v>169</v>
      </c>
      <c r="BL10" s="171">
        <v>174</v>
      </c>
      <c r="BM10" s="171">
        <v>174</v>
      </c>
      <c r="BN10" s="171">
        <v>180</v>
      </c>
      <c r="BO10" s="171">
        <v>182</v>
      </c>
      <c r="BP10" s="171">
        <v>189</v>
      </c>
      <c r="BQ10" s="171">
        <v>196</v>
      </c>
      <c r="BR10" s="171">
        <v>199</v>
      </c>
      <c r="BS10" s="171">
        <v>202</v>
      </c>
      <c r="BT10" s="171">
        <v>202</v>
      </c>
      <c r="BU10" s="171">
        <v>204</v>
      </c>
      <c r="BV10" s="171">
        <v>179</v>
      </c>
      <c r="BW10" s="171">
        <v>141</v>
      </c>
      <c r="BX10" s="171">
        <v>108</v>
      </c>
      <c r="BY10" s="171">
        <v>78</v>
      </c>
      <c r="BZ10" s="171">
        <v>56</v>
      </c>
      <c r="CA10" s="171">
        <v>37</v>
      </c>
      <c r="CB10" s="171">
        <v>22</v>
      </c>
      <c r="CC10" s="172">
        <v>11</v>
      </c>
    </row>
    <row r="11" spans="1:81" ht="26.25" customHeight="1" x14ac:dyDescent="0.4">
      <c r="B11" s="198" t="s">
        <v>379</v>
      </c>
      <c r="AH11" s="171">
        <f t="shared" ref="AH11:CC11" si="0">SUM(AH7:AH10)</f>
        <v>0</v>
      </c>
      <c r="AI11" s="171">
        <f t="shared" si="0"/>
        <v>1115</v>
      </c>
      <c r="AJ11" s="171">
        <f t="shared" si="0"/>
        <v>1316</v>
      </c>
      <c r="AK11" s="171">
        <f t="shared" si="0"/>
        <v>1846</v>
      </c>
      <c r="AL11" s="171">
        <f t="shared" si="0"/>
        <v>2376</v>
      </c>
      <c r="AM11" s="171">
        <f t="shared" si="0"/>
        <v>2685</v>
      </c>
      <c r="AN11" s="171">
        <f t="shared" si="0"/>
        <v>2858</v>
      </c>
      <c r="AO11" s="171">
        <f t="shared" si="0"/>
        <v>2992</v>
      </c>
      <c r="AP11" s="171">
        <f t="shared" si="0"/>
        <v>2989</v>
      </c>
      <c r="AQ11" s="171">
        <f t="shared" si="0"/>
        <v>2790</v>
      </c>
      <c r="AR11" s="171">
        <f t="shared" si="0"/>
        <v>2370</v>
      </c>
      <c r="AS11" s="171">
        <f t="shared" si="0"/>
        <v>2370</v>
      </c>
      <c r="AT11" s="171">
        <f t="shared" si="0"/>
        <v>2449</v>
      </c>
      <c r="AU11" s="171">
        <f t="shared" si="0"/>
        <v>3018</v>
      </c>
      <c r="AV11" s="171">
        <f t="shared" si="0"/>
        <v>3536</v>
      </c>
      <c r="AW11" s="171">
        <f t="shared" si="0"/>
        <v>3776</v>
      </c>
      <c r="AX11" s="171">
        <f t="shared" si="0"/>
        <v>3882</v>
      </c>
      <c r="AY11" s="171">
        <f t="shared" si="0"/>
        <v>3876</v>
      </c>
      <c r="AZ11" s="171">
        <f t="shared" si="0"/>
        <v>3726</v>
      </c>
      <c r="BA11" s="171">
        <f t="shared" si="0"/>
        <v>3225</v>
      </c>
      <c r="BB11" s="171">
        <f t="shared" si="0"/>
        <v>3061</v>
      </c>
      <c r="BC11" s="171">
        <f t="shared" si="0"/>
        <v>3115</v>
      </c>
      <c r="BD11" s="171">
        <f t="shared" si="0"/>
        <v>3015</v>
      </c>
      <c r="BE11" s="171">
        <f t="shared" si="0"/>
        <v>2921</v>
      </c>
      <c r="BF11" s="171">
        <f t="shared" si="0"/>
        <v>2878</v>
      </c>
      <c r="BG11" s="171">
        <f t="shared" si="0"/>
        <v>2867</v>
      </c>
      <c r="BH11" s="220">
        <f t="shared" si="0"/>
        <v>2789</v>
      </c>
      <c r="BI11" s="171">
        <f t="shared" si="0"/>
        <v>2789</v>
      </c>
      <c r="BJ11" s="171">
        <f t="shared" si="0"/>
        <v>2840</v>
      </c>
      <c r="BK11" s="171">
        <f t="shared" si="0"/>
        <v>2740</v>
      </c>
      <c r="BL11" s="171">
        <f t="shared" si="0"/>
        <v>2940</v>
      </c>
      <c r="BM11" s="171">
        <f t="shared" si="0"/>
        <v>3429</v>
      </c>
      <c r="BN11" s="171">
        <f t="shared" si="0"/>
        <v>3472</v>
      </c>
      <c r="BO11" s="171">
        <f t="shared" si="0"/>
        <v>3656</v>
      </c>
      <c r="BP11" s="171">
        <f t="shared" si="0"/>
        <v>3878</v>
      </c>
      <c r="BQ11" s="171">
        <f t="shared" si="0"/>
        <v>3910</v>
      </c>
      <c r="BR11" s="171">
        <f t="shared" si="0"/>
        <v>3755</v>
      </c>
      <c r="BS11" s="171">
        <f t="shared" si="0"/>
        <v>3593</v>
      </c>
      <c r="BT11" s="171">
        <f t="shared" si="0"/>
        <v>3437</v>
      </c>
      <c r="BU11" s="171">
        <f t="shared" si="0"/>
        <v>3254</v>
      </c>
      <c r="BV11" s="171">
        <f t="shared" si="0"/>
        <v>2936</v>
      </c>
      <c r="BW11" s="171">
        <f t="shared" si="0"/>
        <v>2456</v>
      </c>
      <c r="BX11" s="171">
        <f t="shared" si="0"/>
        <v>2229</v>
      </c>
      <c r="BY11" s="171">
        <f t="shared" si="0"/>
        <v>2008</v>
      </c>
      <c r="BZ11" s="171">
        <f t="shared" si="0"/>
        <v>1869</v>
      </c>
      <c r="CA11" s="171">
        <f t="shared" si="0"/>
        <v>1690</v>
      </c>
      <c r="CB11" s="171">
        <f t="shared" si="0"/>
        <v>1438</v>
      </c>
      <c r="CC11" s="172">
        <f t="shared" si="0"/>
        <v>1151</v>
      </c>
    </row>
    <row r="12" spans="1:81" x14ac:dyDescent="0.4">
      <c r="B12" s="161" t="s">
        <v>380</v>
      </c>
      <c r="AH12" s="171">
        <f t="shared" ref="AH12:CC12" si="1">AH11+AH6</f>
        <v>0</v>
      </c>
      <c r="AI12" s="171">
        <f t="shared" si="1"/>
        <v>2838</v>
      </c>
      <c r="AJ12" s="171">
        <f t="shared" si="1"/>
        <v>3010</v>
      </c>
      <c r="AK12" s="171">
        <f t="shared" si="1"/>
        <v>3584</v>
      </c>
      <c r="AL12" s="171">
        <f t="shared" si="1"/>
        <v>4157</v>
      </c>
      <c r="AM12" s="171">
        <f t="shared" si="1"/>
        <v>4336</v>
      </c>
      <c r="AN12" s="171">
        <f t="shared" si="1"/>
        <v>4541</v>
      </c>
      <c r="AO12" s="171">
        <f t="shared" si="1"/>
        <v>4709</v>
      </c>
      <c r="AP12" s="171">
        <f t="shared" si="1"/>
        <v>4711</v>
      </c>
      <c r="AQ12" s="171">
        <f t="shared" si="1"/>
        <v>4517</v>
      </c>
      <c r="AR12" s="171">
        <f t="shared" si="1"/>
        <v>4089</v>
      </c>
      <c r="AS12" s="171">
        <f t="shared" si="1"/>
        <v>3977</v>
      </c>
      <c r="AT12" s="171">
        <f t="shared" si="1"/>
        <v>4124</v>
      </c>
      <c r="AU12" s="171">
        <f t="shared" si="1"/>
        <v>4593</v>
      </c>
      <c r="AV12" s="171">
        <f t="shared" si="1"/>
        <v>5179</v>
      </c>
      <c r="AW12" s="171">
        <f t="shared" si="1"/>
        <v>5512</v>
      </c>
      <c r="AX12" s="171">
        <f t="shared" si="1"/>
        <v>5647</v>
      </c>
      <c r="AY12" s="171">
        <f t="shared" si="1"/>
        <v>5657</v>
      </c>
      <c r="AZ12" s="171">
        <f t="shared" si="1"/>
        <v>5490</v>
      </c>
      <c r="BA12" s="171">
        <f t="shared" si="1"/>
        <v>4930</v>
      </c>
      <c r="BB12" s="171">
        <f t="shared" si="1"/>
        <v>4704</v>
      </c>
      <c r="BC12" s="171">
        <f t="shared" si="1"/>
        <v>4735</v>
      </c>
      <c r="BD12" s="171">
        <f t="shared" si="1"/>
        <v>4686</v>
      </c>
      <c r="BE12" s="171">
        <f t="shared" si="1"/>
        <v>4671</v>
      </c>
      <c r="BF12" s="171">
        <f t="shared" si="1"/>
        <v>4654</v>
      </c>
      <c r="BG12" s="171">
        <f t="shared" si="1"/>
        <v>4846</v>
      </c>
      <c r="BH12" s="220">
        <f t="shared" si="1"/>
        <v>5383</v>
      </c>
      <c r="BI12" s="171">
        <f t="shared" si="1"/>
        <v>5489</v>
      </c>
      <c r="BJ12" s="171">
        <f t="shared" si="1"/>
        <v>5569</v>
      </c>
      <c r="BK12" s="171">
        <f t="shared" si="1"/>
        <v>5472</v>
      </c>
      <c r="BL12" s="171">
        <f t="shared" si="1"/>
        <v>5664</v>
      </c>
      <c r="BM12" s="171">
        <f t="shared" si="1"/>
        <v>6165</v>
      </c>
      <c r="BN12" s="171">
        <f t="shared" si="1"/>
        <v>6190</v>
      </c>
      <c r="BO12" s="171">
        <f t="shared" si="1"/>
        <v>6305</v>
      </c>
      <c r="BP12" s="171">
        <f t="shared" si="1"/>
        <v>6383</v>
      </c>
      <c r="BQ12" s="171">
        <f t="shared" si="1"/>
        <v>6290</v>
      </c>
      <c r="BR12" s="171">
        <f t="shared" si="1"/>
        <v>5983</v>
      </c>
      <c r="BS12" s="171">
        <f t="shared" si="1"/>
        <v>5691</v>
      </c>
      <c r="BT12" s="171">
        <f t="shared" si="1"/>
        <v>5340</v>
      </c>
      <c r="BU12" s="171">
        <f t="shared" si="1"/>
        <v>5046</v>
      </c>
      <c r="BV12" s="171">
        <f t="shared" si="1"/>
        <v>4590</v>
      </c>
      <c r="BW12" s="171">
        <f t="shared" si="1"/>
        <v>4072</v>
      </c>
      <c r="BX12" s="171">
        <f t="shared" si="1"/>
        <v>3896</v>
      </c>
      <c r="BY12" s="171">
        <f t="shared" si="1"/>
        <v>3666</v>
      </c>
      <c r="BZ12" s="171">
        <f t="shared" si="1"/>
        <v>3465</v>
      </c>
      <c r="CA12" s="171">
        <f t="shared" si="1"/>
        <v>3221</v>
      </c>
      <c r="CB12" s="171">
        <f t="shared" si="1"/>
        <v>2953</v>
      </c>
      <c r="CC12" s="172">
        <f t="shared" si="1"/>
        <v>2645</v>
      </c>
    </row>
    <row r="13" spans="1:81" ht="26.25" customHeight="1" x14ac:dyDescent="0.4">
      <c r="B13" s="182" t="s">
        <v>381</v>
      </c>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220"/>
      <c r="BI13" s="171"/>
      <c r="BJ13" s="171"/>
      <c r="BK13" s="171"/>
      <c r="BL13" s="171"/>
      <c r="BM13" s="171"/>
      <c r="BN13" s="171"/>
      <c r="BO13" s="171"/>
      <c r="BP13" s="171"/>
      <c r="BQ13" s="171"/>
      <c r="BR13" s="171"/>
      <c r="BS13" s="171"/>
      <c r="BT13" s="171"/>
      <c r="BU13" s="171"/>
      <c r="BV13" s="171"/>
      <c r="BW13" s="171"/>
      <c r="BX13" s="171"/>
      <c r="BY13" s="171"/>
      <c r="BZ13" s="171"/>
      <c r="CA13" s="171"/>
      <c r="CB13" s="171"/>
      <c r="CC13" s="172"/>
    </row>
    <row r="14" spans="1:81" x14ac:dyDescent="0.4">
      <c r="B14" s="161" t="s">
        <v>414</v>
      </c>
      <c r="AH14" s="171"/>
      <c r="AI14" s="171"/>
      <c r="AJ14" s="171"/>
      <c r="AK14" s="171"/>
      <c r="AL14" s="171"/>
      <c r="AM14" s="171"/>
      <c r="AN14" s="171"/>
      <c r="AO14" s="171"/>
      <c r="AP14" s="171"/>
      <c r="AQ14" s="171"/>
      <c r="AR14" s="171"/>
      <c r="AS14" s="171"/>
      <c r="AT14" s="171"/>
      <c r="AU14" s="171"/>
      <c r="AV14" s="171"/>
      <c r="AW14" s="171"/>
      <c r="AX14" s="171"/>
      <c r="AY14" s="171"/>
      <c r="AZ14" s="171"/>
      <c r="BA14" s="171">
        <v>0</v>
      </c>
      <c r="BB14" s="171">
        <v>0</v>
      </c>
      <c r="BC14" s="171">
        <v>0</v>
      </c>
      <c r="BD14" s="171">
        <v>0</v>
      </c>
      <c r="BE14" s="171">
        <v>0</v>
      </c>
      <c r="BF14" s="171">
        <v>0</v>
      </c>
      <c r="BG14" s="171">
        <v>0</v>
      </c>
      <c r="BH14" s="220">
        <v>116</v>
      </c>
      <c r="BI14" s="171">
        <v>122</v>
      </c>
      <c r="BJ14" s="171">
        <v>121</v>
      </c>
      <c r="BK14" s="171">
        <v>120</v>
      </c>
      <c r="BL14" s="171">
        <v>118</v>
      </c>
      <c r="BM14" s="171">
        <v>121</v>
      </c>
      <c r="BN14" s="171">
        <v>119</v>
      </c>
      <c r="BO14" s="171">
        <v>111</v>
      </c>
      <c r="BP14" s="171">
        <v>99</v>
      </c>
      <c r="BQ14" s="171">
        <v>88</v>
      </c>
      <c r="BR14" s="171">
        <v>79</v>
      </c>
      <c r="BS14" s="171">
        <v>71</v>
      </c>
      <c r="BT14" s="171">
        <v>49</v>
      </c>
      <c r="BU14" s="171">
        <v>45</v>
      </c>
      <c r="BV14" s="171"/>
      <c r="BW14" s="171"/>
      <c r="BX14" s="171"/>
      <c r="BY14" s="171"/>
      <c r="BZ14" s="171"/>
      <c r="CA14" s="171"/>
      <c r="CB14" s="171"/>
      <c r="CC14" s="172"/>
    </row>
    <row r="15" spans="1:81" x14ac:dyDescent="0.4">
      <c r="B15" s="161" t="s">
        <v>415</v>
      </c>
      <c r="AH15" s="171"/>
      <c r="AI15" s="171"/>
      <c r="AJ15" s="171"/>
      <c r="AK15" s="171"/>
      <c r="AL15" s="171"/>
      <c r="AM15" s="171"/>
      <c r="AN15" s="171"/>
      <c r="AO15" s="171"/>
      <c r="AP15" s="171"/>
      <c r="AQ15" s="171"/>
      <c r="AR15" s="171"/>
      <c r="AS15" s="171"/>
      <c r="AT15" s="171"/>
      <c r="AU15" s="171"/>
      <c r="AV15" s="171"/>
      <c r="AW15" s="171"/>
      <c r="AX15" s="171"/>
      <c r="AY15" s="171"/>
      <c r="AZ15" s="171"/>
      <c r="BA15" s="171">
        <v>0</v>
      </c>
      <c r="BB15" s="171">
        <v>0</v>
      </c>
      <c r="BC15" s="171">
        <v>0</v>
      </c>
      <c r="BD15" s="171">
        <v>0</v>
      </c>
      <c r="BE15" s="171">
        <v>0</v>
      </c>
      <c r="BF15" s="171">
        <v>0</v>
      </c>
      <c r="BG15" s="171">
        <v>0</v>
      </c>
      <c r="BH15" s="220">
        <v>70</v>
      </c>
      <c r="BI15" s="171">
        <v>66</v>
      </c>
      <c r="BJ15" s="171">
        <v>61</v>
      </c>
      <c r="BK15" s="171">
        <v>57</v>
      </c>
      <c r="BL15" s="171">
        <v>53</v>
      </c>
      <c r="BM15" s="171">
        <v>58</v>
      </c>
      <c r="BN15" s="171">
        <v>65</v>
      </c>
      <c r="BO15" s="171">
        <v>61</v>
      </c>
      <c r="BP15" s="171">
        <v>60</v>
      </c>
      <c r="BQ15" s="171">
        <v>57</v>
      </c>
      <c r="BR15" s="171">
        <v>55</v>
      </c>
      <c r="BS15" s="171">
        <v>52</v>
      </c>
      <c r="BT15" s="171">
        <v>51</v>
      </c>
      <c r="BU15" s="171">
        <v>50</v>
      </c>
      <c r="BV15" s="171"/>
      <c r="BW15" s="171"/>
      <c r="BX15" s="171"/>
      <c r="BY15" s="171"/>
      <c r="BZ15" s="171"/>
      <c r="CA15" s="171"/>
      <c r="CB15" s="171"/>
      <c r="CC15" s="172"/>
    </row>
    <row r="16" spans="1:81" x14ac:dyDescent="0.4">
      <c r="B16" s="161" t="s">
        <v>416</v>
      </c>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v>0</v>
      </c>
      <c r="BB16" s="171">
        <v>0</v>
      </c>
      <c r="BC16" s="171">
        <v>0</v>
      </c>
      <c r="BD16" s="171">
        <v>0</v>
      </c>
      <c r="BE16" s="171">
        <v>0</v>
      </c>
      <c r="BF16" s="171">
        <v>0</v>
      </c>
      <c r="BG16" s="171">
        <v>0</v>
      </c>
      <c r="BH16" s="220">
        <v>28</v>
      </c>
      <c r="BI16" s="171">
        <v>25</v>
      </c>
      <c r="BJ16" s="171">
        <v>23</v>
      </c>
      <c r="BK16" s="171">
        <v>19</v>
      </c>
      <c r="BL16" s="171">
        <v>17</v>
      </c>
      <c r="BM16" s="171">
        <v>17</v>
      </c>
      <c r="BN16" s="171">
        <v>16</v>
      </c>
      <c r="BO16" s="171">
        <v>15</v>
      </c>
      <c r="BP16" s="171">
        <v>11</v>
      </c>
      <c r="BQ16" s="171">
        <v>8</v>
      </c>
      <c r="BR16" s="171">
        <v>8</v>
      </c>
      <c r="BS16" s="171">
        <v>7</v>
      </c>
      <c r="BT16" s="171">
        <v>6</v>
      </c>
      <c r="BU16" s="171">
        <v>6</v>
      </c>
      <c r="BV16" s="171"/>
      <c r="BW16" s="171"/>
      <c r="BX16" s="171"/>
      <c r="BY16" s="171"/>
      <c r="BZ16" s="171"/>
      <c r="CA16" s="171"/>
      <c r="CB16" s="171"/>
      <c r="CC16" s="172"/>
    </row>
    <row r="17" spans="2:81" x14ac:dyDescent="0.4">
      <c r="B17" s="161" t="s">
        <v>417</v>
      </c>
      <c r="AH17" s="171"/>
      <c r="AI17" s="171"/>
      <c r="AJ17" s="171"/>
      <c r="AK17" s="171"/>
      <c r="AL17" s="171"/>
      <c r="AM17" s="171"/>
      <c r="AN17" s="171"/>
      <c r="AO17" s="171"/>
      <c r="AP17" s="171"/>
      <c r="AQ17" s="171"/>
      <c r="AR17" s="171"/>
      <c r="AS17" s="171"/>
      <c r="AT17" s="171"/>
      <c r="AU17" s="171"/>
      <c r="AV17" s="171"/>
      <c r="AW17" s="171"/>
      <c r="AX17" s="171"/>
      <c r="AY17" s="171"/>
      <c r="AZ17" s="171"/>
      <c r="BA17" s="171">
        <v>0</v>
      </c>
      <c r="BB17" s="171">
        <v>0</v>
      </c>
      <c r="BC17" s="171">
        <v>0</v>
      </c>
      <c r="BD17" s="171">
        <v>0</v>
      </c>
      <c r="BE17" s="171">
        <v>0</v>
      </c>
      <c r="BF17" s="171">
        <v>0</v>
      </c>
      <c r="BG17" s="171">
        <v>0</v>
      </c>
      <c r="BH17" s="220">
        <v>12</v>
      </c>
      <c r="BI17" s="171">
        <v>10</v>
      </c>
      <c r="BJ17" s="171">
        <v>10</v>
      </c>
      <c r="BK17" s="171">
        <v>8</v>
      </c>
      <c r="BL17" s="171">
        <v>9</v>
      </c>
      <c r="BM17" s="171">
        <v>29</v>
      </c>
      <c r="BN17" s="171">
        <v>33</v>
      </c>
      <c r="BO17" s="171">
        <v>28</v>
      </c>
      <c r="BP17" s="171">
        <v>24</v>
      </c>
      <c r="BQ17" s="171">
        <v>16</v>
      </c>
      <c r="BR17" s="171">
        <v>9</v>
      </c>
      <c r="BS17" s="171">
        <v>6</v>
      </c>
      <c r="BT17" s="171">
        <v>3</v>
      </c>
      <c r="BU17" s="171">
        <v>2</v>
      </c>
      <c r="BV17" s="171"/>
      <c r="BW17" s="171"/>
      <c r="BX17" s="171"/>
      <c r="BY17" s="171"/>
      <c r="BZ17" s="171"/>
      <c r="CA17" s="171"/>
      <c r="CB17" s="171"/>
      <c r="CC17" s="172"/>
    </row>
    <row r="18" spans="2:81" x14ac:dyDescent="0.4">
      <c r="B18" s="161" t="s">
        <v>418</v>
      </c>
      <c r="AH18" s="171"/>
      <c r="AI18" s="171"/>
      <c r="AJ18" s="171"/>
      <c r="AK18" s="171"/>
      <c r="AL18" s="171"/>
      <c r="AM18" s="171"/>
      <c r="AN18" s="171"/>
      <c r="AO18" s="171"/>
      <c r="AP18" s="171"/>
      <c r="AQ18" s="171"/>
      <c r="AR18" s="171"/>
      <c r="AS18" s="171"/>
      <c r="AT18" s="171"/>
      <c r="AU18" s="171"/>
      <c r="AV18" s="171"/>
      <c r="AW18" s="171"/>
      <c r="AX18" s="171"/>
      <c r="AY18" s="171"/>
      <c r="AZ18" s="171"/>
      <c r="BA18" s="171">
        <v>0</v>
      </c>
      <c r="BB18" s="171">
        <v>0</v>
      </c>
      <c r="BC18" s="171">
        <v>0</v>
      </c>
      <c r="BD18" s="171">
        <v>0</v>
      </c>
      <c r="BE18" s="171">
        <v>0</v>
      </c>
      <c r="BF18" s="171">
        <v>0</v>
      </c>
      <c r="BG18" s="171">
        <v>0</v>
      </c>
      <c r="BH18" s="220">
        <v>11</v>
      </c>
      <c r="BI18" s="171">
        <v>10</v>
      </c>
      <c r="BJ18" s="171">
        <v>10</v>
      </c>
      <c r="BK18" s="171">
        <v>10</v>
      </c>
      <c r="BL18" s="171">
        <v>10</v>
      </c>
      <c r="BM18" s="171">
        <v>10</v>
      </c>
      <c r="BN18" s="171">
        <v>8</v>
      </c>
      <c r="BO18" s="171">
        <v>8</v>
      </c>
      <c r="BP18" s="171">
        <v>9</v>
      </c>
      <c r="BQ18" s="171">
        <v>9</v>
      </c>
      <c r="BR18" s="171">
        <v>8</v>
      </c>
      <c r="BS18" s="171">
        <v>8</v>
      </c>
      <c r="BT18" s="171">
        <v>8</v>
      </c>
      <c r="BU18" s="171">
        <v>8</v>
      </c>
      <c r="BV18" s="171"/>
      <c r="BW18" s="171"/>
      <c r="BX18" s="171"/>
      <c r="BY18" s="171"/>
      <c r="BZ18" s="171"/>
      <c r="CA18" s="171"/>
      <c r="CB18" s="171"/>
      <c r="CC18" s="172"/>
    </row>
    <row r="19" spans="2:81" ht="26.25" customHeight="1" x14ac:dyDescent="0.4">
      <c r="B19" s="198" t="s">
        <v>379</v>
      </c>
      <c r="AH19" s="171"/>
      <c r="AI19" s="171"/>
      <c r="AJ19" s="171"/>
      <c r="AK19" s="171"/>
      <c r="AL19" s="171"/>
      <c r="AM19" s="171"/>
      <c r="AN19" s="171"/>
      <c r="AO19" s="171"/>
      <c r="AP19" s="171"/>
      <c r="AQ19" s="171"/>
      <c r="AR19" s="171"/>
      <c r="AS19" s="171"/>
      <c r="AT19" s="171"/>
      <c r="AU19" s="171"/>
      <c r="AV19" s="171"/>
      <c r="AW19" s="171"/>
      <c r="AX19" s="171"/>
      <c r="AY19" s="171"/>
      <c r="AZ19" s="171"/>
      <c r="BA19" s="171">
        <f t="shared" ref="BA19:BU19" si="2">SUM(BA15:BA18)</f>
        <v>0</v>
      </c>
      <c r="BB19" s="171">
        <f t="shared" si="2"/>
        <v>0</v>
      </c>
      <c r="BC19" s="171">
        <f t="shared" si="2"/>
        <v>0</v>
      </c>
      <c r="BD19" s="171">
        <f t="shared" si="2"/>
        <v>0</v>
      </c>
      <c r="BE19" s="171">
        <f t="shared" si="2"/>
        <v>0</v>
      </c>
      <c r="BF19" s="171">
        <f t="shared" si="2"/>
        <v>0</v>
      </c>
      <c r="BG19" s="171">
        <f t="shared" si="2"/>
        <v>0</v>
      </c>
      <c r="BH19" s="220">
        <f t="shared" si="2"/>
        <v>121</v>
      </c>
      <c r="BI19" s="171">
        <f t="shared" si="2"/>
        <v>111</v>
      </c>
      <c r="BJ19" s="171">
        <f t="shared" si="2"/>
        <v>104</v>
      </c>
      <c r="BK19" s="171">
        <f t="shared" si="2"/>
        <v>94</v>
      </c>
      <c r="BL19" s="171">
        <f t="shared" si="2"/>
        <v>89</v>
      </c>
      <c r="BM19" s="171">
        <f t="shared" si="2"/>
        <v>114</v>
      </c>
      <c r="BN19" s="171">
        <f t="shared" si="2"/>
        <v>122</v>
      </c>
      <c r="BO19" s="171">
        <f t="shared" si="2"/>
        <v>112</v>
      </c>
      <c r="BP19" s="171">
        <f t="shared" si="2"/>
        <v>104</v>
      </c>
      <c r="BQ19" s="171">
        <f t="shared" si="2"/>
        <v>90</v>
      </c>
      <c r="BR19" s="171">
        <f t="shared" si="2"/>
        <v>80</v>
      </c>
      <c r="BS19" s="171">
        <f t="shared" si="2"/>
        <v>73</v>
      </c>
      <c r="BT19" s="171">
        <f t="shared" si="2"/>
        <v>68</v>
      </c>
      <c r="BU19" s="171">
        <f t="shared" si="2"/>
        <v>66</v>
      </c>
      <c r="BV19" s="171"/>
      <c r="BW19" s="171"/>
      <c r="BX19" s="171"/>
      <c r="BY19" s="171"/>
      <c r="BZ19" s="171"/>
      <c r="CA19" s="171"/>
      <c r="CB19" s="171"/>
      <c r="CC19" s="172"/>
    </row>
    <row r="20" spans="2:81" x14ac:dyDescent="0.4">
      <c r="B20" s="161" t="s">
        <v>380</v>
      </c>
      <c r="AH20" s="171"/>
      <c r="AI20" s="171"/>
      <c r="AJ20" s="171"/>
      <c r="AK20" s="171"/>
      <c r="AL20" s="171"/>
      <c r="AM20" s="171"/>
      <c r="AN20" s="171"/>
      <c r="AO20" s="171"/>
      <c r="AP20" s="171"/>
      <c r="AQ20" s="171"/>
      <c r="AR20" s="171"/>
      <c r="AS20" s="171"/>
      <c r="AT20" s="171"/>
      <c r="AU20" s="171"/>
      <c r="AV20" s="171"/>
      <c r="AW20" s="171"/>
      <c r="AX20" s="171"/>
      <c r="AY20" s="171"/>
      <c r="AZ20" s="171"/>
      <c r="BA20" s="171">
        <f t="shared" ref="BA20:BU20" si="3">BA19+BA14</f>
        <v>0</v>
      </c>
      <c r="BB20" s="171">
        <f t="shared" si="3"/>
        <v>0</v>
      </c>
      <c r="BC20" s="171">
        <f t="shared" si="3"/>
        <v>0</v>
      </c>
      <c r="BD20" s="171">
        <f t="shared" si="3"/>
        <v>0</v>
      </c>
      <c r="BE20" s="171">
        <f t="shared" si="3"/>
        <v>0</v>
      </c>
      <c r="BF20" s="171">
        <f t="shared" si="3"/>
        <v>0</v>
      </c>
      <c r="BG20" s="171">
        <f t="shared" si="3"/>
        <v>0</v>
      </c>
      <c r="BH20" s="220">
        <f t="shared" si="3"/>
        <v>237</v>
      </c>
      <c r="BI20" s="171">
        <f t="shared" si="3"/>
        <v>233</v>
      </c>
      <c r="BJ20" s="171">
        <f t="shared" si="3"/>
        <v>225</v>
      </c>
      <c r="BK20" s="171">
        <f t="shared" si="3"/>
        <v>214</v>
      </c>
      <c r="BL20" s="171">
        <f t="shared" si="3"/>
        <v>207</v>
      </c>
      <c r="BM20" s="171">
        <f t="shared" si="3"/>
        <v>235</v>
      </c>
      <c r="BN20" s="171">
        <f t="shared" si="3"/>
        <v>241</v>
      </c>
      <c r="BO20" s="171">
        <f t="shared" si="3"/>
        <v>223</v>
      </c>
      <c r="BP20" s="171">
        <f t="shared" si="3"/>
        <v>203</v>
      </c>
      <c r="BQ20" s="171">
        <f t="shared" si="3"/>
        <v>178</v>
      </c>
      <c r="BR20" s="171">
        <f t="shared" si="3"/>
        <v>159</v>
      </c>
      <c r="BS20" s="171">
        <f t="shared" si="3"/>
        <v>144</v>
      </c>
      <c r="BT20" s="171">
        <f t="shared" si="3"/>
        <v>117</v>
      </c>
      <c r="BU20" s="171">
        <f t="shared" si="3"/>
        <v>111</v>
      </c>
      <c r="BV20" s="171"/>
      <c r="BW20" s="171"/>
      <c r="BX20" s="171"/>
      <c r="BY20" s="171"/>
      <c r="BZ20" s="171"/>
      <c r="CA20" s="171"/>
      <c r="CB20" s="171"/>
      <c r="CC20" s="172"/>
    </row>
    <row r="21" spans="2:81" ht="26.25" customHeight="1" x14ac:dyDescent="0.4">
      <c r="B21" s="182" t="s">
        <v>389</v>
      </c>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2"/>
    </row>
    <row r="22" spans="2:81" x14ac:dyDescent="0.4">
      <c r="B22" s="161" t="s">
        <v>419</v>
      </c>
      <c r="AH22" s="171">
        <v>0</v>
      </c>
      <c r="AI22" s="171">
        <v>0</v>
      </c>
      <c r="AJ22" s="171">
        <v>96</v>
      </c>
      <c r="AK22" s="171">
        <v>124</v>
      </c>
      <c r="AL22" s="171">
        <v>165</v>
      </c>
      <c r="AM22" s="171">
        <v>195</v>
      </c>
      <c r="AN22" s="171">
        <v>201</v>
      </c>
      <c r="AO22" s="171">
        <v>200</v>
      </c>
      <c r="AP22" s="171">
        <v>210</v>
      </c>
      <c r="AQ22" s="171">
        <v>217</v>
      </c>
      <c r="AR22" s="171">
        <v>277</v>
      </c>
      <c r="AS22" s="171">
        <v>308</v>
      </c>
      <c r="AT22" s="171">
        <v>327</v>
      </c>
      <c r="AU22" s="171">
        <v>365</v>
      </c>
      <c r="AV22" s="171">
        <v>431</v>
      </c>
      <c r="AW22" s="171">
        <v>512</v>
      </c>
      <c r="AX22" s="171">
        <v>575</v>
      </c>
      <c r="AY22" s="171">
        <v>638</v>
      </c>
      <c r="AZ22" s="171">
        <v>714</v>
      </c>
      <c r="BA22" s="171">
        <v>758</v>
      </c>
      <c r="BB22" s="171">
        <v>782</v>
      </c>
      <c r="BC22" s="171">
        <v>537</v>
      </c>
      <c r="BD22" s="171">
        <v>0</v>
      </c>
      <c r="BE22" s="171">
        <v>0</v>
      </c>
      <c r="BF22" s="171">
        <v>0</v>
      </c>
      <c r="BG22" s="171">
        <v>0</v>
      </c>
      <c r="BH22" s="171">
        <v>0</v>
      </c>
      <c r="BI22" s="171">
        <v>0</v>
      </c>
      <c r="BJ22" s="171">
        <v>0</v>
      </c>
      <c r="BK22" s="171">
        <v>0</v>
      </c>
      <c r="BL22" s="171">
        <v>0</v>
      </c>
      <c r="BM22" s="171">
        <v>0</v>
      </c>
      <c r="BN22" s="171">
        <v>0</v>
      </c>
      <c r="BO22" s="171">
        <v>0</v>
      </c>
      <c r="BP22" s="171">
        <v>0</v>
      </c>
      <c r="BQ22" s="171">
        <v>0</v>
      </c>
      <c r="BR22" s="171">
        <v>0</v>
      </c>
      <c r="BS22" s="171">
        <v>0</v>
      </c>
      <c r="BT22" s="171">
        <v>0</v>
      </c>
      <c r="BU22" s="171">
        <v>0</v>
      </c>
      <c r="BV22" s="171">
        <v>0</v>
      </c>
      <c r="BW22" s="171">
        <v>0</v>
      </c>
      <c r="BX22" s="171">
        <v>0</v>
      </c>
      <c r="BY22" s="171">
        <v>0</v>
      </c>
      <c r="BZ22" s="171">
        <v>0</v>
      </c>
      <c r="CA22" s="171">
        <v>0</v>
      </c>
      <c r="CB22" s="171">
        <v>0</v>
      </c>
      <c r="CC22" s="172">
        <v>0</v>
      </c>
    </row>
    <row r="23" spans="2:81" x14ac:dyDescent="0.4">
      <c r="B23" s="161" t="s">
        <v>420</v>
      </c>
      <c r="AH23" s="171">
        <v>0</v>
      </c>
      <c r="AI23" s="171">
        <v>0</v>
      </c>
      <c r="AJ23" s="171">
        <v>51</v>
      </c>
      <c r="AK23" s="171">
        <v>60</v>
      </c>
      <c r="AL23" s="171">
        <v>72</v>
      </c>
      <c r="AM23" s="171">
        <v>80</v>
      </c>
      <c r="AN23" s="171">
        <v>82</v>
      </c>
      <c r="AO23" s="171">
        <v>82</v>
      </c>
      <c r="AP23" s="171">
        <v>87</v>
      </c>
      <c r="AQ23" s="171">
        <v>94</v>
      </c>
      <c r="AR23" s="171">
        <v>89</v>
      </c>
      <c r="AS23" s="171">
        <v>117</v>
      </c>
      <c r="AT23" s="171">
        <v>126</v>
      </c>
      <c r="AU23" s="171">
        <v>142</v>
      </c>
      <c r="AV23" s="171">
        <v>178</v>
      </c>
      <c r="AW23" s="171">
        <v>218</v>
      </c>
      <c r="AX23" s="171">
        <v>249</v>
      </c>
      <c r="AY23" s="171">
        <v>283</v>
      </c>
      <c r="AZ23" s="171">
        <v>320</v>
      </c>
      <c r="BA23" s="171">
        <v>357</v>
      </c>
      <c r="BB23" s="171">
        <v>392</v>
      </c>
      <c r="BC23" s="171">
        <v>277</v>
      </c>
      <c r="BD23" s="171">
        <v>0</v>
      </c>
      <c r="BE23" s="171">
        <v>0</v>
      </c>
      <c r="BF23" s="171">
        <v>0</v>
      </c>
      <c r="BG23" s="171">
        <v>0</v>
      </c>
      <c r="BH23" s="171">
        <v>0</v>
      </c>
      <c r="BI23" s="171">
        <v>0</v>
      </c>
      <c r="BJ23" s="171">
        <v>0</v>
      </c>
      <c r="BK23" s="171">
        <v>0</v>
      </c>
      <c r="BL23" s="171">
        <v>0</v>
      </c>
      <c r="BM23" s="171">
        <v>0</v>
      </c>
      <c r="BN23" s="171">
        <v>0</v>
      </c>
      <c r="BO23" s="171">
        <v>0</v>
      </c>
      <c r="BP23" s="171">
        <v>0</v>
      </c>
      <c r="BQ23" s="171">
        <v>0</v>
      </c>
      <c r="BR23" s="171">
        <v>0</v>
      </c>
      <c r="BS23" s="171">
        <v>0</v>
      </c>
      <c r="BT23" s="171">
        <v>0</v>
      </c>
      <c r="BU23" s="171">
        <v>0</v>
      </c>
      <c r="BV23" s="171">
        <v>0</v>
      </c>
      <c r="BW23" s="171">
        <v>0</v>
      </c>
      <c r="BX23" s="171">
        <v>0</v>
      </c>
      <c r="BY23" s="171">
        <v>0</v>
      </c>
      <c r="BZ23" s="171">
        <v>0</v>
      </c>
      <c r="CA23" s="171">
        <v>0</v>
      </c>
      <c r="CB23" s="171">
        <v>0</v>
      </c>
      <c r="CC23" s="172">
        <v>0</v>
      </c>
    </row>
    <row r="24" spans="2:81" x14ac:dyDescent="0.4">
      <c r="B24" s="161" t="s">
        <v>421</v>
      </c>
      <c r="AH24" s="171">
        <v>0</v>
      </c>
      <c r="AI24" s="171">
        <v>0</v>
      </c>
      <c r="AJ24" s="171">
        <v>45</v>
      </c>
      <c r="AK24" s="171">
        <v>64</v>
      </c>
      <c r="AL24" s="171">
        <v>93</v>
      </c>
      <c r="AM24" s="171">
        <v>115</v>
      </c>
      <c r="AN24" s="171">
        <v>120</v>
      </c>
      <c r="AO24" s="171">
        <v>118</v>
      </c>
      <c r="AP24" s="171">
        <v>123</v>
      </c>
      <c r="AQ24" s="171">
        <v>123</v>
      </c>
      <c r="AR24" s="171">
        <v>188</v>
      </c>
      <c r="AS24" s="171">
        <v>190</v>
      </c>
      <c r="AT24" s="171">
        <v>201</v>
      </c>
      <c r="AU24" s="171">
        <v>223</v>
      </c>
      <c r="AV24" s="171">
        <v>253</v>
      </c>
      <c r="AW24" s="171">
        <v>294</v>
      </c>
      <c r="AX24" s="171">
        <v>326</v>
      </c>
      <c r="AY24" s="171">
        <v>355</v>
      </c>
      <c r="AZ24" s="171">
        <v>394</v>
      </c>
      <c r="BA24" s="171">
        <v>401</v>
      </c>
      <c r="BB24" s="171">
        <v>390</v>
      </c>
      <c r="BC24" s="171">
        <v>260</v>
      </c>
      <c r="BD24" s="171">
        <v>0</v>
      </c>
      <c r="BE24" s="171">
        <v>0</v>
      </c>
      <c r="BF24" s="171">
        <v>0</v>
      </c>
      <c r="BG24" s="171">
        <v>0</v>
      </c>
      <c r="BH24" s="171">
        <v>0</v>
      </c>
      <c r="BI24" s="171">
        <v>0</v>
      </c>
      <c r="BJ24" s="171">
        <v>0</v>
      </c>
      <c r="BK24" s="171">
        <v>0</v>
      </c>
      <c r="BL24" s="171">
        <v>0</v>
      </c>
      <c r="BM24" s="171">
        <v>0</v>
      </c>
      <c r="BN24" s="171">
        <v>0</v>
      </c>
      <c r="BO24" s="171">
        <v>0</v>
      </c>
      <c r="BP24" s="171">
        <v>0</v>
      </c>
      <c r="BQ24" s="171">
        <v>0</v>
      </c>
      <c r="BR24" s="171">
        <v>0</v>
      </c>
      <c r="BS24" s="171">
        <v>0</v>
      </c>
      <c r="BT24" s="171">
        <v>0</v>
      </c>
      <c r="BU24" s="171">
        <v>0</v>
      </c>
      <c r="BV24" s="171">
        <v>0</v>
      </c>
      <c r="BW24" s="171">
        <v>0</v>
      </c>
      <c r="BX24" s="171">
        <v>0</v>
      </c>
      <c r="BY24" s="171">
        <v>0</v>
      </c>
      <c r="BZ24" s="171">
        <v>0</v>
      </c>
      <c r="CA24" s="171">
        <v>0</v>
      </c>
      <c r="CB24" s="171">
        <v>0</v>
      </c>
      <c r="CC24" s="172">
        <v>0</v>
      </c>
    </row>
    <row r="25" spans="2:81" x14ac:dyDescent="0.4">
      <c r="B25" s="161" t="s">
        <v>422</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1</v>
      </c>
      <c r="AW25" s="171">
        <v>3</v>
      </c>
      <c r="AX25" s="171">
        <v>5</v>
      </c>
      <c r="AY25" s="171">
        <v>7</v>
      </c>
      <c r="AZ25" s="171">
        <v>11</v>
      </c>
      <c r="BA25" s="171">
        <v>14</v>
      </c>
      <c r="BB25" s="171">
        <v>16</v>
      </c>
      <c r="BC25" s="171">
        <v>13</v>
      </c>
      <c r="BD25" s="171">
        <v>0</v>
      </c>
      <c r="BE25" s="171">
        <v>0</v>
      </c>
      <c r="BF25" s="171">
        <v>0</v>
      </c>
      <c r="BG25" s="171">
        <v>0</v>
      </c>
      <c r="BH25" s="171">
        <v>0</v>
      </c>
      <c r="BI25" s="171">
        <v>0</v>
      </c>
      <c r="BJ25" s="171">
        <v>0</v>
      </c>
      <c r="BK25" s="171">
        <v>0</v>
      </c>
      <c r="BL25" s="171">
        <v>0</v>
      </c>
      <c r="BM25" s="171">
        <v>0</v>
      </c>
      <c r="BN25" s="171">
        <v>0</v>
      </c>
      <c r="BO25" s="171">
        <v>0</v>
      </c>
      <c r="BP25" s="171">
        <v>0</v>
      </c>
      <c r="BQ25" s="171">
        <v>0</v>
      </c>
      <c r="BR25" s="171">
        <v>0</v>
      </c>
      <c r="BS25" s="171">
        <v>0</v>
      </c>
      <c r="BT25" s="171">
        <v>0</v>
      </c>
      <c r="BU25" s="171">
        <v>0</v>
      </c>
      <c r="BV25" s="171">
        <v>0</v>
      </c>
      <c r="BW25" s="171">
        <v>0</v>
      </c>
      <c r="BX25" s="171">
        <v>0</v>
      </c>
      <c r="BY25" s="171">
        <v>0</v>
      </c>
      <c r="BZ25" s="171">
        <v>0</v>
      </c>
      <c r="CA25" s="171">
        <v>0</v>
      </c>
      <c r="CB25" s="171">
        <v>0</v>
      </c>
      <c r="CC25" s="172">
        <v>0</v>
      </c>
    </row>
    <row r="26" spans="2:81" x14ac:dyDescent="0.4">
      <c r="B26" s="161" t="s">
        <v>423</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65</v>
      </c>
      <c r="BM26" s="171">
        <v>54</v>
      </c>
      <c r="BN26" s="171">
        <v>65</v>
      </c>
      <c r="BO26" s="171">
        <v>59</v>
      </c>
      <c r="BP26" s="171">
        <v>61</v>
      </c>
      <c r="BQ26" s="171">
        <v>31</v>
      </c>
      <c r="BR26" s="171">
        <v>0</v>
      </c>
      <c r="BS26" s="171">
        <v>0</v>
      </c>
      <c r="BT26" s="171">
        <v>0</v>
      </c>
      <c r="BU26" s="171">
        <v>0</v>
      </c>
      <c r="BV26" s="171">
        <v>0</v>
      </c>
      <c r="BW26" s="171">
        <v>0</v>
      </c>
      <c r="BX26" s="171">
        <v>0</v>
      </c>
      <c r="BY26" s="171">
        <v>0</v>
      </c>
      <c r="BZ26" s="171">
        <v>0</v>
      </c>
      <c r="CA26" s="171">
        <v>0</v>
      </c>
      <c r="CB26" s="171">
        <v>0</v>
      </c>
      <c r="CC26" s="172">
        <v>0</v>
      </c>
    </row>
    <row r="27" spans="2:81" ht="26.25" customHeight="1" x14ac:dyDescent="0.4">
      <c r="B27" s="182" t="s">
        <v>396</v>
      </c>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209" t="s">
        <v>373</v>
      </c>
      <c r="BM27" s="171"/>
      <c r="BN27" s="171"/>
      <c r="BO27" s="171"/>
      <c r="BP27" s="171"/>
      <c r="BQ27" s="171"/>
      <c r="BR27" s="171"/>
      <c r="BS27" s="171"/>
      <c r="BT27" s="171"/>
      <c r="BU27" s="171"/>
      <c r="BV27" s="171"/>
      <c r="BW27" s="171"/>
      <c r="BX27" s="171"/>
      <c r="BY27" s="171"/>
      <c r="BZ27" s="171"/>
      <c r="CA27" s="171"/>
      <c r="CB27" s="171"/>
      <c r="CC27" s="172"/>
    </row>
    <row r="28" spans="2:81" x14ac:dyDescent="0.4">
      <c r="B28" s="173" t="s">
        <v>397</v>
      </c>
      <c r="AH28" s="171">
        <v>0</v>
      </c>
      <c r="AI28" s="171">
        <v>0</v>
      </c>
      <c r="AJ28" s="171">
        <v>0</v>
      </c>
      <c r="AK28" s="171">
        <v>0</v>
      </c>
      <c r="AL28" s="171">
        <v>0</v>
      </c>
      <c r="AM28" s="171">
        <v>0</v>
      </c>
      <c r="AN28" s="171">
        <v>0</v>
      </c>
      <c r="AO28" s="171">
        <v>0</v>
      </c>
      <c r="AP28" s="171">
        <v>0</v>
      </c>
      <c r="AQ28" s="171">
        <v>0</v>
      </c>
      <c r="AR28" s="171">
        <v>3013</v>
      </c>
      <c r="AS28" s="171">
        <v>2979</v>
      </c>
      <c r="AT28" s="171">
        <v>3735</v>
      </c>
      <c r="AU28" s="171">
        <v>3159</v>
      </c>
      <c r="AV28" s="171">
        <v>2996</v>
      </c>
      <c r="AW28" s="171">
        <v>2838</v>
      </c>
      <c r="AX28" s="171">
        <v>2801</v>
      </c>
      <c r="AY28" s="171">
        <v>2769</v>
      </c>
      <c r="AZ28" s="171">
        <v>2692</v>
      </c>
      <c r="BA28" s="171">
        <v>2623</v>
      </c>
      <c r="BB28" s="171">
        <v>2567</v>
      </c>
      <c r="BC28" s="171">
        <v>2471</v>
      </c>
      <c r="BD28" s="171">
        <v>2387</v>
      </c>
      <c r="BE28" s="171">
        <v>2371</v>
      </c>
      <c r="BF28" s="171">
        <v>2357</v>
      </c>
      <c r="BG28" s="171">
        <v>2335</v>
      </c>
      <c r="BH28" s="171">
        <v>2442</v>
      </c>
      <c r="BI28" s="171">
        <v>2426</v>
      </c>
      <c r="BJ28" s="171">
        <v>2510</v>
      </c>
      <c r="BK28" s="171">
        <v>2535</v>
      </c>
      <c r="BL28" s="220">
        <v>2361</v>
      </c>
      <c r="BM28" s="171">
        <v>2384</v>
      </c>
      <c r="BN28" s="171">
        <v>2390</v>
      </c>
      <c r="BO28" s="171">
        <v>2360</v>
      </c>
      <c r="BP28" s="171">
        <v>2313</v>
      </c>
      <c r="BQ28" s="171">
        <v>0</v>
      </c>
      <c r="BR28" s="171">
        <v>0</v>
      </c>
      <c r="BS28" s="171">
        <v>0</v>
      </c>
      <c r="BT28" s="171">
        <v>0</v>
      </c>
      <c r="BU28" s="171">
        <v>0</v>
      </c>
      <c r="BV28" s="171">
        <v>0</v>
      </c>
      <c r="BW28" s="171">
        <v>0</v>
      </c>
      <c r="BX28" s="171">
        <v>0</v>
      </c>
      <c r="BY28" s="171">
        <v>0</v>
      </c>
      <c r="BZ28" s="171">
        <v>0</v>
      </c>
      <c r="CA28" s="171">
        <v>0</v>
      </c>
      <c r="CB28" s="171">
        <v>0</v>
      </c>
      <c r="CC28" s="172">
        <v>0</v>
      </c>
    </row>
    <row r="29" spans="2:81" x14ac:dyDescent="0.4">
      <c r="B29" s="173" t="s">
        <v>398</v>
      </c>
      <c r="AH29" s="171">
        <v>0</v>
      </c>
      <c r="AI29" s="171">
        <v>0</v>
      </c>
      <c r="AJ29" s="171">
        <v>0</v>
      </c>
      <c r="AK29" s="171">
        <v>0</v>
      </c>
      <c r="AL29" s="171">
        <v>0</v>
      </c>
      <c r="AM29" s="171">
        <v>0</v>
      </c>
      <c r="AN29" s="171">
        <v>0</v>
      </c>
      <c r="AO29" s="171">
        <v>0</v>
      </c>
      <c r="AP29" s="171">
        <v>0</v>
      </c>
      <c r="AQ29" s="171">
        <v>0</v>
      </c>
      <c r="AR29" s="171">
        <v>301</v>
      </c>
      <c r="AS29" s="171">
        <v>324</v>
      </c>
      <c r="AT29" s="171">
        <v>477</v>
      </c>
      <c r="AU29" s="171">
        <v>486</v>
      </c>
      <c r="AV29" s="171">
        <v>546</v>
      </c>
      <c r="AW29" s="171">
        <v>517</v>
      </c>
      <c r="AX29" s="171">
        <v>618</v>
      </c>
      <c r="AY29" s="171">
        <v>682</v>
      </c>
      <c r="AZ29" s="171">
        <v>718</v>
      </c>
      <c r="BA29" s="171">
        <v>766</v>
      </c>
      <c r="BB29" s="171">
        <v>810</v>
      </c>
      <c r="BC29" s="171">
        <v>828</v>
      </c>
      <c r="BD29" s="171">
        <v>843</v>
      </c>
      <c r="BE29" s="171">
        <v>870</v>
      </c>
      <c r="BF29" s="171">
        <v>898</v>
      </c>
      <c r="BG29" s="171">
        <v>952</v>
      </c>
      <c r="BH29" s="171">
        <v>1023</v>
      </c>
      <c r="BI29" s="171">
        <v>1085</v>
      </c>
      <c r="BJ29" s="171">
        <v>1065</v>
      </c>
      <c r="BK29" s="171">
        <v>1039</v>
      </c>
      <c r="BL29" s="220">
        <v>1147</v>
      </c>
      <c r="BM29" s="171">
        <v>1215</v>
      </c>
      <c r="BN29" s="171">
        <v>1266</v>
      </c>
      <c r="BO29" s="171">
        <v>1286</v>
      </c>
      <c r="BP29" s="171">
        <v>1294</v>
      </c>
      <c r="BQ29" s="171">
        <v>0</v>
      </c>
      <c r="BR29" s="171">
        <v>0</v>
      </c>
      <c r="BS29" s="171">
        <v>0</v>
      </c>
      <c r="BT29" s="171">
        <v>0</v>
      </c>
      <c r="BU29" s="171">
        <v>0</v>
      </c>
      <c r="BV29" s="171">
        <v>0</v>
      </c>
      <c r="BW29" s="171">
        <v>0</v>
      </c>
      <c r="BX29" s="171">
        <v>0</v>
      </c>
      <c r="BY29" s="171">
        <v>0</v>
      </c>
      <c r="BZ29" s="171">
        <v>0</v>
      </c>
      <c r="CA29" s="171">
        <v>0</v>
      </c>
      <c r="CB29" s="171">
        <v>0</v>
      </c>
      <c r="CC29" s="172">
        <v>0</v>
      </c>
    </row>
    <row r="30" spans="2:81" x14ac:dyDescent="0.4">
      <c r="B30" s="173" t="s">
        <v>399</v>
      </c>
      <c r="AH30" s="171">
        <v>0</v>
      </c>
      <c r="AI30" s="171">
        <v>0</v>
      </c>
      <c r="AJ30" s="171">
        <v>0</v>
      </c>
      <c r="AK30" s="171">
        <v>0</v>
      </c>
      <c r="AL30" s="171">
        <v>0</v>
      </c>
      <c r="AM30" s="171">
        <v>0</v>
      </c>
      <c r="AN30" s="171">
        <v>0</v>
      </c>
      <c r="AO30" s="171">
        <v>0</v>
      </c>
      <c r="AP30" s="171">
        <v>0</v>
      </c>
      <c r="AQ30" s="171">
        <v>0</v>
      </c>
      <c r="AR30" s="171">
        <v>653</v>
      </c>
      <c r="AS30" s="171">
        <v>651</v>
      </c>
      <c r="AT30" s="171">
        <v>753</v>
      </c>
      <c r="AU30" s="171">
        <v>828</v>
      </c>
      <c r="AV30" s="171">
        <v>911</v>
      </c>
      <c r="AW30" s="171">
        <v>820</v>
      </c>
      <c r="AX30" s="171">
        <v>894</v>
      </c>
      <c r="AY30" s="171">
        <v>950</v>
      </c>
      <c r="AZ30" s="171">
        <v>942</v>
      </c>
      <c r="BA30" s="171">
        <v>928</v>
      </c>
      <c r="BB30" s="171">
        <v>915</v>
      </c>
      <c r="BC30" s="171">
        <v>877</v>
      </c>
      <c r="BD30" s="171">
        <v>797</v>
      </c>
      <c r="BE30" s="171">
        <v>766</v>
      </c>
      <c r="BF30" s="171">
        <v>742</v>
      </c>
      <c r="BG30" s="171">
        <v>769</v>
      </c>
      <c r="BH30" s="171">
        <v>811</v>
      </c>
      <c r="BI30" s="171">
        <v>848</v>
      </c>
      <c r="BJ30" s="171">
        <v>835</v>
      </c>
      <c r="BK30" s="171">
        <v>811</v>
      </c>
      <c r="BL30" s="220">
        <v>647</v>
      </c>
      <c r="BM30" s="171">
        <v>625</v>
      </c>
      <c r="BN30" s="171">
        <v>581</v>
      </c>
      <c r="BO30" s="171">
        <v>517</v>
      </c>
      <c r="BP30" s="171">
        <v>468</v>
      </c>
      <c r="BQ30" s="171">
        <v>0</v>
      </c>
      <c r="BR30" s="171">
        <v>0</v>
      </c>
      <c r="BS30" s="171">
        <v>0</v>
      </c>
      <c r="BT30" s="171">
        <v>0</v>
      </c>
      <c r="BU30" s="171">
        <v>0</v>
      </c>
      <c r="BV30" s="171">
        <v>0</v>
      </c>
      <c r="BW30" s="171">
        <v>0</v>
      </c>
      <c r="BX30" s="171">
        <v>0</v>
      </c>
      <c r="BY30" s="171">
        <v>0</v>
      </c>
      <c r="BZ30" s="171">
        <v>0</v>
      </c>
      <c r="CA30" s="171">
        <v>0</v>
      </c>
      <c r="CB30" s="171">
        <v>0</v>
      </c>
      <c r="CC30" s="172">
        <v>0</v>
      </c>
    </row>
    <row r="31" spans="2:81" x14ac:dyDescent="0.4">
      <c r="B31" s="173" t="s">
        <v>400</v>
      </c>
      <c r="AH31" s="171">
        <v>0</v>
      </c>
      <c r="AI31" s="171">
        <v>0</v>
      </c>
      <c r="AJ31" s="171">
        <v>0</v>
      </c>
      <c r="AK31" s="171">
        <v>0</v>
      </c>
      <c r="AL31" s="171">
        <v>0</v>
      </c>
      <c r="AM31" s="171">
        <v>0</v>
      </c>
      <c r="AN31" s="171">
        <v>0</v>
      </c>
      <c r="AO31" s="171">
        <v>0</v>
      </c>
      <c r="AP31" s="171">
        <v>0</v>
      </c>
      <c r="AQ31" s="171">
        <v>0</v>
      </c>
      <c r="AR31" s="171">
        <v>797</v>
      </c>
      <c r="AS31" s="171">
        <v>822</v>
      </c>
      <c r="AT31" s="171">
        <v>1005</v>
      </c>
      <c r="AU31" s="171">
        <v>1344</v>
      </c>
      <c r="AV31" s="171">
        <v>1720</v>
      </c>
      <c r="AW31" s="171">
        <v>885</v>
      </c>
      <c r="AX31" s="171">
        <v>874</v>
      </c>
      <c r="AY31" s="171">
        <v>815</v>
      </c>
      <c r="AZ31" s="171">
        <v>758</v>
      </c>
      <c r="BA31" s="171">
        <v>625</v>
      </c>
      <c r="BB31" s="171">
        <v>513</v>
      </c>
      <c r="BC31" s="171">
        <v>431</v>
      </c>
      <c r="BD31" s="171">
        <v>361</v>
      </c>
      <c r="BE31" s="171">
        <v>312</v>
      </c>
      <c r="BF31" s="171">
        <v>290</v>
      </c>
      <c r="BG31" s="171">
        <v>297</v>
      </c>
      <c r="BH31" s="171">
        <v>288</v>
      </c>
      <c r="BI31" s="171">
        <v>304</v>
      </c>
      <c r="BJ31" s="171">
        <v>306</v>
      </c>
      <c r="BK31" s="171">
        <v>299</v>
      </c>
      <c r="BL31" s="220">
        <v>368</v>
      </c>
      <c r="BM31" s="171">
        <v>597</v>
      </c>
      <c r="BN31" s="171">
        <v>647</v>
      </c>
      <c r="BO31" s="171">
        <v>691</v>
      </c>
      <c r="BP31" s="171">
        <v>733</v>
      </c>
      <c r="BQ31" s="171">
        <v>0</v>
      </c>
      <c r="BR31" s="171">
        <v>0</v>
      </c>
      <c r="BS31" s="171">
        <v>0</v>
      </c>
      <c r="BT31" s="171">
        <v>0</v>
      </c>
      <c r="BU31" s="171">
        <v>0</v>
      </c>
      <c r="BV31" s="171">
        <v>0</v>
      </c>
      <c r="BW31" s="171">
        <v>0</v>
      </c>
      <c r="BX31" s="171">
        <v>0</v>
      </c>
      <c r="BY31" s="171">
        <v>0</v>
      </c>
      <c r="BZ31" s="171">
        <v>0</v>
      </c>
      <c r="CA31" s="171">
        <v>0</v>
      </c>
      <c r="CB31" s="171">
        <v>0</v>
      </c>
      <c r="CC31" s="172">
        <v>0</v>
      </c>
    </row>
    <row r="32" spans="2:81" x14ac:dyDescent="0.4">
      <c r="B32" s="173" t="s">
        <v>401</v>
      </c>
      <c r="AH32" s="171">
        <v>0</v>
      </c>
      <c r="AI32" s="171">
        <v>0</v>
      </c>
      <c r="AJ32" s="171">
        <v>0</v>
      </c>
      <c r="AK32" s="171">
        <v>0</v>
      </c>
      <c r="AL32" s="171">
        <v>0</v>
      </c>
      <c r="AM32" s="171">
        <v>0</v>
      </c>
      <c r="AN32" s="171">
        <v>0</v>
      </c>
      <c r="AO32" s="171">
        <v>0</v>
      </c>
      <c r="AP32" s="171">
        <v>0</v>
      </c>
      <c r="AQ32" s="171">
        <v>0</v>
      </c>
      <c r="AR32" s="171">
        <v>380</v>
      </c>
      <c r="AS32" s="171">
        <v>424</v>
      </c>
      <c r="AT32" s="171">
        <v>755</v>
      </c>
      <c r="AU32" s="171">
        <v>550</v>
      </c>
      <c r="AV32" s="171">
        <v>530</v>
      </c>
      <c r="AW32" s="171">
        <v>407</v>
      </c>
      <c r="AX32" s="171">
        <v>427</v>
      </c>
      <c r="AY32" s="171">
        <v>474</v>
      </c>
      <c r="AZ32" s="171">
        <v>508</v>
      </c>
      <c r="BA32" s="171">
        <v>537</v>
      </c>
      <c r="BB32" s="171">
        <v>502</v>
      </c>
      <c r="BC32" s="171">
        <v>444</v>
      </c>
      <c r="BD32" s="171">
        <v>373</v>
      </c>
      <c r="BE32" s="171">
        <v>345</v>
      </c>
      <c r="BF32" s="171">
        <v>338</v>
      </c>
      <c r="BG32" s="171">
        <v>340</v>
      </c>
      <c r="BH32" s="171">
        <v>351</v>
      </c>
      <c r="BI32" s="171">
        <v>366</v>
      </c>
      <c r="BJ32" s="171">
        <v>364</v>
      </c>
      <c r="BK32" s="171">
        <v>385</v>
      </c>
      <c r="BL32" s="220">
        <v>635</v>
      </c>
      <c r="BM32" s="171">
        <v>751</v>
      </c>
      <c r="BN32" s="171">
        <v>921</v>
      </c>
      <c r="BO32" s="171">
        <v>1019</v>
      </c>
      <c r="BP32" s="171">
        <v>1102</v>
      </c>
      <c r="BQ32" s="171">
        <v>0</v>
      </c>
      <c r="BR32" s="171">
        <v>0</v>
      </c>
      <c r="BS32" s="171">
        <v>0</v>
      </c>
      <c r="BT32" s="171">
        <v>0</v>
      </c>
      <c r="BU32" s="171">
        <v>0</v>
      </c>
      <c r="BV32" s="171">
        <v>0</v>
      </c>
      <c r="BW32" s="171">
        <v>0</v>
      </c>
      <c r="BX32" s="171">
        <v>0</v>
      </c>
      <c r="BY32" s="171">
        <v>0</v>
      </c>
      <c r="BZ32" s="171">
        <v>0</v>
      </c>
      <c r="CA32" s="171">
        <v>0</v>
      </c>
      <c r="CB32" s="171">
        <v>0</v>
      </c>
      <c r="CC32" s="172">
        <v>0</v>
      </c>
    </row>
    <row r="33" spans="1:81" ht="26.25" customHeight="1" x14ac:dyDescent="0.4">
      <c r="B33" s="173" t="s">
        <v>402</v>
      </c>
      <c r="AH33" s="171">
        <f t="shared" ref="AH33:BK33" si="4">AH28</f>
        <v>0</v>
      </c>
      <c r="AI33" s="171">
        <f t="shared" si="4"/>
        <v>0</v>
      </c>
      <c r="AJ33" s="171">
        <f t="shared" si="4"/>
        <v>0</v>
      </c>
      <c r="AK33" s="171">
        <f t="shared" si="4"/>
        <v>0</v>
      </c>
      <c r="AL33" s="171">
        <f t="shared" si="4"/>
        <v>0</v>
      </c>
      <c r="AM33" s="171">
        <f t="shared" si="4"/>
        <v>0</v>
      </c>
      <c r="AN33" s="171">
        <f t="shared" si="4"/>
        <v>0</v>
      </c>
      <c r="AO33" s="171">
        <f t="shared" si="4"/>
        <v>0</v>
      </c>
      <c r="AP33" s="171">
        <f t="shared" si="4"/>
        <v>0</v>
      </c>
      <c r="AQ33" s="171">
        <f t="shared" si="4"/>
        <v>0</v>
      </c>
      <c r="AR33" s="171">
        <f t="shared" si="4"/>
        <v>3013</v>
      </c>
      <c r="AS33" s="171">
        <f t="shared" si="4"/>
        <v>2979</v>
      </c>
      <c r="AT33" s="171">
        <f t="shared" si="4"/>
        <v>3735</v>
      </c>
      <c r="AU33" s="171">
        <f t="shared" si="4"/>
        <v>3159</v>
      </c>
      <c r="AV33" s="171">
        <f t="shared" si="4"/>
        <v>2996</v>
      </c>
      <c r="AW33" s="171">
        <f t="shared" si="4"/>
        <v>2838</v>
      </c>
      <c r="AX33" s="171">
        <f t="shared" si="4"/>
        <v>2801</v>
      </c>
      <c r="AY33" s="171">
        <f t="shared" si="4"/>
        <v>2769</v>
      </c>
      <c r="AZ33" s="171">
        <f t="shared" si="4"/>
        <v>2692</v>
      </c>
      <c r="BA33" s="171">
        <f t="shared" si="4"/>
        <v>2623</v>
      </c>
      <c r="BB33" s="171">
        <f t="shared" si="4"/>
        <v>2567</v>
      </c>
      <c r="BC33" s="171">
        <f t="shared" si="4"/>
        <v>2471</v>
      </c>
      <c r="BD33" s="171">
        <f t="shared" si="4"/>
        <v>2387</v>
      </c>
      <c r="BE33" s="171">
        <f t="shared" si="4"/>
        <v>2371</v>
      </c>
      <c r="BF33" s="171">
        <f t="shared" si="4"/>
        <v>2357</v>
      </c>
      <c r="BG33" s="171">
        <f t="shared" si="4"/>
        <v>2335</v>
      </c>
      <c r="BH33" s="171">
        <f t="shared" si="4"/>
        <v>2442</v>
      </c>
      <c r="BI33" s="171">
        <f t="shared" si="4"/>
        <v>2426</v>
      </c>
      <c r="BJ33" s="171">
        <f t="shared" si="4"/>
        <v>2510</v>
      </c>
      <c r="BK33" s="171">
        <f t="shared" si="4"/>
        <v>2535</v>
      </c>
      <c r="BL33" s="171">
        <v>2592</v>
      </c>
      <c r="BM33" s="171">
        <v>2631</v>
      </c>
      <c r="BN33" s="171">
        <v>2633</v>
      </c>
      <c r="BO33" s="171">
        <v>2620</v>
      </c>
      <c r="BP33" s="171">
        <v>2544</v>
      </c>
      <c r="BQ33" s="171">
        <v>0</v>
      </c>
      <c r="BR33" s="171">
        <v>0</v>
      </c>
      <c r="BS33" s="171">
        <v>0</v>
      </c>
      <c r="BT33" s="171">
        <v>0</v>
      </c>
      <c r="BU33" s="171">
        <v>0</v>
      </c>
      <c r="BV33" s="171">
        <v>0</v>
      </c>
      <c r="BW33" s="171">
        <v>0</v>
      </c>
      <c r="BX33" s="171">
        <v>0</v>
      </c>
      <c r="BY33" s="171">
        <v>0</v>
      </c>
      <c r="BZ33" s="171">
        <v>0</v>
      </c>
      <c r="CA33" s="171">
        <v>0</v>
      </c>
      <c r="CB33" s="171">
        <v>0</v>
      </c>
      <c r="CC33" s="172">
        <v>0</v>
      </c>
    </row>
    <row r="34" spans="1:81" x14ac:dyDescent="0.4">
      <c r="B34" s="173" t="s">
        <v>379</v>
      </c>
      <c r="AH34" s="171">
        <f t="shared" ref="AH34:BK34" si="5">SUM(AH29:AH32)</f>
        <v>0</v>
      </c>
      <c r="AI34" s="171">
        <f t="shared" si="5"/>
        <v>0</v>
      </c>
      <c r="AJ34" s="171">
        <f t="shared" si="5"/>
        <v>0</v>
      </c>
      <c r="AK34" s="171">
        <f t="shared" si="5"/>
        <v>0</v>
      </c>
      <c r="AL34" s="171">
        <f t="shared" si="5"/>
        <v>0</v>
      </c>
      <c r="AM34" s="171">
        <f t="shared" si="5"/>
        <v>0</v>
      </c>
      <c r="AN34" s="171">
        <f t="shared" si="5"/>
        <v>0</v>
      </c>
      <c r="AO34" s="171">
        <f t="shared" si="5"/>
        <v>0</v>
      </c>
      <c r="AP34" s="171">
        <f t="shared" si="5"/>
        <v>0</v>
      </c>
      <c r="AQ34" s="171">
        <f t="shared" si="5"/>
        <v>0</v>
      </c>
      <c r="AR34" s="171">
        <f t="shared" si="5"/>
        <v>2131</v>
      </c>
      <c r="AS34" s="171">
        <f t="shared" si="5"/>
        <v>2221</v>
      </c>
      <c r="AT34" s="171">
        <f t="shared" si="5"/>
        <v>2990</v>
      </c>
      <c r="AU34" s="171">
        <f t="shared" si="5"/>
        <v>3208</v>
      </c>
      <c r="AV34" s="171">
        <f t="shared" si="5"/>
        <v>3707</v>
      </c>
      <c r="AW34" s="171">
        <f t="shared" si="5"/>
        <v>2629</v>
      </c>
      <c r="AX34" s="171">
        <f t="shared" si="5"/>
        <v>2813</v>
      </c>
      <c r="AY34" s="171">
        <f t="shared" si="5"/>
        <v>2921</v>
      </c>
      <c r="AZ34" s="171">
        <f t="shared" si="5"/>
        <v>2926</v>
      </c>
      <c r="BA34" s="171">
        <f t="shared" si="5"/>
        <v>2856</v>
      </c>
      <c r="BB34" s="171">
        <f t="shared" si="5"/>
        <v>2740</v>
      </c>
      <c r="BC34" s="171">
        <f t="shared" si="5"/>
        <v>2580</v>
      </c>
      <c r="BD34" s="171">
        <f t="shared" si="5"/>
        <v>2374</v>
      </c>
      <c r="BE34" s="171">
        <f t="shared" si="5"/>
        <v>2293</v>
      </c>
      <c r="BF34" s="171">
        <f t="shared" si="5"/>
        <v>2268</v>
      </c>
      <c r="BG34" s="171">
        <f t="shared" si="5"/>
        <v>2358</v>
      </c>
      <c r="BH34" s="171">
        <f t="shared" si="5"/>
        <v>2473</v>
      </c>
      <c r="BI34" s="171">
        <f t="shared" si="5"/>
        <v>2603</v>
      </c>
      <c r="BJ34" s="171">
        <f t="shared" si="5"/>
        <v>2570</v>
      </c>
      <c r="BK34" s="171">
        <f t="shared" si="5"/>
        <v>2534</v>
      </c>
      <c r="BL34" s="171">
        <v>2566</v>
      </c>
      <c r="BM34" s="171">
        <v>2940</v>
      </c>
      <c r="BN34" s="171">
        <v>3172</v>
      </c>
      <c r="BO34" s="171">
        <v>3254</v>
      </c>
      <c r="BP34" s="171">
        <v>3368</v>
      </c>
      <c r="BQ34" s="171">
        <v>0</v>
      </c>
      <c r="BR34" s="171">
        <v>0</v>
      </c>
      <c r="BS34" s="171">
        <v>0</v>
      </c>
      <c r="BT34" s="171">
        <v>0</v>
      </c>
      <c r="BU34" s="171">
        <v>0</v>
      </c>
      <c r="BV34" s="171">
        <v>0</v>
      </c>
      <c r="BW34" s="171">
        <v>0</v>
      </c>
      <c r="BX34" s="171">
        <v>0</v>
      </c>
      <c r="BY34" s="171">
        <v>0</v>
      </c>
      <c r="BZ34" s="171">
        <v>0</v>
      </c>
      <c r="CA34" s="171">
        <v>0</v>
      </c>
      <c r="CB34" s="171">
        <v>0</v>
      </c>
      <c r="CC34" s="172">
        <v>0</v>
      </c>
    </row>
    <row r="35" spans="1:81" x14ac:dyDescent="0.4">
      <c r="B35" s="173" t="s">
        <v>129</v>
      </c>
      <c r="AH35" s="171">
        <f t="shared" ref="AH35:BK35" si="6">AH34+AH33</f>
        <v>0</v>
      </c>
      <c r="AI35" s="171">
        <f t="shared" si="6"/>
        <v>0</v>
      </c>
      <c r="AJ35" s="171">
        <f t="shared" si="6"/>
        <v>0</v>
      </c>
      <c r="AK35" s="171">
        <f t="shared" si="6"/>
        <v>0</v>
      </c>
      <c r="AL35" s="171">
        <f t="shared" si="6"/>
        <v>0</v>
      </c>
      <c r="AM35" s="171">
        <f t="shared" si="6"/>
        <v>0</v>
      </c>
      <c r="AN35" s="171">
        <f t="shared" si="6"/>
        <v>0</v>
      </c>
      <c r="AO35" s="171">
        <f t="shared" si="6"/>
        <v>0</v>
      </c>
      <c r="AP35" s="171">
        <f t="shared" si="6"/>
        <v>0</v>
      </c>
      <c r="AQ35" s="171">
        <f t="shared" si="6"/>
        <v>0</v>
      </c>
      <c r="AR35" s="171">
        <f t="shared" si="6"/>
        <v>5144</v>
      </c>
      <c r="AS35" s="171">
        <f t="shared" si="6"/>
        <v>5200</v>
      </c>
      <c r="AT35" s="171">
        <f t="shared" si="6"/>
        <v>6725</v>
      </c>
      <c r="AU35" s="171">
        <f t="shared" si="6"/>
        <v>6367</v>
      </c>
      <c r="AV35" s="171">
        <f t="shared" si="6"/>
        <v>6703</v>
      </c>
      <c r="AW35" s="171">
        <f t="shared" si="6"/>
        <v>5467</v>
      </c>
      <c r="AX35" s="171">
        <f t="shared" si="6"/>
        <v>5614</v>
      </c>
      <c r="AY35" s="171">
        <f t="shared" si="6"/>
        <v>5690</v>
      </c>
      <c r="AZ35" s="171">
        <f t="shared" si="6"/>
        <v>5618</v>
      </c>
      <c r="BA35" s="171">
        <f t="shared" si="6"/>
        <v>5479</v>
      </c>
      <c r="BB35" s="171">
        <f t="shared" si="6"/>
        <v>5307</v>
      </c>
      <c r="BC35" s="171">
        <f t="shared" si="6"/>
        <v>5051</v>
      </c>
      <c r="BD35" s="171">
        <f t="shared" si="6"/>
        <v>4761</v>
      </c>
      <c r="BE35" s="171">
        <f t="shared" si="6"/>
        <v>4664</v>
      </c>
      <c r="BF35" s="171">
        <f t="shared" si="6"/>
        <v>4625</v>
      </c>
      <c r="BG35" s="171">
        <f t="shared" si="6"/>
        <v>4693</v>
      </c>
      <c r="BH35" s="171">
        <f t="shared" si="6"/>
        <v>4915</v>
      </c>
      <c r="BI35" s="171">
        <f t="shared" si="6"/>
        <v>5029</v>
      </c>
      <c r="BJ35" s="171">
        <f t="shared" si="6"/>
        <v>5080</v>
      </c>
      <c r="BK35" s="171">
        <f t="shared" si="6"/>
        <v>5069</v>
      </c>
      <c r="BL35" s="171">
        <v>5158</v>
      </c>
      <c r="BM35" s="171">
        <v>5571</v>
      </c>
      <c r="BN35" s="171">
        <v>5805</v>
      </c>
      <c r="BO35" s="171">
        <v>5874</v>
      </c>
      <c r="BP35" s="171">
        <v>5911</v>
      </c>
      <c r="BQ35" s="171">
        <v>0</v>
      </c>
      <c r="BR35" s="171">
        <v>0</v>
      </c>
      <c r="BS35" s="171">
        <v>0</v>
      </c>
      <c r="BT35" s="171">
        <v>0</v>
      </c>
      <c r="BU35" s="171">
        <v>0</v>
      </c>
      <c r="BV35" s="171">
        <v>0</v>
      </c>
      <c r="BW35" s="171">
        <v>0</v>
      </c>
      <c r="BX35" s="171">
        <v>0</v>
      </c>
      <c r="BY35" s="171">
        <v>0</v>
      </c>
      <c r="BZ35" s="171">
        <v>0</v>
      </c>
      <c r="CA35" s="171">
        <v>0</v>
      </c>
      <c r="CB35" s="171">
        <v>0</v>
      </c>
      <c r="CC35" s="172">
        <v>0</v>
      </c>
    </row>
    <row r="36" spans="1:81" ht="25.5" customHeight="1" x14ac:dyDescent="0.4">
      <c r="B36" s="182" t="s">
        <v>235</v>
      </c>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209" t="s">
        <v>373</v>
      </c>
      <c r="BM36" s="171"/>
      <c r="BN36" s="171"/>
      <c r="BO36" s="171"/>
      <c r="BP36" s="171"/>
      <c r="BQ36" s="171"/>
      <c r="BR36" s="171"/>
      <c r="BS36" s="171"/>
      <c r="BT36" s="171"/>
      <c r="BU36" s="171"/>
      <c r="BV36" s="171"/>
      <c r="BW36" s="171"/>
      <c r="BX36" s="171"/>
      <c r="BY36" s="171"/>
      <c r="BZ36" s="171"/>
      <c r="CA36" s="171"/>
      <c r="CB36" s="171"/>
      <c r="CC36" s="172"/>
    </row>
    <row r="37" spans="1:81" x14ac:dyDescent="0.4">
      <c r="B37" s="173" t="s">
        <v>397</v>
      </c>
      <c r="AH37" s="171">
        <v>0</v>
      </c>
      <c r="AI37" s="171">
        <v>0</v>
      </c>
      <c r="AJ37" s="171">
        <v>0</v>
      </c>
      <c r="AK37" s="171">
        <v>0</v>
      </c>
      <c r="AL37" s="171">
        <v>0</v>
      </c>
      <c r="AM37" s="171">
        <v>0</v>
      </c>
      <c r="AN37" s="171">
        <v>0</v>
      </c>
      <c r="AO37" s="171">
        <v>0</v>
      </c>
      <c r="AP37" s="171">
        <v>0</v>
      </c>
      <c r="AQ37" s="171">
        <v>0</v>
      </c>
      <c r="AR37" s="171">
        <v>2178</v>
      </c>
      <c r="AS37" s="171">
        <v>2116</v>
      </c>
      <c r="AT37" s="171">
        <v>2076</v>
      </c>
      <c r="AU37" s="171">
        <v>1981</v>
      </c>
      <c r="AV37" s="171">
        <v>1929</v>
      </c>
      <c r="AW37" s="171">
        <v>1955</v>
      </c>
      <c r="AX37" s="171">
        <v>1937</v>
      </c>
      <c r="AY37" s="171">
        <v>1917</v>
      </c>
      <c r="AZ37" s="171">
        <v>1886</v>
      </c>
      <c r="BA37" s="171">
        <v>1844</v>
      </c>
      <c r="BB37" s="171">
        <v>1798</v>
      </c>
      <c r="BC37" s="171">
        <v>1726</v>
      </c>
      <c r="BD37" s="171">
        <v>1664</v>
      </c>
      <c r="BE37" s="171">
        <v>1637</v>
      </c>
      <c r="BF37" s="171">
        <v>1612</v>
      </c>
      <c r="BG37" s="171">
        <v>1546</v>
      </c>
      <c r="BH37" s="171">
        <v>1554</v>
      </c>
      <c r="BI37" s="171">
        <v>1491</v>
      </c>
      <c r="BJ37" s="171">
        <v>1503</v>
      </c>
      <c r="BK37" s="171">
        <v>1509</v>
      </c>
      <c r="BL37" s="220">
        <v>1389</v>
      </c>
      <c r="BM37" s="171">
        <v>1397</v>
      </c>
      <c r="BN37" s="171">
        <v>1401</v>
      </c>
      <c r="BO37" s="171">
        <v>1394</v>
      </c>
      <c r="BP37" s="171">
        <v>1387</v>
      </c>
      <c r="BQ37" s="171">
        <v>1365</v>
      </c>
      <c r="BR37" s="171">
        <v>1345</v>
      </c>
      <c r="BS37" s="171">
        <v>1319</v>
      </c>
      <c r="BT37" s="171">
        <v>1291</v>
      </c>
      <c r="BU37" s="171">
        <v>1263</v>
      </c>
      <c r="BV37" s="171">
        <v>1228</v>
      </c>
      <c r="BW37" s="171">
        <v>1191</v>
      </c>
      <c r="BX37" s="171">
        <v>1215</v>
      </c>
      <c r="BY37" s="171">
        <v>1224</v>
      </c>
      <c r="BZ37" s="171">
        <v>1205</v>
      </c>
      <c r="CA37" s="171">
        <v>1185</v>
      </c>
      <c r="CB37" s="171">
        <v>1191</v>
      </c>
      <c r="CC37" s="172">
        <v>1172</v>
      </c>
    </row>
    <row r="38" spans="1:81" x14ac:dyDescent="0.4">
      <c r="B38" s="173" t="s">
        <v>398</v>
      </c>
      <c r="AH38" s="171">
        <v>0</v>
      </c>
      <c r="AI38" s="171">
        <v>0</v>
      </c>
      <c r="AJ38" s="171">
        <v>0</v>
      </c>
      <c r="AK38" s="171">
        <v>0</v>
      </c>
      <c r="AL38" s="171">
        <v>0</v>
      </c>
      <c r="AM38" s="171">
        <v>0</v>
      </c>
      <c r="AN38" s="171">
        <v>0</v>
      </c>
      <c r="AO38" s="171">
        <v>0</v>
      </c>
      <c r="AP38" s="171">
        <v>0</v>
      </c>
      <c r="AQ38" s="171">
        <v>0</v>
      </c>
      <c r="AR38" s="171">
        <v>239</v>
      </c>
      <c r="AS38" s="171">
        <v>267</v>
      </c>
      <c r="AT38" s="171">
        <v>311</v>
      </c>
      <c r="AU38" s="171">
        <v>359</v>
      </c>
      <c r="AV38" s="171">
        <v>416</v>
      </c>
      <c r="AW38" s="171">
        <v>491</v>
      </c>
      <c r="AX38" s="171">
        <v>568</v>
      </c>
      <c r="AY38" s="171">
        <v>626</v>
      </c>
      <c r="AZ38" s="171">
        <v>655</v>
      </c>
      <c r="BA38" s="171">
        <v>693</v>
      </c>
      <c r="BB38" s="171">
        <v>735</v>
      </c>
      <c r="BC38" s="171">
        <v>759</v>
      </c>
      <c r="BD38" s="171">
        <v>771</v>
      </c>
      <c r="BE38" s="171">
        <v>798</v>
      </c>
      <c r="BF38" s="171">
        <v>837</v>
      </c>
      <c r="BG38" s="171">
        <v>899</v>
      </c>
      <c r="BH38" s="171">
        <v>956</v>
      </c>
      <c r="BI38" s="171">
        <v>1007</v>
      </c>
      <c r="BJ38" s="171">
        <v>1014</v>
      </c>
      <c r="BK38" s="171">
        <v>1003</v>
      </c>
      <c r="BL38" s="220">
        <v>1095</v>
      </c>
      <c r="BM38" s="171">
        <v>1161</v>
      </c>
      <c r="BN38" s="171">
        <v>1211</v>
      </c>
      <c r="BO38" s="171">
        <v>1240</v>
      </c>
      <c r="BP38" s="171">
        <v>1257</v>
      </c>
      <c r="BQ38" s="171">
        <v>1274</v>
      </c>
      <c r="BR38" s="171">
        <v>1331</v>
      </c>
      <c r="BS38" s="171">
        <v>1347</v>
      </c>
      <c r="BT38" s="171">
        <v>1325</v>
      </c>
      <c r="BU38" s="171">
        <v>1283</v>
      </c>
      <c r="BV38" s="171">
        <v>1188</v>
      </c>
      <c r="BW38" s="171">
        <v>1049</v>
      </c>
      <c r="BX38" s="171">
        <v>953</v>
      </c>
      <c r="BY38" s="171">
        <v>837</v>
      </c>
      <c r="BZ38" s="171">
        <v>726</v>
      </c>
      <c r="CA38" s="171">
        <v>573</v>
      </c>
      <c r="CB38" s="171">
        <v>376</v>
      </c>
      <c r="CC38" s="172">
        <v>160</v>
      </c>
    </row>
    <row r="39" spans="1:81" x14ac:dyDescent="0.4">
      <c r="B39" s="173" t="s">
        <v>399</v>
      </c>
      <c r="AH39" s="171">
        <v>0</v>
      </c>
      <c r="AI39" s="171">
        <v>0</v>
      </c>
      <c r="AJ39" s="171">
        <v>0</v>
      </c>
      <c r="AK39" s="171">
        <v>0</v>
      </c>
      <c r="AL39" s="171">
        <v>0</v>
      </c>
      <c r="AM39" s="171">
        <v>0</v>
      </c>
      <c r="AN39" s="171">
        <v>0</v>
      </c>
      <c r="AO39" s="171">
        <v>0</v>
      </c>
      <c r="AP39" s="171">
        <v>0</v>
      </c>
      <c r="AQ39" s="171">
        <v>0</v>
      </c>
      <c r="AR39" s="171">
        <v>551</v>
      </c>
      <c r="AS39" s="171">
        <v>558</v>
      </c>
      <c r="AT39" s="171">
        <v>602</v>
      </c>
      <c r="AU39" s="171">
        <v>692</v>
      </c>
      <c r="AV39" s="171">
        <v>770</v>
      </c>
      <c r="AW39" s="171">
        <v>817</v>
      </c>
      <c r="AX39" s="171">
        <v>858</v>
      </c>
      <c r="AY39" s="171">
        <v>895</v>
      </c>
      <c r="AZ39" s="171">
        <v>911</v>
      </c>
      <c r="BA39" s="171">
        <v>911</v>
      </c>
      <c r="BB39" s="171">
        <v>902</v>
      </c>
      <c r="BC39" s="171">
        <v>875</v>
      </c>
      <c r="BD39" s="171">
        <v>811</v>
      </c>
      <c r="BE39" s="171">
        <v>781</v>
      </c>
      <c r="BF39" s="171">
        <v>763</v>
      </c>
      <c r="BG39" s="171">
        <v>776</v>
      </c>
      <c r="BH39" s="171">
        <v>813</v>
      </c>
      <c r="BI39" s="171">
        <v>845</v>
      </c>
      <c r="BJ39" s="171">
        <v>845</v>
      </c>
      <c r="BK39" s="171">
        <v>851</v>
      </c>
      <c r="BL39" s="220">
        <v>628</v>
      </c>
      <c r="BM39" s="171">
        <v>606</v>
      </c>
      <c r="BN39" s="171">
        <v>566</v>
      </c>
      <c r="BO39" s="171">
        <v>506</v>
      </c>
      <c r="BP39" s="171">
        <v>461</v>
      </c>
      <c r="BQ39" s="171">
        <v>422</v>
      </c>
      <c r="BR39" s="171">
        <v>399</v>
      </c>
      <c r="BS39" s="171">
        <v>373</v>
      </c>
      <c r="BT39" s="171">
        <v>350</v>
      </c>
      <c r="BU39" s="171">
        <v>323</v>
      </c>
      <c r="BV39" s="171">
        <v>279</v>
      </c>
      <c r="BW39" s="171">
        <v>196</v>
      </c>
      <c r="BX39" s="171">
        <v>156</v>
      </c>
      <c r="BY39" s="171">
        <v>140</v>
      </c>
      <c r="BZ39" s="171">
        <v>130</v>
      </c>
      <c r="CA39" s="171">
        <v>119</v>
      </c>
      <c r="CB39" s="171">
        <v>108</v>
      </c>
      <c r="CC39" s="172">
        <v>98</v>
      </c>
    </row>
    <row r="40" spans="1:81" x14ac:dyDescent="0.4">
      <c r="B40" s="173" t="s">
        <v>400</v>
      </c>
      <c r="AH40" s="171">
        <v>0</v>
      </c>
      <c r="AI40" s="171">
        <v>0</v>
      </c>
      <c r="AJ40" s="171">
        <v>0</v>
      </c>
      <c r="AK40" s="171">
        <v>0</v>
      </c>
      <c r="AL40" s="171">
        <v>0</v>
      </c>
      <c r="AM40" s="171">
        <v>0</v>
      </c>
      <c r="AN40" s="171">
        <v>0</v>
      </c>
      <c r="AO40" s="171">
        <v>0</v>
      </c>
      <c r="AP40" s="171">
        <v>0</v>
      </c>
      <c r="AQ40" s="171">
        <v>0</v>
      </c>
      <c r="AR40" s="171">
        <v>704</v>
      </c>
      <c r="AS40" s="171">
        <v>639</v>
      </c>
      <c r="AT40" s="171">
        <v>626</v>
      </c>
      <c r="AU40" s="171">
        <v>778</v>
      </c>
      <c r="AV40" s="171">
        <v>951</v>
      </c>
      <c r="AW40" s="171">
        <v>979</v>
      </c>
      <c r="AX40" s="171">
        <v>947</v>
      </c>
      <c r="AY40" s="171">
        <v>875</v>
      </c>
      <c r="AZ40" s="171">
        <v>791</v>
      </c>
      <c r="BA40" s="171">
        <v>626</v>
      </c>
      <c r="BB40" s="171">
        <v>514</v>
      </c>
      <c r="BC40" s="171">
        <v>425</v>
      </c>
      <c r="BD40" s="171">
        <v>354</v>
      </c>
      <c r="BE40" s="171">
        <v>308</v>
      </c>
      <c r="BF40" s="171">
        <v>285</v>
      </c>
      <c r="BG40" s="171">
        <v>284</v>
      </c>
      <c r="BH40" s="171">
        <v>290</v>
      </c>
      <c r="BI40" s="171">
        <v>300</v>
      </c>
      <c r="BJ40" s="171">
        <v>314</v>
      </c>
      <c r="BK40" s="171">
        <v>303</v>
      </c>
      <c r="BL40" s="220">
        <v>370</v>
      </c>
      <c r="BM40" s="171">
        <v>580</v>
      </c>
      <c r="BN40" s="171">
        <v>643</v>
      </c>
      <c r="BO40" s="171">
        <v>696</v>
      </c>
      <c r="BP40" s="171">
        <v>744</v>
      </c>
      <c r="BQ40" s="171">
        <v>661</v>
      </c>
      <c r="BR40" s="171">
        <v>481</v>
      </c>
      <c r="BS40" s="171">
        <v>367</v>
      </c>
      <c r="BT40" s="171">
        <v>307</v>
      </c>
      <c r="BU40" s="171">
        <v>273</v>
      </c>
      <c r="BV40" s="171">
        <v>210</v>
      </c>
      <c r="BW40" s="171">
        <v>103</v>
      </c>
      <c r="BX40" s="171">
        <v>71</v>
      </c>
      <c r="BY40" s="171">
        <v>24</v>
      </c>
      <c r="BZ40" s="171">
        <v>15</v>
      </c>
      <c r="CA40" s="171">
        <v>11</v>
      </c>
      <c r="CB40" s="171">
        <v>8</v>
      </c>
      <c r="CC40" s="172">
        <v>6</v>
      </c>
    </row>
    <row r="41" spans="1:81" x14ac:dyDescent="0.4">
      <c r="B41" s="173" t="s">
        <v>401</v>
      </c>
      <c r="AH41" s="171">
        <v>0</v>
      </c>
      <c r="AI41" s="171">
        <v>0</v>
      </c>
      <c r="AJ41" s="171">
        <v>0</v>
      </c>
      <c r="AK41" s="171">
        <v>0</v>
      </c>
      <c r="AL41" s="171">
        <v>0</v>
      </c>
      <c r="AM41" s="171">
        <v>0</v>
      </c>
      <c r="AN41" s="171">
        <v>0</v>
      </c>
      <c r="AO41" s="171">
        <v>0</v>
      </c>
      <c r="AP41" s="171">
        <v>0</v>
      </c>
      <c r="AQ41" s="171">
        <v>0</v>
      </c>
      <c r="AR41" s="171">
        <v>323</v>
      </c>
      <c r="AS41" s="171">
        <v>306</v>
      </c>
      <c r="AT41" s="171">
        <v>335</v>
      </c>
      <c r="AU41" s="171">
        <v>310</v>
      </c>
      <c r="AV41" s="171">
        <v>313</v>
      </c>
      <c r="AW41" s="171">
        <v>358</v>
      </c>
      <c r="AX41" s="171">
        <v>383</v>
      </c>
      <c r="AY41" s="171">
        <v>444</v>
      </c>
      <c r="AZ41" s="171">
        <v>496</v>
      </c>
      <c r="BA41" s="171">
        <v>514</v>
      </c>
      <c r="BB41" s="171">
        <v>474</v>
      </c>
      <c r="BC41" s="171">
        <v>402</v>
      </c>
      <c r="BD41" s="171">
        <v>347</v>
      </c>
      <c r="BE41" s="171">
        <v>323</v>
      </c>
      <c r="BF41" s="171">
        <v>309</v>
      </c>
      <c r="BG41" s="171">
        <v>307</v>
      </c>
      <c r="BH41" s="171">
        <v>327</v>
      </c>
      <c r="BI41" s="171">
        <v>342</v>
      </c>
      <c r="BJ41" s="171">
        <v>345</v>
      </c>
      <c r="BK41" s="171">
        <v>370</v>
      </c>
      <c r="BL41" s="220">
        <v>684</v>
      </c>
      <c r="BM41" s="171">
        <v>803</v>
      </c>
      <c r="BN41" s="171">
        <v>977</v>
      </c>
      <c r="BO41" s="171">
        <v>1097</v>
      </c>
      <c r="BP41" s="171">
        <v>1204</v>
      </c>
      <c r="BQ41" s="171">
        <v>1303</v>
      </c>
      <c r="BR41" s="171">
        <v>1365</v>
      </c>
      <c r="BS41" s="171">
        <v>1371</v>
      </c>
      <c r="BT41" s="171">
        <v>1321</v>
      </c>
      <c r="BU41" s="171">
        <v>1228</v>
      </c>
      <c r="BV41" s="171">
        <v>1079</v>
      </c>
      <c r="BW41" s="171">
        <v>855</v>
      </c>
      <c r="BX41" s="171">
        <v>667</v>
      </c>
      <c r="BY41" s="171">
        <v>523</v>
      </c>
      <c r="BZ41" s="171">
        <v>415</v>
      </c>
      <c r="CA41" s="171">
        <v>318</v>
      </c>
      <c r="CB41" s="171">
        <v>232</v>
      </c>
      <c r="CC41" s="172">
        <v>164</v>
      </c>
    </row>
    <row r="42" spans="1:81" ht="26.25" customHeight="1" x14ac:dyDescent="0.4">
      <c r="B42" s="173" t="s">
        <v>402</v>
      </c>
      <c r="AH42" s="171">
        <f t="shared" ref="AH42:BK42" si="7">AH37</f>
        <v>0</v>
      </c>
      <c r="AI42" s="171">
        <f t="shared" si="7"/>
        <v>0</v>
      </c>
      <c r="AJ42" s="171">
        <f t="shared" si="7"/>
        <v>0</v>
      </c>
      <c r="AK42" s="171">
        <f t="shared" si="7"/>
        <v>0</v>
      </c>
      <c r="AL42" s="171">
        <f t="shared" si="7"/>
        <v>0</v>
      </c>
      <c r="AM42" s="171">
        <f t="shared" si="7"/>
        <v>0</v>
      </c>
      <c r="AN42" s="171">
        <f t="shared" si="7"/>
        <v>0</v>
      </c>
      <c r="AO42" s="171">
        <f t="shared" si="7"/>
        <v>0</v>
      </c>
      <c r="AP42" s="171">
        <f t="shared" si="7"/>
        <v>0</v>
      </c>
      <c r="AQ42" s="171">
        <f t="shared" si="7"/>
        <v>0</v>
      </c>
      <c r="AR42" s="171">
        <f t="shared" si="7"/>
        <v>2178</v>
      </c>
      <c r="AS42" s="171">
        <f t="shared" si="7"/>
        <v>2116</v>
      </c>
      <c r="AT42" s="171">
        <f t="shared" si="7"/>
        <v>2076</v>
      </c>
      <c r="AU42" s="171">
        <f t="shared" si="7"/>
        <v>1981</v>
      </c>
      <c r="AV42" s="171">
        <f t="shared" si="7"/>
        <v>1929</v>
      </c>
      <c r="AW42" s="171">
        <f t="shared" si="7"/>
        <v>1955</v>
      </c>
      <c r="AX42" s="171">
        <f t="shared" si="7"/>
        <v>1937</v>
      </c>
      <c r="AY42" s="171">
        <f t="shared" si="7"/>
        <v>1917</v>
      </c>
      <c r="AZ42" s="171">
        <f t="shared" si="7"/>
        <v>1886</v>
      </c>
      <c r="BA42" s="171">
        <f t="shared" si="7"/>
        <v>1844</v>
      </c>
      <c r="BB42" s="171">
        <f t="shared" si="7"/>
        <v>1798</v>
      </c>
      <c r="BC42" s="171">
        <f t="shared" si="7"/>
        <v>1726</v>
      </c>
      <c r="BD42" s="171">
        <f t="shared" si="7"/>
        <v>1664</v>
      </c>
      <c r="BE42" s="171">
        <f t="shared" si="7"/>
        <v>1637</v>
      </c>
      <c r="BF42" s="171">
        <f t="shared" si="7"/>
        <v>1612</v>
      </c>
      <c r="BG42" s="171">
        <f t="shared" si="7"/>
        <v>1546</v>
      </c>
      <c r="BH42" s="171">
        <f t="shared" si="7"/>
        <v>1554</v>
      </c>
      <c r="BI42" s="171">
        <f t="shared" si="7"/>
        <v>1491</v>
      </c>
      <c r="BJ42" s="171">
        <f t="shared" si="7"/>
        <v>1503</v>
      </c>
      <c r="BK42" s="171">
        <f t="shared" si="7"/>
        <v>1509</v>
      </c>
      <c r="BL42" s="171">
        <v>1541</v>
      </c>
      <c r="BM42" s="171">
        <v>1566</v>
      </c>
      <c r="BN42" s="171">
        <v>1574</v>
      </c>
      <c r="BO42" s="171">
        <v>1576</v>
      </c>
      <c r="BP42" s="171">
        <v>1551</v>
      </c>
      <c r="BQ42" s="171">
        <v>1505</v>
      </c>
      <c r="BR42" s="171">
        <v>1464</v>
      </c>
      <c r="BS42" s="171">
        <v>1417</v>
      </c>
      <c r="BT42" s="171">
        <v>1364</v>
      </c>
      <c r="BU42" s="171">
        <v>1308</v>
      </c>
      <c r="BV42" s="171">
        <v>1248</v>
      </c>
      <c r="BW42" s="171">
        <v>1207</v>
      </c>
      <c r="BX42" s="171">
        <v>1215</v>
      </c>
      <c r="BY42" s="171">
        <v>1224</v>
      </c>
      <c r="BZ42" s="171">
        <v>1205</v>
      </c>
      <c r="CA42" s="171">
        <v>1185</v>
      </c>
      <c r="CB42" s="171">
        <v>1191</v>
      </c>
      <c r="CC42" s="172">
        <v>1172</v>
      </c>
    </row>
    <row r="43" spans="1:81" x14ac:dyDescent="0.4">
      <c r="B43" s="173" t="s">
        <v>379</v>
      </c>
      <c r="AH43" s="171">
        <f t="shared" ref="AH43:BK43" si="8">SUM(AH38:AH41)</f>
        <v>0</v>
      </c>
      <c r="AI43" s="171">
        <f t="shared" si="8"/>
        <v>0</v>
      </c>
      <c r="AJ43" s="171">
        <f t="shared" si="8"/>
        <v>0</v>
      </c>
      <c r="AK43" s="171">
        <f t="shared" si="8"/>
        <v>0</v>
      </c>
      <c r="AL43" s="171">
        <f t="shared" si="8"/>
        <v>0</v>
      </c>
      <c r="AM43" s="171">
        <f t="shared" si="8"/>
        <v>0</v>
      </c>
      <c r="AN43" s="171">
        <f t="shared" si="8"/>
        <v>0</v>
      </c>
      <c r="AO43" s="171">
        <f t="shared" si="8"/>
        <v>0</v>
      </c>
      <c r="AP43" s="171">
        <f t="shared" si="8"/>
        <v>0</v>
      </c>
      <c r="AQ43" s="171">
        <f t="shared" si="8"/>
        <v>0</v>
      </c>
      <c r="AR43" s="171">
        <f t="shared" si="8"/>
        <v>1817</v>
      </c>
      <c r="AS43" s="171">
        <f t="shared" si="8"/>
        <v>1770</v>
      </c>
      <c r="AT43" s="171">
        <f t="shared" si="8"/>
        <v>1874</v>
      </c>
      <c r="AU43" s="171">
        <f t="shared" si="8"/>
        <v>2139</v>
      </c>
      <c r="AV43" s="171">
        <f t="shared" si="8"/>
        <v>2450</v>
      </c>
      <c r="AW43" s="171">
        <f t="shared" si="8"/>
        <v>2645</v>
      </c>
      <c r="AX43" s="171">
        <f t="shared" si="8"/>
        <v>2756</v>
      </c>
      <c r="AY43" s="171">
        <f t="shared" si="8"/>
        <v>2840</v>
      </c>
      <c r="AZ43" s="171">
        <f t="shared" si="8"/>
        <v>2853</v>
      </c>
      <c r="BA43" s="171">
        <f t="shared" si="8"/>
        <v>2744</v>
      </c>
      <c r="BB43" s="171">
        <f t="shared" si="8"/>
        <v>2625</v>
      </c>
      <c r="BC43" s="171">
        <f t="shared" si="8"/>
        <v>2461</v>
      </c>
      <c r="BD43" s="171">
        <f t="shared" si="8"/>
        <v>2283</v>
      </c>
      <c r="BE43" s="171">
        <f t="shared" si="8"/>
        <v>2210</v>
      </c>
      <c r="BF43" s="171">
        <f t="shared" si="8"/>
        <v>2194</v>
      </c>
      <c r="BG43" s="171">
        <f t="shared" si="8"/>
        <v>2266</v>
      </c>
      <c r="BH43" s="171">
        <f t="shared" si="8"/>
        <v>2386</v>
      </c>
      <c r="BI43" s="171">
        <f t="shared" si="8"/>
        <v>2494</v>
      </c>
      <c r="BJ43" s="171">
        <f t="shared" si="8"/>
        <v>2518</v>
      </c>
      <c r="BK43" s="171">
        <f t="shared" si="8"/>
        <v>2527</v>
      </c>
      <c r="BL43" s="171">
        <v>2625</v>
      </c>
      <c r="BM43" s="171">
        <v>2981</v>
      </c>
      <c r="BN43" s="171">
        <v>3224</v>
      </c>
      <c r="BO43" s="171">
        <v>3356</v>
      </c>
      <c r="BP43" s="171">
        <v>3502</v>
      </c>
      <c r="BQ43" s="171">
        <v>3520</v>
      </c>
      <c r="BR43" s="171">
        <v>3457</v>
      </c>
      <c r="BS43" s="171">
        <v>3360</v>
      </c>
      <c r="BT43" s="171">
        <v>3230</v>
      </c>
      <c r="BU43" s="171">
        <v>3063</v>
      </c>
      <c r="BV43" s="171">
        <v>2736</v>
      </c>
      <c r="BW43" s="171">
        <v>2187</v>
      </c>
      <c r="BX43" s="171">
        <v>1847</v>
      </c>
      <c r="BY43" s="171">
        <v>1524</v>
      </c>
      <c r="BZ43" s="171">
        <v>1287</v>
      </c>
      <c r="CA43" s="171">
        <v>1022</v>
      </c>
      <c r="CB43" s="171">
        <v>725</v>
      </c>
      <c r="CC43" s="172">
        <v>428</v>
      </c>
    </row>
    <row r="44" spans="1:81" x14ac:dyDescent="0.4">
      <c r="B44" s="173" t="s">
        <v>129</v>
      </c>
      <c r="AH44" s="171">
        <f t="shared" ref="AH44:CC44" si="9">AH43+AH42</f>
        <v>0</v>
      </c>
      <c r="AI44" s="171">
        <f t="shared" si="9"/>
        <v>0</v>
      </c>
      <c r="AJ44" s="171">
        <f t="shared" si="9"/>
        <v>0</v>
      </c>
      <c r="AK44" s="171">
        <f t="shared" si="9"/>
        <v>0</v>
      </c>
      <c r="AL44" s="171">
        <f t="shared" si="9"/>
        <v>0</v>
      </c>
      <c r="AM44" s="171">
        <f t="shared" si="9"/>
        <v>0</v>
      </c>
      <c r="AN44" s="171">
        <f t="shared" si="9"/>
        <v>0</v>
      </c>
      <c r="AO44" s="171">
        <f t="shared" si="9"/>
        <v>0</v>
      </c>
      <c r="AP44" s="171">
        <f t="shared" si="9"/>
        <v>0</v>
      </c>
      <c r="AQ44" s="171">
        <f t="shared" si="9"/>
        <v>0</v>
      </c>
      <c r="AR44" s="171">
        <f t="shared" si="9"/>
        <v>3995</v>
      </c>
      <c r="AS44" s="171">
        <f t="shared" si="9"/>
        <v>3886</v>
      </c>
      <c r="AT44" s="171">
        <f t="shared" si="9"/>
        <v>3950</v>
      </c>
      <c r="AU44" s="171">
        <f t="shared" si="9"/>
        <v>4120</v>
      </c>
      <c r="AV44" s="171">
        <f t="shared" si="9"/>
        <v>4379</v>
      </c>
      <c r="AW44" s="171">
        <f t="shared" si="9"/>
        <v>4600</v>
      </c>
      <c r="AX44" s="171">
        <f t="shared" si="9"/>
        <v>4693</v>
      </c>
      <c r="AY44" s="171">
        <f t="shared" si="9"/>
        <v>4757</v>
      </c>
      <c r="AZ44" s="171">
        <f t="shared" si="9"/>
        <v>4739</v>
      </c>
      <c r="BA44" s="171">
        <f t="shared" si="9"/>
        <v>4588</v>
      </c>
      <c r="BB44" s="171">
        <f t="shared" si="9"/>
        <v>4423</v>
      </c>
      <c r="BC44" s="171">
        <f t="shared" si="9"/>
        <v>4187</v>
      </c>
      <c r="BD44" s="171">
        <f t="shared" si="9"/>
        <v>3947</v>
      </c>
      <c r="BE44" s="171">
        <f t="shared" si="9"/>
        <v>3847</v>
      </c>
      <c r="BF44" s="171">
        <f t="shared" si="9"/>
        <v>3806</v>
      </c>
      <c r="BG44" s="171">
        <f t="shared" si="9"/>
        <v>3812</v>
      </c>
      <c r="BH44" s="171">
        <f t="shared" si="9"/>
        <v>3940</v>
      </c>
      <c r="BI44" s="171">
        <f t="shared" si="9"/>
        <v>3985</v>
      </c>
      <c r="BJ44" s="171">
        <f t="shared" si="9"/>
        <v>4021</v>
      </c>
      <c r="BK44" s="171">
        <f t="shared" si="9"/>
        <v>4036</v>
      </c>
      <c r="BL44" s="171">
        <f t="shared" si="9"/>
        <v>4166</v>
      </c>
      <c r="BM44" s="171">
        <f t="shared" si="9"/>
        <v>4547</v>
      </c>
      <c r="BN44" s="171">
        <f t="shared" si="9"/>
        <v>4798</v>
      </c>
      <c r="BO44" s="171">
        <f t="shared" si="9"/>
        <v>4932</v>
      </c>
      <c r="BP44" s="171">
        <f t="shared" si="9"/>
        <v>5053</v>
      </c>
      <c r="BQ44" s="171">
        <f t="shared" si="9"/>
        <v>5025</v>
      </c>
      <c r="BR44" s="171">
        <f t="shared" si="9"/>
        <v>4921</v>
      </c>
      <c r="BS44" s="171">
        <f t="shared" si="9"/>
        <v>4777</v>
      </c>
      <c r="BT44" s="171">
        <f t="shared" si="9"/>
        <v>4594</v>
      </c>
      <c r="BU44" s="171">
        <f t="shared" si="9"/>
        <v>4371</v>
      </c>
      <c r="BV44" s="171">
        <f t="shared" si="9"/>
        <v>3984</v>
      </c>
      <c r="BW44" s="171">
        <f t="shared" si="9"/>
        <v>3394</v>
      </c>
      <c r="BX44" s="171">
        <f t="shared" si="9"/>
        <v>3062</v>
      </c>
      <c r="BY44" s="171">
        <f t="shared" si="9"/>
        <v>2748</v>
      </c>
      <c r="BZ44" s="171">
        <f t="shared" si="9"/>
        <v>2492</v>
      </c>
      <c r="CA44" s="171">
        <f t="shared" si="9"/>
        <v>2207</v>
      </c>
      <c r="CB44" s="171">
        <f t="shared" si="9"/>
        <v>1916</v>
      </c>
      <c r="CC44" s="172">
        <f t="shared" si="9"/>
        <v>1600</v>
      </c>
    </row>
    <row r="45" spans="1:81" ht="27" customHeight="1" x14ac:dyDescent="0.4">
      <c r="B45" s="63" t="s">
        <v>341</v>
      </c>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2"/>
    </row>
    <row r="46" spans="1:81" x14ac:dyDescent="0.4">
      <c r="B46" s="173" t="s">
        <v>366</v>
      </c>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v>2</v>
      </c>
      <c r="BR46" s="171">
        <v>13</v>
      </c>
      <c r="BS46" s="171">
        <v>130</v>
      </c>
      <c r="BT46" s="171">
        <v>373</v>
      </c>
      <c r="BU46" s="171">
        <v>627</v>
      </c>
      <c r="BV46" s="171">
        <v>1282</v>
      </c>
      <c r="BW46" s="171">
        <v>2159</v>
      </c>
      <c r="BX46" s="171">
        <v>4319</v>
      </c>
      <c r="BY46" s="171">
        <v>4987</v>
      </c>
      <c r="BZ46" s="171">
        <v>4744</v>
      </c>
      <c r="CA46" s="171">
        <v>5061</v>
      </c>
      <c r="CB46" s="171">
        <v>5497</v>
      </c>
      <c r="CC46" s="172">
        <v>6120</v>
      </c>
    </row>
    <row r="47" spans="1:81" ht="15.4" thickBot="1" x14ac:dyDescent="0.45">
      <c r="A47" s="203"/>
      <c r="B47" s="221"/>
      <c r="C47" s="204"/>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71"/>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169" bestFit="1" customWidth="1"/>
    <col min="2" max="2" width="75.73046875" style="161" customWidth="1"/>
    <col min="3" max="3" width="25.73046875" style="161" customWidth="1"/>
    <col min="4" max="75" width="12.73046875" style="183" customWidth="1"/>
    <col min="76" max="81" width="12.73046875" style="161" customWidth="1"/>
    <col min="82" max="82" width="9.1328125" style="161" customWidth="1"/>
    <col min="83" max="16384" width="9.1328125" style="161"/>
  </cols>
  <sheetData>
    <row r="1" spans="1:81" s="158" customFormat="1" ht="25.5" customHeight="1" thickBot="1" x14ac:dyDescent="0.4">
      <c r="A1" s="14" t="s">
        <v>44</v>
      </c>
      <c r="B1" s="42" t="s">
        <v>83</v>
      </c>
      <c r="C1" s="14"/>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row>
    <row r="2" spans="1:81" ht="30" x14ac:dyDescent="0.4">
      <c r="A2" s="44" t="s">
        <v>45</v>
      </c>
      <c r="B2" s="159" t="s">
        <v>18</v>
      </c>
      <c r="C2" s="160"/>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164" customFormat="1" x14ac:dyDescent="0.4">
      <c r="A3" s="78">
        <v>2020</v>
      </c>
      <c r="B3" s="80" t="s">
        <v>211</v>
      </c>
      <c r="C3" s="166"/>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82" customFormat="1" ht="27" customHeight="1" x14ac:dyDescent="0.4">
      <c r="A4" s="226"/>
      <c r="B4" s="182" t="s">
        <v>129</v>
      </c>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f t="shared" ref="AH4:CC4" si="0">SUM(AH5,AH11,AH18,AH24:AH26,AH33)</f>
        <v>2258.4971727273328</v>
      </c>
      <c r="AI4" s="227">
        <f t="shared" si="0"/>
        <v>2506.4141479562736</v>
      </c>
      <c r="AJ4" s="227">
        <f t="shared" si="0"/>
        <v>2875.615417878922</v>
      </c>
      <c r="AK4" s="227">
        <f t="shared" si="0"/>
        <v>3371.7869227652932</v>
      </c>
      <c r="AL4" s="227">
        <f t="shared" si="0"/>
        <v>3757.2236238654027</v>
      </c>
      <c r="AM4" s="227">
        <f t="shared" si="0"/>
        <v>4039.7050724768769</v>
      </c>
      <c r="AN4" s="227">
        <f t="shared" si="0"/>
        <v>4595.8001907534635</v>
      </c>
      <c r="AO4" s="227">
        <f t="shared" si="0"/>
        <v>5139.3588383303422</v>
      </c>
      <c r="AP4" s="227">
        <f t="shared" si="0"/>
        <v>5821.8038679940928</v>
      </c>
      <c r="AQ4" s="227">
        <f t="shared" si="0"/>
        <v>6486.3850479196262</v>
      </c>
      <c r="AR4" s="227">
        <f t="shared" si="0"/>
        <v>7224.9610000000002</v>
      </c>
      <c r="AS4" s="227">
        <f t="shared" si="0"/>
        <v>8235.4239999999991</v>
      </c>
      <c r="AT4" s="227">
        <f t="shared" si="0"/>
        <v>9631.2020000000011</v>
      </c>
      <c r="AU4" s="227">
        <f t="shared" si="0"/>
        <v>12011.360994134489</v>
      </c>
      <c r="AV4" s="227">
        <f t="shared" si="0"/>
        <v>14443.461999999998</v>
      </c>
      <c r="AW4" s="227">
        <f t="shared" si="0"/>
        <v>17153.341999999997</v>
      </c>
      <c r="AX4" s="227">
        <f t="shared" si="0"/>
        <v>19141.810058677511</v>
      </c>
      <c r="AY4" s="227">
        <f t="shared" si="0"/>
        <v>20737.395162978515</v>
      </c>
      <c r="AZ4" s="227">
        <f t="shared" si="0"/>
        <v>22082.032319288726</v>
      </c>
      <c r="BA4" s="227">
        <f t="shared" si="0"/>
        <v>22845.809494948775</v>
      </c>
      <c r="BB4" s="227">
        <f t="shared" si="0"/>
        <v>23596.777074595495</v>
      </c>
      <c r="BC4" s="227">
        <f t="shared" si="0"/>
        <v>24071.81043714553</v>
      </c>
      <c r="BD4" s="227">
        <f t="shared" si="0"/>
        <v>25373.061998783323</v>
      </c>
      <c r="BE4" s="227">
        <f t="shared" si="0"/>
        <v>26852.979415936559</v>
      </c>
      <c r="BF4" s="227">
        <f t="shared" si="0"/>
        <v>27962.349545578556</v>
      </c>
      <c r="BG4" s="227">
        <f t="shared" si="0"/>
        <v>28905.047455335218</v>
      </c>
      <c r="BH4" s="227">
        <f t="shared" si="0"/>
        <v>29490.83792745899</v>
      </c>
      <c r="BI4" s="227">
        <f t="shared" si="0"/>
        <v>30376.893177567676</v>
      </c>
      <c r="BJ4" s="227">
        <f t="shared" si="0"/>
        <v>31404.577559579116</v>
      </c>
      <c r="BK4" s="227">
        <f t="shared" si="0"/>
        <v>33305.936076328624</v>
      </c>
      <c r="BL4" s="227">
        <f t="shared" si="0"/>
        <v>35274.162840396391</v>
      </c>
      <c r="BM4" s="227">
        <f t="shared" si="0"/>
        <v>38104.482729313415</v>
      </c>
      <c r="BN4" s="227">
        <f t="shared" si="0"/>
        <v>39309.773948856004</v>
      </c>
      <c r="BO4" s="227">
        <f t="shared" si="0"/>
        <v>40887.381941124833</v>
      </c>
      <c r="BP4" s="227">
        <f t="shared" si="0"/>
        <v>42631.130135126237</v>
      </c>
      <c r="BQ4" s="227">
        <f t="shared" si="0"/>
        <v>43506.153464025985</v>
      </c>
      <c r="BR4" s="227">
        <f t="shared" si="0"/>
        <v>46695.056280325</v>
      </c>
      <c r="BS4" s="227">
        <f t="shared" si="0"/>
        <v>49071.140070459151</v>
      </c>
      <c r="BT4" s="227">
        <f t="shared" si="0"/>
        <v>49979.548981054948</v>
      </c>
      <c r="BU4" s="227">
        <f t="shared" si="0"/>
        <v>52137.264540827797</v>
      </c>
      <c r="BV4" s="227">
        <f t="shared" si="0"/>
        <v>53574.373184191259</v>
      </c>
      <c r="BW4" s="227">
        <f t="shared" si="0"/>
        <v>54592.326811546096</v>
      </c>
      <c r="BX4" s="227">
        <f t="shared" si="0"/>
        <v>55267.079188653886</v>
      </c>
      <c r="BY4" s="227">
        <f t="shared" si="0"/>
        <v>56849.526486297502</v>
      </c>
      <c r="BZ4" s="227">
        <f t="shared" si="0"/>
        <v>60529.955621330068</v>
      </c>
      <c r="CA4" s="227">
        <f t="shared" si="0"/>
        <v>63789.923558716895</v>
      </c>
      <c r="CB4" s="227">
        <f t="shared" si="0"/>
        <v>66285.517310268624</v>
      </c>
      <c r="CC4" s="228">
        <f t="shared" si="0"/>
        <v>68731.595884125112</v>
      </c>
    </row>
    <row r="5" spans="1:81" ht="23.25" customHeight="1" x14ac:dyDescent="0.4">
      <c r="A5" s="229"/>
      <c r="B5" s="173" t="s">
        <v>424</v>
      </c>
      <c r="AH5" s="171">
        <f t="shared" ref="AH5:CC5" si="1">SUM(AH6:AH10)</f>
        <v>215</v>
      </c>
      <c r="AI5" s="171">
        <f t="shared" si="1"/>
        <v>280</v>
      </c>
      <c r="AJ5" s="171">
        <f t="shared" si="1"/>
        <v>385</v>
      </c>
      <c r="AK5" s="171">
        <f t="shared" si="1"/>
        <v>503</v>
      </c>
      <c r="AL5" s="171">
        <f t="shared" si="1"/>
        <v>639</v>
      </c>
      <c r="AM5" s="171">
        <f t="shared" si="1"/>
        <v>799</v>
      </c>
      <c r="AN5" s="171">
        <f t="shared" si="1"/>
        <v>932</v>
      </c>
      <c r="AO5" s="171">
        <f t="shared" si="1"/>
        <v>1108</v>
      </c>
      <c r="AP5" s="171">
        <f t="shared" si="1"/>
        <v>1293</v>
      </c>
      <c r="AQ5" s="171">
        <f t="shared" si="1"/>
        <v>1493.607</v>
      </c>
      <c r="AR5" s="171">
        <f t="shared" si="1"/>
        <v>1678.8070000000002</v>
      </c>
      <c r="AS5" s="171">
        <f t="shared" si="1"/>
        <v>1928.0260000000001</v>
      </c>
      <c r="AT5" s="171">
        <f t="shared" si="1"/>
        <v>2265.2670000000003</v>
      </c>
      <c r="AU5" s="171">
        <f t="shared" si="1"/>
        <v>2768.0990000000002</v>
      </c>
      <c r="AV5" s="171">
        <f t="shared" si="1"/>
        <v>3594.9789999999998</v>
      </c>
      <c r="AW5" s="171">
        <f t="shared" si="1"/>
        <v>4567.7079999999996</v>
      </c>
      <c r="AX5" s="171">
        <f t="shared" si="1"/>
        <v>5087.24</v>
      </c>
      <c r="AY5" s="171">
        <f t="shared" si="1"/>
        <v>5995.95</v>
      </c>
      <c r="AZ5" s="171">
        <f t="shared" si="1"/>
        <v>6890.7119999999995</v>
      </c>
      <c r="BA5" s="171">
        <f t="shared" si="1"/>
        <v>7474.6569999999992</v>
      </c>
      <c r="BB5" s="171">
        <f t="shared" si="1"/>
        <v>7996.1079999999984</v>
      </c>
      <c r="BC5" s="171">
        <f t="shared" si="1"/>
        <v>8482.7970000000005</v>
      </c>
      <c r="BD5" s="171">
        <f t="shared" si="1"/>
        <v>8998.760000000002</v>
      </c>
      <c r="BE5" s="171">
        <f t="shared" si="1"/>
        <v>9704.5185240909632</v>
      </c>
      <c r="BF5" s="171">
        <f t="shared" si="1"/>
        <v>10302.647677202764</v>
      </c>
      <c r="BG5" s="171">
        <f t="shared" si="1"/>
        <v>11039.131507160631</v>
      </c>
      <c r="BH5" s="171">
        <f t="shared" si="1"/>
        <v>11752.749</v>
      </c>
      <c r="BI5" s="171">
        <f t="shared" si="1"/>
        <v>12542.44267353</v>
      </c>
      <c r="BJ5" s="171">
        <f t="shared" si="1"/>
        <v>13304.85224679</v>
      </c>
      <c r="BK5" s="171">
        <f t="shared" si="1"/>
        <v>14311.464927031753</v>
      </c>
      <c r="BL5" s="171">
        <f t="shared" si="1"/>
        <v>15260.007289010002</v>
      </c>
      <c r="BM5" s="171">
        <f t="shared" si="1"/>
        <v>16564.846266159999</v>
      </c>
      <c r="BN5" s="171">
        <f t="shared" si="1"/>
        <v>17104.362356233181</v>
      </c>
      <c r="BO5" s="171">
        <f t="shared" si="1"/>
        <v>17905.161131910005</v>
      </c>
      <c r="BP5" s="171">
        <f t="shared" si="1"/>
        <v>18905.77449598</v>
      </c>
      <c r="BQ5" s="171">
        <f t="shared" si="1"/>
        <v>19287.893994300885</v>
      </c>
      <c r="BR5" s="171">
        <f t="shared" si="1"/>
        <v>20790.665465899998</v>
      </c>
      <c r="BS5" s="171">
        <f t="shared" si="1"/>
        <v>21734.188377339993</v>
      </c>
      <c r="BT5" s="171">
        <f t="shared" si="1"/>
        <v>22164.107729721116</v>
      </c>
      <c r="BU5" s="171">
        <f t="shared" si="1"/>
        <v>23554.594911210021</v>
      </c>
      <c r="BV5" s="171">
        <f t="shared" si="1"/>
        <v>24436.341651189996</v>
      </c>
      <c r="BW5" s="171">
        <f t="shared" si="1"/>
        <v>25654.493991680007</v>
      </c>
      <c r="BX5" s="171">
        <f t="shared" si="1"/>
        <v>24549.044522626904</v>
      </c>
      <c r="BY5" s="171">
        <f t="shared" si="1"/>
        <v>25551.76619354781</v>
      </c>
      <c r="BZ5" s="171">
        <f t="shared" si="1"/>
        <v>27092.541805943612</v>
      </c>
      <c r="CA5" s="171">
        <f t="shared" si="1"/>
        <v>28477.235817878689</v>
      </c>
      <c r="CB5" s="171">
        <f t="shared" si="1"/>
        <v>29756.673677169158</v>
      </c>
      <c r="CC5" s="172">
        <f t="shared" si="1"/>
        <v>30961.959718472699</v>
      </c>
    </row>
    <row r="6" spans="1:81" x14ac:dyDescent="0.4">
      <c r="A6" s="229"/>
      <c r="B6" s="230" t="s">
        <v>213</v>
      </c>
      <c r="AH6" s="171">
        <f>Disability_benefits!AH14</f>
        <v>0</v>
      </c>
      <c r="AI6" s="171">
        <f>Disability_benefits!AI14</f>
        <v>0</v>
      </c>
      <c r="AJ6" s="171">
        <f>Disability_benefits!AJ14</f>
        <v>0</v>
      </c>
      <c r="AK6" s="171">
        <f>Disability_benefits!AK14</f>
        <v>0</v>
      </c>
      <c r="AL6" s="171">
        <f>Disability_benefits!AL14</f>
        <v>0</v>
      </c>
      <c r="AM6" s="171">
        <f>Disability_benefits!AM14</f>
        <v>0</v>
      </c>
      <c r="AN6" s="171">
        <f>Disability_benefits!AN14</f>
        <v>0</v>
      </c>
      <c r="AO6" s="171">
        <f>Disability_benefits!AO14</f>
        <v>0</v>
      </c>
      <c r="AP6" s="171">
        <f>Disability_benefits!AP14</f>
        <v>0</v>
      </c>
      <c r="AQ6" s="171">
        <f>Disability_benefits!AQ14</f>
        <v>0</v>
      </c>
      <c r="AR6" s="171">
        <f>Disability_benefits!AR14</f>
        <v>0</v>
      </c>
      <c r="AS6" s="171">
        <f>Disability_benefits!AS14</f>
        <v>0</v>
      </c>
      <c r="AT6" s="171">
        <f>Disability_benefits!AT14</f>
        <v>0</v>
      </c>
      <c r="AU6" s="171">
        <f>Disability_benefits!AU14</f>
        <v>0</v>
      </c>
      <c r="AV6" s="171">
        <f>Disability_benefits!AV14</f>
        <v>0</v>
      </c>
      <c r="AW6" s="171">
        <f>Disability_benefits!AW14</f>
        <v>0</v>
      </c>
      <c r="AX6" s="171">
        <f>Disability_benefits!AX14</f>
        <v>0</v>
      </c>
      <c r="AY6" s="171">
        <f>Disability_benefits!AY14</f>
        <v>0</v>
      </c>
      <c r="AZ6" s="171">
        <f>Disability_benefits!AZ14</f>
        <v>0</v>
      </c>
      <c r="BA6" s="171">
        <f>Disability_benefits!BA14</f>
        <v>0</v>
      </c>
      <c r="BB6" s="171">
        <f>Disability_benefits!BB14</f>
        <v>0</v>
      </c>
      <c r="BC6" s="171">
        <f>Disability_benefits!BC14</f>
        <v>0</v>
      </c>
      <c r="BD6" s="171">
        <f>Disability_benefits!BD14</f>
        <v>0</v>
      </c>
      <c r="BE6" s="171">
        <f>Disability_benefits!BE14</f>
        <v>0</v>
      </c>
      <c r="BF6" s="171">
        <f>Disability_benefits!BF14</f>
        <v>0</v>
      </c>
      <c r="BG6" s="171">
        <f>Disability_benefits!BG14</f>
        <v>0</v>
      </c>
      <c r="BH6" s="171">
        <f>Disability_benefits!BH14</f>
        <v>0</v>
      </c>
      <c r="BI6" s="171">
        <f>Disability_benefits!BI14</f>
        <v>0</v>
      </c>
      <c r="BJ6" s="171">
        <f>Disability_benefits!BJ14</f>
        <v>0</v>
      </c>
      <c r="BK6" s="171">
        <f>Disability_benefits!BK14</f>
        <v>0</v>
      </c>
      <c r="BL6" s="171">
        <f>Disability_benefits!BL14</f>
        <v>0</v>
      </c>
      <c r="BM6" s="171">
        <f>Disability_benefits!BM14</f>
        <v>0</v>
      </c>
      <c r="BN6" s="171">
        <f>Disability_benefits!BN14</f>
        <v>0</v>
      </c>
      <c r="BO6" s="171">
        <f>Disability_benefits!BO14</f>
        <v>0</v>
      </c>
      <c r="BP6" s="171">
        <f>Disability_benefits!BP14</f>
        <v>0</v>
      </c>
      <c r="BQ6" s="171">
        <f>Disability_benefits!BQ14</f>
        <v>4.7691617500000003</v>
      </c>
      <c r="BR6" s="171">
        <f>Disability_benefits!BR14</f>
        <v>6.040064700000003</v>
      </c>
      <c r="BS6" s="171">
        <f>Disability_benefits!BS14</f>
        <v>6.9357352999999913</v>
      </c>
      <c r="BT6" s="171">
        <f>Disability_benefits!BT14</f>
        <v>7.3484010500000174</v>
      </c>
      <c r="BU6" s="171">
        <f>Disability_benefits!BU14</f>
        <v>8.2211221899999884</v>
      </c>
      <c r="BV6" s="171">
        <f>Disability_benefits!BV14</f>
        <v>9.1482867099999936</v>
      </c>
      <c r="BW6" s="171">
        <f>Disability_benefits!BW14</f>
        <v>10.039949220000004</v>
      </c>
      <c r="BX6" s="171">
        <f>Disability_benefits!BX14</f>
        <v>9.9116195664442621</v>
      </c>
      <c r="BY6" s="171">
        <f>Disability_benefits!BY14</f>
        <v>10.622578320853727</v>
      </c>
      <c r="BZ6" s="171">
        <f>Disability_benefits!BZ14</f>
        <v>11.26819092708592</v>
      </c>
      <c r="CA6" s="171">
        <f>Disability_benefits!CA14</f>
        <v>11.990865944851901</v>
      </c>
      <c r="CB6" s="171">
        <f>Disability_benefits!CB14</f>
        <v>12.658370629004407</v>
      </c>
      <c r="CC6" s="172">
        <f>Disability_benefits!CC14</f>
        <v>13.382050240676739</v>
      </c>
    </row>
    <row r="7" spans="1:81" x14ac:dyDescent="0.4">
      <c r="A7" s="229"/>
      <c r="B7" s="230" t="s">
        <v>215</v>
      </c>
      <c r="AH7" s="171">
        <f>Disability_benefits!AH15</f>
        <v>168</v>
      </c>
      <c r="AI7" s="171">
        <f>Disability_benefits!AI15</f>
        <v>201</v>
      </c>
      <c r="AJ7" s="171">
        <f>Disability_benefits!AJ15</f>
        <v>260</v>
      </c>
      <c r="AK7" s="171">
        <f>Disability_benefits!AK15</f>
        <v>330</v>
      </c>
      <c r="AL7" s="171">
        <f>Disability_benefits!AL15</f>
        <v>403</v>
      </c>
      <c r="AM7" s="171">
        <f>Disability_benefits!AM15</f>
        <v>495</v>
      </c>
      <c r="AN7" s="171">
        <f>Disability_benefits!AN15</f>
        <v>576</v>
      </c>
      <c r="AO7" s="171">
        <f>Disability_benefits!AO15</f>
        <v>686</v>
      </c>
      <c r="AP7" s="171">
        <f>Disability_benefits!AP15</f>
        <v>779</v>
      </c>
      <c r="AQ7" s="171">
        <f>Disability_benefits!AQ15</f>
        <v>897.38499999999999</v>
      </c>
      <c r="AR7" s="171">
        <f>Disability_benefits!AR15</f>
        <v>1003.4670000000001</v>
      </c>
      <c r="AS7" s="171">
        <f>Disability_benefits!AS15</f>
        <v>1158.527</v>
      </c>
      <c r="AT7" s="171">
        <f>Disability_benefits!AT15</f>
        <v>1382.009</v>
      </c>
      <c r="AU7" s="171">
        <f>Disability_benefits!AU15</f>
        <v>1706.221</v>
      </c>
      <c r="AV7" s="171">
        <f>Disability_benefits!AV15</f>
        <v>1553.4739999999999</v>
      </c>
      <c r="AW7" s="171">
        <f>Disability_benefits!AW15</f>
        <v>1795.461</v>
      </c>
      <c r="AX7" s="171">
        <f>Disability_benefits!AX15</f>
        <v>1962.682</v>
      </c>
      <c r="AY7" s="171">
        <f>Disability_benefits!AY15</f>
        <v>2194.1619999999998</v>
      </c>
      <c r="AZ7" s="171">
        <f>Disability_benefits!AZ15</f>
        <v>2392.893</v>
      </c>
      <c r="BA7" s="171">
        <f>Disability_benefits!BA15</f>
        <v>2521.25</v>
      </c>
      <c r="BB7" s="171">
        <f>Disability_benefits!BB15</f>
        <v>2679.9749999999999</v>
      </c>
      <c r="BC7" s="171">
        <f>Disability_benefits!BC15</f>
        <v>2822.8040000000001</v>
      </c>
      <c r="BD7" s="171">
        <f>Disability_benefits!BD15</f>
        <v>2955.1210000000001</v>
      </c>
      <c r="BE7" s="171">
        <f>Disability_benefits!BE15</f>
        <v>3124.4597597447382</v>
      </c>
      <c r="BF7" s="171">
        <f>Disability_benefits!BF15</f>
        <v>3250.6787885787207</v>
      </c>
      <c r="BG7" s="171">
        <f>Disability_benefits!BG15</f>
        <v>3457.0445494205601</v>
      </c>
      <c r="BH7" s="171">
        <f>Disability_benefits!BH15</f>
        <v>3673.5859999999998</v>
      </c>
      <c r="BI7" s="171">
        <f>Disability_benefits!BI15</f>
        <v>3924.14037813</v>
      </c>
      <c r="BJ7" s="171">
        <f>Disability_benefits!BJ15</f>
        <v>4149.40578293</v>
      </c>
      <c r="BK7" s="171">
        <f>Disability_benefits!BK15</f>
        <v>4444.4350972342991</v>
      </c>
      <c r="BL7" s="171">
        <f>Disability_benefits!BL15</f>
        <v>4734.8039219600005</v>
      </c>
      <c r="BM7" s="171">
        <f>Disability_benefits!BM15</f>
        <v>5106.2537628999999</v>
      </c>
      <c r="BN7" s="171">
        <f>Disability_benefits!BN15</f>
        <v>5227.7472379531791</v>
      </c>
      <c r="BO7" s="171">
        <f>Disability_benefits!BO15</f>
        <v>5339.4256940699997</v>
      </c>
      <c r="BP7" s="171">
        <f>Disability_benefits!BP15</f>
        <v>5475.6249157700013</v>
      </c>
      <c r="BQ7" s="171">
        <f>Disability_benefits!BQ15</f>
        <v>5360.0751764300812</v>
      </c>
      <c r="BR7" s="171">
        <f>Disability_benefits!BR15</f>
        <v>5421.7736767999995</v>
      </c>
      <c r="BS7" s="171">
        <f>Disability_benefits!BS15</f>
        <v>5489.5433917499959</v>
      </c>
      <c r="BT7" s="171">
        <f>Disability_benefits!BT15</f>
        <v>5482.7675999399999</v>
      </c>
      <c r="BU7" s="171">
        <f>Disability_benefits!BU15</f>
        <v>5529.3185711499982</v>
      </c>
      <c r="BV7" s="171">
        <f>Disability_benefits!BV15</f>
        <v>5675.5506973500005</v>
      </c>
      <c r="BW7" s="171">
        <f>Disability_benefits!BW15</f>
        <v>5908.4831024900013</v>
      </c>
      <c r="BX7" s="171">
        <f>Disability_benefits!BX15</f>
        <v>5406.569615272183</v>
      </c>
      <c r="BY7" s="171">
        <f>Disability_benefits!BY15</f>
        <v>5574.4570568780928</v>
      </c>
      <c r="BZ7" s="171">
        <f>Disability_benefits!BZ15</f>
        <v>5754.797770287938</v>
      </c>
      <c r="CA7" s="171">
        <f>Disability_benefits!CA15</f>
        <v>5987.252330297737</v>
      </c>
      <c r="CB7" s="171">
        <f>Disability_benefits!CB15</f>
        <v>6219.0803318517083</v>
      </c>
      <c r="CC7" s="172">
        <f>Disability_benefits!CC15</f>
        <v>6528.9750320930216</v>
      </c>
    </row>
    <row r="8" spans="1:81" x14ac:dyDescent="0.4">
      <c r="A8" s="229"/>
      <c r="B8" s="230" t="s">
        <v>225</v>
      </c>
      <c r="AH8" s="171">
        <f>Disability_benefits!AH5</f>
        <v>0</v>
      </c>
      <c r="AI8" s="171">
        <f>Disability_benefits!AI5</f>
        <v>0</v>
      </c>
      <c r="AJ8" s="171">
        <f>Disability_benefits!AJ5</f>
        <v>0</v>
      </c>
      <c r="AK8" s="171">
        <f>Disability_benefits!AK5</f>
        <v>0</v>
      </c>
      <c r="AL8" s="171">
        <f>Disability_benefits!AL5</f>
        <v>0</v>
      </c>
      <c r="AM8" s="171">
        <f>Disability_benefits!AM5</f>
        <v>0</v>
      </c>
      <c r="AN8" s="171">
        <f>Disability_benefits!AN5</f>
        <v>0</v>
      </c>
      <c r="AO8" s="171">
        <f>Disability_benefits!AO5</f>
        <v>0</v>
      </c>
      <c r="AP8" s="171">
        <f>Disability_benefits!AP5</f>
        <v>0</v>
      </c>
      <c r="AQ8" s="171">
        <f>Disability_benefits!AQ5</f>
        <v>0</v>
      </c>
      <c r="AR8" s="171">
        <f>Disability_benefits!AR5</f>
        <v>0</v>
      </c>
      <c r="AS8" s="171">
        <f>Disability_benefits!AS5</f>
        <v>0</v>
      </c>
      <c r="AT8" s="171">
        <f>Disability_benefits!AT5</f>
        <v>0</v>
      </c>
      <c r="AU8" s="171">
        <f>Disability_benefits!AU5</f>
        <v>0</v>
      </c>
      <c r="AV8" s="171">
        <f>Disability_benefits!AV5</f>
        <v>1973.203</v>
      </c>
      <c r="AW8" s="171">
        <f>Disability_benefits!AW5</f>
        <v>2772.2469999999998</v>
      </c>
      <c r="AX8" s="171">
        <f>Disability_benefits!AX5</f>
        <v>3124.558</v>
      </c>
      <c r="AY8" s="171">
        <f>Disability_benefits!AY5</f>
        <v>3801.788</v>
      </c>
      <c r="AZ8" s="171">
        <f>Disability_benefits!AZ5</f>
        <v>4497.8189999999995</v>
      </c>
      <c r="BA8" s="171">
        <f>Disability_benefits!BA5</f>
        <v>4953.4069999999992</v>
      </c>
      <c r="BB8" s="171">
        <f>Disability_benefits!BB5</f>
        <v>5316.1329999999989</v>
      </c>
      <c r="BC8" s="171">
        <f>Disability_benefits!BC5</f>
        <v>5659.9930000000004</v>
      </c>
      <c r="BD8" s="171">
        <f>Disability_benefits!BD5</f>
        <v>6043.639000000001</v>
      </c>
      <c r="BE8" s="171">
        <f>Disability_benefits!BE5</f>
        <v>6580.0587643462241</v>
      </c>
      <c r="BF8" s="171">
        <f>Disability_benefits!BF5</f>
        <v>7051.9688886240428</v>
      </c>
      <c r="BG8" s="171">
        <f>Disability_benefits!BG5</f>
        <v>7582.0869577400717</v>
      </c>
      <c r="BH8" s="171">
        <f>Disability_benefits!BH5</f>
        <v>8079.1630000000005</v>
      </c>
      <c r="BI8" s="171">
        <f>Disability_benefits!BI5</f>
        <v>8618.3022954000007</v>
      </c>
      <c r="BJ8" s="171">
        <f>Disability_benefits!BJ5</f>
        <v>9155.4464638600002</v>
      </c>
      <c r="BK8" s="171">
        <f>Disability_benefits!BK5</f>
        <v>9867.029829797455</v>
      </c>
      <c r="BL8" s="171">
        <f>Disability_benefits!BL5</f>
        <v>10525.20336705</v>
      </c>
      <c r="BM8" s="171">
        <f>Disability_benefits!BM5</f>
        <v>11458.592503259999</v>
      </c>
      <c r="BN8" s="171">
        <f>Disability_benefits!BN5</f>
        <v>11876.615118280002</v>
      </c>
      <c r="BO8" s="171">
        <f>Disability_benefits!BO5</f>
        <v>12565.735437840003</v>
      </c>
      <c r="BP8" s="171">
        <f>Disability_benefits!BP5</f>
        <v>13430.14958021</v>
      </c>
      <c r="BQ8" s="171">
        <f>Disability_benefits!BQ5</f>
        <v>13762.514588680802</v>
      </c>
      <c r="BR8" s="171">
        <f>Disability_benefits!BR5</f>
        <v>13798.261242919998</v>
      </c>
      <c r="BS8" s="171">
        <f>Disability_benefits!BS5</f>
        <v>13233.124968690001</v>
      </c>
      <c r="BT8" s="171">
        <f>Disability_benefits!BT5</f>
        <v>11513.612393931196</v>
      </c>
      <c r="BU8" s="171">
        <f>Disability_benefits!BU5</f>
        <v>9379.593293240021</v>
      </c>
      <c r="BV8" s="171">
        <f>Disability_benefits!BV5</f>
        <v>8126.2264717899961</v>
      </c>
      <c r="BW8" s="171">
        <f>Disability_benefits!BW5</f>
        <v>7233.1409551299994</v>
      </c>
      <c r="BX8" s="171">
        <f>Disability_benefits!BX5</f>
        <v>5766.9020226716784</v>
      </c>
      <c r="BY8" s="171">
        <f>Disability_benefits!BY5</f>
        <v>5497.471865706766</v>
      </c>
      <c r="BZ8" s="171">
        <f>Disability_benefits!BZ5</f>
        <v>5344.3358175182657</v>
      </c>
      <c r="CA8" s="171">
        <f>Disability_benefits!CA5</f>
        <v>5163.6352353045231</v>
      </c>
      <c r="CB8" s="171">
        <f>Disability_benefits!CB5</f>
        <v>4911.5694162029222</v>
      </c>
      <c r="CC8" s="172">
        <f>Disability_benefits!CC5</f>
        <v>4484.7766094865965</v>
      </c>
    </row>
    <row r="9" spans="1:81" x14ac:dyDescent="0.4">
      <c r="A9" s="229"/>
      <c r="B9" s="230" t="s">
        <v>249</v>
      </c>
      <c r="AH9" s="171">
        <f>Disability_benefits!AH20</f>
        <v>47</v>
      </c>
      <c r="AI9" s="171">
        <f>Disability_benefits!AI20</f>
        <v>79</v>
      </c>
      <c r="AJ9" s="171">
        <f>Disability_benefits!AJ20</f>
        <v>125.00000000000001</v>
      </c>
      <c r="AK9" s="171">
        <f>Disability_benefits!AK20</f>
        <v>173</v>
      </c>
      <c r="AL9" s="171">
        <f>Disability_benefits!AL20</f>
        <v>236</v>
      </c>
      <c r="AM9" s="171">
        <f>Disability_benefits!AM20</f>
        <v>304</v>
      </c>
      <c r="AN9" s="171">
        <f>Disability_benefits!AN20</f>
        <v>356</v>
      </c>
      <c r="AO9" s="171">
        <f>Disability_benefits!AO20</f>
        <v>422</v>
      </c>
      <c r="AP9" s="171">
        <f>Disability_benefits!AP20</f>
        <v>514</v>
      </c>
      <c r="AQ9" s="171">
        <f>Disability_benefits!AQ20</f>
        <v>596.22199999999998</v>
      </c>
      <c r="AR9" s="171">
        <f>Disability_benefits!AR20</f>
        <v>675.34</v>
      </c>
      <c r="AS9" s="171">
        <f>Disability_benefits!AS20</f>
        <v>769.49900000000002</v>
      </c>
      <c r="AT9" s="171">
        <f>Disability_benefits!AT20</f>
        <v>883.25800000000027</v>
      </c>
      <c r="AU9" s="171">
        <f>Disability_benefits!AU20</f>
        <v>1061.8779999999999</v>
      </c>
      <c r="AV9" s="171">
        <f>Disability_benefits!AV20</f>
        <v>68.302000000000007</v>
      </c>
      <c r="AW9" s="171">
        <f>Disability_benefits!AW20</f>
        <v>0</v>
      </c>
      <c r="AX9" s="171">
        <f>Disability_benefits!AX20</f>
        <v>0</v>
      </c>
      <c r="AY9" s="171">
        <f>Disability_benefits!AY20</f>
        <v>0</v>
      </c>
      <c r="AZ9" s="171">
        <f>Disability_benefits!AZ20</f>
        <v>0</v>
      </c>
      <c r="BA9" s="171">
        <f>Disability_benefits!BA20</f>
        <v>0</v>
      </c>
      <c r="BB9" s="171">
        <f>Disability_benefits!BB20</f>
        <v>0</v>
      </c>
      <c r="BC9" s="171">
        <f>Disability_benefits!BC20</f>
        <v>0</v>
      </c>
      <c r="BD9" s="171">
        <f>Disability_benefits!BD20</f>
        <v>0</v>
      </c>
      <c r="BE9" s="171">
        <f>Disability_benefits!BE20</f>
        <v>0</v>
      </c>
      <c r="BF9" s="171">
        <f>Disability_benefits!BF20</f>
        <v>0</v>
      </c>
      <c r="BG9" s="171">
        <f>Disability_benefits!BG20</f>
        <v>0</v>
      </c>
      <c r="BH9" s="171">
        <f>Disability_benefits!BH20</f>
        <v>0</v>
      </c>
      <c r="BI9" s="171">
        <f>Disability_benefits!BI20</f>
        <v>0</v>
      </c>
      <c r="BJ9" s="171">
        <f>Disability_benefits!BJ20</f>
        <v>0</v>
      </c>
      <c r="BK9" s="171">
        <f>Disability_benefits!BK20</f>
        <v>0</v>
      </c>
      <c r="BL9" s="171">
        <f>Disability_benefits!BL20</f>
        <v>0</v>
      </c>
      <c r="BM9" s="171">
        <f>Disability_benefits!BM20</f>
        <v>0</v>
      </c>
      <c r="BN9" s="171">
        <f>Disability_benefits!BN20</f>
        <v>0</v>
      </c>
      <c r="BO9" s="171">
        <f>Disability_benefits!BO20</f>
        <v>0</v>
      </c>
      <c r="BP9" s="171">
        <f>Disability_benefits!BP20</f>
        <v>0</v>
      </c>
      <c r="BQ9" s="171">
        <f>Disability_benefits!BQ20</f>
        <v>0</v>
      </c>
      <c r="BR9" s="171">
        <f>Disability_benefits!BR20</f>
        <v>0</v>
      </c>
      <c r="BS9" s="171">
        <f>Disability_benefits!BS20</f>
        <v>0</v>
      </c>
      <c r="BT9" s="171">
        <f>Disability_benefits!BT20</f>
        <v>0</v>
      </c>
      <c r="BU9" s="171">
        <f>Disability_benefits!BU20</f>
        <v>0</v>
      </c>
      <c r="BV9" s="171">
        <f>Disability_benefits!BV20</f>
        <v>0</v>
      </c>
      <c r="BW9" s="171">
        <f>Disability_benefits!BW20</f>
        <v>0</v>
      </c>
      <c r="BX9" s="171">
        <f>Disability_benefits!BX20</f>
        <v>0</v>
      </c>
      <c r="BY9" s="171">
        <f>Disability_benefits!BY20</f>
        <v>0</v>
      </c>
      <c r="BZ9" s="171">
        <f>Disability_benefits!BZ20</f>
        <v>0</v>
      </c>
      <c r="CA9" s="171">
        <f>Disability_benefits!CA20</f>
        <v>0</v>
      </c>
      <c r="CB9" s="171">
        <f>Disability_benefits!CB20</f>
        <v>0</v>
      </c>
      <c r="CC9" s="172">
        <f>Disability_benefits!CC20</f>
        <v>0</v>
      </c>
    </row>
    <row r="10" spans="1:81" x14ac:dyDescent="0.4">
      <c r="A10" s="229"/>
      <c r="B10" s="230" t="s">
        <v>255</v>
      </c>
      <c r="AH10" s="171">
        <f>Disability_benefits!AH10</f>
        <v>0</v>
      </c>
      <c r="AI10" s="171">
        <f>Disability_benefits!AI10</f>
        <v>0</v>
      </c>
      <c r="AJ10" s="171">
        <f>Disability_benefits!AJ10</f>
        <v>0</v>
      </c>
      <c r="AK10" s="171">
        <f>Disability_benefits!AK10</f>
        <v>0</v>
      </c>
      <c r="AL10" s="171">
        <f>Disability_benefits!AL10</f>
        <v>0</v>
      </c>
      <c r="AM10" s="171">
        <f>Disability_benefits!AM10</f>
        <v>0</v>
      </c>
      <c r="AN10" s="171">
        <f>Disability_benefits!AN10</f>
        <v>0</v>
      </c>
      <c r="AO10" s="171">
        <f>Disability_benefits!AO10</f>
        <v>0</v>
      </c>
      <c r="AP10" s="171">
        <f>Disability_benefits!AP10</f>
        <v>0</v>
      </c>
      <c r="AQ10" s="171">
        <f>Disability_benefits!AQ10</f>
        <v>0</v>
      </c>
      <c r="AR10" s="171">
        <f>Disability_benefits!AR10</f>
        <v>0</v>
      </c>
      <c r="AS10" s="171">
        <f>Disability_benefits!AS10</f>
        <v>0</v>
      </c>
      <c r="AT10" s="171">
        <f>Disability_benefits!AT10</f>
        <v>0</v>
      </c>
      <c r="AU10" s="171">
        <f>Disability_benefits!AU10</f>
        <v>0</v>
      </c>
      <c r="AV10" s="171">
        <f>Disability_benefits!AV10</f>
        <v>0</v>
      </c>
      <c r="AW10" s="171">
        <f>Disability_benefits!AW10</f>
        <v>0</v>
      </c>
      <c r="AX10" s="171">
        <f>Disability_benefits!AX10</f>
        <v>0</v>
      </c>
      <c r="AY10" s="171">
        <f>Disability_benefits!AY10</f>
        <v>0</v>
      </c>
      <c r="AZ10" s="171">
        <f>Disability_benefits!AZ10</f>
        <v>0</v>
      </c>
      <c r="BA10" s="171">
        <f>Disability_benefits!BA10</f>
        <v>0</v>
      </c>
      <c r="BB10" s="171">
        <f>Disability_benefits!BB10</f>
        <v>0</v>
      </c>
      <c r="BC10" s="171">
        <f>Disability_benefits!BC10</f>
        <v>0</v>
      </c>
      <c r="BD10" s="171">
        <f>Disability_benefits!BD10</f>
        <v>0</v>
      </c>
      <c r="BE10" s="171">
        <f>Disability_benefits!BE10</f>
        <v>0</v>
      </c>
      <c r="BF10" s="171">
        <f>Disability_benefits!BF10</f>
        <v>0</v>
      </c>
      <c r="BG10" s="171">
        <f>Disability_benefits!BG10</f>
        <v>0</v>
      </c>
      <c r="BH10" s="171">
        <f>Disability_benefits!BH10</f>
        <v>0</v>
      </c>
      <c r="BI10" s="171">
        <f>Disability_benefits!BI10</f>
        <v>0</v>
      </c>
      <c r="BJ10" s="171">
        <f>Disability_benefits!BJ10</f>
        <v>0</v>
      </c>
      <c r="BK10" s="171">
        <f>Disability_benefits!BK10</f>
        <v>0</v>
      </c>
      <c r="BL10" s="171">
        <f>Disability_benefits!BL10</f>
        <v>0</v>
      </c>
      <c r="BM10" s="171">
        <f>Disability_benefits!BM10</f>
        <v>0</v>
      </c>
      <c r="BN10" s="171">
        <f>Disability_benefits!BN10</f>
        <v>0</v>
      </c>
      <c r="BO10" s="171">
        <f>Disability_benefits!BO10</f>
        <v>0</v>
      </c>
      <c r="BP10" s="171">
        <f>Disability_benefits!BP10</f>
        <v>0</v>
      </c>
      <c r="BQ10" s="171">
        <f>Disability_benefits!BQ10</f>
        <v>160.53506744000006</v>
      </c>
      <c r="BR10" s="171">
        <f>Disability_benefits!BR10</f>
        <v>1564.5904814800003</v>
      </c>
      <c r="BS10" s="171">
        <f>Disability_benefits!BS10</f>
        <v>3004.5842815999977</v>
      </c>
      <c r="BT10" s="171">
        <f>Disability_benefits!BT10</f>
        <v>5160.3793347999208</v>
      </c>
      <c r="BU10" s="171">
        <f>Disability_benefits!BU10</f>
        <v>8637.4619246300008</v>
      </c>
      <c r="BV10" s="171">
        <f>Disability_benefits!BV10</f>
        <v>10625.41619534</v>
      </c>
      <c r="BW10" s="171">
        <f>Disability_benefits!BW10</f>
        <v>12502.829984840004</v>
      </c>
      <c r="BX10" s="171">
        <f>Disability_benefits!BX10</f>
        <v>13365.661265116598</v>
      </c>
      <c r="BY10" s="171">
        <f>Disability_benefits!BY10</f>
        <v>14469.214692642096</v>
      </c>
      <c r="BZ10" s="171">
        <f>Disability_benefits!BZ10</f>
        <v>15982.140027210326</v>
      </c>
      <c r="CA10" s="171">
        <f>Disability_benefits!CA10</f>
        <v>17314.357386331576</v>
      </c>
      <c r="CB10" s="171">
        <f>Disability_benefits!CB10</f>
        <v>18613.365558485522</v>
      </c>
      <c r="CC10" s="172">
        <f>Disability_benefits!CC10</f>
        <v>19934.826026652405</v>
      </c>
    </row>
    <row r="11" spans="1:81" ht="23.85" customHeight="1" x14ac:dyDescent="0.4">
      <c r="A11" s="229"/>
      <c r="B11" s="173" t="s">
        <v>425</v>
      </c>
      <c r="AH11" s="171">
        <f t="shared" ref="AH11:CC11" si="2">SUM(AH12:AH17)</f>
        <v>1735</v>
      </c>
      <c r="AI11" s="171">
        <f t="shared" si="2"/>
        <v>1881</v>
      </c>
      <c r="AJ11" s="171">
        <f t="shared" si="2"/>
        <v>2084</v>
      </c>
      <c r="AK11" s="171">
        <f t="shared" si="2"/>
        <v>2378</v>
      </c>
      <c r="AL11" s="171">
        <f t="shared" si="2"/>
        <v>2560</v>
      </c>
      <c r="AM11" s="171">
        <f t="shared" si="2"/>
        <v>2624</v>
      </c>
      <c r="AN11" s="171">
        <f t="shared" si="2"/>
        <v>3010</v>
      </c>
      <c r="AO11" s="171">
        <f t="shared" si="2"/>
        <v>3323</v>
      </c>
      <c r="AP11" s="171">
        <f t="shared" si="2"/>
        <v>3676.8379999999997</v>
      </c>
      <c r="AQ11" s="171">
        <f t="shared" si="2"/>
        <v>4043.5760000000005</v>
      </c>
      <c r="AR11" s="171">
        <f t="shared" si="2"/>
        <v>4639.5420000000004</v>
      </c>
      <c r="AS11" s="171">
        <f t="shared" si="2"/>
        <v>5288.3220000000001</v>
      </c>
      <c r="AT11" s="171">
        <f t="shared" si="2"/>
        <v>6158.0410000000011</v>
      </c>
      <c r="AU11" s="171">
        <f t="shared" si="2"/>
        <v>7754.1389999999992</v>
      </c>
      <c r="AV11" s="171">
        <f t="shared" si="2"/>
        <v>9112.7169999999987</v>
      </c>
      <c r="AW11" s="171">
        <f t="shared" si="2"/>
        <v>10494.066999999999</v>
      </c>
      <c r="AX11" s="171">
        <f t="shared" si="2"/>
        <v>11580.523999999998</v>
      </c>
      <c r="AY11" s="171">
        <f t="shared" si="2"/>
        <v>11948.351999999999</v>
      </c>
      <c r="AZ11" s="171">
        <f t="shared" si="2"/>
        <v>12074.404999999999</v>
      </c>
      <c r="BA11" s="171">
        <f t="shared" si="2"/>
        <v>12090.098000000002</v>
      </c>
      <c r="BB11" s="171">
        <f t="shared" si="2"/>
        <v>12082.812</v>
      </c>
      <c r="BC11" s="171">
        <f t="shared" si="2"/>
        <v>11847.279</v>
      </c>
      <c r="BD11" s="171">
        <f t="shared" si="2"/>
        <v>12180.391000000001</v>
      </c>
      <c r="BE11" s="171">
        <f t="shared" si="2"/>
        <v>12557.704338892207</v>
      </c>
      <c r="BF11" s="171">
        <f t="shared" si="2"/>
        <v>12488.598948891868</v>
      </c>
      <c r="BG11" s="171">
        <f t="shared" si="2"/>
        <v>12665.169673067492</v>
      </c>
      <c r="BH11" s="171">
        <f t="shared" si="2"/>
        <v>12297.070067599381</v>
      </c>
      <c r="BI11" s="171">
        <f t="shared" si="2"/>
        <v>12082.332327895077</v>
      </c>
      <c r="BJ11" s="171">
        <f t="shared" si="2"/>
        <v>12043.921697260022</v>
      </c>
      <c r="BK11" s="171">
        <f t="shared" si="2"/>
        <v>12612.190449657459</v>
      </c>
      <c r="BL11" s="171">
        <f t="shared" si="2"/>
        <v>12629.213878372164</v>
      </c>
      <c r="BM11" s="171">
        <f t="shared" si="2"/>
        <v>13267.210975195316</v>
      </c>
      <c r="BN11" s="171">
        <f t="shared" si="2"/>
        <v>13311.0615577796</v>
      </c>
      <c r="BO11" s="171">
        <f t="shared" si="2"/>
        <v>13412.354468304709</v>
      </c>
      <c r="BP11" s="171">
        <f t="shared" si="2"/>
        <v>13431.776763784655</v>
      </c>
      <c r="BQ11" s="171">
        <f t="shared" si="2"/>
        <v>13474.88355688931</v>
      </c>
      <c r="BR11" s="171">
        <f t="shared" si="2"/>
        <v>14275.5346808656</v>
      </c>
      <c r="BS11" s="171">
        <f t="shared" si="2"/>
        <v>15053.381029124681</v>
      </c>
      <c r="BT11" s="171">
        <f t="shared" si="2"/>
        <v>15448.036182338561</v>
      </c>
      <c r="BU11" s="171">
        <f t="shared" si="2"/>
        <v>16150.890600353592</v>
      </c>
      <c r="BV11" s="171">
        <f t="shared" si="2"/>
        <v>16900.865493751404</v>
      </c>
      <c r="BW11" s="171">
        <f t="shared" si="2"/>
        <v>13940.001833999999</v>
      </c>
      <c r="BX11" s="171">
        <f t="shared" si="2"/>
        <v>13504.474107933434</v>
      </c>
      <c r="BY11" s="171">
        <f t="shared" si="2"/>
        <v>13154.537060251669</v>
      </c>
      <c r="BZ11" s="171">
        <f t="shared" si="2"/>
        <v>12643.825324134845</v>
      </c>
      <c r="CA11" s="171">
        <f t="shared" si="2"/>
        <v>11587.099628574713</v>
      </c>
      <c r="CB11" s="171">
        <f t="shared" si="2"/>
        <v>9721.4489377731607</v>
      </c>
      <c r="CC11" s="172">
        <f t="shared" si="2"/>
        <v>7364.3545000923641</v>
      </c>
    </row>
    <row r="12" spans="1:81" x14ac:dyDescent="0.4">
      <c r="A12" s="229"/>
      <c r="B12" s="230" t="s">
        <v>426</v>
      </c>
      <c r="AH12" s="171">
        <v>0</v>
      </c>
      <c r="AI12" s="171">
        <v>0</v>
      </c>
      <c r="AJ12" s="171">
        <v>0</v>
      </c>
      <c r="AK12" s="171">
        <v>0</v>
      </c>
      <c r="AL12" s="171">
        <v>0</v>
      </c>
      <c r="AM12" s="171">
        <v>0</v>
      </c>
      <c r="AN12" s="171">
        <v>0</v>
      </c>
      <c r="AO12" s="171">
        <v>0</v>
      </c>
      <c r="AP12" s="171">
        <v>0</v>
      </c>
      <c r="AQ12" s="171">
        <v>0</v>
      </c>
      <c r="AR12" s="171">
        <v>0</v>
      </c>
      <c r="AS12" s="171">
        <v>0</v>
      </c>
      <c r="AT12" s="171">
        <v>0</v>
      </c>
      <c r="AU12" s="171">
        <v>0</v>
      </c>
      <c r="AV12" s="171">
        <v>0</v>
      </c>
      <c r="AW12" s="171">
        <v>0</v>
      </c>
      <c r="AX12" s="171">
        <v>0</v>
      </c>
      <c r="AY12" s="171">
        <v>0</v>
      </c>
      <c r="AZ12" s="171">
        <v>0</v>
      </c>
      <c r="BA12" s="171">
        <v>0</v>
      </c>
      <c r="BB12" s="171">
        <v>0</v>
      </c>
      <c r="BC12" s="171">
        <v>0</v>
      </c>
      <c r="BD12" s="171">
        <v>0</v>
      </c>
      <c r="BE12" s="171">
        <v>0</v>
      </c>
      <c r="BF12" s="171">
        <v>0</v>
      </c>
      <c r="BG12" s="171">
        <v>0</v>
      </c>
      <c r="BH12" s="171">
        <v>0</v>
      </c>
      <c r="BI12" s="171">
        <v>0</v>
      </c>
      <c r="BJ12" s="171">
        <v>0</v>
      </c>
      <c r="BK12" s="171">
        <v>0</v>
      </c>
      <c r="BL12" s="171">
        <v>127.18792894999999</v>
      </c>
      <c r="BM12" s="171">
        <v>1267.3993002300001</v>
      </c>
      <c r="BN12" s="171">
        <v>2231.7483618999995</v>
      </c>
      <c r="BO12" s="171">
        <v>3554.1022156099998</v>
      </c>
      <c r="BP12" s="171">
        <v>6779.6544881600003</v>
      </c>
      <c r="BQ12" s="171">
        <v>10436.707839979998</v>
      </c>
      <c r="BR12" s="171">
        <v>12835.996151169997</v>
      </c>
      <c r="BS12" s="171">
        <v>14287.60756918</v>
      </c>
      <c r="BT12" s="171">
        <v>15098.948272360514</v>
      </c>
      <c r="BU12" s="171">
        <v>15993.32438531454</v>
      </c>
      <c r="BV12" s="171">
        <v>16800.558271214384</v>
      </c>
      <c r="BW12" s="171">
        <v>13850.988828139998</v>
      </c>
      <c r="BX12" s="171">
        <v>13431.41560101785</v>
      </c>
      <c r="BY12" s="171">
        <v>13085.814819688203</v>
      </c>
      <c r="BZ12" s="171">
        <v>12578.112826805649</v>
      </c>
      <c r="CA12" s="171">
        <v>11524.246059814466</v>
      </c>
      <c r="CB12" s="171">
        <v>9661.8263652475562</v>
      </c>
      <c r="CC12" s="172">
        <v>7307.8972148421162</v>
      </c>
    </row>
    <row r="13" spans="1:81" x14ac:dyDescent="0.4">
      <c r="A13" s="229"/>
      <c r="B13" s="230" t="s">
        <v>239</v>
      </c>
      <c r="AH13" s="171">
        <f>Incapacity_benefits!AH17</f>
        <v>0</v>
      </c>
      <c r="AI13" s="171">
        <f>Incapacity_benefits!AI17</f>
        <v>0</v>
      </c>
      <c r="AJ13" s="171">
        <f>Incapacity_benefits!AJ17</f>
        <v>0</v>
      </c>
      <c r="AK13" s="171">
        <f>Incapacity_benefits!AK17</f>
        <v>0</v>
      </c>
      <c r="AL13" s="171">
        <f>Incapacity_benefits!AL17</f>
        <v>0</v>
      </c>
      <c r="AM13" s="171">
        <f>Incapacity_benefits!AM17</f>
        <v>0</v>
      </c>
      <c r="AN13" s="171">
        <f>Incapacity_benefits!AN17</f>
        <v>0</v>
      </c>
      <c r="AO13" s="171">
        <f>Incapacity_benefits!AO17</f>
        <v>0</v>
      </c>
      <c r="AP13" s="171">
        <f>Incapacity_benefits!AP17</f>
        <v>0</v>
      </c>
      <c r="AQ13" s="171">
        <f>Incapacity_benefits!AQ17</f>
        <v>0</v>
      </c>
      <c r="AR13" s="171">
        <f>Incapacity_benefits!AR17</f>
        <v>0</v>
      </c>
      <c r="AS13" s="171">
        <f>Incapacity_benefits!AS17</f>
        <v>0</v>
      </c>
      <c r="AT13" s="171">
        <f>Incapacity_benefits!AT17</f>
        <v>0</v>
      </c>
      <c r="AU13" s="171">
        <f>Incapacity_benefits!AU17</f>
        <v>0</v>
      </c>
      <c r="AV13" s="171">
        <f>Incapacity_benefits!AV17</f>
        <v>0</v>
      </c>
      <c r="AW13" s="171">
        <f>Incapacity_benefits!AW17</f>
        <v>0</v>
      </c>
      <c r="AX13" s="171">
        <f>Incapacity_benefits!AX17</f>
        <v>0</v>
      </c>
      <c r="AY13" s="171">
        <f>Incapacity_benefits!AY17</f>
        <v>7622.94</v>
      </c>
      <c r="AZ13" s="171">
        <f>Incapacity_benefits!AZ17</f>
        <v>7661.6239999999998</v>
      </c>
      <c r="BA13" s="171">
        <f>Incapacity_benefits!BA17</f>
        <v>7412.2720000000008</v>
      </c>
      <c r="BB13" s="171">
        <f>Incapacity_benefits!BB17</f>
        <v>7250.5899999999992</v>
      </c>
      <c r="BC13" s="171">
        <f>Incapacity_benefits!BC17</f>
        <v>6790.04</v>
      </c>
      <c r="BD13" s="171">
        <f>Incapacity_benefits!BD17</f>
        <v>6766.183</v>
      </c>
      <c r="BE13" s="171">
        <f>Incapacity_benefits!BE17</f>
        <v>6749.0433528570848</v>
      </c>
      <c r="BF13" s="171">
        <f>Incapacity_benefits!BF17</f>
        <v>6757.9545089520052</v>
      </c>
      <c r="BG13" s="171">
        <f>Incapacity_benefits!BG17</f>
        <v>6724.1235550023994</v>
      </c>
      <c r="BH13" s="171">
        <f>Incapacity_benefits!BH17</f>
        <v>6662.027000000001</v>
      </c>
      <c r="BI13" s="171">
        <f>Incapacity_benefits!BI17</f>
        <v>6649.9306075200002</v>
      </c>
      <c r="BJ13" s="171">
        <f>Incapacity_benefits!BJ17</f>
        <v>6566.1693209299992</v>
      </c>
      <c r="BK13" s="171">
        <f>Incapacity_benefits!BK17</f>
        <v>6657.0001817393668</v>
      </c>
      <c r="BL13" s="171">
        <f>Incapacity_benefits!BL17</f>
        <v>6515.843602259999</v>
      </c>
      <c r="BM13" s="171">
        <f>Incapacity_benefits!BM17</f>
        <v>6108.3423565899984</v>
      </c>
      <c r="BN13" s="171">
        <f>Incapacity_benefits!BN17</f>
        <v>5556.0370140352552</v>
      </c>
      <c r="BO13" s="171">
        <f>Incapacity_benefits!BO17</f>
        <v>4935.2797263499997</v>
      </c>
      <c r="BP13" s="171">
        <f>Incapacity_benefits!BP17</f>
        <v>3275.8454461099991</v>
      </c>
      <c r="BQ13" s="171">
        <f>Incapacity_benefits!BQ17</f>
        <v>1186.7982191800002</v>
      </c>
      <c r="BR13" s="171">
        <f>Incapacity_benefits!BR17</f>
        <v>244.52811802000031</v>
      </c>
      <c r="BS13" s="171">
        <f>Incapacity_benefits!BS17</f>
        <v>62.986505620193512</v>
      </c>
      <c r="BT13" s="171">
        <f>Incapacity_benefits!BT17</f>
        <v>15.069286518175856</v>
      </c>
      <c r="BU13" s="171">
        <f>Incapacity_benefits!BU17</f>
        <v>9.0194682002369593</v>
      </c>
      <c r="BV13" s="171">
        <f>Incapacity_benefits!BV17</f>
        <v>0</v>
      </c>
      <c r="BW13" s="171">
        <f>Incapacity_benefits!BW17</f>
        <v>0</v>
      </c>
      <c r="BX13" s="171">
        <f>Incapacity_benefits!BX17</f>
        <v>0</v>
      </c>
      <c r="BY13" s="171">
        <f>Incapacity_benefits!BY17</f>
        <v>0</v>
      </c>
      <c r="BZ13" s="171">
        <f>Incapacity_benefits!BZ17</f>
        <v>0</v>
      </c>
      <c r="CA13" s="171">
        <f>Incapacity_benefits!CA17</f>
        <v>0</v>
      </c>
      <c r="CB13" s="171">
        <f>Incapacity_benefits!CB17</f>
        <v>0</v>
      </c>
      <c r="CC13" s="172">
        <f>Incapacity_benefits!CC17</f>
        <v>0</v>
      </c>
    </row>
    <row r="14" spans="1:81" x14ac:dyDescent="0.4">
      <c r="A14" s="229"/>
      <c r="B14" s="230" t="s">
        <v>427</v>
      </c>
      <c r="AH14" s="171">
        <f>Incapacity_benefits!AH40</f>
        <v>130</v>
      </c>
      <c r="AI14" s="171">
        <f>Incapacity_benefits!AI40</f>
        <v>146</v>
      </c>
      <c r="AJ14" s="171">
        <f>Incapacity_benefits!AJ40</f>
        <v>172</v>
      </c>
      <c r="AK14" s="171">
        <f>Incapacity_benefits!AK40</f>
        <v>198</v>
      </c>
      <c r="AL14" s="171">
        <f>Incapacity_benefits!AL40</f>
        <v>259</v>
      </c>
      <c r="AM14" s="171">
        <f>Incapacity_benefits!AM40</f>
        <v>305</v>
      </c>
      <c r="AN14" s="171">
        <f>Incapacity_benefits!AN40</f>
        <v>353</v>
      </c>
      <c r="AO14" s="171">
        <f>Incapacity_benefits!AO40</f>
        <v>432</v>
      </c>
      <c r="AP14" s="171">
        <f>Incapacity_benefits!AP40</f>
        <v>539</v>
      </c>
      <c r="AQ14" s="171">
        <f>Incapacity_benefits!AQ40</f>
        <v>587</v>
      </c>
      <c r="AR14" s="171">
        <f>Incapacity_benefits!AR40</f>
        <v>772</v>
      </c>
      <c r="AS14" s="171">
        <f>Incapacity_benefits!AS40</f>
        <v>902</v>
      </c>
      <c r="AT14" s="171">
        <f>Incapacity_benefits!AT40</f>
        <v>1081.992</v>
      </c>
      <c r="AU14" s="171">
        <f>Incapacity_benefits!AU40</f>
        <v>1399</v>
      </c>
      <c r="AV14" s="171">
        <f>Incapacity_benefits!AV40</f>
        <v>1899</v>
      </c>
      <c r="AW14" s="171">
        <f>Incapacity_benefits!AW40</f>
        <v>2358</v>
      </c>
      <c r="AX14" s="171">
        <f>Incapacity_benefits!AX40</f>
        <v>2758</v>
      </c>
      <c r="AY14" s="171">
        <f>Incapacity_benefits!AY40</f>
        <v>3222</v>
      </c>
      <c r="AZ14" s="171">
        <f>Incapacity_benefits!AZ40</f>
        <v>3507</v>
      </c>
      <c r="BA14" s="171">
        <f>Incapacity_benefits!BA40</f>
        <v>3679</v>
      </c>
      <c r="BB14" s="171">
        <f>Incapacity_benefits!BB40</f>
        <v>3848</v>
      </c>
      <c r="BC14" s="171">
        <f>Incapacity_benefits!BC40</f>
        <v>4051</v>
      </c>
      <c r="BD14" s="171">
        <f>Incapacity_benefits!BD40</f>
        <v>4400</v>
      </c>
      <c r="BE14" s="171">
        <f>Incapacity_benefits!BE40</f>
        <v>4769</v>
      </c>
      <c r="BF14" s="171">
        <f>Incapacity_benefits!BF40</f>
        <v>4773</v>
      </c>
      <c r="BG14" s="171">
        <f>Incapacity_benefits!BG40</f>
        <v>5005</v>
      </c>
      <c r="BH14" s="171">
        <f>Incapacity_benefits!BH40</f>
        <v>4716.6390675993789</v>
      </c>
      <c r="BI14" s="171">
        <f>Incapacity_benefits!BI40</f>
        <v>4532.1900443650775</v>
      </c>
      <c r="BJ14" s="171">
        <f>Incapacity_benefits!BJ40</f>
        <v>4574.2510630700235</v>
      </c>
      <c r="BK14" s="171">
        <f>Incapacity_benefits!BK40</f>
        <v>5056.8584049752199</v>
      </c>
      <c r="BL14" s="171">
        <f>Incapacity_benefits!BL40</f>
        <v>5098.7516794821649</v>
      </c>
      <c r="BM14" s="171">
        <f>Incapacity_benefits!BM40</f>
        <v>4984.9200626353177</v>
      </c>
      <c r="BN14" s="171">
        <f>Incapacity_benefits!BN40</f>
        <v>4635.0118573493246</v>
      </c>
      <c r="BO14" s="171">
        <f>Incapacity_benefits!BO40</f>
        <v>4042.2862376047092</v>
      </c>
      <c r="BP14" s="171">
        <f>Incapacity_benefits!BP40</f>
        <v>2489.4119175746559</v>
      </c>
      <c r="BQ14" s="171">
        <f>Incapacity_benefits!BQ40</f>
        <v>991.64976374931302</v>
      </c>
      <c r="BR14" s="171">
        <f>Incapacity_benefits!BR40</f>
        <v>459.84335153560301</v>
      </c>
      <c r="BS14" s="171">
        <f>Incapacity_benefits!BS40</f>
        <v>233.19424866448765</v>
      </c>
      <c r="BT14" s="171">
        <f>Incapacity_benefits!BT40</f>
        <v>99.729245369872473</v>
      </c>
      <c r="BU14" s="171">
        <f>Incapacity_benefits!BU40</f>
        <v>28.960770188816397</v>
      </c>
      <c r="BV14" s="171">
        <f>Incapacity_benefits!BV40</f>
        <v>3.1480217970206676</v>
      </c>
      <c r="BW14" s="171">
        <f>Incapacity_benefits!BW40</f>
        <v>8.4495000000000002E-4</v>
      </c>
      <c r="BX14" s="171">
        <f>Incapacity_benefits!BX40</f>
        <v>-8.7648777655854077E-2</v>
      </c>
      <c r="BY14" s="171">
        <f>Incapacity_benefits!BY40</f>
        <v>8.4495000000000002E-4</v>
      </c>
      <c r="BZ14" s="171">
        <f>Incapacity_benefits!BZ40</f>
        <v>8.4495000000000002E-4</v>
      </c>
      <c r="CA14" s="171">
        <f>Incapacity_benefits!CA40</f>
        <v>8.4495000000000002E-4</v>
      </c>
      <c r="CB14" s="171">
        <f>Incapacity_benefits!CB40</f>
        <v>8.4495000000000002E-4</v>
      </c>
      <c r="CC14" s="172">
        <f>Incapacity_benefits!CC40</f>
        <v>8.4495000000000002E-4</v>
      </c>
    </row>
    <row r="15" spans="1:81" x14ac:dyDescent="0.4">
      <c r="A15" s="229"/>
      <c r="B15" s="230" t="s">
        <v>242</v>
      </c>
      <c r="AH15" s="171">
        <f>Incapacity_benefits!AH27</f>
        <v>840</v>
      </c>
      <c r="AI15" s="171">
        <f>Incapacity_benefits!AI27</f>
        <v>995</v>
      </c>
      <c r="AJ15" s="171">
        <f>Incapacity_benefits!AJ27</f>
        <v>1150</v>
      </c>
      <c r="AK15" s="171">
        <f>Incapacity_benefits!AK27</f>
        <v>1370</v>
      </c>
      <c r="AL15" s="171">
        <f>Incapacity_benefits!AL27</f>
        <v>1593</v>
      </c>
      <c r="AM15" s="171">
        <f>Incapacity_benefits!AM27</f>
        <v>1872</v>
      </c>
      <c r="AN15" s="171">
        <f>Incapacity_benefits!AN27</f>
        <v>2142</v>
      </c>
      <c r="AO15" s="171">
        <f>Incapacity_benefits!AO27</f>
        <v>2349</v>
      </c>
      <c r="AP15" s="171">
        <f>Incapacity_benefits!AP27</f>
        <v>2673.8379999999997</v>
      </c>
      <c r="AQ15" s="171">
        <f>Incapacity_benefits!AQ27</f>
        <v>2968.4050000000002</v>
      </c>
      <c r="AR15" s="171">
        <f>Incapacity_benefits!AR27</f>
        <v>3359.3579999999997</v>
      </c>
      <c r="AS15" s="171">
        <f>Incapacity_benefits!AS27</f>
        <v>3836.6360000000004</v>
      </c>
      <c r="AT15" s="171">
        <f>Incapacity_benefits!AT27</f>
        <v>4431.0190000000002</v>
      </c>
      <c r="AU15" s="171">
        <f>Incapacity_benefits!AU27</f>
        <v>5485.4179999999997</v>
      </c>
      <c r="AV15" s="171">
        <f>Incapacity_benefits!AV27</f>
        <v>6209.601999999999</v>
      </c>
      <c r="AW15" s="171">
        <f>Incapacity_benefits!AW27</f>
        <v>7067.8279999999995</v>
      </c>
      <c r="AX15" s="171">
        <f>Incapacity_benefits!AX27</f>
        <v>7705.1339999999991</v>
      </c>
      <c r="AY15" s="171">
        <f>Incapacity_benefits!AY27</f>
        <v>271</v>
      </c>
      <c r="AZ15" s="171">
        <f>Incapacity_benefits!AZ27</f>
        <v>0</v>
      </c>
      <c r="BA15" s="171">
        <f>Incapacity_benefits!BA27</f>
        <v>0</v>
      </c>
      <c r="BB15" s="171">
        <f>Incapacity_benefits!BB27</f>
        <v>0</v>
      </c>
      <c r="BC15" s="171">
        <f>Incapacity_benefits!BC27</f>
        <v>0</v>
      </c>
      <c r="BD15" s="171">
        <f>Incapacity_benefits!BD27</f>
        <v>0</v>
      </c>
      <c r="BE15" s="171">
        <f>Incapacity_benefits!BE27</f>
        <v>0</v>
      </c>
      <c r="BF15" s="171">
        <f>Incapacity_benefits!BF27</f>
        <v>0</v>
      </c>
      <c r="BG15" s="171">
        <f>Incapacity_benefits!BG27</f>
        <v>0</v>
      </c>
      <c r="BH15" s="171">
        <f>Incapacity_benefits!BH27</f>
        <v>0</v>
      </c>
      <c r="BI15" s="171">
        <f>Incapacity_benefits!BI27</f>
        <v>0</v>
      </c>
      <c r="BJ15" s="171">
        <f>Incapacity_benefits!BJ27</f>
        <v>0</v>
      </c>
      <c r="BK15" s="171">
        <f>Incapacity_benefits!BK27</f>
        <v>0</v>
      </c>
      <c r="BL15" s="171">
        <f>Incapacity_benefits!BL27</f>
        <v>0</v>
      </c>
      <c r="BM15" s="171">
        <f>Incapacity_benefits!BM27</f>
        <v>0</v>
      </c>
      <c r="BN15" s="171">
        <f>Incapacity_benefits!BN27</f>
        <v>0</v>
      </c>
      <c r="BO15" s="171">
        <f>Incapacity_benefits!BO27</f>
        <v>0</v>
      </c>
      <c r="BP15" s="171">
        <f>Incapacity_benefits!BP27</f>
        <v>0</v>
      </c>
      <c r="BQ15" s="171">
        <f>Incapacity_benefits!BQ27</f>
        <v>0</v>
      </c>
      <c r="BR15" s="171">
        <f>Incapacity_benefits!BR27</f>
        <v>0</v>
      </c>
      <c r="BS15" s="171">
        <f>Incapacity_benefits!BS27</f>
        <v>0</v>
      </c>
      <c r="BT15" s="171">
        <f>Incapacity_benefits!BT27</f>
        <v>0</v>
      </c>
      <c r="BU15" s="171">
        <f>Incapacity_benefits!BU27</f>
        <v>0</v>
      </c>
      <c r="BV15" s="171">
        <f>Incapacity_benefits!BV27</f>
        <v>0</v>
      </c>
      <c r="BW15" s="171">
        <f>Incapacity_benefits!BW27</f>
        <v>0</v>
      </c>
      <c r="BX15" s="171">
        <f>Incapacity_benefits!BX27</f>
        <v>0</v>
      </c>
      <c r="BY15" s="171">
        <f>Incapacity_benefits!BY27</f>
        <v>0</v>
      </c>
      <c r="BZ15" s="171">
        <f>Incapacity_benefits!BZ27</f>
        <v>0</v>
      </c>
      <c r="CA15" s="171">
        <f>Incapacity_benefits!CA27</f>
        <v>0</v>
      </c>
      <c r="CB15" s="171">
        <f>Incapacity_benefits!CB27</f>
        <v>0</v>
      </c>
      <c r="CC15" s="172">
        <f>Incapacity_benefits!CC27</f>
        <v>0</v>
      </c>
    </row>
    <row r="16" spans="1:81" x14ac:dyDescent="0.4">
      <c r="A16" s="229"/>
      <c r="B16" s="230" t="s">
        <v>259</v>
      </c>
      <c r="AH16" s="171">
        <f>Incapacity_benefits!AH37</f>
        <v>69</v>
      </c>
      <c r="AI16" s="171">
        <f>Incapacity_benefits!AI37</f>
        <v>85</v>
      </c>
      <c r="AJ16" s="171">
        <f>Incapacity_benefits!AJ37</f>
        <v>108</v>
      </c>
      <c r="AK16" s="171">
        <f>Incapacity_benefits!AK37</f>
        <v>130</v>
      </c>
      <c r="AL16" s="171">
        <f>Incapacity_benefits!AL37</f>
        <v>154</v>
      </c>
      <c r="AM16" s="171">
        <f>Incapacity_benefits!AM37</f>
        <v>182</v>
      </c>
      <c r="AN16" s="171">
        <f>Incapacity_benefits!AN37</f>
        <v>236</v>
      </c>
      <c r="AO16" s="171">
        <f>Incapacity_benefits!AO37</f>
        <v>266</v>
      </c>
      <c r="AP16" s="171">
        <f>Incapacity_benefits!AP37</f>
        <v>285</v>
      </c>
      <c r="AQ16" s="171">
        <f>Incapacity_benefits!AQ37</f>
        <v>295.17</v>
      </c>
      <c r="AR16" s="171">
        <f>Incapacity_benefits!AR37</f>
        <v>316.22399999999999</v>
      </c>
      <c r="AS16" s="171">
        <f>Incapacity_benefits!AS37</f>
        <v>345.99400000000003</v>
      </c>
      <c r="AT16" s="171">
        <f>Incapacity_benefits!AT37</f>
        <v>428.738</v>
      </c>
      <c r="AU16" s="171">
        <f>Incapacity_benefits!AU37</f>
        <v>596.20899999999983</v>
      </c>
      <c r="AV16" s="171">
        <f>Incapacity_benefits!AV37</f>
        <v>640.11500000000001</v>
      </c>
      <c r="AW16" s="171">
        <f>Incapacity_benefits!AW37</f>
        <v>703.23900000000003</v>
      </c>
      <c r="AX16" s="171">
        <f>Incapacity_benefits!AX37</f>
        <v>775.55</v>
      </c>
      <c r="AY16" s="171">
        <f>Incapacity_benefits!AY37</f>
        <v>820.41200000000003</v>
      </c>
      <c r="AZ16" s="171">
        <f>Incapacity_benefits!AZ37</f>
        <v>905.78099999999995</v>
      </c>
      <c r="BA16" s="171">
        <f>Incapacity_benefits!BA37</f>
        <v>998.82600000000002</v>
      </c>
      <c r="BB16" s="171">
        <f>Incapacity_benefits!BB37</f>
        <v>984.22199999999998</v>
      </c>
      <c r="BC16" s="171">
        <f>Incapacity_benefits!BC37</f>
        <v>1006.239</v>
      </c>
      <c r="BD16" s="171">
        <f>Incapacity_benefits!BD37</f>
        <v>1014.208</v>
      </c>
      <c r="BE16" s="171">
        <f>Incapacity_benefits!BE37</f>
        <v>1039.6609860351221</v>
      </c>
      <c r="BF16" s="171">
        <f>Incapacity_benefits!BF37</f>
        <v>957.64443993986208</v>
      </c>
      <c r="BG16" s="171">
        <f>Incapacity_benefits!BG37</f>
        <v>936.04611806509195</v>
      </c>
      <c r="BH16" s="171">
        <f>Incapacity_benefits!BH37</f>
        <v>918.404</v>
      </c>
      <c r="BI16" s="171">
        <f>Incapacity_benefits!BI37</f>
        <v>900.21167600999991</v>
      </c>
      <c r="BJ16" s="171">
        <f>Incapacity_benefits!BJ37</f>
        <v>903.50131326000019</v>
      </c>
      <c r="BK16" s="171">
        <f>Incapacity_benefits!BK37</f>
        <v>898.33186294287157</v>
      </c>
      <c r="BL16" s="171">
        <f>Incapacity_benefits!BL37</f>
        <v>887.43066767999994</v>
      </c>
      <c r="BM16" s="171">
        <f>Incapacity_benefits!BM37</f>
        <v>906.54925574000004</v>
      </c>
      <c r="BN16" s="171">
        <f>Incapacity_benefits!BN37</f>
        <v>888.26432449502204</v>
      </c>
      <c r="BO16" s="171">
        <f>Incapacity_benefits!BO37</f>
        <v>880.68628874000012</v>
      </c>
      <c r="BP16" s="171">
        <f>Incapacity_benefits!BP37</f>
        <v>886.86491193999996</v>
      </c>
      <c r="BQ16" s="171">
        <f>Incapacity_benefits!BQ37</f>
        <v>859.72773397999993</v>
      </c>
      <c r="BR16" s="171">
        <f>Incapacity_benefits!BR37</f>
        <v>735.16706013999999</v>
      </c>
      <c r="BS16" s="171">
        <f>Incapacity_benefits!BS37</f>
        <v>469.59270565999998</v>
      </c>
      <c r="BT16" s="171">
        <f>Incapacity_benefits!BT37</f>
        <v>234.28937809000001</v>
      </c>
      <c r="BU16" s="171">
        <f>Incapacity_benefits!BU37</f>
        <v>119.58597664999999</v>
      </c>
      <c r="BV16" s="171">
        <f>Incapacity_benefits!BV37</f>
        <v>97.159200739999974</v>
      </c>
      <c r="BW16" s="171">
        <f>Incapacity_benefits!BW37</f>
        <v>89.012160910000006</v>
      </c>
      <c r="BX16" s="171">
        <f>Incapacity_benefits!BX37</f>
        <v>73.146155693239535</v>
      </c>
      <c r="BY16" s="171">
        <f>Incapacity_benefits!BY37</f>
        <v>68.721395613464807</v>
      </c>
      <c r="BZ16" s="171">
        <f>Incapacity_benefits!BZ37</f>
        <v>65.711652379195129</v>
      </c>
      <c r="CA16" s="171">
        <f>Incapacity_benefits!CA37</f>
        <v>62.852723810246417</v>
      </c>
      <c r="CB16" s="171">
        <f>Incapacity_benefits!CB37</f>
        <v>59.621727575605256</v>
      </c>
      <c r="CC16" s="172">
        <f>Incapacity_benefits!CC37</f>
        <v>56.456440300247706</v>
      </c>
    </row>
    <row r="17" spans="1:81" x14ac:dyDescent="0.4">
      <c r="A17" s="229"/>
      <c r="B17" s="230" t="s">
        <v>260</v>
      </c>
      <c r="AH17" s="171">
        <f>Incapacity_benefits!AH34</f>
        <v>696</v>
      </c>
      <c r="AI17" s="171">
        <f>Incapacity_benefits!AI34</f>
        <v>655</v>
      </c>
      <c r="AJ17" s="171">
        <f>Incapacity_benefits!AJ34</f>
        <v>654</v>
      </c>
      <c r="AK17" s="171">
        <f>Incapacity_benefits!AK34</f>
        <v>680</v>
      </c>
      <c r="AL17" s="171">
        <f>Incapacity_benefits!AL34</f>
        <v>554</v>
      </c>
      <c r="AM17" s="171">
        <f>Incapacity_benefits!AM34</f>
        <v>265</v>
      </c>
      <c r="AN17" s="171">
        <f>Incapacity_benefits!AN34</f>
        <v>279</v>
      </c>
      <c r="AO17" s="171">
        <f>Incapacity_benefits!AO34</f>
        <v>276</v>
      </c>
      <c r="AP17" s="171">
        <f>Incapacity_benefits!AP34</f>
        <v>179</v>
      </c>
      <c r="AQ17" s="171">
        <f>Incapacity_benefits!AQ34</f>
        <v>193.001</v>
      </c>
      <c r="AR17" s="171">
        <f>Incapacity_benefits!AR34</f>
        <v>191.96</v>
      </c>
      <c r="AS17" s="171">
        <f>Incapacity_benefits!AS34</f>
        <v>203.69200000000001</v>
      </c>
      <c r="AT17" s="171">
        <f>Incapacity_benefits!AT34</f>
        <v>216.292</v>
      </c>
      <c r="AU17" s="171">
        <f>Incapacity_benefits!AU34</f>
        <v>273.512</v>
      </c>
      <c r="AV17" s="171">
        <f>Incapacity_benefits!AV34</f>
        <v>364</v>
      </c>
      <c r="AW17" s="171">
        <f>Incapacity_benefits!AW34</f>
        <v>365</v>
      </c>
      <c r="AX17" s="171">
        <f>Incapacity_benefits!AX34</f>
        <v>341.84</v>
      </c>
      <c r="AY17" s="171">
        <f>Incapacity_benefits!AY34</f>
        <v>12</v>
      </c>
      <c r="AZ17" s="171">
        <f>Incapacity_benefits!AZ34</f>
        <v>0</v>
      </c>
      <c r="BA17" s="171">
        <f>Incapacity_benefits!BA34</f>
        <v>0</v>
      </c>
      <c r="BB17" s="171">
        <f>Incapacity_benefits!BB34</f>
        <v>0</v>
      </c>
      <c r="BC17" s="171">
        <f>Incapacity_benefits!BC34</f>
        <v>0</v>
      </c>
      <c r="BD17" s="171">
        <f>Incapacity_benefits!BD34</f>
        <v>0</v>
      </c>
      <c r="BE17" s="171">
        <f>Incapacity_benefits!BE34</f>
        <v>0</v>
      </c>
      <c r="BF17" s="171">
        <f>Incapacity_benefits!BF34</f>
        <v>0</v>
      </c>
      <c r="BG17" s="171">
        <f>Incapacity_benefits!BG34</f>
        <v>0</v>
      </c>
      <c r="BH17" s="171">
        <f>Incapacity_benefits!BH34</f>
        <v>0</v>
      </c>
      <c r="BI17" s="171">
        <f>Incapacity_benefits!BI34</f>
        <v>0</v>
      </c>
      <c r="BJ17" s="171">
        <f>Incapacity_benefits!BJ34</f>
        <v>0</v>
      </c>
      <c r="BK17" s="171">
        <f>Incapacity_benefits!BK34</f>
        <v>0</v>
      </c>
      <c r="BL17" s="171">
        <f>Incapacity_benefits!BL34</f>
        <v>0</v>
      </c>
      <c r="BM17" s="171">
        <f>Incapacity_benefits!BM34</f>
        <v>0</v>
      </c>
      <c r="BN17" s="171">
        <f>Incapacity_benefits!BN34</f>
        <v>0</v>
      </c>
      <c r="BO17" s="171">
        <f>Incapacity_benefits!BO34</f>
        <v>0</v>
      </c>
      <c r="BP17" s="171">
        <f>Incapacity_benefits!BP34</f>
        <v>0</v>
      </c>
      <c r="BQ17" s="171">
        <f>Incapacity_benefits!BQ34</f>
        <v>0</v>
      </c>
      <c r="BR17" s="171">
        <f>Incapacity_benefits!BR34</f>
        <v>0</v>
      </c>
      <c r="BS17" s="171">
        <f>Incapacity_benefits!BS34</f>
        <v>0</v>
      </c>
      <c r="BT17" s="171">
        <f>Incapacity_benefits!BT34</f>
        <v>0</v>
      </c>
      <c r="BU17" s="171">
        <f>Incapacity_benefits!BU34</f>
        <v>0</v>
      </c>
      <c r="BV17" s="171">
        <f>Incapacity_benefits!BV34</f>
        <v>0</v>
      </c>
      <c r="BW17" s="171">
        <f>Incapacity_benefits!BW34</f>
        <v>0</v>
      </c>
      <c r="BX17" s="171">
        <f>Incapacity_benefits!BX34</f>
        <v>0</v>
      </c>
      <c r="BY17" s="171">
        <f>Incapacity_benefits!BY34</f>
        <v>0</v>
      </c>
      <c r="BZ17" s="171">
        <f>Incapacity_benefits!BZ34</f>
        <v>0</v>
      </c>
      <c r="CA17" s="171">
        <f>Incapacity_benefits!CA34</f>
        <v>0</v>
      </c>
      <c r="CB17" s="171">
        <f>Incapacity_benefits!CB34</f>
        <v>0</v>
      </c>
      <c r="CC17" s="172">
        <f>Incapacity_benefits!CC34</f>
        <v>0</v>
      </c>
    </row>
    <row r="18" spans="1:81" ht="25.15" customHeight="1" x14ac:dyDescent="0.4">
      <c r="A18" s="229"/>
      <c r="B18" s="173" t="s">
        <v>428</v>
      </c>
      <c r="AH18" s="171">
        <f t="shared" ref="AH18:CC18" si="3">SUM(AH19:AH23)</f>
        <v>253</v>
      </c>
      <c r="AI18" s="171">
        <f t="shared" si="3"/>
        <v>285</v>
      </c>
      <c r="AJ18" s="171">
        <f t="shared" si="3"/>
        <v>329</v>
      </c>
      <c r="AK18" s="171">
        <f t="shared" si="3"/>
        <v>367</v>
      </c>
      <c r="AL18" s="171">
        <f t="shared" si="3"/>
        <v>399</v>
      </c>
      <c r="AM18" s="171">
        <f t="shared" si="3"/>
        <v>428</v>
      </c>
      <c r="AN18" s="171">
        <f t="shared" si="3"/>
        <v>441</v>
      </c>
      <c r="AO18" s="171">
        <f t="shared" si="3"/>
        <v>470</v>
      </c>
      <c r="AP18" s="171">
        <f t="shared" si="3"/>
        <v>505</v>
      </c>
      <c r="AQ18" s="171">
        <f t="shared" si="3"/>
        <v>514.10200000000009</v>
      </c>
      <c r="AR18" s="171">
        <f t="shared" si="3"/>
        <v>513.58300000000008</v>
      </c>
      <c r="AS18" s="171">
        <f t="shared" si="3"/>
        <v>533.13800000000003</v>
      </c>
      <c r="AT18" s="171">
        <f t="shared" si="3"/>
        <v>584.37099999999998</v>
      </c>
      <c r="AU18" s="171">
        <f t="shared" si="3"/>
        <v>654.65499413448993</v>
      </c>
      <c r="AV18" s="171">
        <f t="shared" si="3"/>
        <v>667.50399999999991</v>
      </c>
      <c r="AW18" s="171">
        <f t="shared" si="3"/>
        <v>686.28399999999988</v>
      </c>
      <c r="AX18" s="171">
        <f t="shared" si="3"/>
        <v>710.02199999999993</v>
      </c>
      <c r="AY18" s="171">
        <f t="shared" si="3"/>
        <v>734.97559504132221</v>
      </c>
      <c r="AZ18" s="171">
        <f t="shared" si="3"/>
        <v>748.39700000000005</v>
      </c>
      <c r="BA18" s="171">
        <f t="shared" si="3"/>
        <v>751.94600000000003</v>
      </c>
      <c r="BB18" s="171">
        <f t="shared" si="3"/>
        <v>769.20972503840244</v>
      </c>
      <c r="BC18" s="171">
        <f t="shared" si="3"/>
        <v>763.73799999999994</v>
      </c>
      <c r="BD18" s="171">
        <f t="shared" si="3"/>
        <v>770.87267336961202</v>
      </c>
      <c r="BE18" s="171">
        <f t="shared" si="3"/>
        <v>792.85709700000007</v>
      </c>
      <c r="BF18" s="171">
        <f t="shared" si="3"/>
        <v>802.21727761258762</v>
      </c>
      <c r="BG18" s="171">
        <f t="shared" si="3"/>
        <v>802.82745841250244</v>
      </c>
      <c r="BH18" s="171">
        <f t="shared" si="3"/>
        <v>815.19508900000005</v>
      </c>
      <c r="BI18" s="171">
        <f t="shared" si="3"/>
        <v>834.12734177900018</v>
      </c>
      <c r="BJ18" s="171">
        <f t="shared" si="3"/>
        <v>823.13039853999976</v>
      </c>
      <c r="BK18" s="171">
        <f t="shared" si="3"/>
        <v>822.24543098380013</v>
      </c>
      <c r="BL18" s="171">
        <f t="shared" si="3"/>
        <v>853.28739183000016</v>
      </c>
      <c r="BM18" s="171">
        <f t="shared" si="3"/>
        <v>886.07535800000016</v>
      </c>
      <c r="BN18" s="171">
        <f t="shared" si="3"/>
        <v>935.91351682000004</v>
      </c>
      <c r="BO18" s="171">
        <f t="shared" si="3"/>
        <v>934.84436764999998</v>
      </c>
      <c r="BP18" s="171">
        <f t="shared" si="3"/>
        <v>956.67538677023606</v>
      </c>
      <c r="BQ18" s="171">
        <f t="shared" si="3"/>
        <v>955.36992824000004</v>
      </c>
      <c r="BR18" s="171">
        <f t="shared" si="3"/>
        <v>990.27274720504909</v>
      </c>
      <c r="BS18" s="171">
        <f t="shared" si="3"/>
        <v>981.8956384411166</v>
      </c>
      <c r="BT18" s="171">
        <f t="shared" si="3"/>
        <v>944.54616344999977</v>
      </c>
      <c r="BU18" s="171">
        <f t="shared" si="3"/>
        <v>930.13222866000024</v>
      </c>
      <c r="BV18" s="171">
        <f t="shared" si="3"/>
        <v>923.82389724765926</v>
      </c>
      <c r="BW18" s="171">
        <f t="shared" si="3"/>
        <v>916.4481629099995</v>
      </c>
      <c r="BX18" s="171">
        <f t="shared" si="3"/>
        <v>805.11169514739527</v>
      </c>
      <c r="BY18" s="171">
        <f t="shared" si="3"/>
        <v>784.01349005029897</v>
      </c>
      <c r="BZ18" s="171">
        <f t="shared" si="3"/>
        <v>767.43745799827286</v>
      </c>
      <c r="CA18" s="171">
        <f t="shared" si="3"/>
        <v>754.45467173434986</v>
      </c>
      <c r="CB18" s="171">
        <f t="shared" si="3"/>
        <v>738.24606047893167</v>
      </c>
      <c r="CC18" s="172">
        <f t="shared" si="3"/>
        <v>725.58479546869387</v>
      </c>
    </row>
    <row r="19" spans="1:81" x14ac:dyDescent="0.4">
      <c r="A19" s="229"/>
      <c r="B19" s="155" t="s">
        <v>429</v>
      </c>
      <c r="AH19" s="171">
        <f>Industrial_injuries_benefits!AH10</f>
        <v>32</v>
      </c>
      <c r="AI19" s="171">
        <f>Industrial_injuries_benefits!AI10</f>
        <v>36</v>
      </c>
      <c r="AJ19" s="171">
        <f>Industrial_injuries_benefits!AJ10</f>
        <v>42</v>
      </c>
      <c r="AK19" s="171">
        <f>Industrial_injuries_benefits!AK10</f>
        <v>47</v>
      </c>
      <c r="AL19" s="171">
        <f>Industrial_injuries_benefits!AL10</f>
        <v>51</v>
      </c>
      <c r="AM19" s="171">
        <f>Industrial_injuries_benefits!AM10</f>
        <v>54</v>
      </c>
      <c r="AN19" s="171">
        <f>Industrial_injuries_benefits!AN10</f>
        <v>55</v>
      </c>
      <c r="AO19" s="171">
        <f>Industrial_injuries_benefits!AO10</f>
        <v>58</v>
      </c>
      <c r="AP19" s="171">
        <f>Industrial_injuries_benefits!AP10</f>
        <v>61</v>
      </c>
      <c r="AQ19" s="171">
        <f>Industrial_injuries_benefits!AQ10</f>
        <v>56.491999999999997</v>
      </c>
      <c r="AR19" s="171">
        <f>Industrial_injuries_benefits!AR10</f>
        <v>58.61</v>
      </c>
      <c r="AS19" s="171">
        <f>Industrial_injuries_benefits!AS10</f>
        <v>59.338999999999999</v>
      </c>
      <c r="AT19" s="171">
        <f>Industrial_injuries_benefits!AT10</f>
        <v>60.216000000000001</v>
      </c>
      <c r="AU19" s="171">
        <f>Industrial_injuries_benefits!AU10</f>
        <v>64.003</v>
      </c>
      <c r="AV19" s="171">
        <f>Industrial_injuries_benefits!AV10</f>
        <v>62.688000000000002</v>
      </c>
      <c r="AW19" s="171">
        <f>Industrial_injuries_benefits!AW10</f>
        <v>66.622</v>
      </c>
      <c r="AX19" s="171">
        <f>Industrial_injuries_benefits!AX10</f>
        <v>58.168999999999997</v>
      </c>
      <c r="AY19" s="171">
        <f>Industrial_injuries_benefits!AY10</f>
        <v>57.765999999999998</v>
      </c>
      <c r="AZ19" s="171">
        <f>Industrial_injuries_benefits!AZ10</f>
        <v>55.347000000000001</v>
      </c>
      <c r="BA19" s="171">
        <f>Industrial_injuries_benefits!BA10</f>
        <v>54.619</v>
      </c>
      <c r="BB19" s="171">
        <f>Industrial_injuries_benefits!BB10</f>
        <v>49.393000000000001</v>
      </c>
      <c r="BC19" s="171">
        <f>Industrial_injuries_benefits!BC10</f>
        <v>51.527999999999999</v>
      </c>
      <c r="BD19" s="171">
        <f>Industrial_injuries_benefits!BD10</f>
        <v>49</v>
      </c>
      <c r="BE19" s="171">
        <f>Industrial_injuries_benefits!BE10</f>
        <v>49</v>
      </c>
      <c r="BF19" s="171">
        <f>Industrial_injuries_benefits!BF10</f>
        <v>48.056406750000008</v>
      </c>
      <c r="BG19" s="171">
        <f>Industrial_injuries_benefits!BG10</f>
        <v>45.566810758911991</v>
      </c>
      <c r="BH19" s="171">
        <f>Industrial_injuries_benefits!BH10</f>
        <v>43.427999999999997</v>
      </c>
      <c r="BI19" s="171">
        <f>Industrial_injuries_benefits!BI10</f>
        <v>40.824999999999996</v>
      </c>
      <c r="BJ19" s="171">
        <f>Industrial_injuries_benefits!BJ10</f>
        <v>39.280999999999992</v>
      </c>
      <c r="BK19" s="171">
        <f>Industrial_injuries_benefits!BK10</f>
        <v>37.953660409999991</v>
      </c>
      <c r="BL19" s="171">
        <f>Industrial_injuries_benefits!BL10</f>
        <v>36.609209720000003</v>
      </c>
      <c r="BM19" s="171">
        <f>Industrial_injuries_benefits!BM10</f>
        <v>35.892877070000004</v>
      </c>
      <c r="BN19" s="171">
        <f>Industrial_injuries_benefits!BN10</f>
        <v>34.066781949999992</v>
      </c>
      <c r="BO19" s="171">
        <f>Industrial_injuries_benefits!BO10</f>
        <v>32.863790210000005</v>
      </c>
      <c r="BP19" s="171">
        <f>Industrial_injuries_benefits!BP10</f>
        <v>31.777945706246079</v>
      </c>
      <c r="BQ19" s="171">
        <f>Industrial_injuries_benefits!BQ10</f>
        <v>30.124750710000001</v>
      </c>
      <c r="BR19" s="171">
        <f>Industrial_injuries_benefits!BR10</f>
        <v>28.755832375049046</v>
      </c>
      <c r="BS19" s="171">
        <f>Industrial_injuries_benefits!BS10</f>
        <v>26.997191909051221</v>
      </c>
      <c r="BT19" s="171">
        <f>Industrial_injuries_benefits!BT10</f>
        <v>25.593044347406025</v>
      </c>
      <c r="BU19" s="171">
        <f>Industrial_injuries_benefits!BU10</f>
        <v>23.841773480631531</v>
      </c>
      <c r="BV19" s="171">
        <f>Industrial_injuries_benefits!BV10</f>
        <v>22.512013811873182</v>
      </c>
      <c r="BW19" s="171">
        <f>Industrial_injuries_benefits!BW10</f>
        <v>21.019595704720828</v>
      </c>
      <c r="BX19" s="171">
        <f>Industrial_injuries_benefits!BX10</f>
        <v>16.717560872065292</v>
      </c>
      <c r="BY19" s="171">
        <f>Industrial_injuries_benefits!BY10</f>
        <v>15.382541893346637</v>
      </c>
      <c r="BZ19" s="171">
        <f>Industrial_injuries_benefits!BZ10</f>
        <v>14.543301421115945</v>
      </c>
      <c r="CA19" s="171">
        <f>Industrial_injuries_benefits!CA10</f>
        <v>13.573320428747634</v>
      </c>
      <c r="CB19" s="171">
        <f>Industrial_injuries_benefits!CB10</f>
        <v>12.596684485944461</v>
      </c>
      <c r="CC19" s="172">
        <f>Industrial_injuries_benefits!CC10</f>
        <v>11.745348631005328</v>
      </c>
    </row>
    <row r="20" spans="1:81" x14ac:dyDescent="0.4">
      <c r="A20" s="229"/>
      <c r="B20" s="155" t="s">
        <v>430</v>
      </c>
      <c r="AH20" s="171">
        <f>Industrial_injuries_benefits!AH6</f>
        <v>216</v>
      </c>
      <c r="AI20" s="171">
        <f>Industrial_injuries_benefits!AI6</f>
        <v>244</v>
      </c>
      <c r="AJ20" s="171">
        <f>Industrial_injuries_benefits!AJ6</f>
        <v>282</v>
      </c>
      <c r="AK20" s="171">
        <f>Industrial_injuries_benefits!AK6</f>
        <v>315</v>
      </c>
      <c r="AL20" s="171">
        <f>Industrial_injuries_benefits!AL6</f>
        <v>343</v>
      </c>
      <c r="AM20" s="171">
        <f>Industrial_injuries_benefits!AM6</f>
        <v>369</v>
      </c>
      <c r="AN20" s="171">
        <f>Industrial_injuries_benefits!AN6</f>
        <v>381</v>
      </c>
      <c r="AO20" s="171">
        <f>Industrial_injuries_benefits!AO6</f>
        <v>407</v>
      </c>
      <c r="AP20" s="171">
        <f>Industrial_injuries_benefits!AP6</f>
        <v>440</v>
      </c>
      <c r="AQ20" s="171">
        <f>Industrial_injuries_benefits!AQ6</f>
        <v>453.38600000000002</v>
      </c>
      <c r="AR20" s="171">
        <f>Industrial_injuries_benefits!AR6</f>
        <v>451.27800000000002</v>
      </c>
      <c r="AS20" s="171">
        <f>Industrial_injuries_benefits!AS6</f>
        <v>469.52100000000002</v>
      </c>
      <c r="AT20" s="171">
        <f>Industrial_injuries_benefits!AT6</f>
        <v>520.06299999999999</v>
      </c>
      <c r="AU20" s="171">
        <f>Industrial_injuries_benefits!AU6</f>
        <v>586.55099413448988</v>
      </c>
      <c r="AV20" s="171">
        <f>Industrial_injuries_benefits!AV6</f>
        <v>600.92999999999995</v>
      </c>
      <c r="AW20" s="171">
        <f>Industrial_injuries_benefits!AW6</f>
        <v>616.15499999999997</v>
      </c>
      <c r="AX20" s="171">
        <f>Industrial_injuries_benefits!AX6</f>
        <v>645.43899999999996</v>
      </c>
      <c r="AY20" s="171">
        <f>Industrial_injuries_benefits!AY6</f>
        <v>669.97299999999996</v>
      </c>
      <c r="AZ20" s="171">
        <f>Industrial_injuries_benefits!AZ6</f>
        <v>684.82</v>
      </c>
      <c r="BA20" s="171">
        <f>Industrial_injuries_benefits!BA6</f>
        <v>689.89800000000002</v>
      </c>
      <c r="BB20" s="171">
        <f>Industrial_injuries_benefits!BB6</f>
        <v>709.66099999999994</v>
      </c>
      <c r="BC20" s="171">
        <f>Industrial_injuries_benefits!BC6</f>
        <v>699.61199999999997</v>
      </c>
      <c r="BD20" s="171">
        <f>Industrial_injuries_benefits!BD6</f>
        <v>708</v>
      </c>
      <c r="BE20" s="171">
        <f>Industrial_injuries_benefits!BE6</f>
        <v>727.45800000000008</v>
      </c>
      <c r="BF20" s="171">
        <f>Industrial_injuries_benefits!BF6</f>
        <v>732.7211213525876</v>
      </c>
      <c r="BG20" s="171">
        <f>Industrial_injuries_benefits!BG6</f>
        <v>736.5558877814442</v>
      </c>
      <c r="BH20" s="171">
        <f>Industrial_injuries_benefits!BH6</f>
        <v>749.94100000000003</v>
      </c>
      <c r="BI20" s="171">
        <f>Industrial_injuries_benefits!BI6</f>
        <v>745.66237929900012</v>
      </c>
      <c r="BJ20" s="171">
        <f>Industrial_injuries_benefits!BJ6</f>
        <v>750.09489891999988</v>
      </c>
      <c r="BK20" s="171">
        <f>Industrial_injuries_benefits!BK6</f>
        <v>755.76206665380005</v>
      </c>
      <c r="BL20" s="171">
        <f>Industrial_injuries_benefits!BL6</f>
        <v>778.67019714000014</v>
      </c>
      <c r="BM20" s="171">
        <f>Industrial_injuries_benefits!BM6</f>
        <v>807.08740407000005</v>
      </c>
      <c r="BN20" s="171">
        <f>Industrial_injuries_benefits!BN6</f>
        <v>853.62603838000007</v>
      </c>
      <c r="BO20" s="171">
        <f>Industrial_injuries_benefits!BO6</f>
        <v>854.15397472999996</v>
      </c>
      <c r="BP20" s="171">
        <f>Industrial_injuries_benefits!BP6</f>
        <v>873.08095759619198</v>
      </c>
      <c r="BQ20" s="171">
        <f>Industrial_injuries_benefits!BQ6</f>
        <v>870.57572770000002</v>
      </c>
      <c r="BR20" s="171">
        <f>Industrial_injuries_benefits!BR6</f>
        <v>879.197</v>
      </c>
      <c r="BS20" s="171">
        <f>Industrial_injuries_benefits!BS6</f>
        <v>865.05245451249425</v>
      </c>
      <c r="BT20" s="171">
        <f>Industrial_injuries_benefits!BT6</f>
        <v>835.55666754648746</v>
      </c>
      <c r="BU20" s="171">
        <f>Industrial_injuries_benefits!BU6</f>
        <v>816.57277727936867</v>
      </c>
      <c r="BV20" s="171">
        <f>Industrial_injuries_benefits!BV6</f>
        <v>815.5092675253602</v>
      </c>
      <c r="BW20" s="171">
        <f>Industrial_injuries_benefits!BW6</f>
        <v>809.79907880232054</v>
      </c>
      <c r="BX20" s="171">
        <f>Industrial_injuries_benefits!BX6</f>
        <v>705.73960095008943</v>
      </c>
      <c r="BY20" s="171">
        <f>Industrial_injuries_benefits!BY6</f>
        <v>683.53586658426309</v>
      </c>
      <c r="BZ20" s="171">
        <f>Industrial_injuries_benefits!BZ6</f>
        <v>669.25634211161139</v>
      </c>
      <c r="CA20" s="171">
        <f>Industrial_injuries_benefits!CA6</f>
        <v>657.58053728414336</v>
      </c>
      <c r="CB20" s="171">
        <f>Industrial_injuries_benefits!CB6</f>
        <v>643.00059084709346</v>
      </c>
      <c r="CC20" s="172">
        <f>Industrial_injuries_benefits!CC6</f>
        <v>631.19066169179484</v>
      </c>
    </row>
    <row r="21" spans="1:81" x14ac:dyDescent="0.4">
      <c r="A21" s="229"/>
      <c r="B21" s="231" t="s">
        <v>431</v>
      </c>
      <c r="AH21" s="171">
        <f>Industrial_injuries_benefits!AH15</f>
        <v>0</v>
      </c>
      <c r="AI21" s="171">
        <f>Industrial_injuries_benefits!AI15</f>
        <v>0</v>
      </c>
      <c r="AJ21" s="171">
        <f>Industrial_injuries_benefits!AJ15</f>
        <v>0</v>
      </c>
      <c r="AK21" s="171">
        <f>Industrial_injuries_benefits!AK15</f>
        <v>0</v>
      </c>
      <c r="AL21" s="171">
        <f>Industrial_injuries_benefits!AL15</f>
        <v>0</v>
      </c>
      <c r="AM21" s="171">
        <f>Industrial_injuries_benefits!AM15</f>
        <v>0</v>
      </c>
      <c r="AN21" s="171">
        <f>Industrial_injuries_benefits!AN15</f>
        <v>0</v>
      </c>
      <c r="AO21" s="171">
        <f>Industrial_injuries_benefits!AO15</f>
        <v>0</v>
      </c>
      <c r="AP21" s="171">
        <f>Industrial_injuries_benefits!AP15</f>
        <v>0</v>
      </c>
      <c r="AQ21" s="171">
        <f>Industrial_injuries_benefits!AQ15</f>
        <v>0</v>
      </c>
      <c r="AR21" s="171">
        <f>Industrial_injuries_benefits!AR15</f>
        <v>0</v>
      </c>
      <c r="AS21" s="171">
        <f>Industrial_injuries_benefits!AS15</f>
        <v>0</v>
      </c>
      <c r="AT21" s="171">
        <f>Industrial_injuries_benefits!AT15</f>
        <v>0</v>
      </c>
      <c r="AU21" s="171">
        <f>Industrial_injuries_benefits!AU15</f>
        <v>0</v>
      </c>
      <c r="AV21" s="171">
        <f>Industrial_injuries_benefits!AV15</f>
        <v>0</v>
      </c>
      <c r="AW21" s="171">
        <f>Industrial_injuries_benefits!AW15</f>
        <v>0</v>
      </c>
      <c r="AX21" s="171">
        <f>Industrial_injuries_benefits!AX15</f>
        <v>0</v>
      </c>
      <c r="AY21" s="171">
        <f>Industrial_injuries_benefits!AY15</f>
        <v>0</v>
      </c>
      <c r="AZ21" s="171">
        <f>Industrial_injuries_benefits!AZ15</f>
        <v>0</v>
      </c>
      <c r="BA21" s="171">
        <f>Industrial_injuries_benefits!BA15</f>
        <v>0</v>
      </c>
      <c r="BB21" s="171">
        <f>Industrial_injuries_benefits!BB15</f>
        <v>0</v>
      </c>
      <c r="BC21" s="171">
        <f>Industrial_injuries_benefits!BC15</f>
        <v>0</v>
      </c>
      <c r="BD21" s="171">
        <f>Industrial_injuries_benefits!BD15</f>
        <v>0</v>
      </c>
      <c r="BE21" s="171">
        <f>Industrial_injuries_benefits!BE15</f>
        <v>0</v>
      </c>
      <c r="BF21" s="171">
        <f>Industrial_injuries_benefits!BF15</f>
        <v>0</v>
      </c>
      <c r="BG21" s="171">
        <f>Industrial_injuries_benefits!BG15</f>
        <v>0</v>
      </c>
      <c r="BH21" s="171">
        <f>Industrial_injuries_benefits!BH15</f>
        <v>0</v>
      </c>
      <c r="BI21" s="171">
        <f>Industrial_injuries_benefits!BI15</f>
        <v>0</v>
      </c>
      <c r="BJ21" s="171">
        <f>Industrial_injuries_benefits!BJ15</f>
        <v>0</v>
      </c>
      <c r="BK21" s="171">
        <f>Industrial_injuries_benefits!BK15</f>
        <v>0</v>
      </c>
      <c r="BL21" s="171">
        <f>Industrial_injuries_benefits!BL15</f>
        <v>5.5109329999999996</v>
      </c>
      <c r="BM21" s="171">
        <f>Industrial_injuries_benefits!BM15</f>
        <v>7.0408049999999998</v>
      </c>
      <c r="BN21" s="171">
        <f>Industrial_injuries_benefits!BN15</f>
        <v>9.2482140000000008</v>
      </c>
      <c r="BO21" s="171">
        <f>Industrial_injuries_benefits!BO15</f>
        <v>9.5133209999999995</v>
      </c>
      <c r="BP21" s="171">
        <f>Industrial_injuries_benefits!BP15</f>
        <v>9.4075343484310903</v>
      </c>
      <c r="BQ21" s="171">
        <f>Industrial_injuries_benefits!BQ15</f>
        <v>9.2168086836232543</v>
      </c>
      <c r="BR21" s="171">
        <f>Industrial_injuries_benefits!BR15</f>
        <v>37.532187830000005</v>
      </c>
      <c r="BS21" s="171">
        <f>Industrial_injuries_benefits!BS15</f>
        <v>43.794516459999997</v>
      </c>
      <c r="BT21" s="171">
        <f>Industrial_injuries_benefits!BT15</f>
        <v>41.280517799999998</v>
      </c>
      <c r="BU21" s="171">
        <f>Industrial_injuries_benefits!BU15</f>
        <v>48.629247100000001</v>
      </c>
      <c r="BV21" s="171">
        <f>Industrial_injuries_benefits!BV15</f>
        <v>41.032349681177138</v>
      </c>
      <c r="BW21" s="171">
        <f>Industrial_injuries_benefits!BW15</f>
        <v>43.885255000000001</v>
      </c>
      <c r="BX21" s="171">
        <f>Industrial_injuries_benefits!BX15</f>
        <v>43.31334350407279</v>
      </c>
      <c r="BY21" s="171">
        <f>Industrial_injuries_benefits!BY15</f>
        <v>43.609423199060728</v>
      </c>
      <c r="BZ21" s="171">
        <f>Industrial_injuries_benefits!BZ15</f>
        <v>43.324271863762711</v>
      </c>
      <c r="CA21" s="171">
        <f>Industrial_injuries_benefits!CA15</f>
        <v>43.258238213665678</v>
      </c>
      <c r="CB21" s="171">
        <f>Industrial_injuries_benefits!CB15</f>
        <v>43.130476225876791</v>
      </c>
      <c r="CC21" s="172">
        <f>Industrial_injuries_benefits!CC15</f>
        <v>43.130476225876791</v>
      </c>
    </row>
    <row r="22" spans="1:81" x14ac:dyDescent="0.4">
      <c r="A22" s="229"/>
      <c r="B22" s="232" t="s">
        <v>432</v>
      </c>
      <c r="AH22" s="171">
        <f>Industrial_injuries_benefits!AH13</f>
        <v>5</v>
      </c>
      <c r="AI22" s="171">
        <f>Industrial_injuries_benefits!AI13</f>
        <v>5</v>
      </c>
      <c r="AJ22" s="171">
        <f>Industrial_injuries_benefits!AJ13</f>
        <v>5</v>
      </c>
      <c r="AK22" s="171">
        <f>Industrial_injuries_benefits!AK13</f>
        <v>5</v>
      </c>
      <c r="AL22" s="171">
        <f>Industrial_injuries_benefits!AL13</f>
        <v>5</v>
      </c>
      <c r="AM22" s="171">
        <f>Industrial_injuries_benefits!AM13</f>
        <v>5</v>
      </c>
      <c r="AN22" s="171">
        <f>Industrial_injuries_benefits!AN13</f>
        <v>5</v>
      </c>
      <c r="AO22" s="171">
        <f>Industrial_injuries_benefits!AO13</f>
        <v>5</v>
      </c>
      <c r="AP22" s="171">
        <f>Industrial_injuries_benefits!AP13</f>
        <v>4</v>
      </c>
      <c r="AQ22" s="171">
        <f>Industrial_injuries_benefits!AQ13</f>
        <v>4.2240000000000002</v>
      </c>
      <c r="AR22" s="171">
        <f>Industrial_injuries_benefits!AR13</f>
        <v>3.6949999999999998</v>
      </c>
      <c r="AS22" s="171">
        <f>Industrial_injuries_benefits!AS13</f>
        <v>4.2779999999999996</v>
      </c>
      <c r="AT22" s="171">
        <f>Industrial_injuries_benefits!AT13</f>
        <v>4.0919999999999996</v>
      </c>
      <c r="AU22" s="171">
        <f>Industrial_injuries_benefits!AU13</f>
        <v>4.101</v>
      </c>
      <c r="AV22" s="171">
        <f>Industrial_injuries_benefits!AV13</f>
        <v>3.8860000000000001</v>
      </c>
      <c r="AW22" s="171">
        <f>Industrial_injuries_benefits!AW13</f>
        <v>3.5070000000000001</v>
      </c>
      <c r="AX22" s="171">
        <f>Industrial_injuries_benefits!AX13</f>
        <v>2.9569999999999999</v>
      </c>
      <c r="AY22" s="171">
        <f>Industrial_injuries_benefits!AY13</f>
        <v>3.1080000000000001</v>
      </c>
      <c r="AZ22" s="171">
        <f>Industrial_injuries_benefits!AZ13</f>
        <v>2.7719999999999998</v>
      </c>
      <c r="BA22" s="171">
        <f>Industrial_injuries_benefits!BA13</f>
        <v>2.4620000000000002</v>
      </c>
      <c r="BB22" s="171">
        <f>Industrial_injuries_benefits!BB13</f>
        <v>1.859</v>
      </c>
      <c r="BC22" s="171">
        <f>Industrial_injuries_benefits!BC13</f>
        <v>2.0350000000000001</v>
      </c>
      <c r="BD22" s="171">
        <f>Industrial_injuries_benefits!BD13</f>
        <v>2</v>
      </c>
      <c r="BE22" s="171">
        <f>Industrial_injuries_benefits!BE13</f>
        <v>2</v>
      </c>
      <c r="BF22" s="171">
        <f>Industrial_injuries_benefits!BF13</f>
        <v>1.73005451</v>
      </c>
      <c r="BG22" s="171">
        <f>Industrial_injuries_benefits!BG13</f>
        <v>1.3642590700000001</v>
      </c>
      <c r="BH22" s="171">
        <f>Industrial_injuries_benefits!BH13</f>
        <v>1.1830000000000001</v>
      </c>
      <c r="BI22" s="171">
        <f>Industrial_injuries_benefits!BI13</f>
        <v>1.1019624799999999</v>
      </c>
      <c r="BJ22" s="171">
        <f>Industrial_injuries_benefits!BJ13</f>
        <v>1.0844996200000001</v>
      </c>
      <c r="BK22" s="171">
        <f>Industrial_injuries_benefits!BK13</f>
        <v>1.0897039199999998</v>
      </c>
      <c r="BL22" s="171">
        <f>Industrial_injuries_benefits!BL13</f>
        <v>0.94398397000000001</v>
      </c>
      <c r="BM22" s="171">
        <f>Industrial_injuries_benefits!BM13</f>
        <v>0.84670285999999995</v>
      </c>
      <c r="BN22" s="171">
        <f>Industrial_injuries_benefits!BN13</f>
        <v>0.75357149000000001</v>
      </c>
      <c r="BO22" s="171">
        <f>Industrial_injuries_benefits!BO13</f>
        <v>0.62038171000000009</v>
      </c>
      <c r="BP22" s="171">
        <f>Industrial_injuries_benefits!BP13</f>
        <v>0.38903970756204248</v>
      </c>
      <c r="BQ22" s="171">
        <f>Industrial_injuries_benefits!BQ13</f>
        <v>-6.0504900000000004E-3</v>
      </c>
      <c r="BR22" s="171">
        <f>Industrial_injuries_benefits!BR13</f>
        <v>-2E-3</v>
      </c>
      <c r="BS22" s="171">
        <f>Industrial_injuries_benefits!BS13</f>
        <v>-2.2054404288382682E-3</v>
      </c>
      <c r="BT22" s="171">
        <f>Industrial_injuries_benefits!BT13</f>
        <v>-3.650924389366203E-2</v>
      </c>
      <c r="BU22" s="171">
        <f>Industrial_injuries_benefits!BU13</f>
        <v>0</v>
      </c>
      <c r="BV22" s="171">
        <f>Industrial_injuries_benefits!BV13</f>
        <v>-2.2635937233309179E-2</v>
      </c>
      <c r="BW22" s="171">
        <f>Industrial_injuries_benefits!BW13</f>
        <v>-3.6836597041907927E-2</v>
      </c>
      <c r="BX22" s="171">
        <f>Industrial_injuries_benefits!BX13</f>
        <v>3.1049333490031252E-4</v>
      </c>
      <c r="BY22" s="171">
        <f>Industrial_injuries_benefits!BY13</f>
        <v>-1.2678085225848912E-3</v>
      </c>
      <c r="BZ22" s="171">
        <f>Industrial_injuries_benefits!BZ13</f>
        <v>0</v>
      </c>
      <c r="CA22" s="171">
        <f>Industrial_injuries_benefits!CA13</f>
        <v>0</v>
      </c>
      <c r="CB22" s="171">
        <f>Industrial_injuries_benefits!CB13</f>
        <v>0</v>
      </c>
      <c r="CC22" s="172">
        <f>Industrial_injuries_benefits!CC13</f>
        <v>0</v>
      </c>
    </row>
    <row r="23" spans="1:81" x14ac:dyDescent="0.4">
      <c r="A23" s="229"/>
      <c r="B23" s="201" t="s">
        <v>433</v>
      </c>
      <c r="AH23" s="171">
        <f>Industrial_injuries_benefits!AH18</f>
        <v>0</v>
      </c>
      <c r="AI23" s="171">
        <f>Industrial_injuries_benefits!AI18</f>
        <v>0</v>
      </c>
      <c r="AJ23" s="171">
        <f>Industrial_injuries_benefits!AJ18</f>
        <v>0</v>
      </c>
      <c r="AK23" s="171">
        <f>Industrial_injuries_benefits!AK18</f>
        <v>0</v>
      </c>
      <c r="AL23" s="171">
        <f>Industrial_injuries_benefits!AL18</f>
        <v>0</v>
      </c>
      <c r="AM23" s="171">
        <f>Industrial_injuries_benefits!AM18</f>
        <v>0</v>
      </c>
      <c r="AN23" s="171">
        <f>Industrial_injuries_benefits!AN18</f>
        <v>0</v>
      </c>
      <c r="AO23" s="171">
        <f>Industrial_injuries_benefits!AO18</f>
        <v>0</v>
      </c>
      <c r="AP23" s="171">
        <f>Industrial_injuries_benefits!AP18</f>
        <v>0</v>
      </c>
      <c r="AQ23" s="171">
        <f>Industrial_injuries_benefits!AQ18</f>
        <v>0</v>
      </c>
      <c r="AR23" s="171">
        <f>Industrial_injuries_benefits!AR18</f>
        <v>0</v>
      </c>
      <c r="AS23" s="171">
        <f>Industrial_injuries_benefits!AS18</f>
        <v>0</v>
      </c>
      <c r="AT23" s="171">
        <f>Industrial_injuries_benefits!AT18</f>
        <v>0</v>
      </c>
      <c r="AU23" s="171">
        <f>Industrial_injuries_benefits!AU18</f>
        <v>0</v>
      </c>
      <c r="AV23" s="171">
        <f>Industrial_injuries_benefits!AV18</f>
        <v>0</v>
      </c>
      <c r="AW23" s="171">
        <f>Industrial_injuries_benefits!AW18</f>
        <v>0</v>
      </c>
      <c r="AX23" s="171">
        <f>Industrial_injuries_benefits!AX18</f>
        <v>3.4569999999999999</v>
      </c>
      <c r="AY23" s="171">
        <f>Industrial_injuries_benefits!AY18</f>
        <v>4.1285950413223143</v>
      </c>
      <c r="AZ23" s="171">
        <f>Industrial_injuries_benefits!AZ18</f>
        <v>5.4580000000000002</v>
      </c>
      <c r="BA23" s="171">
        <f>Industrial_injuries_benefits!BA18</f>
        <v>4.9669999999999996</v>
      </c>
      <c r="BB23" s="171">
        <f>Industrial_injuries_benefits!BB18</f>
        <v>8.2967250384024585</v>
      </c>
      <c r="BC23" s="171">
        <f>Industrial_injuries_benefits!BC18</f>
        <v>10.563000000000001</v>
      </c>
      <c r="BD23" s="171">
        <f>Industrial_injuries_benefits!BD18</f>
        <v>11.87267336961207</v>
      </c>
      <c r="BE23" s="171">
        <f>Industrial_injuries_benefits!BE18</f>
        <v>14.399096999999999</v>
      </c>
      <c r="BF23" s="171">
        <f>Industrial_injuries_benefits!BF18</f>
        <v>19.709695</v>
      </c>
      <c r="BG23" s="171">
        <f>Industrial_injuries_benefits!BG18</f>
        <v>19.340500802146213</v>
      </c>
      <c r="BH23" s="171">
        <f>Industrial_injuries_benefits!BH18</f>
        <v>20.643089</v>
      </c>
      <c r="BI23" s="171">
        <f>Industrial_injuries_benefits!BI18</f>
        <v>46.53799999999999</v>
      </c>
      <c r="BJ23" s="171">
        <f>Industrial_injuries_benefits!BJ18</f>
        <v>32.67</v>
      </c>
      <c r="BK23" s="171">
        <f>Industrial_injuries_benefits!BK18</f>
        <v>27.44</v>
      </c>
      <c r="BL23" s="171">
        <f>Industrial_injuries_benefits!BL18</f>
        <v>31.553068</v>
      </c>
      <c r="BM23" s="171">
        <f>Industrial_injuries_benefits!BM18</f>
        <v>35.207568999999999</v>
      </c>
      <c r="BN23" s="171">
        <f>Industrial_injuries_benefits!BN18</f>
        <v>38.218910999999999</v>
      </c>
      <c r="BO23" s="171">
        <f>Industrial_injuries_benefits!BO18</f>
        <v>37.692900000000002</v>
      </c>
      <c r="BP23" s="171">
        <f>Industrial_injuries_benefits!BP18</f>
        <v>42.019909411804896</v>
      </c>
      <c r="BQ23" s="171">
        <f>Industrial_injuries_benefits!BQ18</f>
        <v>45.458691636376749</v>
      </c>
      <c r="BR23" s="171">
        <f>Industrial_injuries_benefits!BR18</f>
        <v>44.789727000000006</v>
      </c>
      <c r="BS23" s="171">
        <f>Industrial_injuries_benefits!BS18</f>
        <v>46.053681000000005</v>
      </c>
      <c r="BT23" s="171">
        <f>Industrial_injuries_benefits!BT18</f>
        <v>42.152442999999998</v>
      </c>
      <c r="BU23" s="171">
        <f>Industrial_injuries_benefits!BU18</f>
        <v>41.088430800000005</v>
      </c>
      <c r="BV23" s="171">
        <f>Industrial_injuries_benefits!BV18</f>
        <v>44.79290216648203</v>
      </c>
      <c r="BW23" s="171">
        <f>Industrial_injuries_benefits!BW18</f>
        <v>41.78107</v>
      </c>
      <c r="BX23" s="171">
        <f>Industrial_injuries_benefits!BX18</f>
        <v>39.34087932783283</v>
      </c>
      <c r="BY23" s="171">
        <f>Industrial_injuries_benefits!BY18</f>
        <v>41.486926182151016</v>
      </c>
      <c r="BZ23" s="171">
        <f>Industrial_injuries_benefits!BZ18</f>
        <v>40.31354260178275</v>
      </c>
      <c r="CA23" s="171">
        <f>Industrial_injuries_benefits!CA18</f>
        <v>40.04257580779322</v>
      </c>
      <c r="CB23" s="171">
        <f>Industrial_injuries_benefits!CB18</f>
        <v>39.518308920016928</v>
      </c>
      <c r="CC23" s="172">
        <f>Industrial_injuries_benefits!CC18</f>
        <v>39.518308920016928</v>
      </c>
    </row>
    <row r="24" spans="1:81" ht="24.75" customHeight="1" x14ac:dyDescent="0.4">
      <c r="A24" s="229"/>
      <c r="B24" s="173" t="s">
        <v>434</v>
      </c>
      <c r="AH24" s="171">
        <f>Carers_Allowance!AH4</f>
        <v>4</v>
      </c>
      <c r="AI24" s="171">
        <f>Carers_Allowance!AI4</f>
        <v>4</v>
      </c>
      <c r="AJ24" s="171">
        <f>Carers_Allowance!AJ4</f>
        <v>5</v>
      </c>
      <c r="AK24" s="171">
        <f>Carers_Allowance!AK4</f>
        <v>6</v>
      </c>
      <c r="AL24" s="171">
        <f>Carers_Allowance!AL4</f>
        <v>8</v>
      </c>
      <c r="AM24" s="171">
        <f>Carers_Allowance!AM4</f>
        <v>10</v>
      </c>
      <c r="AN24" s="171">
        <f>Carers_Allowance!AN4</f>
        <v>11</v>
      </c>
      <c r="AO24" s="171">
        <f>Carers_Allowance!AO4</f>
        <v>13</v>
      </c>
      <c r="AP24" s="171">
        <f>Carers_Allowance!AP4</f>
        <v>104</v>
      </c>
      <c r="AQ24" s="171">
        <f>Carers_Allowance!AQ4</f>
        <v>183.72300000000001</v>
      </c>
      <c r="AR24" s="171">
        <f>Carers_Allowance!AR4</f>
        <v>173.41800000000001</v>
      </c>
      <c r="AS24" s="171">
        <f>Carers_Allowance!AS4</f>
        <v>183.63200000000001</v>
      </c>
      <c r="AT24" s="171">
        <f>Carers_Allowance!AT4</f>
        <v>208.02</v>
      </c>
      <c r="AU24" s="171">
        <f>Carers_Allowance!AU4</f>
        <v>284.64699999999999</v>
      </c>
      <c r="AV24" s="171">
        <f>Carers_Allowance!AV4</f>
        <v>345.29700000000008</v>
      </c>
      <c r="AW24" s="171">
        <f>Carers_Allowance!AW4</f>
        <v>441.74999999999994</v>
      </c>
      <c r="AX24" s="171">
        <f>Carers_Allowance!AX4</f>
        <v>526.322</v>
      </c>
      <c r="AY24" s="171">
        <f>Carers_Allowance!AY4</f>
        <v>617.35</v>
      </c>
      <c r="AZ24" s="171">
        <f>Carers_Allowance!AZ4</f>
        <v>736.40099999999995</v>
      </c>
      <c r="BA24" s="171">
        <f>Carers_Allowance!BA4</f>
        <v>745.90700000000004</v>
      </c>
      <c r="BB24" s="171">
        <f>Carers_Allowance!BB4</f>
        <v>782.37199999999996</v>
      </c>
      <c r="BC24" s="171">
        <f>Carers_Allowance!BC4</f>
        <v>834.52800000000002</v>
      </c>
      <c r="BD24" s="171">
        <f>Carers_Allowance!BD4</f>
        <v>867.01099999999997</v>
      </c>
      <c r="BE24" s="171">
        <f>Carers_Allowance!BE4</f>
        <v>931.78101869</v>
      </c>
      <c r="BF24" s="171">
        <f>Carers_Allowance!BF4</f>
        <v>993.10799999999995</v>
      </c>
      <c r="BG24" s="171">
        <f>Carers_Allowance!BG4</f>
        <v>1053.6691153298639</v>
      </c>
      <c r="BH24" s="171">
        <f>Carers_Allowance!BH4</f>
        <v>1096.0409999999999</v>
      </c>
      <c r="BI24" s="171">
        <f>Carers_Allowance!BI4</f>
        <v>1149.1385723000005</v>
      </c>
      <c r="BJ24" s="171">
        <f>Carers_Allowance!BJ4</f>
        <v>1181.2635561100005</v>
      </c>
      <c r="BK24" s="171">
        <f>Carers_Allowance!BK4</f>
        <v>1279.8853888127105</v>
      </c>
      <c r="BL24" s="171">
        <f>Carers_Allowance!BL4</f>
        <v>1362.9964772500002</v>
      </c>
      <c r="BM24" s="171">
        <f>Carers_Allowance!BM4</f>
        <v>1494.8980367000006</v>
      </c>
      <c r="BN24" s="171">
        <f>Carers_Allowance!BN4</f>
        <v>1572.0826307400002</v>
      </c>
      <c r="BO24" s="171">
        <f>Carers_Allowance!BO4</f>
        <v>1732.9771967700003</v>
      </c>
      <c r="BP24" s="171">
        <f>Carers_Allowance!BP4</f>
        <v>1927.2231981999998</v>
      </c>
      <c r="BQ24" s="171">
        <f>Carers_Allowance!BQ4</f>
        <v>2088.2668163797011</v>
      </c>
      <c r="BR24" s="171">
        <f>Carers_Allowance!BR4</f>
        <v>2319.2115774999988</v>
      </c>
      <c r="BS24" s="171">
        <f>Carers_Allowance!BS4</f>
        <v>2545.4439678199992</v>
      </c>
      <c r="BT24" s="171">
        <f>Carers_Allowance!BT4</f>
        <v>2666.973573598962</v>
      </c>
      <c r="BU24" s="171">
        <f>Carers_Allowance!BU4</f>
        <v>2830.0153530399994</v>
      </c>
      <c r="BV24" s="171">
        <f>Carers_Allowance!BV4</f>
        <v>2885.0112320200001</v>
      </c>
      <c r="BW24" s="171">
        <f>Carers_Allowance!BW4</f>
        <v>2940.7993121000004</v>
      </c>
      <c r="BX24" s="171">
        <f>Carers_Allowance!BX4</f>
        <v>3064.5017916274874</v>
      </c>
      <c r="BY24" s="171">
        <f>Carers_Allowance!BY4</f>
        <v>3215.0098910507986</v>
      </c>
      <c r="BZ24" s="171">
        <f>Carers_Allowance!BZ4</f>
        <v>3469.4581064431682</v>
      </c>
      <c r="CA24" s="171">
        <f>Carers_Allowance!CA4</f>
        <v>3706.3676616263119</v>
      </c>
      <c r="CB24" s="171">
        <f>Carers_Allowance!CB4</f>
        <v>3959.1634290798961</v>
      </c>
      <c r="CC24" s="172">
        <f>Carers_Allowance!CC4</f>
        <v>4221.7639360393587</v>
      </c>
    </row>
    <row r="25" spans="1:81" ht="24.75" customHeight="1" x14ac:dyDescent="0.4">
      <c r="A25" s="229"/>
      <c r="B25" s="173" t="s">
        <v>435</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0</v>
      </c>
      <c r="AW25" s="171">
        <v>0</v>
      </c>
      <c r="AX25" s="171">
        <v>0</v>
      </c>
      <c r="AY25" s="171">
        <v>0</v>
      </c>
      <c r="AZ25" s="171">
        <v>0</v>
      </c>
      <c r="BA25" s="171">
        <v>0</v>
      </c>
      <c r="BB25" s="171">
        <v>0</v>
      </c>
      <c r="BC25" s="171">
        <v>0</v>
      </c>
      <c r="BD25" s="171">
        <v>252.8506024179687</v>
      </c>
      <c r="BE25" s="171">
        <v>334.41491264418875</v>
      </c>
      <c r="BF25" s="171">
        <v>376.31615316717199</v>
      </c>
      <c r="BG25" s="171">
        <v>377.57849637345873</v>
      </c>
      <c r="BH25" s="171">
        <v>328.26976673374355</v>
      </c>
      <c r="BI25" s="171">
        <v>296.30574154435226</v>
      </c>
      <c r="BJ25" s="171">
        <v>290.48548701729464</v>
      </c>
      <c r="BK25" s="171">
        <v>283.72187865289749</v>
      </c>
      <c r="BL25" s="171">
        <v>276.94990169243857</v>
      </c>
      <c r="BM25" s="171">
        <v>304.28514955817326</v>
      </c>
      <c r="BN25" s="171">
        <v>388.24454173128282</v>
      </c>
      <c r="BO25" s="171">
        <v>430.68552026831782</v>
      </c>
      <c r="BP25" s="171">
        <v>508.21788711256067</v>
      </c>
      <c r="BQ25" s="171">
        <v>557.83154347728623</v>
      </c>
      <c r="BR25" s="171">
        <v>585.70178248498928</v>
      </c>
      <c r="BS25" s="171">
        <v>623.69732203767592</v>
      </c>
      <c r="BT25" s="171">
        <v>647.83632265719939</v>
      </c>
      <c r="BU25" s="171">
        <v>753.24031743211071</v>
      </c>
      <c r="BV25" s="171">
        <v>912.20248508472514</v>
      </c>
      <c r="BW25" s="171">
        <v>538.63203798338145</v>
      </c>
      <c r="BX25" s="171">
        <v>473.08117694693402</v>
      </c>
      <c r="BY25" s="171">
        <v>323.01647687242638</v>
      </c>
      <c r="BZ25" s="171">
        <v>229.62868989665179</v>
      </c>
      <c r="CA25" s="171">
        <v>144.21895284800252</v>
      </c>
      <c r="CB25" s="171">
        <v>88.549193562313945</v>
      </c>
      <c r="CC25" s="172">
        <v>19.011552261605324</v>
      </c>
    </row>
    <row r="26" spans="1:81" ht="24.75" customHeight="1" x14ac:dyDescent="0.4">
      <c r="A26" s="229"/>
      <c r="B26" s="173" t="s">
        <v>436</v>
      </c>
      <c r="AH26" s="171">
        <f t="shared" ref="AH26:CC26" si="4">SUM(AH28:AH30,AH32)</f>
        <v>51.497172727332845</v>
      </c>
      <c r="AI26" s="171">
        <f t="shared" si="4"/>
        <v>56.414147956273574</v>
      </c>
      <c r="AJ26" s="171">
        <f t="shared" si="4"/>
        <v>72.615417878922116</v>
      </c>
      <c r="AK26" s="171">
        <f t="shared" si="4"/>
        <v>117.78692276529311</v>
      </c>
      <c r="AL26" s="171">
        <f t="shared" si="4"/>
        <v>151.22362386540289</v>
      </c>
      <c r="AM26" s="171">
        <f t="shared" si="4"/>
        <v>178.70507247687672</v>
      </c>
      <c r="AN26" s="171">
        <f t="shared" si="4"/>
        <v>201.80019075346371</v>
      </c>
      <c r="AO26" s="171">
        <f t="shared" si="4"/>
        <v>225.35883833034222</v>
      </c>
      <c r="AP26" s="171">
        <f t="shared" si="4"/>
        <v>242.96586799409306</v>
      </c>
      <c r="AQ26" s="171">
        <f t="shared" si="4"/>
        <v>251.3770479196252</v>
      </c>
      <c r="AR26" s="171">
        <f t="shared" si="4"/>
        <v>219.61099999999999</v>
      </c>
      <c r="AS26" s="171">
        <f t="shared" si="4"/>
        <v>302.30599999999998</v>
      </c>
      <c r="AT26" s="171">
        <f t="shared" si="4"/>
        <v>415.50300000000004</v>
      </c>
      <c r="AU26" s="171">
        <f t="shared" si="4"/>
        <v>549.82100000000003</v>
      </c>
      <c r="AV26" s="171">
        <f t="shared" si="4"/>
        <v>722.96500000000003</v>
      </c>
      <c r="AW26" s="171">
        <f t="shared" si="4"/>
        <v>963.53300000000002</v>
      </c>
      <c r="AX26" s="171">
        <f t="shared" si="4"/>
        <v>1237.7020586775143</v>
      </c>
      <c r="AY26" s="171">
        <f t="shared" si="4"/>
        <v>1440.7675679371928</v>
      </c>
      <c r="AZ26" s="171">
        <f t="shared" si="4"/>
        <v>1632.1173192887268</v>
      </c>
      <c r="BA26" s="171">
        <f t="shared" si="4"/>
        <v>1783.2014949487759</v>
      </c>
      <c r="BB26" s="171">
        <f t="shared" si="4"/>
        <v>1966.2753495570933</v>
      </c>
      <c r="BC26" s="171">
        <f t="shared" si="4"/>
        <v>2143.4684371455282</v>
      </c>
      <c r="BD26" s="171">
        <f t="shared" si="4"/>
        <v>2303.1767229957381</v>
      </c>
      <c r="BE26" s="171">
        <f t="shared" si="4"/>
        <v>2531.7035246192022</v>
      </c>
      <c r="BF26" s="171">
        <f t="shared" si="4"/>
        <v>2999.4614887041653</v>
      </c>
      <c r="BG26" s="171">
        <f t="shared" si="4"/>
        <v>2966.6712049912694</v>
      </c>
      <c r="BH26" s="171">
        <f t="shared" si="4"/>
        <v>3201.5130041258617</v>
      </c>
      <c r="BI26" s="171">
        <f t="shared" si="4"/>
        <v>3472.5465205192463</v>
      </c>
      <c r="BJ26" s="171">
        <f t="shared" si="4"/>
        <v>3760.9241738617989</v>
      </c>
      <c r="BK26" s="171">
        <f t="shared" si="4"/>
        <v>3996.4280011900032</v>
      </c>
      <c r="BL26" s="171">
        <f t="shared" si="4"/>
        <v>4891.7079022417884</v>
      </c>
      <c r="BM26" s="171">
        <f t="shared" si="4"/>
        <v>5587.16694369992</v>
      </c>
      <c r="BN26" s="171">
        <f t="shared" si="4"/>
        <v>5998.1093455519394</v>
      </c>
      <c r="BO26" s="171">
        <f t="shared" si="4"/>
        <v>6471.3592562218046</v>
      </c>
      <c r="BP26" s="171">
        <f t="shared" si="4"/>
        <v>6901.4624032787806</v>
      </c>
      <c r="BQ26" s="171">
        <f t="shared" si="4"/>
        <v>7141.9076247388075</v>
      </c>
      <c r="BR26" s="171">
        <f t="shared" si="4"/>
        <v>7733.6700263693729</v>
      </c>
      <c r="BS26" s="171">
        <f t="shared" si="4"/>
        <v>8132.5337356956888</v>
      </c>
      <c r="BT26" s="171">
        <f t="shared" si="4"/>
        <v>8108.0490092891159</v>
      </c>
      <c r="BU26" s="171">
        <f t="shared" si="4"/>
        <v>7918.391130132075</v>
      </c>
      <c r="BV26" s="171">
        <f t="shared" si="4"/>
        <v>7516.1284248974798</v>
      </c>
      <c r="BW26" s="171">
        <f t="shared" si="4"/>
        <v>6857.2534555053289</v>
      </c>
      <c r="BX26" s="171">
        <f t="shared" si="4"/>
        <v>6255.8808247347915</v>
      </c>
      <c r="BY26" s="171">
        <f t="shared" si="4"/>
        <v>5511.2300391175813</v>
      </c>
      <c r="BZ26" s="171">
        <f t="shared" si="4"/>
        <v>4814.321912805548</v>
      </c>
      <c r="CA26" s="171">
        <f t="shared" si="4"/>
        <v>3915.227426720126</v>
      </c>
      <c r="CB26" s="171">
        <f t="shared" si="4"/>
        <v>2737.9916514375604</v>
      </c>
      <c r="CC26" s="172">
        <f t="shared" si="4"/>
        <v>1421.165838354691</v>
      </c>
    </row>
    <row r="27" spans="1:81" x14ac:dyDescent="0.4">
      <c r="A27" s="229"/>
      <c r="B27" s="201" t="s">
        <v>437</v>
      </c>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2"/>
    </row>
    <row r="28" spans="1:81" x14ac:dyDescent="0.4">
      <c r="A28" s="229"/>
      <c r="B28" s="230" t="s">
        <v>438</v>
      </c>
      <c r="AH28" s="171" t="str">
        <f>Housing_benefits!AH20</f>
        <v>-</v>
      </c>
      <c r="AI28" s="171" t="str">
        <f>Housing_benefits!AI20</f>
        <v>-</v>
      </c>
      <c r="AJ28" s="171" t="str">
        <f>Housing_benefits!AJ20</f>
        <v>-</v>
      </c>
      <c r="AK28" s="171" t="str">
        <f>Housing_benefits!AK20</f>
        <v>-</v>
      </c>
      <c r="AL28" s="171" t="str">
        <f>Housing_benefits!AL20</f>
        <v>-</v>
      </c>
      <c r="AM28" s="171" t="str">
        <f>Housing_benefits!AM20</f>
        <v>-</v>
      </c>
      <c r="AN28" s="171" t="str">
        <f>Housing_benefits!AN20</f>
        <v>-</v>
      </c>
      <c r="AO28" s="171" t="str">
        <f>Housing_benefits!AO20</f>
        <v>-</v>
      </c>
      <c r="AP28" s="171" t="str">
        <f>Housing_benefits!AP20</f>
        <v>-</v>
      </c>
      <c r="AQ28" s="171" t="str">
        <f>Housing_benefits!AQ20</f>
        <v>-</v>
      </c>
      <c r="AR28" s="171" t="str">
        <f>Housing_benefits!AR20</f>
        <v>-</v>
      </c>
      <c r="AS28" s="171" t="str">
        <f>Housing_benefits!AS20</f>
        <v>-</v>
      </c>
      <c r="AT28" s="171" t="str">
        <f>Housing_benefits!AT20</f>
        <v>-</v>
      </c>
      <c r="AU28" s="171" t="str">
        <f>Housing_benefits!AU20</f>
        <v>-</v>
      </c>
      <c r="AV28" s="171" t="str">
        <f>Housing_benefits!AV20</f>
        <v>-</v>
      </c>
      <c r="AW28" s="171" t="str">
        <f>Housing_benefits!AW20</f>
        <v>-</v>
      </c>
      <c r="AX28" s="171" t="str">
        <f>Housing_benefits!AX20</f>
        <v>-</v>
      </c>
      <c r="AY28" s="171" t="str">
        <f>Housing_benefits!AY20</f>
        <v>-</v>
      </c>
      <c r="AZ28" s="171" t="str">
        <f>Housing_benefits!AZ20</f>
        <v>-</v>
      </c>
      <c r="BA28" s="171" t="str">
        <f>Housing_benefits!BA20</f>
        <v>-</v>
      </c>
      <c r="BB28" s="171" t="str">
        <f>Housing_benefits!BB20</f>
        <v>-</v>
      </c>
      <c r="BC28" s="171" t="str">
        <f>Housing_benefits!BC20</f>
        <v>-</v>
      </c>
      <c r="BD28" s="171" t="str">
        <f>Housing_benefits!BD20</f>
        <v>-</v>
      </c>
      <c r="BE28" s="171" t="str">
        <f>Housing_benefits!BE20</f>
        <v>-</v>
      </c>
      <c r="BF28" s="171" t="str">
        <f>Housing_benefits!BF20</f>
        <v>-</v>
      </c>
      <c r="BG28" s="171" t="str">
        <f>Housing_benefits!BG20</f>
        <v>-</v>
      </c>
      <c r="BH28" s="171" t="str">
        <f>Housing_benefits!BH20</f>
        <v>-</v>
      </c>
      <c r="BI28" s="171" t="str">
        <f>Housing_benefits!BI20</f>
        <v>-</v>
      </c>
      <c r="BJ28" s="171" t="str">
        <f>Housing_benefits!BJ20</f>
        <v>-</v>
      </c>
      <c r="BK28" s="171" t="str">
        <f>Housing_benefits!BK20</f>
        <v>-</v>
      </c>
      <c r="BL28" s="171">
        <f>Housing_benefits!BL20</f>
        <v>315.32689004851829</v>
      </c>
      <c r="BM28" s="171">
        <f>Housing_benefits!BM20</f>
        <v>391.93425198433891</v>
      </c>
      <c r="BN28" s="171">
        <f>Housing_benefits!BN20</f>
        <v>465.09166515156534</v>
      </c>
      <c r="BO28" s="171">
        <f>Housing_benefits!BO20</f>
        <v>540.50149467791391</v>
      </c>
      <c r="BP28" s="171">
        <f>Housing_benefits!BP20</f>
        <v>626.09691811330299</v>
      </c>
      <c r="BQ28" s="171">
        <f>Housing_benefits!BQ20</f>
        <v>695.36424794605682</v>
      </c>
      <c r="BR28" s="171">
        <f>Housing_benefits!BR20</f>
        <v>781.28564014637732</v>
      </c>
      <c r="BS28" s="171">
        <f>Housing_benefits!BS20</f>
        <v>885.7633665276046</v>
      </c>
      <c r="BT28" s="171">
        <f>Housing_benefits!BT20</f>
        <v>935.86524437191224</v>
      </c>
      <c r="BU28" s="171">
        <f>Housing_benefits!BU20</f>
        <v>953.07062235629201</v>
      </c>
      <c r="BV28" s="171">
        <f>Housing_benefits!BV20</f>
        <v>940.40185978316003</v>
      </c>
      <c r="BW28" s="171">
        <f>Housing_benefits!BW20</f>
        <v>845.5556854200529</v>
      </c>
      <c r="BX28" s="171">
        <f>Housing_benefits!BX20</f>
        <v>679.15383706887417</v>
      </c>
      <c r="BY28" s="171">
        <f>Housing_benefits!BY20</f>
        <v>498.57959554461706</v>
      </c>
      <c r="BZ28" s="171">
        <f>Housing_benefits!BZ20</f>
        <v>372.39686796968283</v>
      </c>
      <c r="CA28" s="171">
        <f>Housing_benefits!CA20</f>
        <v>267.16684383354209</v>
      </c>
      <c r="CB28" s="171">
        <f>Housing_benefits!CB20</f>
        <v>178.79938280910241</v>
      </c>
      <c r="CC28" s="172">
        <f>Housing_benefits!CC20</f>
        <v>133.95620002658555</v>
      </c>
    </row>
    <row r="29" spans="1:81" x14ac:dyDescent="0.4">
      <c r="A29" s="229"/>
      <c r="B29" s="230" t="s">
        <v>440</v>
      </c>
      <c r="AH29" s="171" t="str">
        <f>Housing_benefits!AH23</f>
        <v>-</v>
      </c>
      <c r="AI29" s="171" t="str">
        <f>Housing_benefits!AI23</f>
        <v>-</v>
      </c>
      <c r="AJ29" s="171" t="str">
        <f>Housing_benefits!AJ23</f>
        <v>-</v>
      </c>
      <c r="AK29" s="171" t="str">
        <f>Housing_benefits!AK23</f>
        <v>-</v>
      </c>
      <c r="AL29" s="171" t="str">
        <f>Housing_benefits!AL23</f>
        <v>-</v>
      </c>
      <c r="AM29" s="171" t="str">
        <f>Housing_benefits!AM23</f>
        <v>-</v>
      </c>
      <c r="AN29" s="171" t="str">
        <f>Housing_benefits!AN23</f>
        <v>-</v>
      </c>
      <c r="AO29" s="171" t="str">
        <f>Housing_benefits!AO23</f>
        <v>-</v>
      </c>
      <c r="AP29" s="171" t="str">
        <f>Housing_benefits!AP23</f>
        <v>-</v>
      </c>
      <c r="AQ29" s="171" t="str">
        <f>Housing_benefits!AQ23</f>
        <v>-</v>
      </c>
      <c r="AR29" s="171" t="str">
        <f>Housing_benefits!AR23</f>
        <v>-</v>
      </c>
      <c r="AS29" s="171" t="str">
        <f>Housing_benefits!AS23</f>
        <v>-</v>
      </c>
      <c r="AT29" s="171" t="str">
        <f>Housing_benefits!AT23</f>
        <v>-</v>
      </c>
      <c r="AU29" s="171" t="str">
        <f>Housing_benefits!AU23</f>
        <v>-</v>
      </c>
      <c r="AV29" s="171" t="str">
        <f>Housing_benefits!AV23</f>
        <v>-</v>
      </c>
      <c r="AW29" s="171" t="str">
        <f>Housing_benefits!AW23</f>
        <v>-</v>
      </c>
      <c r="AX29" s="171" t="str">
        <f>Housing_benefits!AX23</f>
        <v>-</v>
      </c>
      <c r="AY29" s="171" t="str">
        <f>Housing_benefits!AY23</f>
        <v>-</v>
      </c>
      <c r="AZ29" s="171" t="str">
        <f>Housing_benefits!AZ23</f>
        <v>-</v>
      </c>
      <c r="BA29" s="171" t="str">
        <f>Housing_benefits!BA23</f>
        <v>-</v>
      </c>
      <c r="BB29" s="171" t="str">
        <f>Housing_benefits!BB23</f>
        <v>-</v>
      </c>
      <c r="BC29" s="171" t="str">
        <f>Housing_benefits!BC23</f>
        <v>-</v>
      </c>
      <c r="BD29" s="171" t="str">
        <f>Housing_benefits!BD23</f>
        <v>-</v>
      </c>
      <c r="BE29" s="171" t="str">
        <f>Housing_benefits!BE23</f>
        <v>-</v>
      </c>
      <c r="BF29" s="171" t="str">
        <f>Housing_benefits!BF23</f>
        <v>-</v>
      </c>
      <c r="BG29" s="171" t="str">
        <f>Housing_benefits!BG23</f>
        <v>-</v>
      </c>
      <c r="BH29" s="171" t="str">
        <f>Housing_benefits!BH23</f>
        <v>-</v>
      </c>
      <c r="BI29" s="171" t="str">
        <f>Housing_benefits!BI23</f>
        <v>-</v>
      </c>
      <c r="BJ29" s="171" t="str">
        <f>Housing_benefits!BJ23</f>
        <v>-</v>
      </c>
      <c r="BK29" s="171" t="str">
        <f>Housing_benefits!BK23</f>
        <v>-</v>
      </c>
      <c r="BL29" s="171">
        <f>Housing_benefits!BL23</f>
        <v>99.45993897531325</v>
      </c>
      <c r="BM29" s="171">
        <f>Housing_benefits!BM23</f>
        <v>126.1038655767793</v>
      </c>
      <c r="BN29" s="171">
        <f>Housing_benefits!BN23</f>
        <v>152.98604032937789</v>
      </c>
      <c r="BO29" s="171">
        <f>Housing_benefits!BO23</f>
        <v>179.42766398503792</v>
      </c>
      <c r="BP29" s="171">
        <f>Housing_benefits!BP23</f>
        <v>220.87045793975454</v>
      </c>
      <c r="BQ29" s="171">
        <f>Housing_benefits!BQ23</f>
        <v>252.27197576665208</v>
      </c>
      <c r="BR29" s="171">
        <f>Housing_benefits!BR23</f>
        <v>274.23709589580255</v>
      </c>
      <c r="BS29" s="171">
        <f>Housing_benefits!BS23</f>
        <v>300.25519274908095</v>
      </c>
      <c r="BT29" s="171">
        <f>Housing_benefits!BT23</f>
        <v>302.12204374352308</v>
      </c>
      <c r="BU29" s="171">
        <f>Housing_benefits!BU23</f>
        <v>285.93220021424474</v>
      </c>
      <c r="BV29" s="171">
        <f>Housing_benefits!BV23</f>
        <v>307.00938115698864</v>
      </c>
      <c r="BW29" s="171">
        <f>Housing_benefits!BW23</f>
        <v>344.72594463645413</v>
      </c>
      <c r="BX29" s="171">
        <f>Housing_benefits!BX23</f>
        <v>304.58740476576821</v>
      </c>
      <c r="BY29" s="171">
        <f>Housing_benefits!BY23</f>
        <v>234.88294555357152</v>
      </c>
      <c r="BZ29" s="171">
        <f>Housing_benefits!BZ23</f>
        <v>191.14319681699004</v>
      </c>
      <c r="CA29" s="171">
        <f>Housing_benefits!CA23</f>
        <v>154.66519248809672</v>
      </c>
      <c r="CB29" s="171">
        <f>Housing_benefits!CB23</f>
        <v>131.90207742362838</v>
      </c>
      <c r="CC29" s="172">
        <f>Housing_benefits!CC23</f>
        <v>127.51117740102003</v>
      </c>
    </row>
    <row r="30" spans="1:81" x14ac:dyDescent="0.4">
      <c r="A30" s="229"/>
      <c r="B30" s="230" t="s">
        <v>441</v>
      </c>
      <c r="AH30" s="171" t="str">
        <f>Housing_benefits!AH18</f>
        <v>-</v>
      </c>
      <c r="AI30" s="171" t="str">
        <f>Housing_benefits!AI18</f>
        <v>-</v>
      </c>
      <c r="AJ30" s="171" t="str">
        <f>Housing_benefits!AJ18</f>
        <v>-</v>
      </c>
      <c r="AK30" s="171" t="str">
        <f>Housing_benefits!AK18</f>
        <v>-</v>
      </c>
      <c r="AL30" s="171" t="str">
        <f>Housing_benefits!AL18</f>
        <v>-</v>
      </c>
      <c r="AM30" s="171" t="str">
        <f>Housing_benefits!AM18</f>
        <v>-</v>
      </c>
      <c r="AN30" s="171" t="str">
        <f>Housing_benefits!AN18</f>
        <v>-</v>
      </c>
      <c r="AO30" s="171" t="str">
        <f>Housing_benefits!AO18</f>
        <v>-</v>
      </c>
      <c r="AP30" s="171" t="str">
        <f>Housing_benefits!AP18</f>
        <v>-</v>
      </c>
      <c r="AQ30" s="171" t="str">
        <f>Housing_benefits!AQ18</f>
        <v>-</v>
      </c>
      <c r="AR30" s="171" t="str">
        <f>Housing_benefits!AR18</f>
        <v>-</v>
      </c>
      <c r="AS30" s="171" t="str">
        <f>Housing_benefits!AS18</f>
        <v>-</v>
      </c>
      <c r="AT30" s="171" t="str">
        <f>Housing_benefits!AT18</f>
        <v>-</v>
      </c>
      <c r="AU30" s="171" t="str">
        <f>Housing_benefits!AU18</f>
        <v>-</v>
      </c>
      <c r="AV30" s="171" t="str">
        <f>Housing_benefits!AV18</f>
        <v>-</v>
      </c>
      <c r="AW30" s="171" t="str">
        <f>Housing_benefits!AW18</f>
        <v>-</v>
      </c>
      <c r="AX30" s="171" t="str">
        <f>Housing_benefits!AX18</f>
        <v>-</v>
      </c>
      <c r="AY30" s="171" t="str">
        <f>Housing_benefits!AY18</f>
        <v>-</v>
      </c>
      <c r="AZ30" s="171" t="str">
        <f>Housing_benefits!AZ18</f>
        <v>-</v>
      </c>
      <c r="BA30" s="171" t="str">
        <f>Housing_benefits!BA18</f>
        <v>-</v>
      </c>
      <c r="BB30" s="171" t="str">
        <f>Housing_benefits!BB18</f>
        <v>-</v>
      </c>
      <c r="BC30" s="171" t="str">
        <f>Housing_benefits!BC18</f>
        <v>-</v>
      </c>
      <c r="BD30" s="171" t="str">
        <f>Housing_benefits!BD18</f>
        <v>-</v>
      </c>
      <c r="BE30" s="171" t="str">
        <f>Housing_benefits!BE18</f>
        <v>-</v>
      </c>
      <c r="BF30" s="171" t="str">
        <f>Housing_benefits!BF18</f>
        <v>-</v>
      </c>
      <c r="BG30" s="171" t="str">
        <f>Housing_benefits!BG18</f>
        <v>-</v>
      </c>
      <c r="BH30" s="171" t="str">
        <f>Housing_benefits!BH18</f>
        <v>-</v>
      </c>
      <c r="BI30" s="171" t="str">
        <f>Housing_benefits!BI18</f>
        <v>-</v>
      </c>
      <c r="BJ30" s="171" t="str">
        <f>Housing_benefits!BJ18</f>
        <v>-</v>
      </c>
      <c r="BK30" s="171" t="str">
        <f>Housing_benefits!BK18</f>
        <v>-</v>
      </c>
      <c r="BL30" s="171">
        <f>Housing_benefits!BL18</f>
        <v>4476.9210732179572</v>
      </c>
      <c r="BM30" s="171">
        <f>Housing_benefits!BM18</f>
        <v>5069.1288261388017</v>
      </c>
      <c r="BN30" s="171">
        <f>Housing_benefits!BN18</f>
        <v>5380.0316400709962</v>
      </c>
      <c r="BO30" s="171">
        <f>Housing_benefits!BO18</f>
        <v>5751.430097558853</v>
      </c>
      <c r="BP30" s="171">
        <f>Housing_benefits!BP18</f>
        <v>6054.4950272257229</v>
      </c>
      <c r="BQ30" s="171">
        <f>Housing_benefits!BQ18</f>
        <v>6194.2714010260988</v>
      </c>
      <c r="BR30" s="171">
        <f>Housing_benefits!BR18</f>
        <v>6678.1472903271933</v>
      </c>
      <c r="BS30" s="171">
        <f>Housing_benefits!BS18</f>
        <v>6946.5151764190032</v>
      </c>
      <c r="BT30" s="171">
        <f>Housing_benefits!BT18</f>
        <v>6870.0617211736808</v>
      </c>
      <c r="BU30" s="171">
        <f>Housing_benefits!BU18</f>
        <v>6679.3883075615377</v>
      </c>
      <c r="BV30" s="171">
        <f>Housing_benefits!BV18</f>
        <v>6268.7171839573311</v>
      </c>
      <c r="BW30" s="171">
        <f>Housing_benefits!BW18</f>
        <v>5666.9718254488216</v>
      </c>
      <c r="BX30" s="171">
        <f>Housing_benefits!BX18</f>
        <v>5272.1395829001494</v>
      </c>
      <c r="BY30" s="171">
        <f>Housing_benefits!BY18</f>
        <v>4777.7674980193924</v>
      </c>
      <c r="BZ30" s="171">
        <f>Housing_benefits!BZ18</f>
        <v>4250.7818480188753</v>
      </c>
      <c r="CA30" s="171">
        <f>Housing_benefits!CA18</f>
        <v>3493.3953903984871</v>
      </c>
      <c r="CB30" s="171">
        <f>Housing_benefits!CB18</f>
        <v>2427.2901912048296</v>
      </c>
      <c r="CC30" s="172">
        <f>Housing_benefits!CC18</f>
        <v>1159.6984609270853</v>
      </c>
    </row>
    <row r="31" spans="1:81" x14ac:dyDescent="0.4">
      <c r="A31" s="229"/>
      <c r="B31" s="201" t="s">
        <v>442</v>
      </c>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2"/>
    </row>
    <row r="32" spans="1:81" s="235" customFormat="1" x14ac:dyDescent="0.35">
      <c r="A32" s="233"/>
      <c r="B32" s="234" t="s">
        <v>443</v>
      </c>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7">
        <f>Housing_benefits!AH31</f>
        <v>51.497172727332845</v>
      </c>
      <c r="AI32" s="237">
        <f>Housing_benefits!AI31</f>
        <v>56.414147956273574</v>
      </c>
      <c r="AJ32" s="237">
        <f>Housing_benefits!AJ31</f>
        <v>72.615417878922116</v>
      </c>
      <c r="AK32" s="237">
        <f>Housing_benefits!AK31</f>
        <v>117.78692276529311</v>
      </c>
      <c r="AL32" s="237">
        <f>Housing_benefits!AL31</f>
        <v>151.22362386540289</v>
      </c>
      <c r="AM32" s="237">
        <f>Housing_benefits!AM31</f>
        <v>178.70507247687672</v>
      </c>
      <c r="AN32" s="237">
        <f>Housing_benefits!AN31</f>
        <v>201.80019075346371</v>
      </c>
      <c r="AO32" s="237">
        <f>Housing_benefits!AO31</f>
        <v>225.35883833034222</v>
      </c>
      <c r="AP32" s="237">
        <f>Housing_benefits!AP31</f>
        <v>242.96586799409306</v>
      </c>
      <c r="AQ32" s="237">
        <f>Housing_benefits!AQ31</f>
        <v>251.3770479196252</v>
      </c>
      <c r="AR32" s="237">
        <f>Housing_benefits!AR31</f>
        <v>219.61099999999999</v>
      </c>
      <c r="AS32" s="237">
        <f>Housing_benefits!AS31</f>
        <v>302.30599999999998</v>
      </c>
      <c r="AT32" s="237">
        <f>Housing_benefits!AT31</f>
        <v>415.50300000000004</v>
      </c>
      <c r="AU32" s="237">
        <f>Housing_benefits!AU31</f>
        <v>549.82100000000003</v>
      </c>
      <c r="AV32" s="237">
        <f>Housing_benefits!AV31</f>
        <v>722.96500000000003</v>
      </c>
      <c r="AW32" s="237">
        <f>Housing_benefits!AW31</f>
        <v>963.53300000000002</v>
      </c>
      <c r="AX32" s="237">
        <f>Housing_benefits!AX31</f>
        <v>1237.7020586775143</v>
      </c>
      <c r="AY32" s="237">
        <f>Housing_benefits!AY31</f>
        <v>1440.7675679371928</v>
      </c>
      <c r="AZ32" s="237">
        <f>Housing_benefits!AZ31</f>
        <v>1632.1173192887268</v>
      </c>
      <c r="BA32" s="237">
        <f>Housing_benefits!BA31</f>
        <v>1783.2014949487759</v>
      </c>
      <c r="BB32" s="237">
        <f>Housing_benefits!BB31</f>
        <v>1966.2753495570933</v>
      </c>
      <c r="BC32" s="237">
        <f>Housing_benefits!BC31</f>
        <v>2143.4684371455282</v>
      </c>
      <c r="BD32" s="237">
        <f>Housing_benefits!BD31</f>
        <v>2303.1767229957381</v>
      </c>
      <c r="BE32" s="237">
        <f>Housing_benefits!BE31</f>
        <v>2531.7035246192022</v>
      </c>
      <c r="BF32" s="237">
        <f>Housing_benefits!BF31</f>
        <v>2999.4614887041653</v>
      </c>
      <c r="BG32" s="237">
        <f>Housing_benefits!BG31</f>
        <v>2966.6712049912694</v>
      </c>
      <c r="BH32" s="237">
        <f>Housing_benefits!BH31</f>
        <v>3201.5130041258617</v>
      </c>
      <c r="BI32" s="237">
        <f>Housing_benefits!BI31</f>
        <v>3472.5465205192463</v>
      </c>
      <c r="BJ32" s="237">
        <f>Housing_benefits!BJ31</f>
        <v>3760.9241738617989</v>
      </c>
      <c r="BK32" s="237">
        <f>Housing_benefits!BK31</f>
        <v>3996.4280011900032</v>
      </c>
      <c r="BL32" s="237">
        <v>0</v>
      </c>
      <c r="BM32" s="237">
        <v>0</v>
      </c>
      <c r="BN32" s="237">
        <v>0</v>
      </c>
      <c r="BO32" s="237">
        <v>0</v>
      </c>
      <c r="BP32" s="237">
        <v>0</v>
      </c>
      <c r="BQ32" s="237">
        <v>0</v>
      </c>
      <c r="BR32" s="237">
        <v>0</v>
      </c>
      <c r="BS32" s="237">
        <v>0</v>
      </c>
      <c r="BT32" s="237">
        <v>0</v>
      </c>
      <c r="BU32" s="237">
        <v>0</v>
      </c>
      <c r="BV32" s="237">
        <v>0</v>
      </c>
      <c r="BW32" s="237">
        <v>0</v>
      </c>
      <c r="BX32" s="237">
        <v>0</v>
      </c>
      <c r="BY32" s="237">
        <v>0</v>
      </c>
      <c r="BZ32" s="237">
        <v>0</v>
      </c>
      <c r="CA32" s="237">
        <v>0</v>
      </c>
      <c r="CB32" s="237">
        <v>0</v>
      </c>
      <c r="CC32" s="238">
        <v>0</v>
      </c>
    </row>
    <row r="33" spans="1:81" s="235" customFormat="1" ht="23.85" customHeight="1" x14ac:dyDescent="0.4">
      <c r="A33" s="233"/>
      <c r="B33" s="198" t="s">
        <v>444</v>
      </c>
      <c r="BW33" s="236">
        <f t="shared" ref="BW33:CC33" si="5">SUM(BW34:BW35)</f>
        <v>3744.6980173673765</v>
      </c>
      <c r="BX33" s="236">
        <f t="shared" si="5"/>
        <v>6614.985069636934</v>
      </c>
      <c r="BY33" s="236">
        <f t="shared" si="5"/>
        <v>8309.9533354069245</v>
      </c>
      <c r="BZ33" s="236">
        <f t="shared" si="5"/>
        <v>11512.742324107963</v>
      </c>
      <c r="CA33" s="236">
        <f t="shared" si="5"/>
        <v>15205.319399334698</v>
      </c>
      <c r="CB33" s="236">
        <f t="shared" si="5"/>
        <v>19283.444360767608</v>
      </c>
      <c r="CC33" s="239">
        <f t="shared" si="5"/>
        <v>24017.755543435702</v>
      </c>
    </row>
    <row r="34" spans="1:81" s="235" customFormat="1" x14ac:dyDescent="0.4">
      <c r="A34" s="233"/>
      <c r="B34" s="201" t="s">
        <v>445</v>
      </c>
      <c r="C34" s="161"/>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v>2411.3237375265721</v>
      </c>
      <c r="BX34" s="171">
        <v>4328.2624888897999</v>
      </c>
      <c r="BY34" s="171">
        <v>5149.5678932286528</v>
      </c>
      <c r="BZ34" s="171">
        <v>7172.3090095216194</v>
      </c>
      <c r="CA34" s="171">
        <v>9579.542232577458</v>
      </c>
      <c r="CB34" s="171">
        <v>12352.396985724823</v>
      </c>
      <c r="CC34" s="172">
        <v>15762.187667184395</v>
      </c>
    </row>
    <row r="35" spans="1:81" s="235" customFormat="1" x14ac:dyDescent="0.4">
      <c r="A35" s="233"/>
      <c r="B35" s="230" t="s">
        <v>446</v>
      </c>
      <c r="C35" s="161"/>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v>1333.3742798408041</v>
      </c>
      <c r="BX35" s="171">
        <v>2286.7225807471336</v>
      </c>
      <c r="BY35" s="171">
        <v>3160.3854421782708</v>
      </c>
      <c r="BZ35" s="171">
        <v>4340.4333145863447</v>
      </c>
      <c r="CA35" s="171">
        <v>5625.7771667572406</v>
      </c>
      <c r="CB35" s="171">
        <v>6931.0473750427855</v>
      </c>
      <c r="CC35" s="172">
        <v>8255.5678762513071</v>
      </c>
    </row>
    <row r="36" spans="1:81" ht="39.75" customHeight="1" x14ac:dyDescent="0.4">
      <c r="A36" s="233"/>
      <c r="B36" s="159" t="s">
        <v>18</v>
      </c>
      <c r="C36" s="160"/>
      <c r="D36" s="47" t="s">
        <v>137</v>
      </c>
      <c r="E36" s="47" t="s">
        <v>138</v>
      </c>
      <c r="F36" s="47" t="s">
        <v>139</v>
      </c>
      <c r="G36" s="47" t="s">
        <v>140</v>
      </c>
      <c r="H36" s="47" t="s">
        <v>141</v>
      </c>
      <c r="I36" s="47" t="s">
        <v>142</v>
      </c>
      <c r="J36" s="47" t="s">
        <v>143</v>
      </c>
      <c r="K36" s="47" t="s">
        <v>144</v>
      </c>
      <c r="L36" s="47" t="s">
        <v>145</v>
      </c>
      <c r="M36" s="47" t="s">
        <v>146</v>
      </c>
      <c r="N36" s="47" t="s">
        <v>147</v>
      </c>
      <c r="O36" s="47" t="s">
        <v>148</v>
      </c>
      <c r="P36" s="47" t="s">
        <v>149</v>
      </c>
      <c r="Q36" s="47" t="s">
        <v>150</v>
      </c>
      <c r="R36" s="47" t="s">
        <v>151</v>
      </c>
      <c r="S36" s="47" t="s">
        <v>152</v>
      </c>
      <c r="T36" s="47" t="s">
        <v>153</v>
      </c>
      <c r="U36" s="47" t="s">
        <v>154</v>
      </c>
      <c r="V36" s="47" t="s">
        <v>155</v>
      </c>
      <c r="W36" s="47" t="s">
        <v>156</v>
      </c>
      <c r="X36" s="47" t="s">
        <v>157</v>
      </c>
      <c r="Y36" s="47" t="s">
        <v>158</v>
      </c>
      <c r="Z36" s="47" t="s">
        <v>159</v>
      </c>
      <c r="AA36" s="47" t="s">
        <v>160</v>
      </c>
      <c r="AB36" s="47" t="s">
        <v>161</v>
      </c>
      <c r="AC36" s="47" t="s">
        <v>162</v>
      </c>
      <c r="AD36" s="47" t="s">
        <v>163</v>
      </c>
      <c r="AE36" s="47" t="s">
        <v>164</v>
      </c>
      <c r="AF36" s="47" t="s">
        <v>165</v>
      </c>
      <c r="AG36" s="47" t="s">
        <v>166</v>
      </c>
      <c r="AH36" s="47" t="s">
        <v>167</v>
      </c>
      <c r="AI36" s="47" t="s">
        <v>168</v>
      </c>
      <c r="AJ36" s="47" t="s">
        <v>169</v>
      </c>
      <c r="AK36" s="47" t="s">
        <v>170</v>
      </c>
      <c r="AL36" s="47" t="s">
        <v>171</v>
      </c>
      <c r="AM36" s="47" t="s">
        <v>172</v>
      </c>
      <c r="AN36" s="47" t="s">
        <v>173</v>
      </c>
      <c r="AO36" s="47" t="s">
        <v>174</v>
      </c>
      <c r="AP36" s="47" t="s">
        <v>175</v>
      </c>
      <c r="AQ36" s="47" t="s">
        <v>176</v>
      </c>
      <c r="AR36" s="47" t="s">
        <v>177</v>
      </c>
      <c r="AS36" s="47" t="s">
        <v>178</v>
      </c>
      <c r="AT36" s="47" t="s">
        <v>179</v>
      </c>
      <c r="AU36" s="47" t="s">
        <v>180</v>
      </c>
      <c r="AV36" s="47" t="s">
        <v>181</v>
      </c>
      <c r="AW36" s="47" t="s">
        <v>182</v>
      </c>
      <c r="AX36" s="47" t="s">
        <v>183</v>
      </c>
      <c r="AY36" s="47" t="s">
        <v>85</v>
      </c>
      <c r="AZ36" s="47" t="s">
        <v>86</v>
      </c>
      <c r="BA36" s="47" t="s">
        <v>87</v>
      </c>
      <c r="BB36" s="47" t="s">
        <v>88</v>
      </c>
      <c r="BC36" s="47" t="s">
        <v>89</v>
      </c>
      <c r="BD36" s="47" t="s">
        <v>90</v>
      </c>
      <c r="BE36" s="47" t="s">
        <v>91</v>
      </c>
      <c r="BF36" s="47" t="s">
        <v>92</v>
      </c>
      <c r="BG36" s="47" t="s">
        <v>93</v>
      </c>
      <c r="BH36" s="47" t="s">
        <v>94</v>
      </c>
      <c r="BI36" s="47" t="s">
        <v>95</v>
      </c>
      <c r="BJ36" s="47" t="s">
        <v>96</v>
      </c>
      <c r="BK36" s="47" t="s">
        <v>97</v>
      </c>
      <c r="BL36" s="47" t="s">
        <v>98</v>
      </c>
      <c r="BM36" s="47" t="s">
        <v>99</v>
      </c>
      <c r="BN36" s="47" t="s">
        <v>100</v>
      </c>
      <c r="BO36" s="47" t="s">
        <v>101</v>
      </c>
      <c r="BP36" s="47" t="s">
        <v>102</v>
      </c>
      <c r="BQ36" s="47" t="s">
        <v>103</v>
      </c>
      <c r="BR36" s="47" t="s">
        <v>104</v>
      </c>
      <c r="BS36" s="47" t="s">
        <v>105</v>
      </c>
      <c r="BT36" s="47" t="s">
        <v>106</v>
      </c>
      <c r="BU36" s="47" t="s">
        <v>107</v>
      </c>
      <c r="BV36" s="47" t="s">
        <v>108</v>
      </c>
      <c r="BW36" s="47" t="s">
        <v>109</v>
      </c>
      <c r="BX36" s="47" t="s">
        <v>110</v>
      </c>
      <c r="BY36" s="47" t="s">
        <v>111</v>
      </c>
      <c r="BZ36" s="47" t="s">
        <v>112</v>
      </c>
      <c r="CA36" s="47" t="s">
        <v>113</v>
      </c>
      <c r="CB36" s="47" t="s">
        <v>114</v>
      </c>
      <c r="CC36" s="48" t="s">
        <v>115</v>
      </c>
    </row>
    <row r="37" spans="1:81" s="164" customFormat="1" x14ac:dyDescent="0.4">
      <c r="A37" s="233"/>
      <c r="B37" s="80" t="s">
        <v>299</v>
      </c>
      <c r="C37" s="166"/>
      <c r="D37" s="224" t="s">
        <v>116</v>
      </c>
      <c r="E37" s="224" t="s">
        <v>116</v>
      </c>
      <c r="F37" s="224" t="s">
        <v>116</v>
      </c>
      <c r="G37" s="224" t="s">
        <v>116</v>
      </c>
      <c r="H37" s="224" t="s">
        <v>116</v>
      </c>
      <c r="I37" s="224" t="s">
        <v>116</v>
      </c>
      <c r="J37" s="224" t="s">
        <v>116</v>
      </c>
      <c r="K37" s="224" t="s">
        <v>116</v>
      </c>
      <c r="L37" s="224" t="s">
        <v>116</v>
      </c>
      <c r="M37" s="224" t="s">
        <v>116</v>
      </c>
      <c r="N37" s="224" t="s">
        <v>116</v>
      </c>
      <c r="O37" s="224" t="s">
        <v>116</v>
      </c>
      <c r="P37" s="224" t="s">
        <v>116</v>
      </c>
      <c r="Q37" s="224" t="s">
        <v>116</v>
      </c>
      <c r="R37" s="224" t="s">
        <v>116</v>
      </c>
      <c r="S37" s="224" t="s">
        <v>116</v>
      </c>
      <c r="T37" s="224" t="s">
        <v>116</v>
      </c>
      <c r="U37" s="224" t="s">
        <v>116</v>
      </c>
      <c r="V37" s="224" t="s">
        <v>116</v>
      </c>
      <c r="W37" s="224" t="s">
        <v>116</v>
      </c>
      <c r="X37" s="224" t="s">
        <v>116</v>
      </c>
      <c r="Y37" s="224" t="s">
        <v>116</v>
      </c>
      <c r="Z37" s="224" t="s">
        <v>116</v>
      </c>
      <c r="AA37" s="224" t="s">
        <v>116</v>
      </c>
      <c r="AB37" s="224" t="s">
        <v>116</v>
      </c>
      <c r="AC37" s="224" t="s">
        <v>116</v>
      </c>
      <c r="AD37" s="224" t="s">
        <v>116</v>
      </c>
      <c r="AE37" s="224" t="s">
        <v>116</v>
      </c>
      <c r="AF37" s="224" t="s">
        <v>116</v>
      </c>
      <c r="AG37" s="224" t="s">
        <v>116</v>
      </c>
      <c r="AH37" s="224" t="s">
        <v>116</v>
      </c>
      <c r="AI37" s="224" t="s">
        <v>116</v>
      </c>
      <c r="AJ37" s="224" t="s">
        <v>116</v>
      </c>
      <c r="AK37" s="224" t="s">
        <v>116</v>
      </c>
      <c r="AL37" s="224" t="s">
        <v>116</v>
      </c>
      <c r="AM37" s="224" t="s">
        <v>116</v>
      </c>
      <c r="AN37" s="224" t="s">
        <v>116</v>
      </c>
      <c r="AO37" s="224" t="s">
        <v>116</v>
      </c>
      <c r="AP37" s="224" t="s">
        <v>116</v>
      </c>
      <c r="AQ37" s="224" t="s">
        <v>116</v>
      </c>
      <c r="AR37" s="224" t="s">
        <v>116</v>
      </c>
      <c r="AS37" s="224" t="s">
        <v>116</v>
      </c>
      <c r="AT37" s="224" t="s">
        <v>116</v>
      </c>
      <c r="AU37" s="224" t="s">
        <v>116</v>
      </c>
      <c r="AV37" s="224" t="s">
        <v>116</v>
      </c>
      <c r="AW37" s="224" t="s">
        <v>116</v>
      </c>
      <c r="AX37" s="224" t="s">
        <v>116</v>
      </c>
      <c r="AY37" s="224" t="s">
        <v>116</v>
      </c>
      <c r="AZ37" s="224" t="s">
        <v>116</v>
      </c>
      <c r="BA37" s="224" t="s">
        <v>116</v>
      </c>
      <c r="BB37" s="224" t="s">
        <v>116</v>
      </c>
      <c r="BC37" s="224" t="s">
        <v>116</v>
      </c>
      <c r="BD37" s="224" t="s">
        <v>116</v>
      </c>
      <c r="BE37" s="224" t="s">
        <v>116</v>
      </c>
      <c r="BF37" s="224" t="s">
        <v>116</v>
      </c>
      <c r="BG37" s="224" t="s">
        <v>116</v>
      </c>
      <c r="BH37" s="224" t="s">
        <v>116</v>
      </c>
      <c r="BI37" s="224" t="s">
        <v>116</v>
      </c>
      <c r="BJ37" s="224" t="s">
        <v>116</v>
      </c>
      <c r="BK37" s="224" t="s">
        <v>116</v>
      </c>
      <c r="BL37" s="224" t="s">
        <v>116</v>
      </c>
      <c r="BM37" s="224" t="s">
        <v>116</v>
      </c>
      <c r="BN37" s="224" t="s">
        <v>116</v>
      </c>
      <c r="BO37" s="224" t="s">
        <v>116</v>
      </c>
      <c r="BP37" s="224" t="s">
        <v>116</v>
      </c>
      <c r="BQ37" s="224" t="s">
        <v>116</v>
      </c>
      <c r="BR37" s="224" t="s">
        <v>116</v>
      </c>
      <c r="BS37" s="224" t="s">
        <v>116</v>
      </c>
      <c r="BT37" s="224" t="s">
        <v>116</v>
      </c>
      <c r="BU37" s="224" t="s">
        <v>116</v>
      </c>
      <c r="BV37" s="224" t="s">
        <v>116</v>
      </c>
      <c r="BW37" s="224" t="s">
        <v>116</v>
      </c>
      <c r="BX37" s="224" t="s">
        <v>117</v>
      </c>
      <c r="BY37" s="224" t="s">
        <v>117</v>
      </c>
      <c r="BZ37" s="224" t="s">
        <v>117</v>
      </c>
      <c r="CA37" s="224" t="s">
        <v>117</v>
      </c>
      <c r="CB37" s="224" t="s">
        <v>117</v>
      </c>
      <c r="CC37" s="225" t="s">
        <v>117</v>
      </c>
    </row>
    <row r="38" spans="1:81" ht="26.25" customHeight="1" x14ac:dyDescent="0.4">
      <c r="A38" s="226"/>
      <c r="B38" s="182" t="s">
        <v>129</v>
      </c>
      <c r="C38" s="240"/>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v>11725.301147880593</v>
      </c>
      <c r="AI38" s="227">
        <v>11135.602808839581</v>
      </c>
      <c r="AJ38" s="227">
        <v>10725.286513657733</v>
      </c>
      <c r="AK38" s="227">
        <v>11377.483958215544</v>
      </c>
      <c r="AL38" s="227">
        <v>11808.870470384885</v>
      </c>
      <c r="AM38" s="227">
        <v>12117.763726225543</v>
      </c>
      <c r="AN38" s="227">
        <v>13044.205084009391</v>
      </c>
      <c r="AO38" s="227">
        <v>13817.791951013871</v>
      </c>
      <c r="AP38" s="227">
        <v>15029.478029163816</v>
      </c>
      <c r="AQ38" s="227">
        <v>15857.863437586771</v>
      </c>
      <c r="AR38" s="227">
        <v>16580.412522630984</v>
      </c>
      <c r="AS38" s="227">
        <v>17539.723989208451</v>
      </c>
      <c r="AT38" s="227">
        <v>18954.089999718086</v>
      </c>
      <c r="AU38" s="227">
        <v>22340.42881944785</v>
      </c>
      <c r="AV38" s="227">
        <v>26182.499154753357</v>
      </c>
      <c r="AW38" s="227">
        <v>30347.983138186159</v>
      </c>
      <c r="AX38" s="227">
        <v>33433.379466255734</v>
      </c>
      <c r="AY38" s="227">
        <v>35174.044518704912</v>
      </c>
      <c r="AZ38" s="227">
        <v>36169.572535408603</v>
      </c>
      <c r="BA38" s="227">
        <v>37544.460331821108</v>
      </c>
      <c r="BB38" s="227">
        <v>38150.65776095503</v>
      </c>
      <c r="BC38" s="227">
        <v>38745.877696590003</v>
      </c>
      <c r="BD38" s="227">
        <v>40109.076831321203</v>
      </c>
      <c r="BE38" s="227">
        <v>41836.929498712889</v>
      </c>
      <c r="BF38" s="227">
        <v>42614.494214809158</v>
      </c>
      <c r="BG38" s="227">
        <v>43124.687635405928</v>
      </c>
      <c r="BH38" s="227">
        <v>42776.8150843935</v>
      </c>
      <c r="BI38" s="227">
        <v>42929.433890908964</v>
      </c>
      <c r="BJ38" s="227">
        <v>43156.557565683841</v>
      </c>
      <c r="BK38" s="227">
        <v>44514.691985626385</v>
      </c>
      <c r="BL38" s="227">
        <v>45901.569314947483</v>
      </c>
      <c r="BM38" s="227">
        <v>48804.567465585889</v>
      </c>
      <c r="BN38" s="227">
        <v>49442.851235732029</v>
      </c>
      <c r="BO38" s="227">
        <v>50659.061953305551</v>
      </c>
      <c r="BP38" s="227">
        <v>51761.228753922209</v>
      </c>
      <c r="BQ38" s="227">
        <v>51887.791719327899</v>
      </c>
      <c r="BR38" s="227">
        <v>54933.575108516394</v>
      </c>
      <c r="BS38" s="227">
        <v>57261.641140082538</v>
      </c>
      <c r="BT38" s="227">
        <v>56913.150096699617</v>
      </c>
      <c r="BU38" s="227">
        <v>58342.912283674676</v>
      </c>
      <c r="BV38" s="227">
        <v>58598.83615581855</v>
      </c>
      <c r="BW38" s="227">
        <v>58288.195659303157</v>
      </c>
      <c r="BX38" s="227">
        <v>55267.079188653886</v>
      </c>
      <c r="BY38" s="227">
        <v>58482.463532589456</v>
      </c>
      <c r="BZ38" s="227">
        <v>61730.565450963659</v>
      </c>
      <c r="CA38" s="227">
        <v>63859.508968668415</v>
      </c>
      <c r="CB38" s="227">
        <v>64970.303851310877</v>
      </c>
      <c r="CC38" s="228">
        <v>65939.809886470903</v>
      </c>
    </row>
    <row r="39" spans="1:81" ht="24.75" customHeight="1" x14ac:dyDescent="0.4">
      <c r="A39" s="229"/>
      <c r="B39" s="173" t="s">
        <v>424</v>
      </c>
      <c r="AH39" s="171">
        <v>1116.2023035654602</v>
      </c>
      <c r="AI39" s="171">
        <v>1243.9958452267235</v>
      </c>
      <c r="AJ39" s="171">
        <v>1435.9483824175577</v>
      </c>
      <c r="AK39" s="171">
        <v>1697.2823497070019</v>
      </c>
      <c r="AL39" s="171">
        <v>2008.3628194621033</v>
      </c>
      <c r="AM39" s="171">
        <v>2396.7326929928076</v>
      </c>
      <c r="AN39" s="171">
        <v>2645.2845279819762</v>
      </c>
      <c r="AO39" s="171">
        <v>2978.9928984015573</v>
      </c>
      <c r="AP39" s="171">
        <v>3337.9886255777469</v>
      </c>
      <c r="AQ39" s="171">
        <v>3651.5587126638857</v>
      </c>
      <c r="AR39" s="171">
        <v>3852.659219320431</v>
      </c>
      <c r="AS39" s="171">
        <v>4106.2905667052019</v>
      </c>
      <c r="AT39" s="171">
        <v>4458.0182817670511</v>
      </c>
      <c r="AU39" s="171">
        <v>5148.5022142689213</v>
      </c>
      <c r="AV39" s="171">
        <v>6516.8264110679338</v>
      </c>
      <c r="AW39" s="171">
        <v>8081.2663423931062</v>
      </c>
      <c r="AX39" s="171">
        <v>8885.4515238913464</v>
      </c>
      <c r="AY39" s="171">
        <v>10170.120720293824</v>
      </c>
      <c r="AZ39" s="171">
        <v>11286.737737762645</v>
      </c>
      <c r="BA39" s="171">
        <v>12283.739094144021</v>
      </c>
      <c r="BB39" s="171">
        <v>12927.900228207922</v>
      </c>
      <c r="BC39" s="171">
        <v>13653.871857507664</v>
      </c>
      <c r="BD39" s="171">
        <v>14225.005883953907</v>
      </c>
      <c r="BE39" s="171">
        <v>15119.635367924644</v>
      </c>
      <c r="BF39" s="171">
        <v>15701.188454201127</v>
      </c>
      <c r="BG39" s="171">
        <v>16469.756666135498</v>
      </c>
      <c r="BH39" s="171">
        <v>17047.50376855801</v>
      </c>
      <c r="BI39" s="171">
        <v>17725.313791518402</v>
      </c>
      <c r="BJ39" s="171">
        <v>18283.69194911743</v>
      </c>
      <c r="BK39" s="171">
        <v>19127.835099122036</v>
      </c>
      <c r="BL39" s="171">
        <v>19857.545180942561</v>
      </c>
      <c r="BM39" s="171">
        <v>21216.405505275074</v>
      </c>
      <c r="BN39" s="171">
        <v>21513.43949628343</v>
      </c>
      <c r="BO39" s="171">
        <v>22184.317606137094</v>
      </c>
      <c r="BP39" s="171">
        <v>22954.730858757503</v>
      </c>
      <c r="BQ39" s="171">
        <v>23003.785593417222</v>
      </c>
      <c r="BR39" s="171">
        <v>24458.811572485087</v>
      </c>
      <c r="BS39" s="171">
        <v>25361.858182777501</v>
      </c>
      <c r="BT39" s="171">
        <v>25238.907026935969</v>
      </c>
      <c r="BU39" s="171">
        <v>26358.185011913494</v>
      </c>
      <c r="BV39" s="171">
        <v>26728.099566234861</v>
      </c>
      <c r="BW39" s="171">
        <v>27391.288348808739</v>
      </c>
      <c r="BX39" s="171">
        <v>24549.044522626904</v>
      </c>
      <c r="BY39" s="171">
        <v>26285.711191765015</v>
      </c>
      <c r="BZ39" s="171">
        <v>27629.921549049068</v>
      </c>
      <c r="CA39" s="171">
        <v>28508.300287282687</v>
      </c>
      <c r="CB39" s="171">
        <v>29166.252431290704</v>
      </c>
      <c r="CC39" s="172">
        <v>29704.326100482886</v>
      </c>
    </row>
    <row r="40" spans="1:81" x14ac:dyDescent="0.4">
      <c r="A40" s="229"/>
      <c r="B40" s="230" t="s">
        <v>213</v>
      </c>
      <c r="AH40" s="171">
        <v>0</v>
      </c>
      <c r="AI40" s="171">
        <v>0</v>
      </c>
      <c r="AJ40" s="171">
        <v>0</v>
      </c>
      <c r="AK40" s="171">
        <v>0</v>
      </c>
      <c r="AL40" s="171">
        <v>0</v>
      </c>
      <c r="AM40" s="171">
        <v>0</v>
      </c>
      <c r="AN40" s="171">
        <v>0</v>
      </c>
      <c r="AO40" s="171">
        <v>0</v>
      </c>
      <c r="AP40" s="171">
        <v>0</v>
      </c>
      <c r="AQ40" s="171">
        <v>0</v>
      </c>
      <c r="AR40" s="171">
        <v>0</v>
      </c>
      <c r="AS40" s="171">
        <v>0</v>
      </c>
      <c r="AT40" s="171">
        <v>0</v>
      </c>
      <c r="AU40" s="171">
        <v>0</v>
      </c>
      <c r="AV40" s="171">
        <v>0</v>
      </c>
      <c r="AW40" s="171">
        <v>0</v>
      </c>
      <c r="AX40" s="171">
        <v>0</v>
      </c>
      <c r="AY40" s="171">
        <v>0</v>
      </c>
      <c r="AZ40" s="171">
        <v>0</v>
      </c>
      <c r="BA40" s="171">
        <v>0</v>
      </c>
      <c r="BB40" s="171">
        <v>0</v>
      </c>
      <c r="BC40" s="171">
        <v>0</v>
      </c>
      <c r="BD40" s="171">
        <v>0</v>
      </c>
      <c r="BE40" s="171">
        <v>0</v>
      </c>
      <c r="BF40" s="171">
        <v>0</v>
      </c>
      <c r="BG40" s="171">
        <v>0</v>
      </c>
      <c r="BH40" s="171">
        <v>0</v>
      </c>
      <c r="BI40" s="171">
        <v>0</v>
      </c>
      <c r="BJ40" s="171">
        <v>0</v>
      </c>
      <c r="BK40" s="171">
        <v>0</v>
      </c>
      <c r="BL40" s="171">
        <v>0</v>
      </c>
      <c r="BM40" s="171">
        <v>0</v>
      </c>
      <c r="BN40" s="171">
        <v>0</v>
      </c>
      <c r="BO40" s="171">
        <v>0</v>
      </c>
      <c r="BP40" s="171">
        <v>0</v>
      </c>
      <c r="BQ40" s="171">
        <v>5.6879602505977491</v>
      </c>
      <c r="BR40" s="171">
        <v>7.1057275499538033</v>
      </c>
      <c r="BS40" s="171">
        <v>8.0933841198910237</v>
      </c>
      <c r="BT40" s="171">
        <v>8.3678356538976608</v>
      </c>
      <c r="BU40" s="171">
        <v>9.1996428088193927</v>
      </c>
      <c r="BV40" s="171">
        <v>10.006257136834375</v>
      </c>
      <c r="BW40" s="171">
        <v>10.719647956479083</v>
      </c>
      <c r="BX40" s="171">
        <v>9.9116195664442621</v>
      </c>
      <c r="BY40" s="171">
        <v>10.927699625099606</v>
      </c>
      <c r="BZ40" s="171">
        <v>11.491695151570763</v>
      </c>
      <c r="CA40" s="171">
        <v>12.003946213268874</v>
      </c>
      <c r="CB40" s="171">
        <v>12.407207779330713</v>
      </c>
      <c r="CC40" s="172">
        <v>12.838489160779632</v>
      </c>
    </row>
    <row r="41" spans="1:81" x14ac:dyDescent="0.4">
      <c r="A41" s="229"/>
      <c r="B41" s="230" t="s">
        <v>215</v>
      </c>
      <c r="AH41" s="171">
        <v>872.19528836742927</v>
      </c>
      <c r="AI41" s="171">
        <v>893.01130318061223</v>
      </c>
      <c r="AJ41" s="171">
        <v>969.73137513912991</v>
      </c>
      <c r="AK41" s="171">
        <v>1113.5251996089673</v>
      </c>
      <c r="AL41" s="171">
        <v>1266.6200567186661</v>
      </c>
      <c r="AM41" s="171">
        <v>1484.8343967852811</v>
      </c>
      <c r="AN41" s="171">
        <v>1634.853957207745</v>
      </c>
      <c r="AO41" s="171">
        <v>1844.3945201294841</v>
      </c>
      <c r="AP41" s="171">
        <v>2011.0542454176837</v>
      </c>
      <c r="AQ41" s="171">
        <v>2193.9198298909155</v>
      </c>
      <c r="AR41" s="171">
        <v>2302.8355188141427</v>
      </c>
      <c r="AS41" s="171">
        <v>2467.4192626931781</v>
      </c>
      <c r="AT41" s="171">
        <v>2719.7771333651181</v>
      </c>
      <c r="AU41" s="171">
        <v>3173.4712510398413</v>
      </c>
      <c r="AV41" s="171">
        <v>2816.0721918284776</v>
      </c>
      <c r="AW41" s="171">
        <v>3176.5600052322675</v>
      </c>
      <c r="AX41" s="171">
        <v>3428.0505279511322</v>
      </c>
      <c r="AY41" s="171">
        <v>3721.6608577258544</v>
      </c>
      <c r="AZ41" s="171">
        <v>3919.472432678665</v>
      </c>
      <c r="BA41" s="171">
        <v>4143.3843975864866</v>
      </c>
      <c r="BB41" s="171">
        <v>4332.9141394903036</v>
      </c>
      <c r="BC41" s="171">
        <v>4543.5726087586518</v>
      </c>
      <c r="BD41" s="171">
        <v>4671.3784580092979</v>
      </c>
      <c r="BE41" s="171">
        <v>4867.9068592451358</v>
      </c>
      <c r="BF41" s="171">
        <v>4954.0197687713498</v>
      </c>
      <c r="BG41" s="171">
        <v>5157.71394479848</v>
      </c>
      <c r="BH41" s="171">
        <v>5328.5806732639267</v>
      </c>
      <c r="BI41" s="171">
        <v>5545.6996196695081</v>
      </c>
      <c r="BJ41" s="171">
        <v>5702.1645712211875</v>
      </c>
      <c r="BK41" s="171">
        <v>5940.1621065412446</v>
      </c>
      <c r="BL41" s="171">
        <v>6161.3065460943444</v>
      </c>
      <c r="BM41" s="171">
        <v>6540.1361839283318</v>
      </c>
      <c r="BN41" s="171">
        <v>6575.3298230719083</v>
      </c>
      <c r="BO41" s="171">
        <v>6615.4956416738059</v>
      </c>
      <c r="BP41" s="171">
        <v>6648.3124640957349</v>
      </c>
      <c r="BQ41" s="171">
        <v>6392.7155634320889</v>
      </c>
      <c r="BR41" s="171">
        <v>6378.3499843721984</v>
      </c>
      <c r="BS41" s="171">
        <v>6405.8072274243486</v>
      </c>
      <c r="BT41" s="171">
        <v>6243.385178985669</v>
      </c>
      <c r="BU41" s="171">
        <v>6187.4467566758885</v>
      </c>
      <c r="BV41" s="171">
        <v>6207.8312006493506</v>
      </c>
      <c r="BW41" s="171">
        <v>6308.4839801110174</v>
      </c>
      <c r="BX41" s="171">
        <v>5406.569615272183</v>
      </c>
      <c r="BY41" s="171">
        <v>5734.5769031416121</v>
      </c>
      <c r="BZ41" s="171">
        <v>5868.9440091152865</v>
      </c>
      <c r="CA41" s="171">
        <v>5993.7835406307204</v>
      </c>
      <c r="CB41" s="171">
        <v>6095.6835705877866</v>
      </c>
      <c r="CC41" s="172">
        <v>6263.7767511690472</v>
      </c>
    </row>
    <row r="42" spans="1:81" x14ac:dyDescent="0.4">
      <c r="A42" s="229"/>
      <c r="B42" s="230" t="s">
        <v>225</v>
      </c>
      <c r="AH42" s="171">
        <v>0</v>
      </c>
      <c r="AI42" s="171">
        <v>0</v>
      </c>
      <c r="AJ42" s="171">
        <v>0</v>
      </c>
      <c r="AK42" s="171">
        <v>0</v>
      </c>
      <c r="AL42" s="171">
        <v>0</v>
      </c>
      <c r="AM42" s="171">
        <v>0</v>
      </c>
      <c r="AN42" s="171">
        <v>0</v>
      </c>
      <c r="AO42" s="171">
        <v>0</v>
      </c>
      <c r="AP42" s="171">
        <v>0</v>
      </c>
      <c r="AQ42" s="171">
        <v>0</v>
      </c>
      <c r="AR42" s="171">
        <v>0</v>
      </c>
      <c r="AS42" s="171">
        <v>0</v>
      </c>
      <c r="AT42" s="171">
        <v>0</v>
      </c>
      <c r="AU42" s="171">
        <v>0</v>
      </c>
      <c r="AV42" s="171">
        <v>3576.9392324123401</v>
      </c>
      <c r="AW42" s="171">
        <v>4904.7063371608392</v>
      </c>
      <c r="AX42" s="171">
        <v>5457.4009959402147</v>
      </c>
      <c r="AY42" s="171">
        <v>6448.45986256797</v>
      </c>
      <c r="AZ42" s="171">
        <v>7367.2653050839799</v>
      </c>
      <c r="BA42" s="171">
        <v>8140.3546965575342</v>
      </c>
      <c r="BB42" s="171">
        <v>8594.9860887176201</v>
      </c>
      <c r="BC42" s="171">
        <v>9110.2992487490119</v>
      </c>
      <c r="BD42" s="171">
        <v>9553.6274259446091</v>
      </c>
      <c r="BE42" s="171">
        <v>10251.728508679507</v>
      </c>
      <c r="BF42" s="171">
        <v>10747.168685429777</v>
      </c>
      <c r="BG42" s="171">
        <v>11312.042721337017</v>
      </c>
      <c r="BH42" s="171">
        <v>11718.923095294083</v>
      </c>
      <c r="BI42" s="171">
        <v>12179.614171848896</v>
      </c>
      <c r="BJ42" s="171">
        <v>12581.527377896244</v>
      </c>
      <c r="BK42" s="171">
        <v>13187.67299258079</v>
      </c>
      <c r="BL42" s="171">
        <v>13696.238634848214</v>
      </c>
      <c r="BM42" s="171">
        <v>14676.269321346743</v>
      </c>
      <c r="BN42" s="171">
        <v>14938.109673211522</v>
      </c>
      <c r="BO42" s="171">
        <v>15568.821964463286</v>
      </c>
      <c r="BP42" s="171">
        <v>16306.418394661769</v>
      </c>
      <c r="BQ42" s="171">
        <v>16413.919265516215</v>
      </c>
      <c r="BR42" s="171">
        <v>16232.720993084129</v>
      </c>
      <c r="BS42" s="171">
        <v>15441.875856786113</v>
      </c>
      <c r="BT42" s="171">
        <v>13110.881624390278</v>
      </c>
      <c r="BU42" s="171">
        <v>10496.001153561043</v>
      </c>
      <c r="BV42" s="171">
        <v>8888.3431626599213</v>
      </c>
      <c r="BW42" s="171">
        <v>7722.8204007374879</v>
      </c>
      <c r="BX42" s="171">
        <v>5766.9020226716784</v>
      </c>
      <c r="BY42" s="171">
        <v>5655.3804011916491</v>
      </c>
      <c r="BZ42" s="171">
        <v>5450.3405559905041</v>
      </c>
      <c r="CA42" s="171">
        <v>5169.268000710771</v>
      </c>
      <c r="CB42" s="171">
        <v>4814.1158175448845</v>
      </c>
      <c r="CC42" s="172">
        <v>4302.6109492845517</v>
      </c>
    </row>
    <row r="43" spans="1:81" x14ac:dyDescent="0.4">
      <c r="A43" s="229"/>
      <c r="B43" s="230" t="s">
        <v>249</v>
      </c>
      <c r="AH43" s="171">
        <v>244.00701519803081</v>
      </c>
      <c r="AI43" s="171">
        <v>350.9845420461113</v>
      </c>
      <c r="AJ43" s="171">
        <v>466.2170072784279</v>
      </c>
      <c r="AK43" s="171">
        <v>583.75715009803446</v>
      </c>
      <c r="AL43" s="171">
        <v>741.7427627434372</v>
      </c>
      <c r="AM43" s="171">
        <v>911.89829620752619</v>
      </c>
      <c r="AN43" s="171">
        <v>1010.4305707742312</v>
      </c>
      <c r="AO43" s="171">
        <v>1134.5983782720734</v>
      </c>
      <c r="AP43" s="171">
        <v>1326.9343801600635</v>
      </c>
      <c r="AQ43" s="171">
        <v>1457.6388827729697</v>
      </c>
      <c r="AR43" s="171">
        <v>1549.8237005062879</v>
      </c>
      <c r="AS43" s="171">
        <v>1638.8713040120238</v>
      </c>
      <c r="AT43" s="171">
        <v>1738.2411484019337</v>
      </c>
      <c r="AU43" s="171">
        <v>1975.03096322908</v>
      </c>
      <c r="AV43" s="171">
        <v>123.81498682711695</v>
      </c>
      <c r="AW43" s="171">
        <v>0</v>
      </c>
      <c r="AX43" s="171">
        <v>0</v>
      </c>
      <c r="AY43" s="171">
        <v>0</v>
      </c>
      <c r="AZ43" s="171">
        <v>0</v>
      </c>
      <c r="BA43" s="171">
        <v>0</v>
      </c>
      <c r="BB43" s="171">
        <v>0</v>
      </c>
      <c r="BC43" s="171">
        <v>0</v>
      </c>
      <c r="BD43" s="171">
        <v>0</v>
      </c>
      <c r="BE43" s="171">
        <v>0</v>
      </c>
      <c r="BF43" s="171">
        <v>0</v>
      </c>
      <c r="BG43" s="171">
        <v>0</v>
      </c>
      <c r="BH43" s="171">
        <v>0</v>
      </c>
      <c r="BI43" s="171">
        <v>0</v>
      </c>
      <c r="BJ43" s="171">
        <v>0</v>
      </c>
      <c r="BK43" s="171">
        <v>0</v>
      </c>
      <c r="BL43" s="171">
        <v>0</v>
      </c>
      <c r="BM43" s="171">
        <v>0</v>
      </c>
      <c r="BN43" s="171">
        <v>0</v>
      </c>
      <c r="BO43" s="171">
        <v>0</v>
      </c>
      <c r="BP43" s="171">
        <v>0</v>
      </c>
      <c r="BQ43" s="171">
        <v>0</v>
      </c>
      <c r="BR43" s="171">
        <v>0</v>
      </c>
      <c r="BS43" s="171">
        <v>0</v>
      </c>
      <c r="BT43" s="171">
        <v>0</v>
      </c>
      <c r="BU43" s="171">
        <v>0</v>
      </c>
      <c r="BV43" s="171">
        <v>0</v>
      </c>
      <c r="BW43" s="171">
        <v>0</v>
      </c>
      <c r="BX43" s="171">
        <v>0</v>
      </c>
      <c r="BY43" s="171">
        <v>0</v>
      </c>
      <c r="BZ43" s="171">
        <v>0</v>
      </c>
      <c r="CA43" s="171">
        <v>0</v>
      </c>
      <c r="CB43" s="171">
        <v>0</v>
      </c>
      <c r="CC43" s="172">
        <v>0</v>
      </c>
    </row>
    <row r="44" spans="1:81" x14ac:dyDescent="0.4">
      <c r="A44" s="229"/>
      <c r="B44" s="230" t="s">
        <v>255</v>
      </c>
      <c r="AH44" s="171">
        <v>0</v>
      </c>
      <c r="AI44" s="171">
        <v>0</v>
      </c>
      <c r="AJ44" s="171">
        <v>0</v>
      </c>
      <c r="AK44" s="171">
        <v>0</v>
      </c>
      <c r="AL44" s="171">
        <v>0</v>
      </c>
      <c r="AM44" s="171">
        <v>0</v>
      </c>
      <c r="AN44" s="171">
        <v>0</v>
      </c>
      <c r="AO44" s="171">
        <v>0</v>
      </c>
      <c r="AP44" s="171">
        <v>0</v>
      </c>
      <c r="AQ44" s="171">
        <v>0</v>
      </c>
      <c r="AR44" s="171">
        <v>0</v>
      </c>
      <c r="AS44" s="171">
        <v>0</v>
      </c>
      <c r="AT44" s="171">
        <v>0</v>
      </c>
      <c r="AU44" s="171">
        <v>0</v>
      </c>
      <c r="AV44" s="171">
        <v>0</v>
      </c>
      <c r="AW44" s="171">
        <v>0</v>
      </c>
      <c r="AX44" s="171">
        <v>0</v>
      </c>
      <c r="AY44" s="171">
        <v>0</v>
      </c>
      <c r="AZ44" s="171">
        <v>0</v>
      </c>
      <c r="BA44" s="171">
        <v>0</v>
      </c>
      <c r="BB44" s="171">
        <v>0</v>
      </c>
      <c r="BC44" s="171">
        <v>0</v>
      </c>
      <c r="BD44" s="171">
        <v>0</v>
      </c>
      <c r="BE44" s="171">
        <v>0</v>
      </c>
      <c r="BF44" s="171">
        <v>0</v>
      </c>
      <c r="BG44" s="171">
        <v>0</v>
      </c>
      <c r="BH44" s="171">
        <v>0</v>
      </c>
      <c r="BI44" s="171">
        <v>0</v>
      </c>
      <c r="BJ44" s="171">
        <v>0</v>
      </c>
      <c r="BK44" s="171">
        <v>0</v>
      </c>
      <c r="BL44" s="171">
        <v>0</v>
      </c>
      <c r="BM44" s="171">
        <v>0</v>
      </c>
      <c r="BN44" s="171">
        <v>0</v>
      </c>
      <c r="BO44" s="171">
        <v>0</v>
      </c>
      <c r="BP44" s="171">
        <v>0</v>
      </c>
      <c r="BQ44" s="171">
        <v>191.46280421831975</v>
      </c>
      <c r="BR44" s="171">
        <v>1840.6348674788069</v>
      </c>
      <c r="BS44" s="171">
        <v>3506.0817144471521</v>
      </c>
      <c r="BT44" s="171">
        <v>5876.2723879061232</v>
      </c>
      <c r="BU44" s="171">
        <v>9665.5374588677441</v>
      </c>
      <c r="BV44" s="171">
        <v>11621.918945788757</v>
      </c>
      <c r="BW44" s="171">
        <v>13349.264320003751</v>
      </c>
      <c r="BX44" s="171">
        <v>13365.661265116598</v>
      </c>
      <c r="BY44" s="171">
        <v>14884.826187806651</v>
      </c>
      <c r="BZ44" s="171">
        <v>16299.145288791708</v>
      </c>
      <c r="CA44" s="171">
        <v>17333.244799727923</v>
      </c>
      <c r="CB44" s="171">
        <v>18244.045835378703</v>
      </c>
      <c r="CC44" s="172">
        <v>19125.09991086851</v>
      </c>
    </row>
    <row r="45" spans="1:81" ht="24.75" customHeight="1" x14ac:dyDescent="0.4">
      <c r="A45" s="229"/>
      <c r="B45" s="173" t="s">
        <v>425</v>
      </c>
      <c r="AH45" s="171">
        <v>9007.4930078422003</v>
      </c>
      <c r="AI45" s="171">
        <v>8356.986374540953</v>
      </c>
      <c r="AJ45" s="171">
        <v>7772.7699453459491</v>
      </c>
      <c r="AK45" s="171">
        <v>8024.1300747579535</v>
      </c>
      <c r="AL45" s="171">
        <v>8046.0231890813529</v>
      </c>
      <c r="AM45" s="171">
        <v>7871.122135686016</v>
      </c>
      <c r="AN45" s="171">
        <v>8543.2472416585279</v>
      </c>
      <c r="AO45" s="171">
        <v>8934.2900734552131</v>
      </c>
      <c r="AP45" s="171">
        <v>9492.0676118267838</v>
      </c>
      <c r="AQ45" s="171">
        <v>9885.7029815196274</v>
      </c>
      <c r="AR45" s="171">
        <v>10647.188306770433</v>
      </c>
      <c r="AS45" s="171">
        <v>11263.015510319667</v>
      </c>
      <c r="AT45" s="171">
        <v>12118.950815895458</v>
      </c>
      <c r="AU45" s="171">
        <v>14422.244945447759</v>
      </c>
      <c r="AV45" s="171">
        <v>16519.149297447286</v>
      </c>
      <c r="AW45" s="171">
        <v>18566.281041151971</v>
      </c>
      <c r="AX45" s="171">
        <v>20226.721094986729</v>
      </c>
      <c r="AY45" s="171">
        <v>20266.376845798273</v>
      </c>
      <c r="AZ45" s="171">
        <v>19777.439918332093</v>
      </c>
      <c r="BA45" s="171">
        <v>19868.685540304054</v>
      </c>
      <c r="BB45" s="171">
        <v>19535.177365312407</v>
      </c>
      <c r="BC45" s="171">
        <v>19069.326936167578</v>
      </c>
      <c r="BD45" s="171">
        <v>19254.445461803538</v>
      </c>
      <c r="BE45" s="171">
        <v>19564.897546531356</v>
      </c>
      <c r="BF45" s="171">
        <v>19032.568303716653</v>
      </c>
      <c r="BG45" s="171">
        <v>18895.713174123819</v>
      </c>
      <c r="BH45" s="171">
        <v>17837.048023370731</v>
      </c>
      <c r="BI45" s="171">
        <v>17075.073605664107</v>
      </c>
      <c r="BJ45" s="171">
        <v>16550.90564610533</v>
      </c>
      <c r="BK45" s="171">
        <v>16856.688004321895</v>
      </c>
      <c r="BL45" s="171">
        <v>16434.145832300703</v>
      </c>
      <c r="BM45" s="171">
        <v>16992.764282323282</v>
      </c>
      <c r="BN45" s="171">
        <v>16742.320554863465</v>
      </c>
      <c r="BO45" s="171">
        <v>16617.774572309791</v>
      </c>
      <c r="BP45" s="171">
        <v>16308.394064107206</v>
      </c>
      <c r="BQ45" s="171">
        <v>16070.874940028947</v>
      </c>
      <c r="BR45" s="171">
        <v>16794.200908501462</v>
      </c>
      <c r="BS45" s="171">
        <v>17565.952231739098</v>
      </c>
      <c r="BT45" s="171">
        <v>17591.123166756584</v>
      </c>
      <c r="BU45" s="171">
        <v>18073.253399433037</v>
      </c>
      <c r="BV45" s="171">
        <v>18485.910130108714</v>
      </c>
      <c r="BW45" s="171">
        <v>14883.731869427989</v>
      </c>
      <c r="BX45" s="171">
        <v>13504.474107933434</v>
      </c>
      <c r="BY45" s="171">
        <v>13532.385957509992</v>
      </c>
      <c r="BZ45" s="171">
        <v>12894.615215065758</v>
      </c>
      <c r="CA45" s="171">
        <v>11599.739447417909</v>
      </c>
      <c r="CB45" s="171">
        <v>9528.5594348719133</v>
      </c>
      <c r="CC45" s="172">
        <v>7065.2242164047666</v>
      </c>
    </row>
    <row r="46" spans="1:81" x14ac:dyDescent="0.4">
      <c r="A46" s="229"/>
      <c r="B46" s="230" t="s">
        <v>447</v>
      </c>
      <c r="AH46" s="171">
        <v>0</v>
      </c>
      <c r="AI46" s="171">
        <v>0</v>
      </c>
      <c r="AJ46" s="171">
        <v>0</v>
      </c>
      <c r="AK46" s="171">
        <v>0</v>
      </c>
      <c r="AL46" s="171">
        <v>0</v>
      </c>
      <c r="AM46" s="171">
        <v>0</v>
      </c>
      <c r="AN46" s="171">
        <v>0</v>
      </c>
      <c r="AO46" s="171">
        <v>0</v>
      </c>
      <c r="AP46" s="171">
        <v>0</v>
      </c>
      <c r="AQ46" s="171">
        <v>0</v>
      </c>
      <c r="AR46" s="171">
        <v>0</v>
      </c>
      <c r="AS46" s="171">
        <v>0</v>
      </c>
      <c r="AT46" s="171">
        <v>0</v>
      </c>
      <c r="AU46" s="171">
        <v>0</v>
      </c>
      <c r="AV46" s="171">
        <v>0</v>
      </c>
      <c r="AW46" s="171">
        <v>0</v>
      </c>
      <c r="AX46" s="171">
        <v>0</v>
      </c>
      <c r="AY46" s="171">
        <v>0</v>
      </c>
      <c r="AZ46" s="171">
        <v>0</v>
      </c>
      <c r="BA46" s="171">
        <v>0</v>
      </c>
      <c r="BB46" s="171">
        <v>0</v>
      </c>
      <c r="BC46" s="171">
        <v>0</v>
      </c>
      <c r="BD46" s="171">
        <v>0</v>
      </c>
      <c r="BE46" s="171">
        <v>0</v>
      </c>
      <c r="BF46" s="171">
        <v>0</v>
      </c>
      <c r="BG46" s="171">
        <v>0</v>
      </c>
      <c r="BH46" s="171">
        <v>0</v>
      </c>
      <c r="BI46" s="171">
        <v>0</v>
      </c>
      <c r="BJ46" s="171">
        <v>0</v>
      </c>
      <c r="BK46" s="171">
        <v>0</v>
      </c>
      <c r="BL46" s="171">
        <v>165.50713232057629</v>
      </c>
      <c r="BM46" s="171">
        <v>1623.2965316263701</v>
      </c>
      <c r="BN46" s="171">
        <v>2807.0373133301005</v>
      </c>
      <c r="BO46" s="171">
        <v>4403.4975041499147</v>
      </c>
      <c r="BP46" s="171">
        <v>8231.619610409045</v>
      </c>
      <c r="BQ46" s="171">
        <v>12447.382255573133</v>
      </c>
      <c r="BR46" s="171">
        <v>15100.681203376776</v>
      </c>
      <c r="BS46" s="171">
        <v>16672.362944940582</v>
      </c>
      <c r="BT46" s="171">
        <v>17193.606722079287</v>
      </c>
      <c r="BU46" s="171">
        <v>17896.93283593866</v>
      </c>
      <c r="BV46" s="171">
        <v>18376.195612712803</v>
      </c>
      <c r="BW46" s="171">
        <v>14788.69273472137</v>
      </c>
      <c r="BX46" s="171">
        <v>13431.41560101785</v>
      </c>
      <c r="BY46" s="171">
        <v>13461.689749888994</v>
      </c>
      <c r="BZ46" s="171">
        <v>12827.599312349703</v>
      </c>
      <c r="CA46" s="171">
        <v>11536.817314672864</v>
      </c>
      <c r="CB46" s="171">
        <v>9470.1198720447355</v>
      </c>
      <c r="CC46" s="172">
        <v>7011.0601509815824</v>
      </c>
    </row>
    <row r="47" spans="1:81" x14ac:dyDescent="0.4">
      <c r="A47" s="229"/>
      <c r="B47" s="230" t="s">
        <v>239</v>
      </c>
      <c r="AH47" s="171">
        <v>0</v>
      </c>
      <c r="AI47" s="171">
        <v>0</v>
      </c>
      <c r="AJ47" s="171">
        <v>0</v>
      </c>
      <c r="AK47" s="171">
        <v>0</v>
      </c>
      <c r="AL47" s="171">
        <v>0</v>
      </c>
      <c r="AM47" s="171">
        <v>0</v>
      </c>
      <c r="AN47" s="171">
        <v>0</v>
      </c>
      <c r="AO47" s="171">
        <v>0</v>
      </c>
      <c r="AP47" s="171">
        <v>0</v>
      </c>
      <c r="AQ47" s="171">
        <v>0</v>
      </c>
      <c r="AR47" s="171">
        <v>0</v>
      </c>
      <c r="AS47" s="171">
        <v>0</v>
      </c>
      <c r="AT47" s="171">
        <v>0</v>
      </c>
      <c r="AU47" s="171">
        <v>0</v>
      </c>
      <c r="AV47" s="171">
        <v>0</v>
      </c>
      <c r="AW47" s="171">
        <v>0</v>
      </c>
      <c r="AX47" s="171">
        <v>0</v>
      </c>
      <c r="AY47" s="171">
        <v>12929.764264804844</v>
      </c>
      <c r="AZ47" s="171">
        <v>12549.463790294529</v>
      </c>
      <c r="BA47" s="171">
        <v>12181.216521751983</v>
      </c>
      <c r="BB47" s="171">
        <v>11722.5660428351</v>
      </c>
      <c r="BC47" s="171">
        <v>10929.21781192587</v>
      </c>
      <c r="BD47" s="171">
        <v>10695.80619851056</v>
      </c>
      <c r="BE47" s="171">
        <v>10515.006419349716</v>
      </c>
      <c r="BF47" s="171">
        <v>10299.092100835836</v>
      </c>
      <c r="BG47" s="171">
        <v>10032.010097178745</v>
      </c>
      <c r="BH47" s="171">
        <v>9663.3502841535392</v>
      </c>
      <c r="BI47" s="171">
        <v>9397.8589161803338</v>
      </c>
      <c r="BJ47" s="171">
        <v>9023.3108134360918</v>
      </c>
      <c r="BK47" s="171">
        <v>8897.3422623302013</v>
      </c>
      <c r="BL47" s="171">
        <v>8478.9381992639646</v>
      </c>
      <c r="BM47" s="171">
        <v>7823.6203536167004</v>
      </c>
      <c r="BN47" s="171">
        <v>6988.2444987491581</v>
      </c>
      <c r="BO47" s="171">
        <v>6114.7627836398324</v>
      </c>
      <c r="BP47" s="171">
        <v>3977.4170884314026</v>
      </c>
      <c r="BQ47" s="171">
        <v>1415.4397460258158</v>
      </c>
      <c r="BR47" s="171">
        <v>287.67079017432883</v>
      </c>
      <c r="BS47" s="171">
        <v>73.49963086882822</v>
      </c>
      <c r="BT47" s="171">
        <v>17.159830029362777</v>
      </c>
      <c r="BU47" s="171">
        <v>10.093012103458987</v>
      </c>
      <c r="BV47" s="171">
        <v>0</v>
      </c>
      <c r="BW47" s="171">
        <v>0</v>
      </c>
      <c r="BX47" s="171">
        <v>0</v>
      </c>
      <c r="BY47" s="171">
        <v>0</v>
      </c>
      <c r="BZ47" s="171">
        <v>0</v>
      </c>
      <c r="CA47" s="171">
        <v>0</v>
      </c>
      <c r="CB47" s="171">
        <v>0</v>
      </c>
      <c r="CC47" s="172">
        <v>0</v>
      </c>
    </row>
    <row r="48" spans="1:81" x14ac:dyDescent="0.4">
      <c r="A48" s="229"/>
      <c r="B48" s="230" t="s">
        <v>427</v>
      </c>
      <c r="AH48" s="171">
        <v>674.91302076051079</v>
      </c>
      <c r="AI48" s="171">
        <v>648.65497643964864</v>
      </c>
      <c r="AJ48" s="171">
        <v>641.51460201511668</v>
      </c>
      <c r="AK48" s="171">
        <v>668.11511976538043</v>
      </c>
      <c r="AL48" s="171">
        <v>814.03125233284004</v>
      </c>
      <c r="AM48" s="171">
        <v>914.89796165557732</v>
      </c>
      <c r="AN48" s="171">
        <v>1001.9157064137743</v>
      </c>
      <c r="AO48" s="171">
        <v>1161.4845957666723</v>
      </c>
      <c r="AP48" s="171">
        <v>1391.4739900900277</v>
      </c>
      <c r="AQ48" s="171">
        <v>1435.0930092947481</v>
      </c>
      <c r="AR48" s="171">
        <v>1771.6467213416267</v>
      </c>
      <c r="AS48" s="171">
        <v>1921.0706137614804</v>
      </c>
      <c r="AT48" s="171">
        <v>2129.3472763809718</v>
      </c>
      <c r="AU48" s="171">
        <v>2602.058162573745</v>
      </c>
      <c r="AV48" s="171">
        <v>3442.4271614988593</v>
      </c>
      <c r="AW48" s="171">
        <v>4171.8135299723508</v>
      </c>
      <c r="AX48" s="171">
        <v>4817.1651628176251</v>
      </c>
      <c r="AY48" s="171">
        <v>5465.0437313164221</v>
      </c>
      <c r="AZ48" s="171">
        <v>5744.3395176483355</v>
      </c>
      <c r="BA48" s="171">
        <v>6046.0133658783079</v>
      </c>
      <c r="BB48" s="171">
        <v>6221.3466949350977</v>
      </c>
      <c r="BC48" s="171">
        <v>6520.4713604208073</v>
      </c>
      <c r="BD48" s="171">
        <v>6955.4056213741869</v>
      </c>
      <c r="BE48" s="171">
        <v>7430.0997922394981</v>
      </c>
      <c r="BF48" s="171">
        <v>7274.0304084871086</v>
      </c>
      <c r="BG48" s="171">
        <v>7467.1754802937594</v>
      </c>
      <c r="BH48" s="171">
        <v>6841.5416920610105</v>
      </c>
      <c r="BI48" s="171">
        <v>6405.0115906614719</v>
      </c>
      <c r="BJ48" s="171">
        <v>6285.99219170384</v>
      </c>
      <c r="BK48" s="171">
        <v>6758.6899163115049</v>
      </c>
      <c r="BL48" s="171">
        <v>6634.9045530693447</v>
      </c>
      <c r="BM48" s="171">
        <v>6384.7308789283134</v>
      </c>
      <c r="BN48" s="171">
        <v>5829.8020751006106</v>
      </c>
      <c r="BO48" s="171">
        <v>5008.3526805085976</v>
      </c>
      <c r="BP48" s="171">
        <v>3022.5569746777801</v>
      </c>
      <c r="BQ48" s="171">
        <v>1182.6951431707555</v>
      </c>
      <c r="BR48" s="171">
        <v>540.97459778363373</v>
      </c>
      <c r="BS48" s="171">
        <v>272.11687692162724</v>
      </c>
      <c r="BT48" s="171">
        <v>113.56456043486155</v>
      </c>
      <c r="BU48" s="171">
        <v>32.407831321312138</v>
      </c>
      <c r="BV48" s="171">
        <v>3.4432584561342692</v>
      </c>
      <c r="BW48" s="171">
        <v>9.0215262471486863E-4</v>
      </c>
      <c r="BX48" s="171">
        <v>-8.7648777655854077E-2</v>
      </c>
      <c r="BY48" s="171">
        <v>8.6922021371228038E-4</v>
      </c>
      <c r="BZ48" s="171">
        <v>8.6170955756345244E-4</v>
      </c>
      <c r="CA48" s="171">
        <v>8.4587171598362893E-4</v>
      </c>
      <c r="CB48" s="171">
        <v>8.2818480516951183E-4</v>
      </c>
      <c r="CC48" s="172">
        <v>8.1062925495728575E-4</v>
      </c>
    </row>
    <row r="49" spans="1:81" x14ac:dyDescent="0.4">
      <c r="A49" s="229"/>
      <c r="B49" s="230" t="s">
        <v>242</v>
      </c>
      <c r="AH49" s="171">
        <v>4360.976441837146</v>
      </c>
      <c r="AI49" s="171">
        <v>4420.6280928592496</v>
      </c>
      <c r="AJ49" s="171">
        <v>4289.1964669615363</v>
      </c>
      <c r="AK49" s="171">
        <v>4622.8167377705613</v>
      </c>
      <c r="AL49" s="171">
        <v>5006.7636485182011</v>
      </c>
      <c r="AM49" s="171">
        <v>5615.373718751609</v>
      </c>
      <c r="AN49" s="171">
        <v>6079.613153366302</v>
      </c>
      <c r="AO49" s="171">
        <v>6315.5724894812802</v>
      </c>
      <c r="AP49" s="171">
        <v>6902.738461436621</v>
      </c>
      <c r="AQ49" s="171">
        <v>7257.1333292258551</v>
      </c>
      <c r="AR49" s="171">
        <v>7709.3207079180875</v>
      </c>
      <c r="AS49" s="171">
        <v>8171.2291300436718</v>
      </c>
      <c r="AT49" s="171">
        <v>8720.1922373199977</v>
      </c>
      <c r="AU49" s="171">
        <v>10202.556599019976</v>
      </c>
      <c r="AV49" s="171">
        <v>11256.504785096175</v>
      </c>
      <c r="AW49" s="171">
        <v>12504.520983001448</v>
      </c>
      <c r="AX49" s="171">
        <v>13457.905395083979</v>
      </c>
      <c r="AY49" s="171">
        <v>459.66072352164821</v>
      </c>
      <c r="AZ49" s="171">
        <v>0</v>
      </c>
      <c r="BA49" s="171">
        <v>0</v>
      </c>
      <c r="BB49" s="171">
        <v>0</v>
      </c>
      <c r="BC49" s="171">
        <v>0</v>
      </c>
      <c r="BD49" s="171">
        <v>0</v>
      </c>
      <c r="BE49" s="171">
        <v>0</v>
      </c>
      <c r="BF49" s="171">
        <v>0</v>
      </c>
      <c r="BG49" s="171">
        <v>0</v>
      </c>
      <c r="BH49" s="171">
        <v>0</v>
      </c>
      <c r="BI49" s="171">
        <v>0</v>
      </c>
      <c r="BJ49" s="171">
        <v>0</v>
      </c>
      <c r="BK49" s="171">
        <v>0</v>
      </c>
      <c r="BL49" s="171">
        <v>0</v>
      </c>
      <c r="BM49" s="171">
        <v>0</v>
      </c>
      <c r="BN49" s="171">
        <v>0</v>
      </c>
      <c r="BO49" s="171">
        <v>0</v>
      </c>
      <c r="BP49" s="171">
        <v>0</v>
      </c>
      <c r="BQ49" s="171">
        <v>0</v>
      </c>
      <c r="BR49" s="171">
        <v>0</v>
      </c>
      <c r="BS49" s="171">
        <v>0</v>
      </c>
      <c r="BT49" s="171">
        <v>0</v>
      </c>
      <c r="BU49" s="171">
        <v>0</v>
      </c>
      <c r="BV49" s="171">
        <v>0</v>
      </c>
      <c r="BW49" s="171">
        <v>0</v>
      </c>
      <c r="BX49" s="171">
        <v>0</v>
      </c>
      <c r="BY49" s="171">
        <v>0</v>
      </c>
      <c r="BZ49" s="171">
        <v>0</v>
      </c>
      <c r="CA49" s="171">
        <v>0</v>
      </c>
      <c r="CB49" s="171">
        <v>0</v>
      </c>
      <c r="CC49" s="172">
        <v>0</v>
      </c>
    </row>
    <row r="50" spans="1:81" x14ac:dyDescent="0.4">
      <c r="A50" s="229"/>
      <c r="B50" s="230" t="s">
        <v>259</v>
      </c>
      <c r="AH50" s="171">
        <v>358.22306486519415</v>
      </c>
      <c r="AI50" s="171">
        <v>377.64159587239823</v>
      </c>
      <c r="AJ50" s="171">
        <v>402.81149428856168</v>
      </c>
      <c r="AK50" s="171">
        <v>438.6614422701993</v>
      </c>
      <c r="AL50" s="171">
        <v>484.01858246817517</v>
      </c>
      <c r="AM50" s="171">
        <v>545.9391115452953</v>
      </c>
      <c r="AN50" s="171">
        <v>669.83599635595101</v>
      </c>
      <c r="AO50" s="171">
        <v>715.17338535633064</v>
      </c>
      <c r="AP50" s="171">
        <v>735.75155320159161</v>
      </c>
      <c r="AQ50" s="171">
        <v>721.62930758693494</v>
      </c>
      <c r="AR50" s="171">
        <v>725.69587151494113</v>
      </c>
      <c r="AS50" s="171">
        <v>736.89457421040981</v>
      </c>
      <c r="AT50" s="171">
        <v>843.75124084191486</v>
      </c>
      <c r="AU50" s="171">
        <v>1108.9138635095994</v>
      </c>
      <c r="AV50" s="171">
        <v>1160.3734926186637</v>
      </c>
      <c r="AW50" s="171">
        <v>1244.1823473300365</v>
      </c>
      <c r="AX50" s="171">
        <v>1354.5875424304602</v>
      </c>
      <c r="AY50" s="171">
        <v>1391.5541457780164</v>
      </c>
      <c r="AZ50" s="171">
        <v>1483.6366103892292</v>
      </c>
      <c r="BA50" s="171">
        <v>1641.4556526737611</v>
      </c>
      <c r="BB50" s="171">
        <v>1591.2646275422067</v>
      </c>
      <c r="BC50" s="171">
        <v>1619.6377638209017</v>
      </c>
      <c r="BD50" s="171">
        <v>1603.2336419187889</v>
      </c>
      <c r="BE50" s="171">
        <v>1619.7913349421415</v>
      </c>
      <c r="BF50" s="171">
        <v>1459.445794393707</v>
      </c>
      <c r="BG50" s="171">
        <v>1396.5275966513111</v>
      </c>
      <c r="BH50" s="171">
        <v>1332.1560471561802</v>
      </c>
      <c r="BI50" s="171">
        <v>1272.2030988223023</v>
      </c>
      <c r="BJ50" s="171">
        <v>1241.6026409653994</v>
      </c>
      <c r="BK50" s="171">
        <v>1200.6558256801868</v>
      </c>
      <c r="BL50" s="171">
        <v>1154.7959476468156</v>
      </c>
      <c r="BM50" s="171">
        <v>1161.1165181518975</v>
      </c>
      <c r="BN50" s="171">
        <v>1117.2366676835977</v>
      </c>
      <c r="BO50" s="171">
        <v>1091.1616040114461</v>
      </c>
      <c r="BP50" s="171">
        <v>1076.8003905889764</v>
      </c>
      <c r="BQ50" s="171">
        <v>1025.3577952592434</v>
      </c>
      <c r="BR50" s="171">
        <v>864.87431716672506</v>
      </c>
      <c r="BS50" s="171">
        <v>547.97277900806114</v>
      </c>
      <c r="BT50" s="171">
        <v>266.79205421307358</v>
      </c>
      <c r="BU50" s="171">
        <v>133.81972006960498</v>
      </c>
      <c r="BV50" s="171">
        <v>106.27125893977902</v>
      </c>
      <c r="BW50" s="171">
        <v>95.038232553995769</v>
      </c>
      <c r="BX50" s="171">
        <v>73.146155693239535</v>
      </c>
      <c r="BY50" s="171">
        <v>70.695338400783541</v>
      </c>
      <c r="BZ50" s="171">
        <v>67.015041006496972</v>
      </c>
      <c r="CA50" s="171">
        <v>62.921286873327681</v>
      </c>
      <c r="CB50" s="171">
        <v>58.438734642372154</v>
      </c>
      <c r="CC50" s="172">
        <v>54.163254793928964</v>
      </c>
    </row>
    <row r="51" spans="1:81" x14ac:dyDescent="0.4">
      <c r="A51" s="229"/>
      <c r="B51" s="230" t="s">
        <v>260</v>
      </c>
      <c r="AH51" s="171">
        <v>3613.38048037935</v>
      </c>
      <c r="AI51" s="171">
        <v>2910.0617093696569</v>
      </c>
      <c r="AJ51" s="171">
        <v>2439.2473820807345</v>
      </c>
      <c r="AK51" s="171">
        <v>2294.5367749518118</v>
      </c>
      <c r="AL51" s="171">
        <v>1741.2097057621365</v>
      </c>
      <c r="AM51" s="171">
        <v>794.91134373353441</v>
      </c>
      <c r="AN51" s="171">
        <v>791.88238552250152</v>
      </c>
      <c r="AO51" s="171">
        <v>742.05960285092954</v>
      </c>
      <c r="AP51" s="171">
        <v>462.10360709854348</v>
      </c>
      <c r="AQ51" s="171">
        <v>471.84733541208806</v>
      </c>
      <c r="AR51" s="171">
        <v>440.52500599577547</v>
      </c>
      <c r="AS51" s="171">
        <v>433.82119230410586</v>
      </c>
      <c r="AT51" s="171">
        <v>425.660061352573</v>
      </c>
      <c r="AU51" s="171">
        <v>508.716320344439</v>
      </c>
      <c r="AV51" s="171">
        <v>659.84385823358866</v>
      </c>
      <c r="AW51" s="171">
        <v>645.76418084813736</v>
      </c>
      <c r="AX51" s="171">
        <v>597.06299465466896</v>
      </c>
      <c r="AY51" s="171">
        <v>20.353980377342356</v>
      </c>
      <c r="AZ51" s="171">
        <v>0</v>
      </c>
      <c r="BA51" s="171">
        <v>0</v>
      </c>
      <c r="BB51" s="171">
        <v>0</v>
      </c>
      <c r="BC51" s="171">
        <v>0</v>
      </c>
      <c r="BD51" s="171">
        <v>0</v>
      </c>
      <c r="BE51" s="171">
        <v>0</v>
      </c>
      <c r="BF51" s="171">
        <v>0</v>
      </c>
      <c r="BG51" s="171">
        <v>0</v>
      </c>
      <c r="BH51" s="171">
        <v>0</v>
      </c>
      <c r="BI51" s="171">
        <v>0</v>
      </c>
      <c r="BJ51" s="171">
        <v>0</v>
      </c>
      <c r="BK51" s="171">
        <v>0</v>
      </c>
      <c r="BL51" s="171">
        <v>0</v>
      </c>
      <c r="BM51" s="171">
        <v>0</v>
      </c>
      <c r="BN51" s="171">
        <v>0</v>
      </c>
      <c r="BO51" s="171">
        <v>0</v>
      </c>
      <c r="BP51" s="171">
        <v>0</v>
      </c>
      <c r="BQ51" s="171">
        <v>0</v>
      </c>
      <c r="BR51" s="171">
        <v>0</v>
      </c>
      <c r="BS51" s="171">
        <v>0</v>
      </c>
      <c r="BT51" s="171">
        <v>0</v>
      </c>
      <c r="BU51" s="171">
        <v>0</v>
      </c>
      <c r="BV51" s="171">
        <v>0</v>
      </c>
      <c r="BW51" s="171">
        <v>0</v>
      </c>
      <c r="BX51" s="171">
        <v>0</v>
      </c>
      <c r="BY51" s="171">
        <v>0</v>
      </c>
      <c r="BZ51" s="171">
        <v>0</v>
      </c>
      <c r="CA51" s="171">
        <v>0</v>
      </c>
      <c r="CB51" s="171">
        <v>0</v>
      </c>
      <c r="CC51" s="172">
        <v>0</v>
      </c>
    </row>
    <row r="52" spans="1:81" ht="24.75" customHeight="1" x14ac:dyDescent="0.4">
      <c r="A52" s="229"/>
      <c r="B52" s="173" t="s">
        <v>428</v>
      </c>
      <c r="AH52" s="171">
        <v>1313.4845711723785</v>
      </c>
      <c r="AI52" s="171">
        <v>1266.2100567486293</v>
      </c>
      <c r="AJ52" s="171">
        <v>1227.0831631568221</v>
      </c>
      <c r="AK52" s="171">
        <v>1238.3749947166395</v>
      </c>
      <c r="AL52" s="171">
        <v>1254.0481454857265</v>
      </c>
      <c r="AM52" s="171">
        <v>1283.8568117658592</v>
      </c>
      <c r="AN52" s="171">
        <v>1251.6850609871797</v>
      </c>
      <c r="AO52" s="171">
        <v>1263.6522222461481</v>
      </c>
      <c r="AP52" s="171">
        <v>1303.7001205852764</v>
      </c>
      <c r="AQ52" s="171">
        <v>1256.8725490024681</v>
      </c>
      <c r="AR52" s="171">
        <v>1178.6109301642446</v>
      </c>
      <c r="AS52" s="171">
        <v>1135.4720009751311</v>
      </c>
      <c r="AT52" s="171">
        <v>1150.0351178622623</v>
      </c>
      <c r="AU52" s="171">
        <v>1217.6199936792827</v>
      </c>
      <c r="AV52" s="171">
        <v>1210.0231174350365</v>
      </c>
      <c r="AW52" s="171">
        <v>1214.1852742169399</v>
      </c>
      <c r="AX52" s="171">
        <v>1240.135331121862</v>
      </c>
      <c r="AY52" s="171">
        <v>1246.6399032747161</v>
      </c>
      <c r="AZ52" s="171">
        <v>1225.8472945507447</v>
      </c>
      <c r="BA52" s="171">
        <v>1235.7367671700817</v>
      </c>
      <c r="BB52" s="171">
        <v>1243.6383525414763</v>
      </c>
      <c r="BC52" s="171">
        <v>1229.3092460787623</v>
      </c>
      <c r="BD52" s="171">
        <v>1218.575483117897</v>
      </c>
      <c r="BE52" s="171">
        <v>1235.2709900807952</v>
      </c>
      <c r="BF52" s="171">
        <v>1222.5755021093037</v>
      </c>
      <c r="BG52" s="171">
        <v>1197.772929543336</v>
      </c>
      <c r="BH52" s="171">
        <v>1182.4502805120303</v>
      </c>
      <c r="BI52" s="171">
        <v>1178.8109589148071</v>
      </c>
      <c r="BJ52" s="171">
        <v>1131.1559393296252</v>
      </c>
      <c r="BK52" s="171">
        <v>1098.9633203207418</v>
      </c>
      <c r="BL52" s="171">
        <v>1110.3659791693406</v>
      </c>
      <c r="BM52" s="171">
        <v>1134.8933640250305</v>
      </c>
      <c r="BN52" s="171">
        <v>1177.1686309325298</v>
      </c>
      <c r="BO52" s="171">
        <v>1158.262928295899</v>
      </c>
      <c r="BP52" s="171">
        <v>1161.5618300735568</v>
      </c>
      <c r="BQ52" s="171">
        <v>1139.4258490908896</v>
      </c>
      <c r="BR52" s="171">
        <v>1164.9889018214246</v>
      </c>
      <c r="BS52" s="171">
        <v>1145.7845814198822</v>
      </c>
      <c r="BT52" s="171">
        <v>1075.5818863845402</v>
      </c>
      <c r="BU52" s="171">
        <v>1040.8413925597108</v>
      </c>
      <c r="BV52" s="171">
        <v>1010.464555609948</v>
      </c>
      <c r="BW52" s="171">
        <v>978.49117176682114</v>
      </c>
      <c r="BX52" s="171">
        <v>805.11169514739527</v>
      </c>
      <c r="BY52" s="171">
        <v>806.53337283251278</v>
      </c>
      <c r="BZ52" s="171">
        <v>782.65955664750857</v>
      </c>
      <c r="CA52" s="171">
        <v>755.27767064536351</v>
      </c>
      <c r="CB52" s="171">
        <v>723.59804694349214</v>
      </c>
      <c r="CC52" s="172">
        <v>696.11250625376863</v>
      </c>
    </row>
    <row r="53" spans="1:81" x14ac:dyDescent="0.4">
      <c r="A53" s="229"/>
      <c r="B53" s="241" t="s">
        <v>448</v>
      </c>
      <c r="AH53" s="171">
        <v>166.13243587951033</v>
      </c>
      <c r="AI53" s="171">
        <v>159.94232295772159</v>
      </c>
      <c r="AJ53" s="171">
        <v>156.64891444555175</v>
      </c>
      <c r="AK53" s="171">
        <v>158.59298297461052</v>
      </c>
      <c r="AL53" s="171">
        <v>160.29186821998007</v>
      </c>
      <c r="AM53" s="171">
        <v>161.98193419475794</v>
      </c>
      <c r="AN53" s="171">
        <v>156.10584660837841</v>
      </c>
      <c r="AO53" s="171">
        <v>155.94006146867358</v>
      </c>
      <c r="AP53" s="171">
        <v>157.47664822911258</v>
      </c>
      <c r="AQ53" s="171">
        <v>138.11119979740869</v>
      </c>
      <c r="AR53" s="171">
        <v>134.50286831325485</v>
      </c>
      <c r="AS53" s="171">
        <v>126.37961103103379</v>
      </c>
      <c r="AT53" s="171">
        <v>118.50436564647114</v>
      </c>
      <c r="AU53" s="171">
        <v>119.0418360108702</v>
      </c>
      <c r="AV53" s="171">
        <v>113.63816424436045</v>
      </c>
      <c r="AW53" s="171">
        <v>117.86877056565646</v>
      </c>
      <c r="AX53" s="171">
        <v>101.59886887452444</v>
      </c>
      <c r="AY53" s="171">
        <v>97.980669206463205</v>
      </c>
      <c r="AZ53" s="171">
        <v>90.656389872621162</v>
      </c>
      <c r="BA53" s="171">
        <v>89.760044585731805</v>
      </c>
      <c r="BB53" s="171">
        <v>79.857322583921331</v>
      </c>
      <c r="BC53" s="171">
        <v>82.939236795794457</v>
      </c>
      <c r="BD53" s="171">
        <v>77.457926238030723</v>
      </c>
      <c r="BE53" s="171">
        <v>76.34197731594368</v>
      </c>
      <c r="BF53" s="171">
        <v>73.237746495312209</v>
      </c>
      <c r="BG53" s="171">
        <v>67.983091311515182</v>
      </c>
      <c r="BH53" s="171">
        <v>62.992836285445833</v>
      </c>
      <c r="BI53" s="171">
        <v>57.694976518882143</v>
      </c>
      <c r="BJ53" s="171">
        <v>53.980434365707353</v>
      </c>
      <c r="BK53" s="171">
        <v>50.726558142858487</v>
      </c>
      <c r="BL53" s="171">
        <v>47.638839371790624</v>
      </c>
      <c r="BM53" s="171">
        <v>45.971922855921669</v>
      </c>
      <c r="BN53" s="171">
        <v>42.848346933396421</v>
      </c>
      <c r="BO53" s="171">
        <v>40.717911131265403</v>
      </c>
      <c r="BP53" s="171">
        <v>38.583671411408915</v>
      </c>
      <c r="BQ53" s="171">
        <v>35.928407040848697</v>
      </c>
      <c r="BR53" s="171">
        <v>33.829291651336021</v>
      </c>
      <c r="BS53" s="171">
        <v>31.503313610939831</v>
      </c>
      <c r="BT53" s="171">
        <v>29.14353578755852</v>
      </c>
      <c r="BU53" s="171">
        <v>26.679545064710087</v>
      </c>
      <c r="BV53" s="171">
        <v>24.623298985955174</v>
      </c>
      <c r="BW53" s="171">
        <v>22.442610137238027</v>
      </c>
      <c r="BX53" s="171">
        <v>16.717560872065292</v>
      </c>
      <c r="BY53" s="171">
        <v>15.82438765840922</v>
      </c>
      <c r="BZ53" s="171">
        <v>14.831767362686254</v>
      </c>
      <c r="CA53" s="171">
        <v>13.588126921901186</v>
      </c>
      <c r="CB53" s="171">
        <v>12.346745590595569</v>
      </c>
      <c r="CC53" s="172">
        <v>11.268268193343303</v>
      </c>
    </row>
    <row r="54" spans="1:81" x14ac:dyDescent="0.4">
      <c r="A54" s="229"/>
      <c r="B54" s="241" t="s">
        <v>449</v>
      </c>
      <c r="AH54" s="171">
        <v>1121.3939421866949</v>
      </c>
      <c r="AI54" s="171">
        <v>1084.0535222690019</v>
      </c>
      <c r="AJ54" s="171">
        <v>1051.7855684201331</v>
      </c>
      <c r="AK54" s="171">
        <v>1062.9104178085597</v>
      </c>
      <c r="AL54" s="171">
        <v>1078.0413882245718</v>
      </c>
      <c r="AM54" s="171">
        <v>1106.8765503308459</v>
      </c>
      <c r="AN54" s="171">
        <v>1081.3877737780397</v>
      </c>
      <c r="AO54" s="171">
        <v>1094.2690520301751</v>
      </c>
      <c r="AP54" s="171">
        <v>1135.8971347673694</v>
      </c>
      <c r="AQ54" s="171">
        <v>1108.4345470393675</v>
      </c>
      <c r="AR54" s="171">
        <v>1035.6284833077807</v>
      </c>
      <c r="AS54" s="171">
        <v>999.98114816397344</v>
      </c>
      <c r="AT54" s="171">
        <v>1023.4777453035857</v>
      </c>
      <c r="AU54" s="171">
        <v>1090.9505375649708</v>
      </c>
      <c r="AV54" s="171">
        <v>1089.3405761766769</v>
      </c>
      <c r="AW54" s="171">
        <v>1090.11185986434</v>
      </c>
      <c r="AX54" s="171">
        <v>1127.3336713284427</v>
      </c>
      <c r="AY54" s="171">
        <v>1136.3847746124325</v>
      </c>
      <c r="AZ54" s="171">
        <v>1121.7104614986979</v>
      </c>
      <c r="BA54" s="171">
        <v>1133.7680155185412</v>
      </c>
      <c r="BB54" s="171">
        <v>1147.3615168592348</v>
      </c>
      <c r="BC54" s="171">
        <v>1126.0923252053126</v>
      </c>
      <c r="BD54" s="171">
        <v>1119.1879954393009</v>
      </c>
      <c r="BE54" s="171">
        <v>1133.3792272306482</v>
      </c>
      <c r="BF54" s="171">
        <v>1116.6636743472648</v>
      </c>
      <c r="BG54" s="171">
        <v>1098.8995135080124</v>
      </c>
      <c r="BH54" s="171">
        <v>1087.7984396413267</v>
      </c>
      <c r="BI54" s="171">
        <v>1053.7899195265059</v>
      </c>
      <c r="BJ54" s="171">
        <v>1030.7896555383761</v>
      </c>
      <c r="BK54" s="171">
        <v>1010.1056921028843</v>
      </c>
      <c r="BL54" s="171">
        <v>1013.268101902993</v>
      </c>
      <c r="BM54" s="171">
        <v>1033.7248754267143</v>
      </c>
      <c r="BN54" s="171">
        <v>1073.6694970945744</v>
      </c>
      <c r="BO54" s="171">
        <v>1058.2883292898566</v>
      </c>
      <c r="BP54" s="171">
        <v>1060.0643948116656</v>
      </c>
      <c r="BQ54" s="171">
        <v>1038.2956993003663</v>
      </c>
      <c r="BR54" s="171">
        <v>1034.3157987590316</v>
      </c>
      <c r="BS54" s="171">
        <v>1009.4390133695243</v>
      </c>
      <c r="BT54" s="171">
        <v>951.47241229401811</v>
      </c>
      <c r="BU54" s="171">
        <v>913.76550606600756</v>
      </c>
      <c r="BV54" s="171">
        <v>891.99165778334191</v>
      </c>
      <c r="BW54" s="171">
        <v>864.6220065485486</v>
      </c>
      <c r="BX54" s="171">
        <v>705.73960095008943</v>
      </c>
      <c r="BY54" s="171">
        <v>703.1696455794804</v>
      </c>
      <c r="BZ54" s="171">
        <v>682.53102131194885</v>
      </c>
      <c r="CA54" s="171">
        <v>658.29786078463223</v>
      </c>
      <c r="CB54" s="171">
        <v>630.24240375712304</v>
      </c>
      <c r="CC54" s="172">
        <v>605.55253662727478</v>
      </c>
    </row>
    <row r="55" spans="1:81" x14ac:dyDescent="0.4">
      <c r="A55" s="229"/>
      <c r="B55" s="242" t="s">
        <v>248</v>
      </c>
      <c r="AH55" s="171">
        <v>0</v>
      </c>
      <c r="AI55" s="171">
        <v>0</v>
      </c>
      <c r="AJ55" s="171">
        <v>0</v>
      </c>
      <c r="AK55" s="171">
        <v>0</v>
      </c>
      <c r="AL55" s="171">
        <v>0</v>
      </c>
      <c r="AM55" s="171">
        <v>0</v>
      </c>
      <c r="AN55" s="171">
        <v>0</v>
      </c>
      <c r="AO55" s="171">
        <v>0</v>
      </c>
      <c r="AP55" s="171">
        <v>0</v>
      </c>
      <c r="AQ55" s="171">
        <v>0</v>
      </c>
      <c r="AR55" s="171">
        <v>0</v>
      </c>
      <c r="AS55" s="171">
        <v>0</v>
      </c>
      <c r="AT55" s="171">
        <v>0</v>
      </c>
      <c r="AU55" s="171">
        <v>0</v>
      </c>
      <c r="AV55" s="171">
        <v>0</v>
      </c>
      <c r="AW55" s="171">
        <v>0</v>
      </c>
      <c r="AX55" s="171">
        <v>0</v>
      </c>
      <c r="AY55" s="171">
        <v>0</v>
      </c>
      <c r="AZ55" s="171">
        <v>0</v>
      </c>
      <c r="BA55" s="171">
        <v>0</v>
      </c>
      <c r="BB55" s="171">
        <v>0</v>
      </c>
      <c r="BC55" s="171">
        <v>0</v>
      </c>
      <c r="BD55" s="171">
        <v>0</v>
      </c>
      <c r="BE55" s="171">
        <v>0</v>
      </c>
      <c r="BF55" s="171">
        <v>0</v>
      </c>
      <c r="BG55" s="171">
        <v>0</v>
      </c>
      <c r="BH55" s="171">
        <v>0</v>
      </c>
      <c r="BI55" s="171">
        <v>0</v>
      </c>
      <c r="BJ55" s="171">
        <v>0</v>
      </c>
      <c r="BK55" s="171">
        <v>0</v>
      </c>
      <c r="BL55" s="171">
        <v>7.1712679400526591</v>
      </c>
      <c r="BM55" s="171">
        <v>9.0179269739879757</v>
      </c>
      <c r="BN55" s="171">
        <v>11.632172436125684</v>
      </c>
      <c r="BO55" s="171">
        <v>11.786910656559987</v>
      </c>
      <c r="BP55" s="171">
        <v>11.422299523284272</v>
      </c>
      <c r="BQ55" s="171">
        <v>10.992464541554547</v>
      </c>
      <c r="BR55" s="171">
        <v>44.154080182894688</v>
      </c>
      <c r="BS55" s="171">
        <v>51.104292295536489</v>
      </c>
      <c r="BT55" s="171">
        <v>47.007313061417108</v>
      </c>
      <c r="BU55" s="171">
        <v>54.417352405489183</v>
      </c>
      <c r="BV55" s="171">
        <v>44.880561230066945</v>
      </c>
      <c r="BW55" s="171">
        <v>46.856261298930484</v>
      </c>
      <c r="BX55" s="171">
        <v>43.31334350407279</v>
      </c>
      <c r="BY55" s="171">
        <v>44.862053556964135</v>
      </c>
      <c r="BZ55" s="171">
        <v>44.183607479119118</v>
      </c>
      <c r="CA55" s="171">
        <v>43.305426579350225</v>
      </c>
      <c r="CB55" s="171">
        <v>42.274696786787423</v>
      </c>
      <c r="CC55" s="172">
        <v>41.378573653985946</v>
      </c>
    </row>
    <row r="56" spans="1:81" x14ac:dyDescent="0.4">
      <c r="A56" s="229"/>
      <c r="B56" s="243" t="s">
        <v>450</v>
      </c>
      <c r="AH56" s="171">
        <v>25.958193106173489</v>
      </c>
      <c r="AI56" s="171">
        <v>22.214211521905778</v>
      </c>
      <c r="AJ56" s="171">
        <v>18.648680291137115</v>
      </c>
      <c r="AK56" s="171">
        <v>16.871593933469203</v>
      </c>
      <c r="AL56" s="171">
        <v>15.714889041174517</v>
      </c>
      <c r="AM56" s="171">
        <v>14.998327240255366</v>
      </c>
      <c r="AN56" s="171">
        <v>14.191440600761675</v>
      </c>
      <c r="AO56" s="171">
        <v>13.443108747299448</v>
      </c>
      <c r="AP56" s="171">
        <v>10.326337588794267</v>
      </c>
      <c r="AQ56" s="171">
        <v>10.32680216569168</v>
      </c>
      <c r="AR56" s="171">
        <v>8.4795785432089517</v>
      </c>
      <c r="AS56" s="171">
        <v>9.1112417801237378</v>
      </c>
      <c r="AT56" s="171">
        <v>8.053006912205392</v>
      </c>
      <c r="AU56" s="171">
        <v>7.6276201034416928</v>
      </c>
      <c r="AV56" s="171">
        <v>7.0443770139992461</v>
      </c>
      <c r="AW56" s="171">
        <v>6.2046437869436106</v>
      </c>
      <c r="AX56" s="171">
        <v>5.1647416194531246</v>
      </c>
      <c r="AY56" s="171">
        <v>5.2716809177316701</v>
      </c>
      <c r="AZ56" s="171">
        <v>4.5404360259256302</v>
      </c>
      <c r="BA56" s="171">
        <v>4.046013837127588</v>
      </c>
      <c r="BB56" s="171">
        <v>3.0055830316747261</v>
      </c>
      <c r="BC56" s="171">
        <v>3.2755268374367672</v>
      </c>
      <c r="BD56" s="171">
        <v>3.1615480097155393</v>
      </c>
      <c r="BE56" s="171">
        <v>3.1159990741201504</v>
      </c>
      <c r="BF56" s="171">
        <v>2.6365952470312726</v>
      </c>
      <c r="BG56" s="171">
        <v>2.0353969782761974</v>
      </c>
      <c r="BH56" s="171">
        <v>1.7159557273114678</v>
      </c>
      <c r="BI56" s="171">
        <v>1.5573227044283926</v>
      </c>
      <c r="BJ56" s="171">
        <v>1.4903327450178099</v>
      </c>
      <c r="BK56" s="171">
        <v>1.4564320979648249</v>
      </c>
      <c r="BL56" s="171">
        <v>1.2283876396219353</v>
      </c>
      <c r="BM56" s="171">
        <v>1.0844647110872643</v>
      </c>
      <c r="BN56" s="171">
        <v>0.94782338672398381</v>
      </c>
      <c r="BO56" s="171">
        <v>0.76864680469984248</v>
      </c>
      <c r="BP56" s="171">
        <v>0.47235842056379612</v>
      </c>
      <c r="BQ56" s="171">
        <v>-7.2161416241835735E-3</v>
      </c>
      <c r="BR56" s="171">
        <v>-2.3528647135034166E-3</v>
      </c>
      <c r="BS56" s="171">
        <v>-2.5735521573502541E-3</v>
      </c>
      <c r="BT56" s="171">
        <v>-4.1574126217598026E-2</v>
      </c>
      <c r="BU56" s="171">
        <v>0</v>
      </c>
      <c r="BV56" s="171">
        <v>-2.4758844543224322E-2</v>
      </c>
      <c r="BW56" s="171">
        <v>-3.9330413287083497E-2</v>
      </c>
      <c r="BX56" s="171">
        <v>3.1049333490031252E-4</v>
      </c>
      <c r="BY56" s="171">
        <v>-1.3042248593969933E-3</v>
      </c>
      <c r="BZ56" s="171">
        <v>0</v>
      </c>
      <c r="CA56" s="171">
        <v>0</v>
      </c>
      <c r="CB56" s="171">
        <v>0</v>
      </c>
      <c r="CC56" s="172">
        <v>0</v>
      </c>
    </row>
    <row r="57" spans="1:81" x14ac:dyDescent="0.4">
      <c r="A57" s="229"/>
      <c r="B57" s="230" t="s">
        <v>256</v>
      </c>
      <c r="AH57" s="171">
        <v>0</v>
      </c>
      <c r="AI57" s="171">
        <v>0</v>
      </c>
      <c r="AJ57" s="171">
        <v>0</v>
      </c>
      <c r="AK57" s="171">
        <v>0</v>
      </c>
      <c r="AL57" s="171">
        <v>0</v>
      </c>
      <c r="AM57" s="171">
        <v>0</v>
      </c>
      <c r="AN57" s="171">
        <v>0</v>
      </c>
      <c r="AO57" s="171">
        <v>0</v>
      </c>
      <c r="AP57" s="171">
        <v>0</v>
      </c>
      <c r="AQ57" s="171">
        <v>0</v>
      </c>
      <c r="AR57" s="171">
        <v>0</v>
      </c>
      <c r="AS57" s="171">
        <v>0</v>
      </c>
      <c r="AT57" s="171">
        <v>0</v>
      </c>
      <c r="AU57" s="171">
        <v>0</v>
      </c>
      <c r="AV57" s="171">
        <v>0</v>
      </c>
      <c r="AW57" s="171">
        <v>0</v>
      </c>
      <c r="AX57" s="171">
        <v>6.0380492994418162</v>
      </c>
      <c r="AY57" s="171">
        <v>7.0027785380889442</v>
      </c>
      <c r="AZ57" s="171">
        <v>8.9400071535000336</v>
      </c>
      <c r="BA57" s="171">
        <v>8.162693228681043</v>
      </c>
      <c r="BB57" s="171">
        <v>13.413930066645117</v>
      </c>
      <c r="BC57" s="171">
        <v>17.002157240218462</v>
      </c>
      <c r="BD57" s="171">
        <v>18.768013430849862</v>
      </c>
      <c r="BE57" s="171">
        <v>22.433786460083116</v>
      </c>
      <c r="BF57" s="171">
        <v>30.037486019695436</v>
      </c>
      <c r="BG57" s="171">
        <v>28.854927745532066</v>
      </c>
      <c r="BH57" s="171">
        <v>29.943048857946202</v>
      </c>
      <c r="BI57" s="171">
        <v>65.76874016499049</v>
      </c>
      <c r="BJ57" s="171">
        <v>44.895516680523912</v>
      </c>
      <c r="BK57" s="171">
        <v>36.674637977033989</v>
      </c>
      <c r="BL57" s="171">
        <v>41.059382314882342</v>
      </c>
      <c r="BM57" s="171">
        <v>45.094174057319144</v>
      </c>
      <c r="BN57" s="171">
        <v>48.070791081709473</v>
      </c>
      <c r="BO57" s="171">
        <v>46.701130413517006</v>
      </c>
      <c r="BP57" s="171">
        <v>51.019105906634479</v>
      </c>
      <c r="BQ57" s="171">
        <v>54.216494349744224</v>
      </c>
      <c r="BR57" s="171">
        <v>52.692084092875625</v>
      </c>
      <c r="BS57" s="171">
        <v>53.740535696038961</v>
      </c>
      <c r="BT57" s="171">
        <v>48.000199367764232</v>
      </c>
      <c r="BU57" s="171">
        <v>45.978989023503843</v>
      </c>
      <c r="BV57" s="171">
        <v>48.993796455127175</v>
      </c>
      <c r="BW57" s="171">
        <v>44.609624195391035</v>
      </c>
      <c r="BX57" s="171">
        <v>39.34087932783283</v>
      </c>
      <c r="BY57" s="171">
        <v>42.678590262518384</v>
      </c>
      <c r="BZ57" s="171">
        <v>41.113160493754194</v>
      </c>
      <c r="CA57" s="171">
        <v>40.086256359479961</v>
      </c>
      <c r="CB57" s="171">
        <v>38.734200808986095</v>
      </c>
      <c r="CC57" s="172">
        <v>37.913127779164661</v>
      </c>
    </row>
    <row r="58" spans="1:81" ht="24.75" customHeight="1" x14ac:dyDescent="0.4">
      <c r="A58" s="229"/>
      <c r="B58" s="173" t="s">
        <v>434</v>
      </c>
      <c r="AH58" s="171">
        <v>20.766554484938791</v>
      </c>
      <c r="AI58" s="171">
        <v>17.771369217524622</v>
      </c>
      <c r="AJ58" s="171">
        <v>18.648680291137115</v>
      </c>
      <c r="AK58" s="171">
        <v>20.245912720163044</v>
      </c>
      <c r="AL58" s="171">
        <v>25.143822465879229</v>
      </c>
      <c r="AM58" s="171">
        <v>29.996654480510731</v>
      </c>
      <c r="AN58" s="171">
        <v>31.221169321675685</v>
      </c>
      <c r="AO58" s="171">
        <v>34.952082742978561</v>
      </c>
      <c r="AP58" s="171">
        <v>268.48477730865096</v>
      </c>
      <c r="AQ58" s="171">
        <v>449.16455357182116</v>
      </c>
      <c r="AR58" s="171">
        <v>397.97335637515835</v>
      </c>
      <c r="AS58" s="171">
        <v>391.09760415326849</v>
      </c>
      <c r="AT58" s="171">
        <v>409.38086458381372</v>
      </c>
      <c r="AU58" s="171">
        <v>529.42676897936292</v>
      </c>
      <c r="AV58" s="171">
        <v>625.93984812220742</v>
      </c>
      <c r="AW58" s="171">
        <v>781.55158051962917</v>
      </c>
      <c r="AX58" s="171">
        <v>919.28208949401676</v>
      </c>
      <c r="AY58" s="171">
        <v>1047.1274821626919</v>
      </c>
      <c r="AZ58" s="171">
        <v>1206.1982791946825</v>
      </c>
      <c r="BA58" s="171">
        <v>1225.812365235714</v>
      </c>
      <c r="BB58" s="171">
        <v>1264.9187776532644</v>
      </c>
      <c r="BC58" s="171">
        <v>1343.2525113476315</v>
      </c>
      <c r="BD58" s="171">
        <v>1370.5484507257397</v>
      </c>
      <c r="BE58" s="171">
        <v>1451.7143957603853</v>
      </c>
      <c r="BF58" s="171">
        <v>1513.4920994996469</v>
      </c>
      <c r="BG58" s="171">
        <v>1572.0144220447507</v>
      </c>
      <c r="BH58" s="171">
        <v>1589.8206520018498</v>
      </c>
      <c r="BI58" s="171">
        <v>1623.9932136139691</v>
      </c>
      <c r="BJ58" s="171">
        <v>1623.306938703138</v>
      </c>
      <c r="BK58" s="171">
        <v>1710.6171022886858</v>
      </c>
      <c r="BL58" s="171">
        <v>1773.64031457244</v>
      </c>
      <c r="BM58" s="171">
        <v>1914.6789789688257</v>
      </c>
      <c r="BN58" s="171">
        <v>1977.326243164981</v>
      </c>
      <c r="BO58" s="171">
        <v>2147.1416120809731</v>
      </c>
      <c r="BP58" s="171">
        <v>2339.9670734907754</v>
      </c>
      <c r="BQ58" s="171">
        <v>2490.5799523805304</v>
      </c>
      <c r="BR58" s="171">
        <v>2728.3955419241706</v>
      </c>
      <c r="BS58" s="171">
        <v>2970.3059439461026</v>
      </c>
      <c r="BT58" s="171">
        <v>3036.9595242987175</v>
      </c>
      <c r="BU58" s="171">
        <v>3166.8584640563458</v>
      </c>
      <c r="BV58" s="171">
        <v>3155.5814925095933</v>
      </c>
      <c r="BW58" s="171">
        <v>3139.8897191202973</v>
      </c>
      <c r="BX58" s="171">
        <v>3064.5017916274874</v>
      </c>
      <c r="BY58" s="171">
        <v>3307.357340181396</v>
      </c>
      <c r="BZ58" s="171">
        <v>3538.2747025126646</v>
      </c>
      <c r="CA58" s="171">
        <v>3710.4107627742214</v>
      </c>
      <c r="CB58" s="171">
        <v>3880.6071284061663</v>
      </c>
      <c r="CC58" s="172">
        <v>4050.2815007717891</v>
      </c>
    </row>
    <row r="59" spans="1:81" ht="24.75" customHeight="1" x14ac:dyDescent="0.4">
      <c r="A59" s="229"/>
      <c r="B59" s="173" t="s">
        <v>451</v>
      </c>
      <c r="AH59" s="171">
        <v>0</v>
      </c>
      <c r="AI59" s="171">
        <v>0</v>
      </c>
      <c r="AJ59" s="171">
        <v>0</v>
      </c>
      <c r="AK59" s="171">
        <v>0</v>
      </c>
      <c r="AL59" s="171">
        <v>0</v>
      </c>
      <c r="AM59" s="171">
        <v>0</v>
      </c>
      <c r="AN59" s="171">
        <v>0</v>
      </c>
      <c r="AO59" s="171">
        <v>0</v>
      </c>
      <c r="AP59" s="171">
        <v>0</v>
      </c>
      <c r="AQ59" s="171">
        <v>0</v>
      </c>
      <c r="AR59" s="171">
        <v>0</v>
      </c>
      <c r="AS59" s="171">
        <v>0</v>
      </c>
      <c r="AT59" s="171">
        <v>0</v>
      </c>
      <c r="AU59" s="171">
        <v>0</v>
      </c>
      <c r="AV59" s="171">
        <v>0</v>
      </c>
      <c r="AW59" s="171">
        <v>0</v>
      </c>
      <c r="AX59" s="171">
        <v>0</v>
      </c>
      <c r="AY59" s="171">
        <v>0</v>
      </c>
      <c r="AZ59" s="171">
        <v>0</v>
      </c>
      <c r="BA59" s="171">
        <v>0</v>
      </c>
      <c r="BB59" s="171">
        <v>0</v>
      </c>
      <c r="BC59" s="171">
        <v>0</v>
      </c>
      <c r="BD59" s="171">
        <v>399.69965941495207</v>
      </c>
      <c r="BE59" s="171">
        <v>521.01827908563155</v>
      </c>
      <c r="BF59" s="171">
        <v>573.5041150938406</v>
      </c>
      <c r="BG59" s="171">
        <v>563.32565234886658</v>
      </c>
      <c r="BH59" s="171">
        <v>476.15924457309109</v>
      </c>
      <c r="BI59" s="171">
        <v>418.74715984841066</v>
      </c>
      <c r="BJ59" s="171">
        <v>399.18873669528813</v>
      </c>
      <c r="BK59" s="171">
        <v>379.20543679879671</v>
      </c>
      <c r="BL59" s="171">
        <v>360.38942063126524</v>
      </c>
      <c r="BM59" s="171">
        <v>389.73118244073174</v>
      </c>
      <c r="BN59" s="171">
        <v>488.32428151023277</v>
      </c>
      <c r="BO59" s="171">
        <v>533.61510123296785</v>
      </c>
      <c r="BP59" s="171">
        <v>617.0604022996157</v>
      </c>
      <c r="BQ59" s="171">
        <v>665.30006993962695</v>
      </c>
      <c r="BR59" s="171">
        <v>689.03852832249231</v>
      </c>
      <c r="BS59" s="171">
        <v>727.79911335403619</v>
      </c>
      <c r="BT59" s="171">
        <v>737.70985575438192</v>
      </c>
      <c r="BU59" s="171">
        <v>842.89488824361638</v>
      </c>
      <c r="BV59" s="171">
        <v>997.75323139354134</v>
      </c>
      <c r="BW59" s="171">
        <v>575.09711441177149</v>
      </c>
      <c r="BX59" s="171">
        <v>473.08117694693402</v>
      </c>
      <c r="BY59" s="171">
        <v>332.29475242279227</v>
      </c>
      <c r="BZ59" s="171">
        <v>234.18336798002136</v>
      </c>
      <c r="CA59" s="171">
        <v>144.37627448121421</v>
      </c>
      <c r="CB59" s="171">
        <v>86.7922322247735</v>
      </c>
      <c r="CC59" s="172">
        <v>18.239328298013639</v>
      </c>
    </row>
    <row r="60" spans="1:81" s="235" customFormat="1" ht="24.75" customHeight="1" x14ac:dyDescent="0.4">
      <c r="A60" s="229"/>
      <c r="B60" s="173" t="s">
        <v>287</v>
      </c>
      <c r="C60" s="161"/>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71">
        <v>267.35471081561536</v>
      </c>
      <c r="AI60" s="171">
        <v>250.63916310574993</v>
      </c>
      <c r="AJ60" s="171">
        <v>270.83634244626808</v>
      </c>
      <c r="AK60" s="171">
        <v>397.45062631378499</v>
      </c>
      <c r="AL60" s="171">
        <v>475.29249388982339</v>
      </c>
      <c r="AM60" s="171">
        <v>536.05543130034994</v>
      </c>
      <c r="AN60" s="171">
        <v>572.76708406003115</v>
      </c>
      <c r="AO60" s="171">
        <v>605.9046741679731</v>
      </c>
      <c r="AP60" s="171">
        <v>627.23689386535727</v>
      </c>
      <c r="AQ60" s="171">
        <v>614.56464082896935</v>
      </c>
      <c r="AR60" s="171">
        <v>503.98071000072014</v>
      </c>
      <c r="AS60" s="171">
        <v>643.8483070551863</v>
      </c>
      <c r="AT60" s="171">
        <v>817.70491960950085</v>
      </c>
      <c r="AU60" s="171">
        <v>1022.6348970725226</v>
      </c>
      <c r="AV60" s="171">
        <v>1310.5604806808967</v>
      </c>
      <c r="AW60" s="171">
        <v>1704.6988999045161</v>
      </c>
      <c r="AX60" s="171">
        <v>2161.7894267617758</v>
      </c>
      <c r="AY60" s="171">
        <v>2443.7795671754075</v>
      </c>
      <c r="AZ60" s="171">
        <v>2673.3493055684344</v>
      </c>
      <c r="BA60" s="171">
        <v>2930.4865649672411</v>
      </c>
      <c r="BB60" s="171">
        <v>3179.0230372399624</v>
      </c>
      <c r="BC60" s="171">
        <v>3450.1171454883643</v>
      </c>
      <c r="BD60" s="171">
        <v>3640.8018923051673</v>
      </c>
      <c r="BE60" s="171">
        <v>3944.3929193300778</v>
      </c>
      <c r="BF60" s="171">
        <v>4571.1657401885841</v>
      </c>
      <c r="BG60" s="171">
        <v>4426.1047912096601</v>
      </c>
      <c r="BH60" s="171">
        <v>4643.8331153777808</v>
      </c>
      <c r="BI60" s="171">
        <v>4907.4951613492667</v>
      </c>
      <c r="BJ60" s="171">
        <v>5168.3083557330274</v>
      </c>
      <c r="BK60" s="171">
        <v>5341.383022774231</v>
      </c>
      <c r="BL60" s="171">
        <v>6365.4825873311802</v>
      </c>
      <c r="BM60" s="171">
        <v>7156.0941525529361</v>
      </c>
      <c r="BN60" s="171">
        <v>7544.2720289773933</v>
      </c>
      <c r="BO60" s="171">
        <v>8017.9501332488317</v>
      </c>
      <c r="BP60" s="171">
        <v>8379.5145251935483</v>
      </c>
      <c r="BQ60" s="171">
        <v>8517.8253144706869</v>
      </c>
      <c r="BR60" s="171">
        <v>9098.1396554617677</v>
      </c>
      <c r="BS60" s="171">
        <v>9489.9410868459181</v>
      </c>
      <c r="BT60" s="171">
        <v>9232.8686365694357</v>
      </c>
      <c r="BU60" s="171">
        <v>8860.8791274684754</v>
      </c>
      <c r="BV60" s="171">
        <v>8221.0271799618931</v>
      </c>
      <c r="BW60" s="171">
        <v>7321.4855354982365</v>
      </c>
      <c r="BX60" s="171">
        <v>6255.8808247347915</v>
      </c>
      <c r="BY60" s="171">
        <v>5669.5337622573215</v>
      </c>
      <c r="BZ60" s="171">
        <v>4909.8138415902749</v>
      </c>
      <c r="CA60" s="171">
        <v>3919.4983631054151</v>
      </c>
      <c r="CB60" s="171">
        <v>2683.6654031618036</v>
      </c>
      <c r="CC60" s="172">
        <v>1363.4399724435877</v>
      </c>
    </row>
    <row r="61" spans="1:81" x14ac:dyDescent="0.4">
      <c r="A61" s="229"/>
      <c r="B61" s="201" t="s">
        <v>437</v>
      </c>
      <c r="AH61" s="171">
        <v>0</v>
      </c>
      <c r="AI61" s="171">
        <v>0</v>
      </c>
      <c r="AJ61" s="171">
        <v>0</v>
      </c>
      <c r="AK61" s="171">
        <v>0</v>
      </c>
      <c r="AL61" s="171">
        <v>0</v>
      </c>
      <c r="AM61" s="171">
        <v>0</v>
      </c>
      <c r="AN61" s="171">
        <v>0</v>
      </c>
      <c r="AO61" s="171">
        <v>0</v>
      </c>
      <c r="AP61" s="171">
        <v>0</v>
      </c>
      <c r="AQ61" s="171">
        <v>0</v>
      </c>
      <c r="AR61" s="171">
        <v>0</v>
      </c>
      <c r="AS61" s="171">
        <v>0</v>
      </c>
      <c r="AT61" s="171">
        <v>0</v>
      </c>
      <c r="AU61" s="171">
        <v>0</v>
      </c>
      <c r="AV61" s="171">
        <v>0</v>
      </c>
      <c r="AW61" s="171">
        <v>0</v>
      </c>
      <c r="AX61" s="171">
        <v>0</v>
      </c>
      <c r="AY61" s="171">
        <v>0</v>
      </c>
      <c r="AZ61" s="171">
        <v>0</v>
      </c>
      <c r="BA61" s="171">
        <v>0</v>
      </c>
      <c r="BB61" s="171">
        <v>0</v>
      </c>
      <c r="BC61" s="171">
        <v>0</v>
      </c>
      <c r="BD61" s="171">
        <v>0</v>
      </c>
      <c r="BE61" s="171">
        <v>0</v>
      </c>
      <c r="BF61" s="171">
        <v>0</v>
      </c>
      <c r="BG61" s="171">
        <v>0</v>
      </c>
      <c r="BH61" s="171">
        <v>0</v>
      </c>
      <c r="BI61" s="171">
        <v>0</v>
      </c>
      <c r="BJ61" s="171">
        <v>0</v>
      </c>
      <c r="BK61" s="171">
        <v>0</v>
      </c>
      <c r="BL61" s="171">
        <v>0</v>
      </c>
      <c r="BM61" s="171">
        <v>0</v>
      </c>
      <c r="BN61" s="171">
        <v>0</v>
      </c>
      <c r="BO61" s="171">
        <v>0</v>
      </c>
      <c r="BP61" s="171">
        <v>0</v>
      </c>
      <c r="BQ61" s="171">
        <v>0</v>
      </c>
      <c r="BR61" s="171">
        <v>0</v>
      </c>
      <c r="BS61" s="171">
        <v>0</v>
      </c>
      <c r="BT61" s="171">
        <v>0</v>
      </c>
      <c r="BU61" s="171">
        <v>0</v>
      </c>
      <c r="BV61" s="171">
        <v>0</v>
      </c>
      <c r="BW61" s="171">
        <v>0</v>
      </c>
      <c r="BX61" s="171">
        <v>0</v>
      </c>
      <c r="BY61" s="171">
        <v>0</v>
      </c>
      <c r="BZ61" s="171">
        <v>0</v>
      </c>
      <c r="CA61" s="171">
        <v>0</v>
      </c>
      <c r="CB61" s="171">
        <v>0</v>
      </c>
      <c r="CC61" s="172">
        <v>0</v>
      </c>
    </row>
    <row r="62" spans="1:81" x14ac:dyDescent="0.4">
      <c r="A62" s="229"/>
      <c r="B62" s="230" t="s">
        <v>438</v>
      </c>
      <c r="AH62" s="171">
        <v>0</v>
      </c>
      <c r="AI62" s="171">
        <v>0</v>
      </c>
      <c r="AJ62" s="171">
        <v>0</v>
      </c>
      <c r="AK62" s="171">
        <v>0</v>
      </c>
      <c r="AL62" s="171">
        <v>0</v>
      </c>
      <c r="AM62" s="171">
        <v>0</v>
      </c>
      <c r="AN62" s="171">
        <v>0</v>
      </c>
      <c r="AO62" s="171">
        <v>0</v>
      </c>
      <c r="AP62" s="171">
        <v>0</v>
      </c>
      <c r="AQ62" s="171">
        <v>0</v>
      </c>
      <c r="AR62" s="171">
        <v>0</v>
      </c>
      <c r="AS62" s="171">
        <v>0</v>
      </c>
      <c r="AT62" s="171">
        <v>0</v>
      </c>
      <c r="AU62" s="171">
        <v>0</v>
      </c>
      <c r="AV62" s="171">
        <v>0</v>
      </c>
      <c r="AW62" s="171">
        <v>0</v>
      </c>
      <c r="AX62" s="171">
        <v>0</v>
      </c>
      <c r="AY62" s="171">
        <v>0</v>
      </c>
      <c r="AZ62" s="171">
        <v>0</v>
      </c>
      <c r="BA62" s="171">
        <v>0</v>
      </c>
      <c r="BB62" s="171">
        <v>0</v>
      </c>
      <c r="BC62" s="171">
        <v>0</v>
      </c>
      <c r="BD62" s="171">
        <v>0</v>
      </c>
      <c r="BE62" s="171">
        <v>0</v>
      </c>
      <c r="BF62" s="171">
        <v>0</v>
      </c>
      <c r="BG62" s="171">
        <v>0</v>
      </c>
      <c r="BH62" s="171">
        <v>0</v>
      </c>
      <c r="BI62" s="171">
        <v>0</v>
      </c>
      <c r="BJ62" s="171">
        <v>0</v>
      </c>
      <c r="BK62" s="171">
        <v>0</v>
      </c>
      <c r="BL62" s="171">
        <v>410.32863532208597</v>
      </c>
      <c r="BM62" s="171">
        <v>501.99294867552368</v>
      </c>
      <c r="BN62" s="171">
        <v>584.98067277074631</v>
      </c>
      <c r="BO62" s="171">
        <v>669.67600772702883</v>
      </c>
      <c r="BP62" s="171">
        <v>760.18500325624586</v>
      </c>
      <c r="BQ62" s="171">
        <v>829.32901195979946</v>
      </c>
      <c r="BR62" s="171">
        <v>919.12970693366969</v>
      </c>
      <c r="BS62" s="171">
        <v>1033.6067993592167</v>
      </c>
      <c r="BT62" s="171">
        <v>1065.6966741219051</v>
      </c>
      <c r="BU62" s="171">
        <v>1066.5100328909109</v>
      </c>
      <c r="BV62" s="171">
        <v>1028.5972793858327</v>
      </c>
      <c r="BW62" s="171">
        <v>902.79931468640802</v>
      </c>
      <c r="BX62" s="171">
        <v>679.15383706887417</v>
      </c>
      <c r="BY62" s="171">
        <v>512.90071908618779</v>
      </c>
      <c r="BZ62" s="171">
        <v>379.78334852496693</v>
      </c>
      <c r="CA62" s="171">
        <v>267.45828350483276</v>
      </c>
      <c r="CB62" s="171">
        <v>175.25170958776903</v>
      </c>
      <c r="CC62" s="172">
        <v>128.51507737080323</v>
      </c>
    </row>
    <row r="63" spans="1:81" x14ac:dyDescent="0.4">
      <c r="A63" s="229"/>
      <c r="B63" s="230" t="s">
        <v>440</v>
      </c>
      <c r="AH63" s="171">
        <v>0</v>
      </c>
      <c r="AI63" s="171">
        <v>0</v>
      </c>
      <c r="AJ63" s="171">
        <v>0</v>
      </c>
      <c r="AK63" s="171">
        <v>0</v>
      </c>
      <c r="AL63" s="171">
        <v>0</v>
      </c>
      <c r="AM63" s="171">
        <v>0</v>
      </c>
      <c r="AN63" s="171">
        <v>0</v>
      </c>
      <c r="AO63" s="171">
        <v>0</v>
      </c>
      <c r="AP63" s="171">
        <v>0</v>
      </c>
      <c r="AQ63" s="171">
        <v>0</v>
      </c>
      <c r="AR63" s="171">
        <v>0</v>
      </c>
      <c r="AS63" s="171">
        <v>0</v>
      </c>
      <c r="AT63" s="171">
        <v>0</v>
      </c>
      <c r="AU63" s="171">
        <v>0</v>
      </c>
      <c r="AV63" s="171">
        <v>0</v>
      </c>
      <c r="AW63" s="171">
        <v>0</v>
      </c>
      <c r="AX63" s="171">
        <v>0</v>
      </c>
      <c r="AY63" s="171">
        <v>0</v>
      </c>
      <c r="AZ63" s="171">
        <v>0</v>
      </c>
      <c r="BA63" s="171">
        <v>0</v>
      </c>
      <c r="BB63" s="171">
        <v>0</v>
      </c>
      <c r="BC63" s="171">
        <v>0</v>
      </c>
      <c r="BD63" s="171">
        <v>0</v>
      </c>
      <c r="BE63" s="171">
        <v>0</v>
      </c>
      <c r="BF63" s="171">
        <v>0</v>
      </c>
      <c r="BG63" s="171">
        <v>0</v>
      </c>
      <c r="BH63" s="171">
        <v>0</v>
      </c>
      <c r="BI63" s="171">
        <v>0</v>
      </c>
      <c r="BJ63" s="171">
        <v>0</v>
      </c>
      <c r="BK63" s="171">
        <v>0</v>
      </c>
      <c r="BL63" s="171">
        <v>129.42524826436065</v>
      </c>
      <c r="BM63" s="171">
        <v>161.51497604449943</v>
      </c>
      <c r="BN63" s="171">
        <v>192.42201807088392</v>
      </c>
      <c r="BO63" s="171">
        <v>222.30910159626785</v>
      </c>
      <c r="BP63" s="171">
        <v>268.17319320801386</v>
      </c>
      <c r="BQ63" s="171">
        <v>300.87320282237761</v>
      </c>
      <c r="BR63" s="171">
        <v>322.62139303344321</v>
      </c>
      <c r="BS63" s="171">
        <v>350.37101385778567</v>
      </c>
      <c r="BT63" s="171">
        <v>344.03506181327367</v>
      </c>
      <c r="BU63" s="171">
        <v>319.96533425942027</v>
      </c>
      <c r="BV63" s="171">
        <v>335.80220085572989</v>
      </c>
      <c r="BW63" s="171">
        <v>368.06369105993201</v>
      </c>
      <c r="BX63" s="171">
        <v>304.58740476576821</v>
      </c>
      <c r="BY63" s="171">
        <v>241.6296871192915</v>
      </c>
      <c r="BZ63" s="171">
        <v>194.93451631508657</v>
      </c>
      <c r="CA63" s="171">
        <v>154.83390942995993</v>
      </c>
      <c r="CB63" s="171">
        <v>129.28492371447012</v>
      </c>
      <c r="CC63" s="172">
        <v>122.3318429910825</v>
      </c>
    </row>
    <row r="64" spans="1:81" x14ac:dyDescent="0.4">
      <c r="A64" s="229"/>
      <c r="B64" s="230" t="s">
        <v>441</v>
      </c>
      <c r="AH64" s="171">
        <v>0</v>
      </c>
      <c r="AI64" s="171">
        <v>0</v>
      </c>
      <c r="AJ64" s="171">
        <v>0</v>
      </c>
      <c r="AK64" s="171">
        <v>0</v>
      </c>
      <c r="AL64" s="171">
        <v>0</v>
      </c>
      <c r="AM64" s="171">
        <v>0</v>
      </c>
      <c r="AN64" s="171">
        <v>0</v>
      </c>
      <c r="AO64" s="171">
        <v>0</v>
      </c>
      <c r="AP64" s="171">
        <v>0</v>
      </c>
      <c r="AQ64" s="171">
        <v>0</v>
      </c>
      <c r="AR64" s="171">
        <v>0</v>
      </c>
      <c r="AS64" s="171">
        <v>0</v>
      </c>
      <c r="AT64" s="171">
        <v>0</v>
      </c>
      <c r="AU64" s="171">
        <v>0</v>
      </c>
      <c r="AV64" s="171">
        <v>0</v>
      </c>
      <c r="AW64" s="171">
        <v>0</v>
      </c>
      <c r="AX64" s="171">
        <v>0</v>
      </c>
      <c r="AY64" s="171">
        <v>0</v>
      </c>
      <c r="AZ64" s="171">
        <v>0</v>
      </c>
      <c r="BA64" s="171">
        <v>0</v>
      </c>
      <c r="BB64" s="171">
        <v>0</v>
      </c>
      <c r="BC64" s="171">
        <v>0</v>
      </c>
      <c r="BD64" s="171">
        <v>0</v>
      </c>
      <c r="BE64" s="171">
        <v>0</v>
      </c>
      <c r="BF64" s="171">
        <v>0</v>
      </c>
      <c r="BG64" s="171">
        <v>0</v>
      </c>
      <c r="BH64" s="171">
        <v>0</v>
      </c>
      <c r="BI64" s="171">
        <v>0</v>
      </c>
      <c r="BJ64" s="171">
        <v>0</v>
      </c>
      <c r="BK64" s="171">
        <v>0</v>
      </c>
      <c r="BL64" s="171">
        <v>5825.728703744734</v>
      </c>
      <c r="BM64" s="171">
        <v>6492.5862278329123</v>
      </c>
      <c r="BN64" s="171">
        <v>6766.8693381357625</v>
      </c>
      <c r="BO64" s="171">
        <v>7125.9650239255361</v>
      </c>
      <c r="BP64" s="171">
        <v>7351.1563287292884</v>
      </c>
      <c r="BQ64" s="171">
        <v>7387.6230996885097</v>
      </c>
      <c r="BR64" s="171">
        <v>7856.3885554946546</v>
      </c>
      <c r="BS64" s="171">
        <v>8105.963273628915</v>
      </c>
      <c r="BT64" s="171">
        <v>7823.1369006342566</v>
      </c>
      <c r="BU64" s="171">
        <v>7474.4037603181432</v>
      </c>
      <c r="BV64" s="171">
        <v>6856.6276997203304</v>
      </c>
      <c r="BW64" s="171">
        <v>6050.6225297518959</v>
      </c>
      <c r="BX64" s="171">
        <v>5272.1395829001494</v>
      </c>
      <c r="BY64" s="171">
        <v>4915.0033560518414</v>
      </c>
      <c r="BZ64" s="171">
        <v>4335.0959767502218</v>
      </c>
      <c r="CA64" s="171">
        <v>3497.2061701706225</v>
      </c>
      <c r="CB64" s="171">
        <v>2379.1287698595643</v>
      </c>
      <c r="CC64" s="172">
        <v>1112.5930520817019</v>
      </c>
    </row>
    <row r="65" spans="1:81" x14ac:dyDescent="0.4">
      <c r="A65" s="229"/>
      <c r="B65" s="201" t="s">
        <v>442</v>
      </c>
      <c r="AH65" s="171">
        <v>0</v>
      </c>
      <c r="AI65" s="171">
        <v>0</v>
      </c>
      <c r="AJ65" s="171">
        <v>0</v>
      </c>
      <c r="AK65" s="171">
        <v>0</v>
      </c>
      <c r="AL65" s="171">
        <v>0</v>
      </c>
      <c r="AM65" s="171">
        <v>0</v>
      </c>
      <c r="AN65" s="171">
        <v>0</v>
      </c>
      <c r="AO65" s="171">
        <v>0</v>
      </c>
      <c r="AP65" s="171">
        <v>0</v>
      </c>
      <c r="AQ65" s="171">
        <v>0</v>
      </c>
      <c r="AR65" s="171">
        <v>0</v>
      </c>
      <c r="AS65" s="171">
        <v>0</v>
      </c>
      <c r="AT65" s="171">
        <v>0</v>
      </c>
      <c r="AU65" s="171">
        <v>0</v>
      </c>
      <c r="AV65" s="171">
        <v>0</v>
      </c>
      <c r="AW65" s="171">
        <v>0</v>
      </c>
      <c r="AX65" s="171">
        <v>0</v>
      </c>
      <c r="AY65" s="171">
        <v>0</v>
      </c>
      <c r="AZ65" s="171">
        <v>0</v>
      </c>
      <c r="BA65" s="171">
        <v>0</v>
      </c>
      <c r="BB65" s="171">
        <v>0</v>
      </c>
      <c r="BC65" s="171">
        <v>0</v>
      </c>
      <c r="BD65" s="171">
        <v>0</v>
      </c>
      <c r="BE65" s="171">
        <v>0</v>
      </c>
      <c r="BF65" s="171">
        <v>0</v>
      </c>
      <c r="BG65" s="171">
        <v>0</v>
      </c>
      <c r="BH65" s="171">
        <v>0</v>
      </c>
      <c r="BI65" s="171">
        <v>0</v>
      </c>
      <c r="BJ65" s="171">
        <v>0</v>
      </c>
      <c r="BK65" s="171">
        <v>0</v>
      </c>
      <c r="BL65" s="171">
        <v>0</v>
      </c>
      <c r="BM65" s="171">
        <v>0</v>
      </c>
      <c r="BN65" s="171">
        <v>0</v>
      </c>
      <c r="BO65" s="171">
        <v>0</v>
      </c>
      <c r="BP65" s="171">
        <v>0</v>
      </c>
      <c r="BQ65" s="171">
        <v>0</v>
      </c>
      <c r="BR65" s="171">
        <v>0</v>
      </c>
      <c r="BS65" s="171">
        <v>0</v>
      </c>
      <c r="BT65" s="171">
        <v>0</v>
      </c>
      <c r="BU65" s="171">
        <v>0</v>
      </c>
      <c r="BV65" s="171">
        <v>0</v>
      </c>
      <c r="BW65" s="171">
        <v>0</v>
      </c>
      <c r="BX65" s="171">
        <v>0</v>
      </c>
      <c r="BY65" s="171">
        <v>0</v>
      </c>
      <c r="BZ65" s="171">
        <v>0</v>
      </c>
      <c r="CA65" s="171">
        <v>0</v>
      </c>
      <c r="CB65" s="171">
        <v>0</v>
      </c>
      <c r="CC65" s="172">
        <v>0</v>
      </c>
    </row>
    <row r="66" spans="1:81" x14ac:dyDescent="0.4">
      <c r="A66" s="233"/>
      <c r="B66" s="234" t="s">
        <v>443</v>
      </c>
      <c r="C66" s="235"/>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7">
        <v>267.35471081561536</v>
      </c>
      <c r="AI66" s="237">
        <v>250.63916310574993</v>
      </c>
      <c r="AJ66" s="237">
        <v>270.83634244626808</v>
      </c>
      <c r="AK66" s="237">
        <v>397.45062631378499</v>
      </c>
      <c r="AL66" s="237">
        <v>475.29249388982339</v>
      </c>
      <c r="AM66" s="237">
        <v>536.05543130034994</v>
      </c>
      <c r="AN66" s="237">
        <v>572.76708406003115</v>
      </c>
      <c r="AO66" s="237">
        <v>605.9046741679731</v>
      </c>
      <c r="AP66" s="237">
        <v>627.23689386535727</v>
      </c>
      <c r="AQ66" s="237">
        <v>614.56464082896935</v>
      </c>
      <c r="AR66" s="237">
        <v>503.98071000072014</v>
      </c>
      <c r="AS66" s="237">
        <v>643.8483070551863</v>
      </c>
      <c r="AT66" s="237">
        <v>817.70491960950085</v>
      </c>
      <c r="AU66" s="237">
        <v>1022.6348970725226</v>
      </c>
      <c r="AV66" s="237">
        <v>1310.5604806808967</v>
      </c>
      <c r="AW66" s="237">
        <v>1704.6988999045161</v>
      </c>
      <c r="AX66" s="237">
        <v>2161.7894267617758</v>
      </c>
      <c r="AY66" s="237">
        <v>2443.7795671754075</v>
      </c>
      <c r="AZ66" s="237">
        <v>2673.3493055684344</v>
      </c>
      <c r="BA66" s="237">
        <v>2930.4865649672411</v>
      </c>
      <c r="BB66" s="237">
        <v>3179.0230372399624</v>
      </c>
      <c r="BC66" s="237">
        <v>3450.1171454883643</v>
      </c>
      <c r="BD66" s="237">
        <v>3640.8018923051673</v>
      </c>
      <c r="BE66" s="237">
        <v>3944.3929193300778</v>
      </c>
      <c r="BF66" s="237">
        <v>4571.1657401885841</v>
      </c>
      <c r="BG66" s="237">
        <v>4426.1047912096601</v>
      </c>
      <c r="BH66" s="237">
        <v>4643.8331153777808</v>
      </c>
      <c r="BI66" s="237">
        <v>4907.4951613492667</v>
      </c>
      <c r="BJ66" s="237">
        <v>5168.3083557330274</v>
      </c>
      <c r="BK66" s="237">
        <v>5341.383022774231</v>
      </c>
      <c r="BL66" s="237">
        <v>0</v>
      </c>
      <c r="BM66" s="237">
        <v>0</v>
      </c>
      <c r="BN66" s="237">
        <v>0</v>
      </c>
      <c r="BO66" s="237">
        <v>0</v>
      </c>
      <c r="BP66" s="237">
        <v>0</v>
      </c>
      <c r="BQ66" s="237">
        <v>0</v>
      </c>
      <c r="BR66" s="237">
        <v>0</v>
      </c>
      <c r="BS66" s="237">
        <v>0</v>
      </c>
      <c r="BT66" s="237">
        <v>0</v>
      </c>
      <c r="BU66" s="237">
        <v>0</v>
      </c>
      <c r="BV66" s="237">
        <v>0</v>
      </c>
      <c r="BW66" s="237">
        <v>0</v>
      </c>
      <c r="BX66" s="237">
        <v>0</v>
      </c>
      <c r="BY66" s="237">
        <v>0</v>
      </c>
      <c r="BZ66" s="237">
        <v>0</v>
      </c>
      <c r="CA66" s="237">
        <v>0</v>
      </c>
      <c r="CB66" s="237">
        <v>0</v>
      </c>
      <c r="CC66" s="238">
        <v>0</v>
      </c>
    </row>
    <row r="67" spans="1:81" ht="23.85" customHeight="1" x14ac:dyDescent="0.4">
      <c r="A67" s="233"/>
      <c r="B67" s="198" t="s">
        <v>444</v>
      </c>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71">
        <v>3998.2119002692975</v>
      </c>
      <c r="BX67" s="171">
        <v>6614.985069636934</v>
      </c>
      <c r="BY67" s="171">
        <v>8548.6471556204324</v>
      </c>
      <c r="BZ67" s="171">
        <v>11741.097218118357</v>
      </c>
      <c r="CA67" s="171">
        <v>15221.906162961597</v>
      </c>
      <c r="CB67" s="171">
        <v>18900.829174412029</v>
      </c>
      <c r="CC67" s="172">
        <v>23042.186261816085</v>
      </c>
    </row>
    <row r="68" spans="1:81" x14ac:dyDescent="0.4">
      <c r="A68" s="233"/>
      <c r="B68" s="201" t="s">
        <v>445</v>
      </c>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v>2574.5689553782636</v>
      </c>
      <c r="BX68" s="171">
        <v>4328.2624888897999</v>
      </c>
      <c r="BY68" s="171">
        <v>5297.4832885710484</v>
      </c>
      <c r="BZ68" s="171">
        <v>7314.571540686713</v>
      </c>
      <c r="CA68" s="171">
        <v>9589.992102027265</v>
      </c>
      <c r="CB68" s="171">
        <v>12107.305155333426</v>
      </c>
      <c r="CC68" s="172">
        <v>15121.948571094861</v>
      </c>
    </row>
    <row r="69" spans="1:81" x14ac:dyDescent="0.4">
      <c r="A69" s="233"/>
      <c r="B69" s="230" t="s">
        <v>446</v>
      </c>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v>1423.6429448910339</v>
      </c>
      <c r="BX69" s="171">
        <v>2286.7225807471336</v>
      </c>
      <c r="BY69" s="171">
        <v>3251.163867049383</v>
      </c>
      <c r="BZ69" s="171">
        <v>4426.5256774316449</v>
      </c>
      <c r="CA69" s="171">
        <v>5631.9140609343331</v>
      </c>
      <c r="CB69" s="171">
        <v>6793.5240190786035</v>
      </c>
      <c r="CC69" s="172">
        <v>7920.2376907212247</v>
      </c>
    </row>
    <row r="70" spans="1:81" ht="38.85" customHeight="1" x14ac:dyDescent="0.4">
      <c r="A70" s="229"/>
      <c r="B70" s="244" t="s">
        <v>452</v>
      </c>
      <c r="AH70" s="245">
        <v>1.1753762263674573E-2</v>
      </c>
      <c r="AI70" s="245">
        <v>1.0789139241080947E-2</v>
      </c>
      <c r="AJ70" s="245">
        <v>1.0761268539583346E-2</v>
      </c>
      <c r="AK70" s="245">
        <v>1.1318063464262243E-2</v>
      </c>
      <c r="AL70" s="245">
        <v>1.1486011329006804E-2</v>
      </c>
      <c r="AM70" s="245">
        <v>1.129115723938128E-2</v>
      </c>
      <c r="AN70" s="245">
        <v>1.1915417059681991E-2</v>
      </c>
      <c r="AO70" s="245">
        <v>1.2132918870058506E-2</v>
      </c>
      <c r="AP70" s="245">
        <v>1.2783878568811935E-2</v>
      </c>
      <c r="AQ70" s="245">
        <v>1.2694282917201682E-2</v>
      </c>
      <c r="AR70" s="245">
        <v>1.2672391051928144E-2</v>
      </c>
      <c r="AS70" s="245">
        <v>1.3105385105028643E-2</v>
      </c>
      <c r="AT70" s="245">
        <v>1.419440518421685E-2</v>
      </c>
      <c r="AU70" s="245">
        <v>1.6802866367487117E-2</v>
      </c>
      <c r="AV70" s="245">
        <v>1.9594291884969459E-2</v>
      </c>
      <c r="AW70" s="245">
        <v>2.1969213232751441E-2</v>
      </c>
      <c r="AX70" s="245">
        <v>2.3371517110847329E-2</v>
      </c>
      <c r="AY70" s="245">
        <v>2.4014872983091955E-2</v>
      </c>
      <c r="AZ70" s="245">
        <v>2.3991308643777857E-2</v>
      </c>
      <c r="BA70" s="245">
        <v>2.3737089740526046E-2</v>
      </c>
      <c r="BB70" s="245">
        <v>2.3365273940394071E-2</v>
      </c>
      <c r="BC70" s="245">
        <v>2.2852492829722838E-2</v>
      </c>
      <c r="BD70" s="245">
        <v>2.2912986310563377E-2</v>
      </c>
      <c r="BE70" s="245">
        <v>2.3408939231501849E-2</v>
      </c>
      <c r="BF70" s="245">
        <v>2.3168622531977268E-2</v>
      </c>
      <c r="BG70" s="245">
        <v>2.2745104522916386E-2</v>
      </c>
      <c r="BH70" s="245">
        <v>2.2096672576522439E-2</v>
      </c>
      <c r="BI70" s="245">
        <v>2.1428183678750122E-2</v>
      </c>
      <c r="BJ70" s="245">
        <v>2.110607790608433E-2</v>
      </c>
      <c r="BK70" s="245">
        <v>2.1261369981697174E-2</v>
      </c>
      <c r="BL70" s="245">
        <v>2.2427307629468811E-2</v>
      </c>
      <c r="BM70" s="245">
        <v>2.4434502543398788E-2</v>
      </c>
      <c r="BN70" s="245">
        <v>2.4196869192029208E-2</v>
      </c>
      <c r="BO70" s="245">
        <v>2.4481395248140626E-2</v>
      </c>
      <c r="BP70" s="245">
        <v>2.4725882397196437E-2</v>
      </c>
      <c r="BQ70" s="245">
        <v>2.4092880959251679E-2</v>
      </c>
      <c r="BR70" s="245">
        <v>2.4919539937830641E-2</v>
      </c>
      <c r="BS70" s="245">
        <v>2.5336259165507528E-2</v>
      </c>
      <c r="BT70" s="245">
        <v>2.4783071284479274E-2</v>
      </c>
      <c r="BU70" s="245">
        <v>2.5036105716506593E-2</v>
      </c>
      <c r="BV70" s="245">
        <v>2.474749782163636E-2</v>
      </c>
      <c r="BW70" s="245">
        <v>2.4614155765276941E-2</v>
      </c>
      <c r="BX70" s="245">
        <v>2.6705677534082772E-2</v>
      </c>
      <c r="BY70" s="245">
        <v>2.5616110431047029E-2</v>
      </c>
      <c r="BZ70" s="245">
        <v>2.5747457631865988E-2</v>
      </c>
      <c r="CA70" s="245">
        <v>2.6134307130186982E-2</v>
      </c>
      <c r="CB70" s="245">
        <v>2.6141461059157139E-2</v>
      </c>
      <c r="CC70" s="246">
        <v>2.6064254644898463E-2</v>
      </c>
    </row>
    <row r="71" spans="1:81" s="158" customFormat="1" ht="45" customHeight="1" thickBot="1" x14ac:dyDescent="0.4">
      <c r="A71" s="247"/>
      <c r="B71" s="248" t="s">
        <v>453</v>
      </c>
      <c r="C71" s="249"/>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73">
        <v>2.8336058073965331E-2</v>
      </c>
      <c r="AI71" s="73">
        <v>2.6291425208285504E-2</v>
      </c>
      <c r="AJ71" s="73">
        <v>2.5063979376793735E-2</v>
      </c>
      <c r="AK71" s="73">
        <v>2.6310430597291486E-2</v>
      </c>
      <c r="AL71" s="73">
        <v>2.6528819328560757E-2</v>
      </c>
      <c r="AM71" s="73">
        <v>2.6332907928979896E-2</v>
      </c>
      <c r="AN71" s="73">
        <v>2.8014460081032505E-2</v>
      </c>
      <c r="AO71" s="73">
        <v>3.0008926949686984E-2</v>
      </c>
      <c r="AP71" s="73">
        <v>3.2619533539490424E-2</v>
      </c>
      <c r="AQ71" s="73">
        <v>3.4144799085733979E-2</v>
      </c>
      <c r="AR71" s="73">
        <v>3.6706604684245289E-2</v>
      </c>
      <c r="AS71" s="73">
        <v>3.7750679568926394E-2</v>
      </c>
      <c r="AT71" s="73">
        <v>4.0677630939861223E-2</v>
      </c>
      <c r="AU71" s="73">
        <v>4.5699070881212958E-2</v>
      </c>
      <c r="AV71" s="73">
        <v>5.082236492549129E-2</v>
      </c>
      <c r="AW71" s="73">
        <v>5.7870711991579164E-2</v>
      </c>
      <c r="AX71" s="73">
        <v>6.2051828341705036E-2</v>
      </c>
      <c r="AY71" s="73">
        <v>6.4253387090011022E-2</v>
      </c>
      <c r="AZ71" s="73">
        <v>6.7465399116091299E-2</v>
      </c>
      <c r="BA71" s="73">
        <v>6.6555990103475751E-2</v>
      </c>
      <c r="BB71" s="73">
        <v>6.6584206875463459E-2</v>
      </c>
      <c r="BC71" s="73">
        <v>6.5389073585413737E-2</v>
      </c>
      <c r="BD71" s="73">
        <v>6.4945395624542976E-2</v>
      </c>
      <c r="BE71" s="73">
        <v>6.4327141882352029E-2</v>
      </c>
      <c r="BF71" s="73">
        <v>6.1892771473235297E-2</v>
      </c>
      <c r="BG71" s="73">
        <v>5.8551829486606768E-2</v>
      </c>
      <c r="BH71" s="73">
        <v>5.5277321436192947E-2</v>
      </c>
      <c r="BI71" s="73">
        <v>5.3693992794525545E-2</v>
      </c>
      <c r="BJ71" s="73">
        <v>5.3048989782934763E-2</v>
      </c>
      <c r="BK71" s="73">
        <v>5.2965855160751543E-2</v>
      </c>
      <c r="BL71" s="73">
        <v>5.1389124099334355E-2</v>
      </c>
      <c r="BM71" s="73">
        <v>5.2795377178333741E-2</v>
      </c>
      <c r="BN71" s="73">
        <v>5.2856391342387954E-2</v>
      </c>
      <c r="BO71" s="73">
        <v>5.4792664282818516E-2</v>
      </c>
      <c r="BP71" s="73">
        <v>5.5990304904802245E-2</v>
      </c>
      <c r="BQ71" s="73">
        <v>5.6632119621394264E-2</v>
      </c>
      <c r="BR71" s="73">
        <v>5.9370851903405984E-2</v>
      </c>
      <c r="BS71" s="73">
        <v>6.1742178692660375E-2</v>
      </c>
      <c r="BT71" s="73">
        <v>6.1409744776260274E-2</v>
      </c>
      <c r="BU71" s="73">
        <v>6.2297262840167948E-2</v>
      </c>
      <c r="BV71" s="73">
        <v>6.2697630843489033E-2</v>
      </c>
      <c r="BW71" s="73">
        <v>6.1780276660121217E-2</v>
      </c>
      <c r="BX71" s="73">
        <v>4.7456689304732458E-2</v>
      </c>
      <c r="BY71" s="73">
        <v>5.6203518609721476E-2</v>
      </c>
      <c r="BZ71" s="73">
        <v>6.1111425145849337E-2</v>
      </c>
      <c r="CA71" s="73">
        <v>6.2089469422388577E-2</v>
      </c>
      <c r="CB71" s="73">
        <v>6.2300355003356296E-2</v>
      </c>
      <c r="CC71" s="74">
        <v>6.2138699574741052E-2</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7"/>
  <sheetViews>
    <sheetView zoomScale="70" zoomScaleNormal="70" workbookViewId="0">
      <pane xSplit="3" ySplit="3" topLeftCell="BT4" activePane="bottomRight" state="frozen"/>
      <selection pane="topRight" activeCell="D1" sqref="D1"/>
      <selection pane="bottomLeft" activeCell="A4" sqref="A4"/>
      <selection pane="bottomRight" activeCell="BX17" sqref="BX17"/>
    </sheetView>
  </sheetViews>
  <sheetFormatPr defaultColWidth="9.1328125" defaultRowHeight="15" x14ac:dyDescent="0.4"/>
  <cols>
    <col min="1" max="1" width="23.1328125" style="255" bestFit="1" customWidth="1"/>
    <col min="2" max="2" width="75.73046875" style="255" customWidth="1"/>
    <col min="3" max="3" width="25.73046875" style="255" customWidth="1"/>
    <col min="4" max="33" width="12.73046875" style="152" customWidth="1"/>
    <col min="34" max="75" width="12.73046875" style="151"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2"/>
      <c r="BW1" s="252"/>
      <c r="BX1" s="252"/>
    </row>
    <row r="2" spans="1:81" ht="30" x14ac:dyDescent="0.4">
      <c r="A2" s="44" t="s">
        <v>45</v>
      </c>
      <c r="B2" s="18" t="s">
        <v>454</v>
      </c>
      <c r="C2" s="254"/>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257"/>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s="262" customFormat="1" ht="27" customHeight="1" x14ac:dyDescent="0.4">
      <c r="A4" s="258"/>
      <c r="B4" s="259" t="s">
        <v>129</v>
      </c>
      <c r="C4" s="49"/>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260">
        <f t="shared" ref="AH4:CC4" si="0">AH5+AH8+AH9</f>
        <v>0</v>
      </c>
      <c r="AI4" s="260">
        <f t="shared" si="0"/>
        <v>0</v>
      </c>
      <c r="AJ4" s="260">
        <f t="shared" si="0"/>
        <v>0</v>
      </c>
      <c r="AK4" s="260">
        <f t="shared" si="0"/>
        <v>0</v>
      </c>
      <c r="AL4" s="260">
        <f t="shared" si="0"/>
        <v>0</v>
      </c>
      <c r="AM4" s="260">
        <f t="shared" si="0"/>
        <v>0</v>
      </c>
      <c r="AN4" s="260">
        <f t="shared" si="0"/>
        <v>0</v>
      </c>
      <c r="AO4" s="260">
        <f t="shared" si="0"/>
        <v>0</v>
      </c>
      <c r="AP4" s="260">
        <f t="shared" si="0"/>
        <v>0</v>
      </c>
      <c r="AQ4" s="260">
        <f t="shared" si="0"/>
        <v>0</v>
      </c>
      <c r="AR4" s="260">
        <f t="shared" si="0"/>
        <v>0</v>
      </c>
      <c r="AS4" s="260">
        <f t="shared" si="0"/>
        <v>0</v>
      </c>
      <c r="AT4" s="260">
        <f t="shared" si="0"/>
        <v>0</v>
      </c>
      <c r="AU4" s="260">
        <f t="shared" si="0"/>
        <v>0</v>
      </c>
      <c r="AV4" s="260">
        <f t="shared" si="0"/>
        <v>0</v>
      </c>
      <c r="AW4" s="260">
        <f t="shared" si="0"/>
        <v>0</v>
      </c>
      <c r="AX4" s="260">
        <f t="shared" si="0"/>
        <v>0</v>
      </c>
      <c r="AY4" s="260">
        <f t="shared" si="0"/>
        <v>0</v>
      </c>
      <c r="AZ4" s="260">
        <f t="shared" si="0"/>
        <v>0</v>
      </c>
      <c r="BA4" s="260">
        <f t="shared" si="0"/>
        <v>0</v>
      </c>
      <c r="BB4" s="260">
        <f t="shared" si="0"/>
        <v>0</v>
      </c>
      <c r="BC4" s="260">
        <f t="shared" si="0"/>
        <v>1055.1934053951668</v>
      </c>
      <c r="BD4" s="260">
        <f t="shared" si="0"/>
        <v>4298.3955376594622</v>
      </c>
      <c r="BE4" s="260">
        <f t="shared" si="0"/>
        <v>5456.0631067141403</v>
      </c>
      <c r="BF4" s="260">
        <f t="shared" si="0"/>
        <v>6393.3457175844296</v>
      </c>
      <c r="BG4" s="260">
        <f t="shared" si="0"/>
        <v>22010.312745466406</v>
      </c>
      <c r="BH4" s="260">
        <f t="shared" si="0"/>
        <v>24645.492708469083</v>
      </c>
      <c r="BI4" s="260">
        <f t="shared" si="0"/>
        <v>26646.292862825088</v>
      </c>
      <c r="BJ4" s="260">
        <f t="shared" si="0"/>
        <v>28112.189894940955</v>
      </c>
      <c r="BK4" s="260">
        <f t="shared" si="0"/>
        <v>29852.232863006771</v>
      </c>
      <c r="BL4" s="260">
        <f t="shared" si="0"/>
        <v>34499.87459385398</v>
      </c>
      <c r="BM4" s="260">
        <f t="shared" si="0"/>
        <v>38681.891926545424</v>
      </c>
      <c r="BN4" s="260">
        <f t="shared" si="0"/>
        <v>40144.943247684183</v>
      </c>
      <c r="BO4" s="260">
        <f t="shared" si="0"/>
        <v>40734.30500840248</v>
      </c>
      <c r="BP4" s="260">
        <f t="shared" si="0"/>
        <v>40650.064026954497</v>
      </c>
      <c r="BQ4" s="260">
        <f t="shared" si="0"/>
        <v>39776.502600914617</v>
      </c>
      <c r="BR4" s="260">
        <f t="shared" si="0"/>
        <v>39944.99936755612</v>
      </c>
      <c r="BS4" s="260">
        <f t="shared" si="0"/>
        <v>38940.621440013667</v>
      </c>
      <c r="BT4" s="260">
        <f t="shared" si="0"/>
        <v>37859.499599770577</v>
      </c>
      <c r="BU4" s="260">
        <f t="shared" si="0"/>
        <v>36360.714714278081</v>
      </c>
      <c r="BV4" s="260">
        <f t="shared" si="0"/>
        <v>33414.906598249443</v>
      </c>
      <c r="BW4" s="260">
        <f t="shared" si="0"/>
        <v>28704.961313238557</v>
      </c>
      <c r="BX4" s="260">
        <f>BX5+BX8+BX9</f>
        <v>25743.123166568632</v>
      </c>
      <c r="BY4" s="260">
        <f t="shared" si="0"/>
        <v>21371.9666887071</v>
      </c>
      <c r="BZ4" s="260">
        <f t="shared" si="0"/>
        <v>19094.817518413136</v>
      </c>
      <c r="CA4" s="260">
        <f t="shared" si="0"/>
        <v>17201.515109811964</v>
      </c>
      <c r="CB4" s="260">
        <f t="shared" si="0"/>
        <v>15403.399069705125</v>
      </c>
      <c r="CC4" s="261">
        <f t="shared" si="0"/>
        <v>13785.789955597133</v>
      </c>
    </row>
    <row r="5" spans="1:81" s="265" customFormat="1" ht="25.5" customHeight="1" x14ac:dyDescent="0.4">
      <c r="A5" s="263"/>
      <c r="B5" s="264" t="s">
        <v>125</v>
      </c>
      <c r="C5" s="49"/>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151">
        <f t="shared" ref="AH5:CC5" si="1">SUM(AH6:AH7)</f>
        <v>0</v>
      </c>
      <c r="AI5" s="151">
        <f t="shared" si="1"/>
        <v>0</v>
      </c>
      <c r="AJ5" s="151">
        <f t="shared" si="1"/>
        <v>0</v>
      </c>
      <c r="AK5" s="151">
        <f t="shared" si="1"/>
        <v>0</v>
      </c>
      <c r="AL5" s="151">
        <f t="shared" si="1"/>
        <v>0</v>
      </c>
      <c r="AM5" s="151">
        <f t="shared" si="1"/>
        <v>0</v>
      </c>
      <c r="AN5" s="151">
        <f t="shared" si="1"/>
        <v>0</v>
      </c>
      <c r="AO5" s="151">
        <f t="shared" si="1"/>
        <v>0</v>
      </c>
      <c r="AP5" s="151">
        <f t="shared" si="1"/>
        <v>0</v>
      </c>
      <c r="AQ5" s="151">
        <f t="shared" si="1"/>
        <v>0</v>
      </c>
      <c r="AR5" s="151">
        <f t="shared" si="1"/>
        <v>0</v>
      </c>
      <c r="AS5" s="151">
        <f t="shared" si="1"/>
        <v>0</v>
      </c>
      <c r="AT5" s="151">
        <f t="shared" si="1"/>
        <v>0</v>
      </c>
      <c r="AU5" s="151">
        <f t="shared" si="1"/>
        <v>0</v>
      </c>
      <c r="AV5" s="151">
        <f t="shared" si="1"/>
        <v>0</v>
      </c>
      <c r="AW5" s="151">
        <f t="shared" si="1"/>
        <v>0</v>
      </c>
      <c r="AX5" s="151">
        <f t="shared" si="1"/>
        <v>0</v>
      </c>
      <c r="AY5" s="151">
        <f t="shared" si="1"/>
        <v>0</v>
      </c>
      <c r="AZ5" s="151">
        <f t="shared" si="1"/>
        <v>0</v>
      </c>
      <c r="BA5" s="151">
        <f t="shared" si="1"/>
        <v>0</v>
      </c>
      <c r="BB5" s="151">
        <f t="shared" si="1"/>
        <v>0</v>
      </c>
      <c r="BC5" s="151">
        <f t="shared" si="1"/>
        <v>1055.1934053951668</v>
      </c>
      <c r="BD5" s="151">
        <f t="shared" si="1"/>
        <v>4298.3955376594622</v>
      </c>
      <c r="BE5" s="151">
        <f t="shared" si="1"/>
        <v>5456.0631067141403</v>
      </c>
      <c r="BF5" s="151">
        <f t="shared" si="1"/>
        <v>6393.3457175844296</v>
      </c>
      <c r="BG5" s="151">
        <f t="shared" si="1"/>
        <v>12874.042214362229</v>
      </c>
      <c r="BH5" s="151">
        <f t="shared" si="1"/>
        <v>15327.744681119742</v>
      </c>
      <c r="BI5" s="151">
        <f t="shared" si="1"/>
        <v>16712.419139780723</v>
      </c>
      <c r="BJ5" s="151">
        <f t="shared" si="1"/>
        <v>18031.167082408345</v>
      </c>
      <c r="BK5" s="151">
        <f t="shared" si="1"/>
        <v>19342.611810079608</v>
      </c>
      <c r="BL5" s="151">
        <f t="shared" si="1"/>
        <v>23268.818200331018</v>
      </c>
      <c r="BM5" s="151">
        <f t="shared" si="1"/>
        <v>26651.727024537067</v>
      </c>
      <c r="BN5" s="151">
        <f t="shared" si="1"/>
        <v>27878.190651787692</v>
      </c>
      <c r="BO5" s="151">
        <f t="shared" si="1"/>
        <v>28782.150059510313</v>
      </c>
      <c r="BP5" s="151">
        <f t="shared" si="1"/>
        <v>28831.585150247833</v>
      </c>
      <c r="BQ5" s="151">
        <f t="shared" si="1"/>
        <v>28653.770756574129</v>
      </c>
      <c r="BR5" s="151">
        <f t="shared" si="1"/>
        <v>28669.151591086669</v>
      </c>
      <c r="BS5" s="151">
        <f t="shared" si="1"/>
        <v>27519.381376018566</v>
      </c>
      <c r="BT5" s="151">
        <f t="shared" si="1"/>
        <v>26432.849603012408</v>
      </c>
      <c r="BU5" s="151">
        <f t="shared" si="1"/>
        <v>24978.384564681259</v>
      </c>
      <c r="BV5" s="151">
        <f t="shared" si="1"/>
        <v>22005.060518270217</v>
      </c>
      <c r="BW5" s="151">
        <f t="shared" si="1"/>
        <v>17320.852831826982</v>
      </c>
      <c r="BX5" s="151">
        <f t="shared" si="1"/>
        <v>14201.107445804988</v>
      </c>
      <c r="BY5" s="151">
        <f t="shared" si="1"/>
        <v>9583.4711348122382</v>
      </c>
      <c r="BZ5" s="151">
        <f t="shared" si="1"/>
        <v>7076.8071227147047</v>
      </c>
      <c r="CA5" s="151">
        <f t="shared" si="1"/>
        <v>4997.4384406299059</v>
      </c>
      <c r="CB5" s="151">
        <f t="shared" si="1"/>
        <v>3111.2608878539991</v>
      </c>
      <c r="CC5" s="174">
        <f t="shared" si="1"/>
        <v>1365.5081195089163</v>
      </c>
    </row>
    <row r="6" spans="1:81" s="265" customFormat="1" x14ac:dyDescent="0.4">
      <c r="A6" s="263"/>
      <c r="B6" s="155" t="s">
        <v>455</v>
      </c>
      <c r="C6" s="60"/>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19">
        <v>0</v>
      </c>
      <c r="AI6" s="119">
        <v>0</v>
      </c>
      <c r="AJ6" s="119">
        <v>0</v>
      </c>
      <c r="AK6" s="119">
        <v>0</v>
      </c>
      <c r="AL6" s="119">
        <v>0</v>
      </c>
      <c r="AM6" s="119">
        <v>0</v>
      </c>
      <c r="AN6" s="119">
        <v>0</v>
      </c>
      <c r="AO6" s="119">
        <v>0</v>
      </c>
      <c r="AP6" s="119">
        <v>0</v>
      </c>
      <c r="AQ6" s="119">
        <v>0</v>
      </c>
      <c r="AR6" s="119">
        <v>0</v>
      </c>
      <c r="AS6" s="119">
        <v>0</v>
      </c>
      <c r="AT6" s="119">
        <v>0</v>
      </c>
      <c r="AU6" s="119">
        <v>0</v>
      </c>
      <c r="AV6" s="119">
        <v>0</v>
      </c>
      <c r="AW6" s="119">
        <v>0</v>
      </c>
      <c r="AX6" s="119">
        <v>0</v>
      </c>
      <c r="AY6" s="119">
        <v>0</v>
      </c>
      <c r="AZ6" s="119">
        <v>0</v>
      </c>
      <c r="BA6" s="119">
        <v>0</v>
      </c>
      <c r="BB6" s="119">
        <v>0</v>
      </c>
      <c r="BC6" s="119">
        <v>0</v>
      </c>
      <c r="BD6" s="119">
        <v>0</v>
      </c>
      <c r="BE6" s="119">
        <v>0</v>
      </c>
      <c r="BF6" s="119">
        <v>0</v>
      </c>
      <c r="BG6" s="119">
        <v>12874.042214362229</v>
      </c>
      <c r="BH6" s="119">
        <v>15327.744681119742</v>
      </c>
      <c r="BI6" s="119">
        <v>16712.419139780723</v>
      </c>
      <c r="BJ6" s="119">
        <v>18031.167082408345</v>
      </c>
      <c r="BK6" s="119">
        <v>19342.611810079608</v>
      </c>
      <c r="BL6" s="119">
        <v>23268.818200331018</v>
      </c>
      <c r="BM6" s="119">
        <v>26651.727024537067</v>
      </c>
      <c r="BN6" s="119">
        <v>27878.190651787692</v>
      </c>
      <c r="BO6" s="119">
        <v>28782.150059510313</v>
      </c>
      <c r="BP6" s="119">
        <v>28831.585150247833</v>
      </c>
      <c r="BQ6" s="119">
        <v>28653.770756574129</v>
      </c>
      <c r="BR6" s="119">
        <v>28669.151591086669</v>
      </c>
      <c r="BS6" s="119">
        <v>27519.381376018566</v>
      </c>
      <c r="BT6" s="119">
        <v>26432.849603012408</v>
      </c>
      <c r="BU6" s="119">
        <v>24978.384564681259</v>
      </c>
      <c r="BV6" s="119">
        <v>22005.060518270217</v>
      </c>
      <c r="BW6" s="119">
        <v>17320.852831826982</v>
      </c>
      <c r="BX6" s="119">
        <v>14201.107445804988</v>
      </c>
      <c r="BY6" s="119">
        <v>9583.4711348122382</v>
      </c>
      <c r="BZ6" s="119">
        <v>7076.8071227147047</v>
      </c>
      <c r="CA6" s="119">
        <v>4997.4384406299059</v>
      </c>
      <c r="CB6" s="119">
        <v>3111.2608878539991</v>
      </c>
      <c r="CC6" s="120">
        <v>1365.5081195089163</v>
      </c>
    </row>
    <row r="7" spans="1:81" s="265" customFormat="1" x14ac:dyDescent="0.4">
      <c r="A7" s="263"/>
      <c r="B7" s="155" t="s">
        <v>456</v>
      </c>
      <c r="C7" s="60"/>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19">
        <v>0</v>
      </c>
      <c r="AI7" s="119">
        <v>0</v>
      </c>
      <c r="AJ7" s="119">
        <v>0</v>
      </c>
      <c r="AK7" s="119">
        <v>0</v>
      </c>
      <c r="AL7" s="119">
        <v>0</v>
      </c>
      <c r="AM7" s="119">
        <v>0</v>
      </c>
      <c r="AN7" s="119">
        <v>0</v>
      </c>
      <c r="AO7" s="119">
        <v>0</v>
      </c>
      <c r="AP7" s="119">
        <v>0</v>
      </c>
      <c r="AQ7" s="119">
        <v>0</v>
      </c>
      <c r="AR7" s="119">
        <v>0</v>
      </c>
      <c r="AS7" s="119">
        <v>0</v>
      </c>
      <c r="AT7" s="119">
        <v>0</v>
      </c>
      <c r="AU7" s="119">
        <v>0</v>
      </c>
      <c r="AV7" s="119">
        <v>0</v>
      </c>
      <c r="AW7" s="119">
        <v>0</v>
      </c>
      <c r="AX7" s="119">
        <v>0</v>
      </c>
      <c r="AY7" s="119">
        <v>0</v>
      </c>
      <c r="AZ7" s="119">
        <v>0</v>
      </c>
      <c r="BA7" s="119">
        <v>0</v>
      </c>
      <c r="BB7" s="119">
        <v>0</v>
      </c>
      <c r="BC7" s="119">
        <v>1055.1934053951668</v>
      </c>
      <c r="BD7" s="119">
        <v>4298.3955376594622</v>
      </c>
      <c r="BE7" s="119">
        <v>5456.0631067141403</v>
      </c>
      <c r="BF7" s="119">
        <v>6393.3457175844296</v>
      </c>
      <c r="BG7" s="119">
        <v>0</v>
      </c>
      <c r="BH7" s="119">
        <v>0</v>
      </c>
      <c r="BI7" s="119">
        <v>0</v>
      </c>
      <c r="BJ7" s="119">
        <v>0</v>
      </c>
      <c r="BK7" s="119">
        <v>0</v>
      </c>
      <c r="BL7" s="119">
        <v>0</v>
      </c>
      <c r="BM7" s="119">
        <v>0</v>
      </c>
      <c r="BN7" s="119">
        <v>0</v>
      </c>
      <c r="BO7" s="119">
        <v>0</v>
      </c>
      <c r="BP7" s="119">
        <v>0</v>
      </c>
      <c r="BQ7" s="119">
        <v>0</v>
      </c>
      <c r="BR7" s="119">
        <v>0</v>
      </c>
      <c r="BS7" s="119">
        <v>0</v>
      </c>
      <c r="BT7" s="119">
        <v>0</v>
      </c>
      <c r="BU7" s="119">
        <v>0</v>
      </c>
      <c r="BV7" s="119">
        <v>0</v>
      </c>
      <c r="BW7" s="119">
        <v>0</v>
      </c>
      <c r="BX7" s="119">
        <v>0</v>
      </c>
      <c r="BY7" s="119">
        <v>0</v>
      </c>
      <c r="BZ7" s="119">
        <v>0</v>
      </c>
      <c r="CA7" s="119">
        <v>0</v>
      </c>
      <c r="CB7" s="119">
        <v>0</v>
      </c>
      <c r="CC7" s="120">
        <v>0</v>
      </c>
    </row>
    <row r="8" spans="1:81" s="265" customFormat="1" ht="25.5" customHeight="1" x14ac:dyDescent="0.4">
      <c r="A8" s="263"/>
      <c r="B8" s="59" t="s">
        <v>457</v>
      </c>
      <c r="C8" s="266"/>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19">
        <v>0</v>
      </c>
      <c r="AI8" s="119">
        <v>0</v>
      </c>
      <c r="AJ8" s="119">
        <v>0</v>
      </c>
      <c r="AK8" s="119">
        <v>0</v>
      </c>
      <c r="AL8" s="119">
        <v>0</v>
      </c>
      <c r="AM8" s="119">
        <v>0</v>
      </c>
      <c r="AN8" s="119">
        <v>0</v>
      </c>
      <c r="AO8" s="119">
        <v>0</v>
      </c>
      <c r="AP8" s="119">
        <v>0</v>
      </c>
      <c r="AQ8" s="119">
        <v>0</v>
      </c>
      <c r="AR8" s="119">
        <v>0</v>
      </c>
      <c r="AS8" s="119">
        <v>0</v>
      </c>
      <c r="AT8" s="119">
        <v>0</v>
      </c>
      <c r="AU8" s="119">
        <v>0</v>
      </c>
      <c r="AV8" s="119">
        <v>0</v>
      </c>
      <c r="AW8" s="119">
        <v>0</v>
      </c>
      <c r="AX8" s="119">
        <v>0</v>
      </c>
      <c r="AY8" s="119">
        <v>0</v>
      </c>
      <c r="AZ8" s="119">
        <v>0</v>
      </c>
      <c r="BA8" s="119">
        <v>0</v>
      </c>
      <c r="BB8" s="119">
        <v>0</v>
      </c>
      <c r="BC8" s="119">
        <v>0</v>
      </c>
      <c r="BD8" s="119">
        <v>0</v>
      </c>
      <c r="BE8" s="119">
        <v>0</v>
      </c>
      <c r="BF8" s="119">
        <v>0</v>
      </c>
      <c r="BG8" s="119">
        <v>9116.2705311041791</v>
      </c>
      <c r="BH8" s="119">
        <v>9279.9480273493427</v>
      </c>
      <c r="BI8" s="119">
        <v>9453.7507217152688</v>
      </c>
      <c r="BJ8" s="119">
        <v>9825.8937967826078</v>
      </c>
      <c r="BK8" s="119">
        <v>10261.521438727163</v>
      </c>
      <c r="BL8" s="119">
        <v>10900.406863522961</v>
      </c>
      <c r="BM8" s="119">
        <v>11445.824221207107</v>
      </c>
      <c r="BN8" s="119">
        <v>11771.076595896493</v>
      </c>
      <c r="BO8" s="119">
        <v>11787.966948892166</v>
      </c>
      <c r="BP8" s="119">
        <v>11780.394876706658</v>
      </c>
      <c r="BQ8" s="119">
        <v>11062.285844340486</v>
      </c>
      <c r="BR8" s="119">
        <v>11198.376776469457</v>
      </c>
      <c r="BS8" s="119">
        <v>11294.499063995099</v>
      </c>
      <c r="BT8" s="119">
        <v>11255.341996758169</v>
      </c>
      <c r="BU8" s="119">
        <v>11216.154630799829</v>
      </c>
      <c r="BV8" s="119">
        <v>11169.567591257417</v>
      </c>
      <c r="BW8" s="119">
        <v>11080.967233861602</v>
      </c>
      <c r="BX8" s="119">
        <v>11213.741444150939</v>
      </c>
      <c r="BY8" s="119">
        <v>11262.897291026507</v>
      </c>
      <c r="BZ8" s="119">
        <v>11364.898619855292</v>
      </c>
      <c r="CA8" s="119">
        <v>11424.012936706958</v>
      </c>
      <c r="CB8" s="119">
        <v>11414.791377399026</v>
      </c>
      <c r="CC8" s="120">
        <v>11457.31223265438</v>
      </c>
    </row>
    <row r="9" spans="1:81" s="265" customFormat="1" ht="25.5" customHeight="1" x14ac:dyDescent="0.4">
      <c r="A9" s="263"/>
      <c r="B9" s="264" t="s">
        <v>458</v>
      </c>
      <c r="C9" s="266"/>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19">
        <f t="shared" ref="AH9:CC9" si="2">SUM(AH10:AH13)</f>
        <v>0</v>
      </c>
      <c r="AI9" s="119">
        <f t="shared" si="2"/>
        <v>0</v>
      </c>
      <c r="AJ9" s="119">
        <f t="shared" si="2"/>
        <v>0</v>
      </c>
      <c r="AK9" s="119">
        <f t="shared" si="2"/>
        <v>0</v>
      </c>
      <c r="AL9" s="119">
        <f t="shared" si="2"/>
        <v>0</v>
      </c>
      <c r="AM9" s="119">
        <f t="shared" si="2"/>
        <v>0</v>
      </c>
      <c r="AN9" s="119">
        <f t="shared" si="2"/>
        <v>0</v>
      </c>
      <c r="AO9" s="119">
        <f t="shared" si="2"/>
        <v>0</v>
      </c>
      <c r="AP9" s="119">
        <f t="shared" si="2"/>
        <v>0</v>
      </c>
      <c r="AQ9" s="119">
        <f t="shared" si="2"/>
        <v>0</v>
      </c>
      <c r="AR9" s="119">
        <f t="shared" si="2"/>
        <v>0</v>
      </c>
      <c r="AS9" s="119">
        <f t="shared" si="2"/>
        <v>0</v>
      </c>
      <c r="AT9" s="119">
        <f t="shared" si="2"/>
        <v>0</v>
      </c>
      <c r="AU9" s="119">
        <f t="shared" si="2"/>
        <v>0</v>
      </c>
      <c r="AV9" s="119">
        <f t="shared" si="2"/>
        <v>0</v>
      </c>
      <c r="AW9" s="119">
        <f t="shared" si="2"/>
        <v>0</v>
      </c>
      <c r="AX9" s="119">
        <f t="shared" si="2"/>
        <v>0</v>
      </c>
      <c r="AY9" s="119">
        <f t="shared" si="2"/>
        <v>0</v>
      </c>
      <c r="AZ9" s="119">
        <f t="shared" si="2"/>
        <v>0</v>
      </c>
      <c r="BA9" s="119">
        <f t="shared" si="2"/>
        <v>0</v>
      </c>
      <c r="BB9" s="119">
        <f t="shared" si="2"/>
        <v>0</v>
      </c>
      <c r="BC9" s="119">
        <f t="shared" si="2"/>
        <v>0</v>
      </c>
      <c r="BD9" s="119">
        <f t="shared" si="2"/>
        <v>0</v>
      </c>
      <c r="BE9" s="119">
        <f t="shared" si="2"/>
        <v>0</v>
      </c>
      <c r="BF9" s="119">
        <f t="shared" si="2"/>
        <v>0</v>
      </c>
      <c r="BG9" s="119">
        <f t="shared" si="2"/>
        <v>20</v>
      </c>
      <c r="BH9" s="119">
        <f t="shared" si="2"/>
        <v>37.799999999999997</v>
      </c>
      <c r="BI9" s="119">
        <f t="shared" si="2"/>
        <v>480.12300132909712</v>
      </c>
      <c r="BJ9" s="119">
        <f t="shared" si="2"/>
        <v>255.12901574999998</v>
      </c>
      <c r="BK9" s="119">
        <f t="shared" si="2"/>
        <v>248.09961419999996</v>
      </c>
      <c r="BL9" s="119">
        <f t="shared" si="2"/>
        <v>330.64953000000003</v>
      </c>
      <c r="BM9" s="119">
        <f t="shared" si="2"/>
        <v>584.34068080125064</v>
      </c>
      <c r="BN9" s="119">
        <f t="shared" si="2"/>
        <v>495.67599999999999</v>
      </c>
      <c r="BO9" s="119">
        <f t="shared" si="2"/>
        <v>164.18799999999999</v>
      </c>
      <c r="BP9" s="119">
        <f t="shared" si="2"/>
        <v>38.083999999999996</v>
      </c>
      <c r="BQ9" s="119">
        <f t="shared" si="2"/>
        <v>60.445999999999998</v>
      </c>
      <c r="BR9" s="119">
        <f t="shared" si="2"/>
        <v>77.471000000000004</v>
      </c>
      <c r="BS9" s="119">
        <f t="shared" si="2"/>
        <v>126.741</v>
      </c>
      <c r="BT9" s="119">
        <f t="shared" si="2"/>
        <v>171.30799999999996</v>
      </c>
      <c r="BU9" s="119">
        <f t="shared" si="2"/>
        <v>166.17551879699249</v>
      </c>
      <c r="BV9" s="119">
        <f t="shared" si="2"/>
        <v>240.27848872180451</v>
      </c>
      <c r="BW9" s="119">
        <f t="shared" si="2"/>
        <v>303.14124754997306</v>
      </c>
      <c r="BX9" s="119">
        <f t="shared" si="2"/>
        <v>328.27427661270434</v>
      </c>
      <c r="BY9" s="119">
        <f t="shared" si="2"/>
        <v>525.5982628683571</v>
      </c>
      <c r="BZ9" s="119">
        <f t="shared" si="2"/>
        <v>653.11177584313793</v>
      </c>
      <c r="CA9" s="119">
        <f t="shared" si="2"/>
        <v>780.06373247510123</v>
      </c>
      <c r="CB9" s="119">
        <f t="shared" si="2"/>
        <v>877.34680445210029</v>
      </c>
      <c r="CC9" s="120">
        <f t="shared" si="2"/>
        <v>962.96960343383626</v>
      </c>
    </row>
    <row r="10" spans="1:81" s="265" customFormat="1" x14ac:dyDescent="0.4">
      <c r="A10" s="263"/>
      <c r="B10" s="231" t="s">
        <v>459</v>
      </c>
      <c r="C10" s="266"/>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19">
        <v>0</v>
      </c>
      <c r="AI10" s="119">
        <v>0</v>
      </c>
      <c r="AJ10" s="119">
        <v>0</v>
      </c>
      <c r="AK10" s="119">
        <v>0</v>
      </c>
      <c r="AL10" s="119">
        <v>0</v>
      </c>
      <c r="AM10" s="119">
        <v>0</v>
      </c>
      <c r="AN10" s="119">
        <v>0</v>
      </c>
      <c r="AO10" s="119">
        <v>0</v>
      </c>
      <c r="AP10" s="119">
        <v>0</v>
      </c>
      <c r="AQ10" s="119">
        <v>0</v>
      </c>
      <c r="AR10" s="119">
        <v>0</v>
      </c>
      <c r="AS10" s="119">
        <v>0</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430.12300132909712</v>
      </c>
      <c r="BJ10" s="119">
        <v>248.43701574999997</v>
      </c>
      <c r="BK10" s="119">
        <v>205.29961419999995</v>
      </c>
      <c r="BL10" s="119">
        <v>287.18713000000002</v>
      </c>
      <c r="BM10" s="119">
        <v>375.84635547314184</v>
      </c>
      <c r="BN10" s="119">
        <v>330.87599999999998</v>
      </c>
      <c r="BO10" s="119">
        <v>83.781999999999996</v>
      </c>
      <c r="BP10" s="119">
        <v>0.53100000000000003</v>
      </c>
      <c r="BQ10" s="119">
        <v>0.216</v>
      </c>
      <c r="BR10" s="119">
        <v>1.0999999999999999E-2</v>
      </c>
      <c r="BS10" s="119">
        <v>5.0000000000000001E-3</v>
      </c>
      <c r="BT10" s="119">
        <v>4.0000000000000001E-3</v>
      </c>
      <c r="BU10" s="119">
        <v>2E-3</v>
      </c>
      <c r="BV10" s="119">
        <v>0</v>
      </c>
      <c r="BW10" s="119">
        <v>0.01</v>
      </c>
      <c r="BX10" s="119">
        <v>0.01</v>
      </c>
      <c r="BY10" s="119">
        <v>0.01</v>
      </c>
      <c r="BZ10" s="119">
        <v>0.01</v>
      </c>
      <c r="CA10" s="119">
        <v>0.01</v>
      </c>
      <c r="CB10" s="119">
        <v>0.01</v>
      </c>
      <c r="CC10" s="120">
        <v>0.01</v>
      </c>
    </row>
    <row r="11" spans="1:81" s="269" customFormat="1" x14ac:dyDescent="0.4">
      <c r="A11" s="267"/>
      <c r="B11" s="268" t="s">
        <v>460</v>
      </c>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162.45132532810879</v>
      </c>
      <c r="BN11" s="119">
        <v>111.17099999999999</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20">
        <v>0</v>
      </c>
    </row>
    <row r="12" spans="1:81" s="269" customFormat="1" x14ac:dyDescent="0.4">
      <c r="A12" s="267"/>
      <c r="B12" s="268" t="s">
        <v>461</v>
      </c>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119">
        <v>0</v>
      </c>
      <c r="AI12" s="119">
        <v>0</v>
      </c>
      <c r="AJ12" s="119">
        <v>0</v>
      </c>
      <c r="AK12" s="119">
        <v>0</v>
      </c>
      <c r="AL12" s="119">
        <v>0</v>
      </c>
      <c r="AM12" s="119">
        <v>0</v>
      </c>
      <c r="AN12" s="119">
        <v>0</v>
      </c>
      <c r="AO12" s="119">
        <v>0</v>
      </c>
      <c r="AP12" s="119">
        <v>0</v>
      </c>
      <c r="AQ12" s="119">
        <v>0</v>
      </c>
      <c r="AR12" s="119">
        <v>0</v>
      </c>
      <c r="AS12" s="119">
        <v>0</v>
      </c>
      <c r="AT12" s="119">
        <v>0</v>
      </c>
      <c r="AU12" s="119">
        <v>0</v>
      </c>
      <c r="AV12" s="119">
        <v>0</v>
      </c>
      <c r="AW12" s="119">
        <v>0</v>
      </c>
      <c r="AX12" s="119">
        <v>0</v>
      </c>
      <c r="AY12" s="119">
        <v>0</v>
      </c>
      <c r="AZ12" s="119">
        <v>0</v>
      </c>
      <c r="BA12" s="119">
        <v>0</v>
      </c>
      <c r="BB12" s="119">
        <v>0</v>
      </c>
      <c r="BC12" s="119">
        <v>0</v>
      </c>
      <c r="BD12" s="119">
        <v>0</v>
      </c>
      <c r="BE12" s="119">
        <v>0</v>
      </c>
      <c r="BF12" s="119">
        <v>0</v>
      </c>
      <c r="BG12" s="119">
        <v>20</v>
      </c>
      <c r="BH12" s="119">
        <v>37.799999999999997</v>
      </c>
      <c r="BI12" s="119">
        <v>50</v>
      </c>
      <c r="BJ12" s="119">
        <v>6.6919999999999993</v>
      </c>
      <c r="BK12" s="119">
        <v>42.8</v>
      </c>
      <c r="BL12" s="119">
        <v>43.462400000000002</v>
      </c>
      <c r="BM12" s="119">
        <v>46.042999999999999</v>
      </c>
      <c r="BN12" s="119">
        <v>53.629000000000005</v>
      </c>
      <c r="BO12" s="119">
        <v>80.406000000000006</v>
      </c>
      <c r="BP12" s="119">
        <v>37.552999999999997</v>
      </c>
      <c r="BQ12" s="119">
        <v>60.23</v>
      </c>
      <c r="BR12" s="119">
        <v>71.89200000000001</v>
      </c>
      <c r="BS12" s="119">
        <v>99.076000000000008</v>
      </c>
      <c r="BT12" s="119">
        <v>129.22799999999998</v>
      </c>
      <c r="BU12" s="119">
        <v>87.447518796992483</v>
      </c>
      <c r="BV12" s="119">
        <v>76.759488721804502</v>
      </c>
      <c r="BW12" s="119">
        <v>69.958015037593981</v>
      </c>
      <c r="BX12" s="119">
        <v>84.532601503759395</v>
      </c>
      <c r="BY12" s="119">
        <v>86.475879699248111</v>
      </c>
      <c r="BZ12" s="119">
        <v>88.419157894736841</v>
      </c>
      <c r="CA12" s="119">
        <v>89.390796992481199</v>
      </c>
      <c r="CB12" s="119">
        <v>91.334075187969916</v>
      </c>
      <c r="CC12" s="120">
        <v>91.334075187969916</v>
      </c>
    </row>
    <row r="13" spans="1:81" s="269" customFormat="1" ht="25.5" customHeight="1" x14ac:dyDescent="0.4">
      <c r="A13" s="267"/>
      <c r="B13" s="268" t="s">
        <v>462</v>
      </c>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119">
        <v>0</v>
      </c>
      <c r="AI13" s="119">
        <v>0</v>
      </c>
      <c r="AJ13" s="119">
        <v>0</v>
      </c>
      <c r="AK13" s="119">
        <v>0</v>
      </c>
      <c r="AL13" s="119">
        <v>0</v>
      </c>
      <c r="AM13" s="119">
        <v>0</v>
      </c>
      <c r="AN13" s="119">
        <v>0</v>
      </c>
      <c r="AO13" s="119">
        <v>0</v>
      </c>
      <c r="AP13" s="119">
        <v>0</v>
      </c>
      <c r="AQ13" s="119">
        <v>0</v>
      </c>
      <c r="AR13" s="119">
        <v>0</v>
      </c>
      <c r="AS13" s="119">
        <v>0</v>
      </c>
      <c r="AT13" s="119">
        <v>0</v>
      </c>
      <c r="AU13" s="119">
        <v>0</v>
      </c>
      <c r="AV13" s="119">
        <v>0</v>
      </c>
      <c r="AW13" s="119">
        <v>0</v>
      </c>
      <c r="AX13" s="119">
        <v>0</v>
      </c>
      <c r="AY13" s="119">
        <v>0</v>
      </c>
      <c r="AZ13" s="119">
        <v>0</v>
      </c>
      <c r="BA13" s="119">
        <v>0</v>
      </c>
      <c r="BB13" s="119">
        <v>0</v>
      </c>
      <c r="BC13" s="119">
        <v>0</v>
      </c>
      <c r="BD13" s="119">
        <v>0</v>
      </c>
      <c r="BE13" s="119">
        <v>0</v>
      </c>
      <c r="BF13" s="119">
        <v>0</v>
      </c>
      <c r="BG13" s="119">
        <v>0</v>
      </c>
      <c r="BH13" s="119">
        <v>0</v>
      </c>
      <c r="BI13" s="119">
        <v>0</v>
      </c>
      <c r="BJ13" s="119">
        <v>0</v>
      </c>
      <c r="BK13" s="119">
        <v>0</v>
      </c>
      <c r="BL13" s="119">
        <v>0</v>
      </c>
      <c r="BM13" s="119">
        <v>0</v>
      </c>
      <c r="BN13" s="119">
        <v>0</v>
      </c>
      <c r="BO13" s="119">
        <v>0</v>
      </c>
      <c r="BP13" s="119">
        <v>0</v>
      </c>
      <c r="BQ13" s="119">
        <v>0</v>
      </c>
      <c r="BR13" s="119">
        <v>5.5680000000000005</v>
      </c>
      <c r="BS13" s="119">
        <v>27.66</v>
      </c>
      <c r="BT13" s="119">
        <v>42.076000000000001</v>
      </c>
      <c r="BU13" s="119">
        <v>78.725999999999999</v>
      </c>
      <c r="BV13" s="119">
        <v>163.51900000000001</v>
      </c>
      <c r="BW13" s="119">
        <v>233.17323251237906</v>
      </c>
      <c r="BX13" s="119">
        <v>243.73167510894496</v>
      </c>
      <c r="BY13" s="119">
        <v>439.11238316910897</v>
      </c>
      <c r="BZ13" s="119">
        <v>564.68261794840112</v>
      </c>
      <c r="CA13" s="119">
        <v>690.66293548262001</v>
      </c>
      <c r="CB13" s="119">
        <v>786.00272926413038</v>
      </c>
      <c r="CC13" s="120">
        <v>871.62552824586635</v>
      </c>
    </row>
    <row r="14" spans="1:81" x14ac:dyDescent="0.4">
      <c r="A14" s="271"/>
      <c r="B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5"/>
      <c r="BY14" s="275"/>
      <c r="BZ14" s="275"/>
      <c r="CA14" s="275"/>
      <c r="CB14" s="275"/>
      <c r="CC14" s="276"/>
    </row>
    <row r="15" spans="1:81" s="265" customFormat="1" ht="40.35" customHeight="1" x14ac:dyDescent="0.4">
      <c r="A15" s="277"/>
      <c r="B15" s="278" t="s">
        <v>454</v>
      </c>
      <c r="C15" s="279"/>
      <c r="D15" s="52" t="s">
        <v>137</v>
      </c>
      <c r="E15" s="52" t="s">
        <v>138</v>
      </c>
      <c r="F15" s="52" t="s">
        <v>139</v>
      </c>
      <c r="G15" s="52" t="s">
        <v>140</v>
      </c>
      <c r="H15" s="52" t="s">
        <v>141</v>
      </c>
      <c r="I15" s="52" t="s">
        <v>142</v>
      </c>
      <c r="J15" s="52" t="s">
        <v>143</v>
      </c>
      <c r="K15" s="52" t="s">
        <v>144</v>
      </c>
      <c r="L15" s="52" t="s">
        <v>145</v>
      </c>
      <c r="M15" s="52" t="s">
        <v>146</v>
      </c>
      <c r="N15" s="52" t="s">
        <v>147</v>
      </c>
      <c r="O15" s="52" t="s">
        <v>148</v>
      </c>
      <c r="P15" s="52" t="s">
        <v>149</v>
      </c>
      <c r="Q15" s="52" t="s">
        <v>150</v>
      </c>
      <c r="R15" s="52" t="s">
        <v>151</v>
      </c>
      <c r="S15" s="52" t="s">
        <v>152</v>
      </c>
      <c r="T15" s="52" t="s">
        <v>153</v>
      </c>
      <c r="U15" s="52" t="s">
        <v>154</v>
      </c>
      <c r="V15" s="52" t="s">
        <v>155</v>
      </c>
      <c r="W15" s="52" t="s">
        <v>156</v>
      </c>
      <c r="X15" s="52" t="s">
        <v>157</v>
      </c>
      <c r="Y15" s="52" t="s">
        <v>158</v>
      </c>
      <c r="Z15" s="52" t="s">
        <v>159</v>
      </c>
      <c r="AA15" s="52" t="s">
        <v>160</v>
      </c>
      <c r="AB15" s="52" t="s">
        <v>161</v>
      </c>
      <c r="AC15" s="52" t="s">
        <v>162</v>
      </c>
      <c r="AD15" s="52" t="s">
        <v>163</v>
      </c>
      <c r="AE15" s="52" t="s">
        <v>164</v>
      </c>
      <c r="AF15" s="52" t="s">
        <v>165</v>
      </c>
      <c r="AG15" s="52" t="s">
        <v>166</v>
      </c>
      <c r="AH15" s="52" t="s">
        <v>167</v>
      </c>
      <c r="AI15" s="52" t="s">
        <v>168</v>
      </c>
      <c r="AJ15" s="52" t="s">
        <v>169</v>
      </c>
      <c r="AK15" s="52" t="s">
        <v>170</v>
      </c>
      <c r="AL15" s="52" t="s">
        <v>171</v>
      </c>
      <c r="AM15" s="52" t="s">
        <v>172</v>
      </c>
      <c r="AN15" s="52" t="s">
        <v>173</v>
      </c>
      <c r="AO15" s="52" t="s">
        <v>174</v>
      </c>
      <c r="AP15" s="52" t="s">
        <v>175</v>
      </c>
      <c r="AQ15" s="52" t="s">
        <v>176</v>
      </c>
      <c r="AR15" s="52" t="s">
        <v>177</v>
      </c>
      <c r="AS15" s="52" t="s">
        <v>178</v>
      </c>
      <c r="AT15" s="52" t="s">
        <v>179</v>
      </c>
      <c r="AU15" s="52" t="s">
        <v>180</v>
      </c>
      <c r="AV15" s="52" t="s">
        <v>181</v>
      </c>
      <c r="AW15" s="52" t="s">
        <v>182</v>
      </c>
      <c r="AX15" s="52" t="s">
        <v>183</v>
      </c>
      <c r="AY15" s="52" t="s">
        <v>85</v>
      </c>
      <c r="AZ15" s="52" t="s">
        <v>86</v>
      </c>
      <c r="BA15" s="52" t="s">
        <v>87</v>
      </c>
      <c r="BB15" s="52" t="s">
        <v>88</v>
      </c>
      <c r="BC15" s="52" t="s">
        <v>89</v>
      </c>
      <c r="BD15" s="52" t="s">
        <v>90</v>
      </c>
      <c r="BE15" s="52" t="s">
        <v>91</v>
      </c>
      <c r="BF15" s="52" t="s">
        <v>92</v>
      </c>
      <c r="BG15" s="52" t="s">
        <v>93</v>
      </c>
      <c r="BH15" s="52" t="s">
        <v>94</v>
      </c>
      <c r="BI15" s="52" t="s">
        <v>95</v>
      </c>
      <c r="BJ15" s="52" t="s">
        <v>96</v>
      </c>
      <c r="BK15" s="52" t="s">
        <v>97</v>
      </c>
      <c r="BL15" s="52" t="s">
        <v>98</v>
      </c>
      <c r="BM15" s="52" t="s">
        <v>99</v>
      </c>
      <c r="BN15" s="52" t="s">
        <v>100</v>
      </c>
      <c r="BO15" s="52" t="s">
        <v>101</v>
      </c>
      <c r="BP15" s="52" t="s">
        <v>102</v>
      </c>
      <c r="BQ15" s="52" t="s">
        <v>103</v>
      </c>
      <c r="BR15" s="52" t="s">
        <v>104</v>
      </c>
      <c r="BS15" s="52" t="s">
        <v>105</v>
      </c>
      <c r="BT15" s="52" t="s">
        <v>106</v>
      </c>
      <c r="BU15" s="52" t="s">
        <v>107</v>
      </c>
      <c r="BV15" s="52" t="s">
        <v>108</v>
      </c>
      <c r="BW15" s="52" t="s">
        <v>109</v>
      </c>
      <c r="BX15" s="52" t="s">
        <v>110</v>
      </c>
      <c r="BY15" s="52" t="s">
        <v>111</v>
      </c>
      <c r="BZ15" s="52" t="s">
        <v>112</v>
      </c>
      <c r="CA15" s="52" t="s">
        <v>113</v>
      </c>
      <c r="CB15" s="52" t="s">
        <v>114</v>
      </c>
      <c r="CC15" s="53" t="s">
        <v>115</v>
      </c>
    </row>
    <row r="16" spans="1:81" s="265" customFormat="1" x14ac:dyDescent="0.4">
      <c r="A16" s="277"/>
      <c r="B16" s="280" t="s">
        <v>299</v>
      </c>
      <c r="C16" s="281"/>
      <c r="D16" s="224" t="s">
        <v>116</v>
      </c>
      <c r="E16" s="224" t="s">
        <v>116</v>
      </c>
      <c r="F16" s="224" t="s">
        <v>116</v>
      </c>
      <c r="G16" s="224" t="s">
        <v>116</v>
      </c>
      <c r="H16" s="224" t="s">
        <v>116</v>
      </c>
      <c r="I16" s="224" t="s">
        <v>116</v>
      </c>
      <c r="J16" s="224" t="s">
        <v>116</v>
      </c>
      <c r="K16" s="224" t="s">
        <v>116</v>
      </c>
      <c r="L16" s="224" t="s">
        <v>116</v>
      </c>
      <c r="M16" s="224" t="s">
        <v>116</v>
      </c>
      <c r="N16" s="224" t="s">
        <v>116</v>
      </c>
      <c r="O16" s="224" t="s">
        <v>116</v>
      </c>
      <c r="P16" s="224" t="s">
        <v>116</v>
      </c>
      <c r="Q16" s="224" t="s">
        <v>116</v>
      </c>
      <c r="R16" s="224" t="s">
        <v>116</v>
      </c>
      <c r="S16" s="224" t="s">
        <v>116</v>
      </c>
      <c r="T16" s="224" t="s">
        <v>116</v>
      </c>
      <c r="U16" s="224" t="s">
        <v>116</v>
      </c>
      <c r="V16" s="224" t="s">
        <v>116</v>
      </c>
      <c r="W16" s="224" t="s">
        <v>116</v>
      </c>
      <c r="X16" s="224" t="s">
        <v>116</v>
      </c>
      <c r="Y16" s="224" t="s">
        <v>116</v>
      </c>
      <c r="Z16" s="224" t="s">
        <v>116</v>
      </c>
      <c r="AA16" s="224" t="s">
        <v>116</v>
      </c>
      <c r="AB16" s="224" t="s">
        <v>116</v>
      </c>
      <c r="AC16" s="224" t="s">
        <v>116</v>
      </c>
      <c r="AD16" s="224" t="s">
        <v>116</v>
      </c>
      <c r="AE16" s="224" t="s">
        <v>116</v>
      </c>
      <c r="AF16" s="224" t="s">
        <v>116</v>
      </c>
      <c r="AG16" s="224" t="s">
        <v>116</v>
      </c>
      <c r="AH16" s="224" t="s">
        <v>116</v>
      </c>
      <c r="AI16" s="224" t="s">
        <v>116</v>
      </c>
      <c r="AJ16" s="224" t="s">
        <v>116</v>
      </c>
      <c r="AK16" s="224" t="s">
        <v>116</v>
      </c>
      <c r="AL16" s="224" t="s">
        <v>116</v>
      </c>
      <c r="AM16" s="224" t="s">
        <v>116</v>
      </c>
      <c r="AN16" s="224" t="s">
        <v>116</v>
      </c>
      <c r="AO16" s="224" t="s">
        <v>116</v>
      </c>
      <c r="AP16" s="224" t="s">
        <v>116</v>
      </c>
      <c r="AQ16" s="224" t="s">
        <v>116</v>
      </c>
      <c r="AR16" s="224" t="s">
        <v>116</v>
      </c>
      <c r="AS16" s="224" t="s">
        <v>116</v>
      </c>
      <c r="AT16" s="224" t="s">
        <v>116</v>
      </c>
      <c r="AU16" s="224" t="s">
        <v>116</v>
      </c>
      <c r="AV16" s="224" t="s">
        <v>116</v>
      </c>
      <c r="AW16" s="224" t="s">
        <v>116</v>
      </c>
      <c r="AX16" s="224" t="s">
        <v>116</v>
      </c>
      <c r="AY16" s="224" t="s">
        <v>116</v>
      </c>
      <c r="AZ16" s="224" t="s">
        <v>116</v>
      </c>
      <c r="BA16" s="224" t="s">
        <v>116</v>
      </c>
      <c r="BB16" s="224" t="s">
        <v>116</v>
      </c>
      <c r="BC16" s="224" t="s">
        <v>116</v>
      </c>
      <c r="BD16" s="224" t="s">
        <v>116</v>
      </c>
      <c r="BE16" s="224" t="s">
        <v>116</v>
      </c>
      <c r="BF16" s="224" t="s">
        <v>116</v>
      </c>
      <c r="BG16" s="224" t="s">
        <v>116</v>
      </c>
      <c r="BH16" s="224" t="s">
        <v>116</v>
      </c>
      <c r="BI16" s="224" t="s">
        <v>116</v>
      </c>
      <c r="BJ16" s="224" t="s">
        <v>116</v>
      </c>
      <c r="BK16" s="224" t="s">
        <v>116</v>
      </c>
      <c r="BL16" s="224" t="s">
        <v>116</v>
      </c>
      <c r="BM16" s="224" t="s">
        <v>116</v>
      </c>
      <c r="BN16" s="224" t="s">
        <v>116</v>
      </c>
      <c r="BO16" s="224" t="s">
        <v>116</v>
      </c>
      <c r="BP16" s="224" t="s">
        <v>116</v>
      </c>
      <c r="BQ16" s="224" t="s">
        <v>116</v>
      </c>
      <c r="BR16" s="224" t="s">
        <v>116</v>
      </c>
      <c r="BS16" s="224" t="s">
        <v>116</v>
      </c>
      <c r="BT16" s="224" t="s">
        <v>116</v>
      </c>
      <c r="BU16" s="224" t="s">
        <v>116</v>
      </c>
      <c r="BV16" s="224" t="s">
        <v>116</v>
      </c>
      <c r="BW16" s="224" t="s">
        <v>116</v>
      </c>
      <c r="BX16" s="224" t="s">
        <v>117</v>
      </c>
      <c r="BY16" s="224" t="s">
        <v>117</v>
      </c>
      <c r="BZ16" s="224" t="s">
        <v>117</v>
      </c>
      <c r="CA16" s="224" t="s">
        <v>117</v>
      </c>
      <c r="CB16" s="224" t="s">
        <v>117</v>
      </c>
      <c r="CC16" s="225" t="s">
        <v>117</v>
      </c>
    </row>
    <row r="17" spans="1:81" s="262" customFormat="1" ht="25.5" customHeight="1" x14ac:dyDescent="0.4">
      <c r="A17" s="282"/>
      <c r="B17" s="283" t="s">
        <v>129</v>
      </c>
      <c r="C17" s="11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5">
        <v>0</v>
      </c>
      <c r="AI17" s="285">
        <v>0</v>
      </c>
      <c r="AJ17" s="285">
        <v>0</v>
      </c>
      <c r="AK17" s="285">
        <v>0</v>
      </c>
      <c r="AL17" s="285">
        <v>0</v>
      </c>
      <c r="AM17" s="285">
        <v>0</v>
      </c>
      <c r="AN17" s="285">
        <v>0</v>
      </c>
      <c r="AO17" s="285">
        <v>0</v>
      </c>
      <c r="AP17" s="285">
        <v>0</v>
      </c>
      <c r="AQ17" s="285">
        <v>0</v>
      </c>
      <c r="AR17" s="285">
        <v>0</v>
      </c>
      <c r="AS17" s="285">
        <v>0</v>
      </c>
      <c r="AT17" s="285">
        <v>0</v>
      </c>
      <c r="AU17" s="285">
        <v>0</v>
      </c>
      <c r="AV17" s="285">
        <v>0</v>
      </c>
      <c r="AW17" s="285">
        <v>0</v>
      </c>
      <c r="AX17" s="285">
        <v>0</v>
      </c>
      <c r="AY17" s="285">
        <v>0</v>
      </c>
      <c r="AZ17" s="285">
        <v>0</v>
      </c>
      <c r="BA17" s="285">
        <v>0</v>
      </c>
      <c r="BB17" s="285">
        <v>0</v>
      </c>
      <c r="BC17" s="285">
        <v>1698.4345543283355</v>
      </c>
      <c r="BD17" s="285">
        <v>6794.7919285287144</v>
      </c>
      <c r="BE17" s="285">
        <v>8500.5437944311871</v>
      </c>
      <c r="BF17" s="285">
        <v>9743.4299521642515</v>
      </c>
      <c r="BG17" s="285">
        <v>32838.135393914876</v>
      </c>
      <c r="BH17" s="285">
        <v>35748.583571860137</v>
      </c>
      <c r="BI17" s="285">
        <v>37657.250239704852</v>
      </c>
      <c r="BJ17" s="285">
        <v>38632.117855965022</v>
      </c>
      <c r="BK17" s="285">
        <v>39898.681962714654</v>
      </c>
      <c r="BL17" s="285">
        <v>44894.003358549686</v>
      </c>
      <c r="BM17" s="285">
        <v>49544.118408233393</v>
      </c>
      <c r="BN17" s="285">
        <v>50493.306307092571</v>
      </c>
      <c r="BO17" s="285">
        <v>50469.401147202341</v>
      </c>
      <c r="BP17" s="285">
        <v>49355.887500319615</v>
      </c>
      <c r="BQ17" s="285">
        <v>47439.608376000309</v>
      </c>
      <c r="BR17" s="285">
        <v>46992.589746419544</v>
      </c>
      <c r="BS17" s="285">
        <v>45440.229989932712</v>
      </c>
      <c r="BT17" s="285">
        <v>43111.701230526021</v>
      </c>
      <c r="BU17" s="285">
        <v>40688.555639232305</v>
      </c>
      <c r="BV17" s="285">
        <v>36548.717615059068</v>
      </c>
      <c r="BW17" s="285">
        <v>30648.270537992692</v>
      </c>
      <c r="BX17" s="285">
        <v>25743.123166568632</v>
      </c>
      <c r="BY17" s="285">
        <v>21985.85176946532</v>
      </c>
      <c r="BZ17" s="285">
        <v>19473.56264340688</v>
      </c>
      <c r="CA17" s="285">
        <v>17220.279428906997</v>
      </c>
      <c r="CB17" s="285">
        <v>15097.770350307093</v>
      </c>
      <c r="CC17" s="286">
        <v>13225.82950553682</v>
      </c>
    </row>
    <row r="18" spans="1:81" s="265" customFormat="1" ht="25.5" customHeight="1" x14ac:dyDescent="0.4">
      <c r="A18" s="263"/>
      <c r="B18" s="264" t="s">
        <v>125</v>
      </c>
      <c r="C18" s="49"/>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151">
        <v>0</v>
      </c>
      <c r="AI18" s="151">
        <v>0</v>
      </c>
      <c r="AJ18" s="151">
        <v>0</v>
      </c>
      <c r="AK18" s="151">
        <v>0</v>
      </c>
      <c r="AL18" s="151">
        <v>0</v>
      </c>
      <c r="AM18" s="151">
        <v>0</v>
      </c>
      <c r="AN18" s="151">
        <v>0</v>
      </c>
      <c r="AO18" s="151">
        <v>0</v>
      </c>
      <c r="AP18" s="151">
        <v>0</v>
      </c>
      <c r="AQ18" s="151">
        <v>0</v>
      </c>
      <c r="AR18" s="151">
        <v>0</v>
      </c>
      <c r="AS18" s="151">
        <v>0</v>
      </c>
      <c r="AT18" s="151">
        <v>0</v>
      </c>
      <c r="AU18" s="151">
        <v>0</v>
      </c>
      <c r="AV18" s="151">
        <v>0</v>
      </c>
      <c r="AW18" s="151">
        <v>0</v>
      </c>
      <c r="AX18" s="151">
        <v>0</v>
      </c>
      <c r="AY18" s="151">
        <v>0</v>
      </c>
      <c r="AZ18" s="151">
        <v>0</v>
      </c>
      <c r="BA18" s="151">
        <v>0</v>
      </c>
      <c r="BB18" s="151">
        <v>0</v>
      </c>
      <c r="BC18" s="151">
        <v>1698.4345543283355</v>
      </c>
      <c r="BD18" s="151">
        <v>6794.7919285287144</v>
      </c>
      <c r="BE18" s="151">
        <v>8500.5437944311871</v>
      </c>
      <c r="BF18" s="151">
        <v>9743.4299521642515</v>
      </c>
      <c r="BG18" s="151">
        <v>19207.339131938545</v>
      </c>
      <c r="BH18" s="151">
        <v>22233.077998592824</v>
      </c>
      <c r="BI18" s="151">
        <v>23618.435513615808</v>
      </c>
      <c r="BJ18" s="151">
        <v>24778.652051349174</v>
      </c>
      <c r="BK18" s="151">
        <v>25852.160556303632</v>
      </c>
      <c r="BL18" s="151">
        <v>30279.252163462639</v>
      </c>
      <c r="BM18" s="151">
        <v>34135.773968734706</v>
      </c>
      <c r="BN18" s="151">
        <v>35064.491464923012</v>
      </c>
      <c r="BO18" s="151">
        <v>35660.799341801969</v>
      </c>
      <c r="BP18" s="151">
        <v>35006.303364932966</v>
      </c>
      <c r="BQ18" s="151">
        <v>34174.036788149162</v>
      </c>
      <c r="BR18" s="151">
        <v>33727.317572374079</v>
      </c>
      <c r="BS18" s="151">
        <v>32112.662116429634</v>
      </c>
      <c r="BT18" s="151">
        <v>30099.846189287848</v>
      </c>
      <c r="BU18" s="151">
        <v>27951.441497355438</v>
      </c>
      <c r="BV18" s="151">
        <v>24068.801168717833</v>
      </c>
      <c r="BW18" s="151">
        <v>18493.464518057488</v>
      </c>
      <c r="BX18" s="151">
        <v>14201.107445804988</v>
      </c>
      <c r="BY18" s="151">
        <v>9858.7452842262428</v>
      </c>
      <c r="BZ18" s="151">
        <v>7217.1753768582485</v>
      </c>
      <c r="CA18" s="151">
        <v>5002.8899098149823</v>
      </c>
      <c r="CB18" s="151">
        <v>3049.5283652747339</v>
      </c>
      <c r="CC18" s="174">
        <v>1310.0429961011148</v>
      </c>
    </row>
    <row r="19" spans="1:81" s="265" customFormat="1" x14ac:dyDescent="0.4">
      <c r="A19" s="263"/>
      <c r="B19" s="155" t="s">
        <v>455</v>
      </c>
      <c r="C19" s="266"/>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51">
        <v>0</v>
      </c>
      <c r="AI19" s="151">
        <v>0</v>
      </c>
      <c r="AJ19" s="151">
        <v>0</v>
      </c>
      <c r="AK19" s="151">
        <v>0</v>
      </c>
      <c r="AL19" s="151">
        <v>0</v>
      </c>
      <c r="AM19" s="151">
        <v>0</v>
      </c>
      <c r="AN19" s="151">
        <v>0</v>
      </c>
      <c r="AO19" s="151">
        <v>0</v>
      </c>
      <c r="AP19" s="151">
        <v>0</v>
      </c>
      <c r="AQ19" s="151">
        <v>0</v>
      </c>
      <c r="AR19" s="151">
        <v>0</v>
      </c>
      <c r="AS19" s="151">
        <v>0</v>
      </c>
      <c r="AT19" s="151">
        <v>0</v>
      </c>
      <c r="AU19" s="151">
        <v>0</v>
      </c>
      <c r="AV19" s="151">
        <v>0</v>
      </c>
      <c r="AW19" s="151">
        <v>0</v>
      </c>
      <c r="AX19" s="151">
        <v>0</v>
      </c>
      <c r="AY19" s="151">
        <v>0</v>
      </c>
      <c r="AZ19" s="151">
        <v>0</v>
      </c>
      <c r="BA19" s="151">
        <v>0</v>
      </c>
      <c r="BB19" s="151">
        <v>0</v>
      </c>
      <c r="BC19" s="151">
        <v>0</v>
      </c>
      <c r="BD19" s="151">
        <v>0</v>
      </c>
      <c r="BE19" s="151">
        <v>0</v>
      </c>
      <c r="BF19" s="151">
        <v>0</v>
      </c>
      <c r="BG19" s="151">
        <v>19207.339131938545</v>
      </c>
      <c r="BH19" s="151">
        <v>22233.077998592824</v>
      </c>
      <c r="BI19" s="151">
        <v>23618.435513615808</v>
      </c>
      <c r="BJ19" s="151">
        <v>24778.652051349174</v>
      </c>
      <c r="BK19" s="151">
        <v>25852.160556303632</v>
      </c>
      <c r="BL19" s="151">
        <v>30279.252163462639</v>
      </c>
      <c r="BM19" s="151">
        <v>34135.773968734706</v>
      </c>
      <c r="BN19" s="151">
        <v>35064.491464923012</v>
      </c>
      <c r="BO19" s="151">
        <v>35660.799341801969</v>
      </c>
      <c r="BP19" s="151">
        <v>35006.303364932966</v>
      </c>
      <c r="BQ19" s="151">
        <v>34174.036788149162</v>
      </c>
      <c r="BR19" s="151">
        <v>33727.317572374079</v>
      </c>
      <c r="BS19" s="151">
        <v>32112.662116429634</v>
      </c>
      <c r="BT19" s="151">
        <v>30099.846189287848</v>
      </c>
      <c r="BU19" s="151">
        <v>27951.441497355438</v>
      </c>
      <c r="BV19" s="151">
        <v>24068.801168717833</v>
      </c>
      <c r="BW19" s="151">
        <v>18493.464518057488</v>
      </c>
      <c r="BX19" s="151">
        <v>14201.107445804988</v>
      </c>
      <c r="BY19" s="151">
        <v>9858.7452842262428</v>
      </c>
      <c r="BZ19" s="151">
        <v>7217.1753768582485</v>
      </c>
      <c r="CA19" s="151">
        <v>5002.8899098149823</v>
      </c>
      <c r="CB19" s="151">
        <v>3049.5283652747339</v>
      </c>
      <c r="CC19" s="174">
        <v>1310.0429961011148</v>
      </c>
    </row>
    <row r="20" spans="1:81" s="265" customFormat="1" x14ac:dyDescent="0.4">
      <c r="A20" s="263"/>
      <c r="B20" s="155" t="s">
        <v>456</v>
      </c>
      <c r="C20" s="60"/>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51">
        <v>0</v>
      </c>
      <c r="AI20" s="151">
        <v>0</v>
      </c>
      <c r="AJ20" s="151">
        <v>0</v>
      </c>
      <c r="AK20" s="151">
        <v>0</v>
      </c>
      <c r="AL20" s="151">
        <v>0</v>
      </c>
      <c r="AM20" s="151">
        <v>0</v>
      </c>
      <c r="AN20" s="151">
        <v>0</v>
      </c>
      <c r="AO20" s="151">
        <v>0</v>
      </c>
      <c r="AP20" s="151">
        <v>0</v>
      </c>
      <c r="AQ20" s="151">
        <v>0</v>
      </c>
      <c r="AR20" s="151">
        <v>0</v>
      </c>
      <c r="AS20" s="151">
        <v>0</v>
      </c>
      <c r="AT20" s="151">
        <v>0</v>
      </c>
      <c r="AU20" s="151">
        <v>0</v>
      </c>
      <c r="AV20" s="151">
        <v>0</v>
      </c>
      <c r="AW20" s="151">
        <v>0</v>
      </c>
      <c r="AX20" s="151">
        <v>0</v>
      </c>
      <c r="AY20" s="151">
        <v>0</v>
      </c>
      <c r="AZ20" s="151">
        <v>0</v>
      </c>
      <c r="BA20" s="151">
        <v>0</v>
      </c>
      <c r="BB20" s="151">
        <v>0</v>
      </c>
      <c r="BC20" s="151">
        <v>1698.4345543283355</v>
      </c>
      <c r="BD20" s="151">
        <v>6794.7919285287144</v>
      </c>
      <c r="BE20" s="151">
        <v>8500.5437944311871</v>
      </c>
      <c r="BF20" s="151">
        <v>9743.4299521642515</v>
      </c>
      <c r="BG20" s="151">
        <v>0</v>
      </c>
      <c r="BH20" s="151">
        <v>0</v>
      </c>
      <c r="BI20" s="151">
        <v>0</v>
      </c>
      <c r="BJ20" s="151">
        <v>0</v>
      </c>
      <c r="BK20" s="151">
        <v>0</v>
      </c>
      <c r="BL20" s="151">
        <v>0</v>
      </c>
      <c r="BM20" s="151">
        <v>0</v>
      </c>
      <c r="BN20" s="151">
        <v>0</v>
      </c>
      <c r="BO20" s="151">
        <v>0</v>
      </c>
      <c r="BP20" s="151">
        <v>0</v>
      </c>
      <c r="BQ20" s="151">
        <v>0</v>
      </c>
      <c r="BR20" s="151">
        <v>0</v>
      </c>
      <c r="BS20" s="151">
        <v>0</v>
      </c>
      <c r="BT20" s="151">
        <v>0</v>
      </c>
      <c r="BU20" s="151">
        <v>0</v>
      </c>
      <c r="BV20" s="151">
        <v>0</v>
      </c>
      <c r="BW20" s="151">
        <v>0</v>
      </c>
      <c r="BX20" s="151">
        <v>0</v>
      </c>
      <c r="BY20" s="151">
        <v>0</v>
      </c>
      <c r="BZ20" s="151">
        <v>0</v>
      </c>
      <c r="CA20" s="151">
        <v>0</v>
      </c>
      <c r="CB20" s="151">
        <v>0</v>
      </c>
      <c r="CC20" s="174">
        <v>0</v>
      </c>
    </row>
    <row r="21" spans="1:81" s="265" customFormat="1" ht="25.5" customHeight="1" x14ac:dyDescent="0.4">
      <c r="A21" s="263"/>
      <c r="B21" s="59" t="s">
        <v>457</v>
      </c>
      <c r="C21" s="60"/>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51">
        <v>0</v>
      </c>
      <c r="AI21" s="151">
        <v>0</v>
      </c>
      <c r="AJ21" s="151">
        <v>0</v>
      </c>
      <c r="AK21" s="151">
        <v>0</v>
      </c>
      <c r="AL21" s="151">
        <v>0</v>
      </c>
      <c r="AM21" s="151">
        <v>0</v>
      </c>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13600.957398918221</v>
      </c>
      <c r="BH21" s="151">
        <v>13460.676218666831</v>
      </c>
      <c r="BI21" s="151">
        <v>13360.292122589775</v>
      </c>
      <c r="BJ21" s="151">
        <v>13502.864366529231</v>
      </c>
      <c r="BK21" s="151">
        <v>13714.926525469811</v>
      </c>
      <c r="BL21" s="151">
        <v>14184.483511941113</v>
      </c>
      <c r="BM21" s="151">
        <v>14659.915589758344</v>
      </c>
      <c r="BN21" s="151">
        <v>14805.36595739581</v>
      </c>
      <c r="BO21" s="151">
        <v>14605.174496800226</v>
      </c>
      <c r="BP21" s="151">
        <v>14303.343873174123</v>
      </c>
      <c r="BQ21" s="151">
        <v>13193.480418935012</v>
      </c>
      <c r="BR21" s="151">
        <v>13174.132782935561</v>
      </c>
      <c r="BS21" s="151">
        <v>13179.672437421608</v>
      </c>
      <c r="BT21" s="151">
        <v>12816.781693928431</v>
      </c>
      <c r="BU21" s="151">
        <v>12551.159550621413</v>
      </c>
      <c r="BV21" s="151">
        <v>12217.103482688459</v>
      </c>
      <c r="BW21" s="151">
        <v>11831.142285824842</v>
      </c>
      <c r="BX21" s="151">
        <v>11213.741444150939</v>
      </c>
      <c r="BY21" s="151">
        <v>11586.411018788715</v>
      </c>
      <c r="BZ21" s="151">
        <v>11590.321038486296</v>
      </c>
      <c r="CA21" s="151">
        <v>11436.474851993005</v>
      </c>
      <c r="CB21" s="151">
        <v>11188.30318118449</v>
      </c>
      <c r="CC21" s="174">
        <v>10991.931450345719</v>
      </c>
    </row>
    <row r="22" spans="1:81" s="265" customFormat="1" ht="25.5" customHeight="1" x14ac:dyDescent="0.4">
      <c r="A22" s="263"/>
      <c r="B22" s="264" t="s">
        <v>463</v>
      </c>
      <c r="C22" s="60"/>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51">
        <v>0</v>
      </c>
      <c r="AI22" s="151">
        <v>0</v>
      </c>
      <c r="AJ22" s="151">
        <v>0</v>
      </c>
      <c r="AK22" s="151">
        <v>0</v>
      </c>
      <c r="AL22" s="151">
        <v>0</v>
      </c>
      <c r="AM22" s="151">
        <v>0</v>
      </c>
      <c r="AN22" s="151">
        <v>0</v>
      </c>
      <c r="AO22" s="151">
        <v>0</v>
      </c>
      <c r="AP22" s="151">
        <v>0</v>
      </c>
      <c r="AQ22" s="151">
        <v>0</v>
      </c>
      <c r="AR22" s="151">
        <v>0</v>
      </c>
      <c r="AS22" s="151">
        <v>0</v>
      </c>
      <c r="AT22" s="151">
        <v>0</v>
      </c>
      <c r="AU22" s="151">
        <v>0</v>
      </c>
      <c r="AV22" s="151">
        <v>0</v>
      </c>
      <c r="AW22" s="151">
        <v>0</v>
      </c>
      <c r="AX22" s="151">
        <v>0</v>
      </c>
      <c r="AY22" s="151">
        <v>0</v>
      </c>
      <c r="AZ22" s="151">
        <v>0</v>
      </c>
      <c r="BA22" s="151">
        <v>0</v>
      </c>
      <c r="BB22" s="151">
        <v>0</v>
      </c>
      <c r="BC22" s="151">
        <v>0</v>
      </c>
      <c r="BD22" s="151">
        <v>0</v>
      </c>
      <c r="BE22" s="151">
        <v>0</v>
      </c>
      <c r="BF22" s="151">
        <v>0</v>
      </c>
      <c r="BG22" s="151">
        <v>29.838863058116921</v>
      </c>
      <c r="BH22" s="151">
        <v>54.829354600484763</v>
      </c>
      <c r="BI22" s="151">
        <v>678.52260349926473</v>
      </c>
      <c r="BJ22" s="151">
        <v>350.60143808661684</v>
      </c>
      <c r="BK22" s="151">
        <v>331.59488094120985</v>
      </c>
      <c r="BL22" s="151">
        <v>430.26768314593556</v>
      </c>
      <c r="BM22" s="151">
        <v>748.42884974034882</v>
      </c>
      <c r="BN22" s="151">
        <v>623.44888477375571</v>
      </c>
      <c r="BO22" s="151">
        <v>203.42730860014828</v>
      </c>
      <c r="BP22" s="151">
        <v>46.240262212521706</v>
      </c>
      <c r="BQ22" s="151">
        <v>72.091168916137406</v>
      </c>
      <c r="BR22" s="151">
        <v>91.1393911099116</v>
      </c>
      <c r="BS22" s="151">
        <v>147.89543608146485</v>
      </c>
      <c r="BT22" s="151">
        <v>195.07334730973844</v>
      </c>
      <c r="BU22" s="151">
        <v>185.95459125545318</v>
      </c>
      <c r="BV22" s="151">
        <v>262.81296365276859</v>
      </c>
      <c r="BW22" s="151">
        <v>323.66373411035909</v>
      </c>
      <c r="BX22" s="151">
        <v>328.27427661270434</v>
      </c>
      <c r="BY22" s="151">
        <v>540.69546645036587</v>
      </c>
      <c r="BZ22" s="151">
        <v>666.06622806233634</v>
      </c>
      <c r="CA22" s="151">
        <v>780.91466709900976</v>
      </c>
      <c r="CB22" s="151">
        <v>859.93880384786848</v>
      </c>
      <c r="CC22" s="174">
        <v>923.85505908998584</v>
      </c>
    </row>
    <row r="23" spans="1:81" s="265" customFormat="1" ht="25.5" customHeight="1" x14ac:dyDescent="0.4">
      <c r="A23" s="263"/>
      <c r="B23" s="231" t="s">
        <v>459</v>
      </c>
      <c r="C23" s="287"/>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194"/>
      <c r="AD23" s="194"/>
      <c r="AE23" s="194"/>
      <c r="AF23" s="194"/>
      <c r="AG23" s="194"/>
      <c r="AH23" s="151">
        <v>0</v>
      </c>
      <c r="AI23" s="151">
        <v>0</v>
      </c>
      <c r="AJ23" s="151">
        <v>0</v>
      </c>
      <c r="AK23" s="151">
        <v>0</v>
      </c>
      <c r="AL23" s="151">
        <v>0</v>
      </c>
      <c r="AM23" s="151">
        <v>0</v>
      </c>
      <c r="AN23" s="151">
        <v>0</v>
      </c>
      <c r="AO23" s="151">
        <v>0</v>
      </c>
      <c r="AP23" s="151">
        <v>0</v>
      </c>
      <c r="AQ23" s="151">
        <v>0</v>
      </c>
      <c r="AR23" s="151">
        <v>0</v>
      </c>
      <c r="AS23" s="151">
        <v>0</v>
      </c>
      <c r="AT23" s="151">
        <v>0</v>
      </c>
      <c r="AU23" s="151">
        <v>0</v>
      </c>
      <c r="AV23" s="151">
        <v>0</v>
      </c>
      <c r="AW23" s="151">
        <v>0</v>
      </c>
      <c r="AX23" s="151">
        <v>0</v>
      </c>
      <c r="AY23" s="151">
        <v>0</v>
      </c>
      <c r="AZ23" s="151">
        <v>0</v>
      </c>
      <c r="BA23" s="151">
        <v>0</v>
      </c>
      <c r="BB23" s="151">
        <v>0</v>
      </c>
      <c r="BC23" s="151">
        <v>0</v>
      </c>
      <c r="BD23" s="151">
        <v>0</v>
      </c>
      <c r="BE23" s="151">
        <v>0</v>
      </c>
      <c r="BF23" s="151">
        <v>0</v>
      </c>
      <c r="BG23" s="151">
        <v>0</v>
      </c>
      <c r="BH23" s="151">
        <v>0</v>
      </c>
      <c r="BI23" s="151">
        <v>607.86127279640846</v>
      </c>
      <c r="BJ23" s="151">
        <v>341.40520920305187</v>
      </c>
      <c r="BK23" s="151">
        <v>274.39099954846006</v>
      </c>
      <c r="BL23" s="151">
        <v>373.71092302605302</v>
      </c>
      <c r="BM23" s="151">
        <v>481.38742474707357</v>
      </c>
      <c r="BN23" s="151">
        <v>416.16756348582777</v>
      </c>
      <c r="BO23" s="151">
        <v>103.80506961006665</v>
      </c>
      <c r="BP23" s="151">
        <v>0.64472164780088836</v>
      </c>
      <c r="BQ23" s="151">
        <v>0.25761328269671574</v>
      </c>
      <c r="BR23" s="151">
        <v>1.294075592426879E-2</v>
      </c>
      <c r="BS23" s="151">
        <v>5.8345537782353331E-3</v>
      </c>
      <c r="BT23" s="151">
        <v>4.5549150608200084E-3</v>
      </c>
      <c r="BU23" s="151">
        <v>2.2380503771150997E-3</v>
      </c>
      <c r="BV23" s="151">
        <v>0</v>
      </c>
      <c r="BW23" s="151">
        <v>1.0676994197465751E-2</v>
      </c>
      <c r="BX23" s="151">
        <v>0.01</v>
      </c>
      <c r="BY23" s="151">
        <v>1.028723846040926E-2</v>
      </c>
      <c r="BZ23" s="151">
        <v>1.01983496959992E-2</v>
      </c>
      <c r="CA23" s="151">
        <v>1.001090852693803E-2</v>
      </c>
      <c r="CB23" s="151">
        <v>9.8015835868336815E-3</v>
      </c>
      <c r="CC23" s="174">
        <v>9.5938133020567577E-3</v>
      </c>
    </row>
    <row r="24" spans="1:81" s="265" customFormat="1" x14ac:dyDescent="0.4">
      <c r="A24" s="263"/>
      <c r="B24" s="268" t="s">
        <v>460</v>
      </c>
      <c r="C24" s="287"/>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194"/>
      <c r="AD24" s="194"/>
      <c r="AE24" s="194"/>
      <c r="AF24" s="194"/>
      <c r="AG24" s="194"/>
      <c r="AH24" s="151">
        <v>0</v>
      </c>
      <c r="AI24" s="151">
        <v>0</v>
      </c>
      <c r="AJ24" s="151">
        <v>0</v>
      </c>
      <c r="AK24" s="151">
        <v>0</v>
      </c>
      <c r="AL24" s="151">
        <v>0</v>
      </c>
      <c r="AM24" s="151">
        <v>0</v>
      </c>
      <c r="AN24" s="151">
        <v>0</v>
      </c>
      <c r="AO24" s="151">
        <v>0</v>
      </c>
      <c r="AP24" s="151">
        <v>0</v>
      </c>
      <c r="AQ24" s="151">
        <v>0</v>
      </c>
      <c r="AR24" s="151">
        <v>0</v>
      </c>
      <c r="AS24" s="151">
        <v>0</v>
      </c>
      <c r="AT24" s="151">
        <v>0</v>
      </c>
      <c r="AU24" s="151">
        <v>0</v>
      </c>
      <c r="AV24" s="151">
        <v>0</v>
      </c>
      <c r="AW24" s="151">
        <v>0</v>
      </c>
      <c r="AX24" s="151">
        <v>0</v>
      </c>
      <c r="AY24" s="151">
        <v>0</v>
      </c>
      <c r="AZ24" s="151">
        <v>0</v>
      </c>
      <c r="BA24" s="151">
        <v>0</v>
      </c>
      <c r="BB24" s="151">
        <v>0</v>
      </c>
      <c r="BC24" s="151">
        <v>0</v>
      </c>
      <c r="BD24" s="151">
        <v>0</v>
      </c>
      <c r="BE24" s="151">
        <v>0</v>
      </c>
      <c r="BF24" s="151">
        <v>0</v>
      </c>
      <c r="BG24" s="151">
        <v>0</v>
      </c>
      <c r="BH24" s="151">
        <v>0</v>
      </c>
      <c r="BI24" s="151">
        <v>0</v>
      </c>
      <c r="BJ24" s="151">
        <v>0</v>
      </c>
      <c r="BK24" s="151">
        <v>0</v>
      </c>
      <c r="BL24" s="151">
        <v>0</v>
      </c>
      <c r="BM24" s="151">
        <v>208.069132526245</v>
      </c>
      <c r="BN24" s="151">
        <v>139.82810539381208</v>
      </c>
      <c r="BO24" s="151">
        <v>0</v>
      </c>
      <c r="BP24" s="151">
        <v>0</v>
      </c>
      <c r="BQ24" s="151">
        <v>0</v>
      </c>
      <c r="BR24" s="151">
        <v>0</v>
      </c>
      <c r="BS24" s="151">
        <v>0</v>
      </c>
      <c r="BT24" s="151">
        <v>0</v>
      </c>
      <c r="BU24" s="151">
        <v>0</v>
      </c>
      <c r="BV24" s="151">
        <v>0</v>
      </c>
      <c r="BW24" s="151">
        <v>0</v>
      </c>
      <c r="BX24" s="151">
        <v>0</v>
      </c>
      <c r="BY24" s="151">
        <v>0</v>
      </c>
      <c r="BZ24" s="151">
        <v>0</v>
      </c>
      <c r="CA24" s="151">
        <v>0</v>
      </c>
      <c r="CB24" s="151">
        <v>0</v>
      </c>
      <c r="CC24" s="174">
        <v>0</v>
      </c>
    </row>
    <row r="25" spans="1:81" s="265" customFormat="1" x14ac:dyDescent="0.4">
      <c r="A25" s="263"/>
      <c r="B25" s="268" t="s">
        <v>461</v>
      </c>
      <c r="C25" s="287"/>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194"/>
      <c r="AD25" s="194"/>
      <c r="AE25" s="194"/>
      <c r="AF25" s="194"/>
      <c r="AG25" s="194"/>
      <c r="AH25" s="151">
        <v>0</v>
      </c>
      <c r="AI25" s="151">
        <v>0</v>
      </c>
      <c r="AJ25" s="151">
        <v>0</v>
      </c>
      <c r="AK25" s="151">
        <v>0</v>
      </c>
      <c r="AL25" s="151">
        <v>0</v>
      </c>
      <c r="AM25" s="151">
        <v>0</v>
      </c>
      <c r="AN25" s="151">
        <v>0</v>
      </c>
      <c r="AO25" s="151">
        <v>0</v>
      </c>
      <c r="AP25" s="151">
        <v>0</v>
      </c>
      <c r="AQ25" s="151">
        <v>0</v>
      </c>
      <c r="AR25" s="151">
        <v>0</v>
      </c>
      <c r="AS25" s="151">
        <v>0</v>
      </c>
      <c r="AT25" s="151">
        <v>0</v>
      </c>
      <c r="AU25" s="151">
        <v>0</v>
      </c>
      <c r="AV25" s="151">
        <v>0</v>
      </c>
      <c r="AW25" s="151">
        <v>0</v>
      </c>
      <c r="AX25" s="151">
        <v>0</v>
      </c>
      <c r="AY25" s="151">
        <v>0</v>
      </c>
      <c r="AZ25" s="151">
        <v>0</v>
      </c>
      <c r="BA25" s="151">
        <v>0</v>
      </c>
      <c r="BB25" s="151">
        <v>0</v>
      </c>
      <c r="BC25" s="151">
        <v>0</v>
      </c>
      <c r="BD25" s="151">
        <v>0</v>
      </c>
      <c r="BE25" s="151">
        <v>0</v>
      </c>
      <c r="BF25" s="151">
        <v>0</v>
      </c>
      <c r="BG25" s="151">
        <v>29.838863058116921</v>
      </c>
      <c r="BH25" s="151">
        <v>54.829354600484763</v>
      </c>
      <c r="BI25" s="151">
        <v>70.661330702856276</v>
      </c>
      <c r="BJ25" s="151">
        <v>9.1962288835649204</v>
      </c>
      <c r="BK25" s="151">
        <v>57.203881392749793</v>
      </c>
      <c r="BL25" s="151">
        <v>56.556760119882554</v>
      </c>
      <c r="BM25" s="151">
        <v>58.972292467030179</v>
      </c>
      <c r="BN25" s="151">
        <v>67.453215894115814</v>
      </c>
      <c r="BO25" s="151">
        <v>99.622238990081655</v>
      </c>
      <c r="BP25" s="151">
        <v>45.595540564720821</v>
      </c>
      <c r="BQ25" s="151">
        <v>71.833555633440696</v>
      </c>
      <c r="BR25" s="151">
        <v>84.576074991593828</v>
      </c>
      <c r="BS25" s="151">
        <v>115.61285002648877</v>
      </c>
      <c r="BT25" s="151">
        <v>147.15564086991199</v>
      </c>
      <c r="BU25" s="151">
        <v>97.855976210694394</v>
      </c>
      <c r="BV25" s="151">
        <v>83.958363592029855</v>
      </c>
      <c r="BW25" s="151">
        <v>74.694132062261261</v>
      </c>
      <c r="BX25" s="151">
        <v>84.532601503759395</v>
      </c>
      <c r="BY25" s="151">
        <v>88.959799553982947</v>
      </c>
      <c r="BZ25" s="151">
        <v>90.172949203629472</v>
      </c>
      <c r="CA25" s="151">
        <v>89.488309184181645</v>
      </c>
      <c r="CB25" s="151">
        <v>89.521857228103926</v>
      </c>
      <c r="CC25" s="174">
        <v>87.624206546939774</v>
      </c>
    </row>
    <row r="26" spans="1:81" s="265" customFormat="1" ht="15" customHeight="1" x14ac:dyDescent="0.4">
      <c r="A26" s="263"/>
      <c r="B26" s="268" t="s">
        <v>462</v>
      </c>
      <c r="C26" s="287"/>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194"/>
      <c r="AD26" s="194"/>
      <c r="AE26" s="194"/>
      <c r="AF26" s="194"/>
      <c r="AG26" s="194"/>
      <c r="AH26" s="151">
        <v>0</v>
      </c>
      <c r="AI26" s="151">
        <v>0</v>
      </c>
      <c r="AJ26" s="151">
        <v>0</v>
      </c>
      <c r="AK26" s="151">
        <v>0</v>
      </c>
      <c r="AL26" s="151">
        <v>0</v>
      </c>
      <c r="AM26" s="151">
        <v>0</v>
      </c>
      <c r="AN26" s="151">
        <v>0</v>
      </c>
      <c r="AO26" s="151">
        <v>0</v>
      </c>
      <c r="AP26" s="151">
        <v>0</v>
      </c>
      <c r="AQ26" s="151">
        <v>0</v>
      </c>
      <c r="AR26" s="151">
        <v>0</v>
      </c>
      <c r="AS26" s="151">
        <v>0</v>
      </c>
      <c r="AT26" s="151">
        <v>0</v>
      </c>
      <c r="AU26" s="151">
        <v>0</v>
      </c>
      <c r="AV26" s="151">
        <v>0</v>
      </c>
      <c r="AW26" s="151">
        <v>0</v>
      </c>
      <c r="AX26" s="151">
        <v>0</v>
      </c>
      <c r="AY26" s="151">
        <v>0</v>
      </c>
      <c r="AZ26" s="151">
        <v>0</v>
      </c>
      <c r="BA26" s="151">
        <v>0</v>
      </c>
      <c r="BB26" s="151">
        <v>0</v>
      </c>
      <c r="BC26" s="151">
        <v>0</v>
      </c>
      <c r="BD26" s="151">
        <v>0</v>
      </c>
      <c r="BE26" s="151">
        <v>0</v>
      </c>
      <c r="BF26" s="151">
        <v>0</v>
      </c>
      <c r="BG26" s="151">
        <v>0</v>
      </c>
      <c r="BH26" s="151">
        <v>0</v>
      </c>
      <c r="BI26" s="151">
        <v>0</v>
      </c>
      <c r="BJ26" s="151">
        <v>0</v>
      </c>
      <c r="BK26" s="151">
        <v>0</v>
      </c>
      <c r="BL26" s="151">
        <v>0</v>
      </c>
      <c r="BM26" s="151">
        <v>0</v>
      </c>
      <c r="BN26" s="151">
        <v>0</v>
      </c>
      <c r="BO26" s="151">
        <v>0</v>
      </c>
      <c r="BP26" s="151">
        <v>0</v>
      </c>
      <c r="BQ26" s="151">
        <v>0</v>
      </c>
      <c r="BR26" s="151">
        <v>6.5503753623935124</v>
      </c>
      <c r="BS26" s="151">
        <v>32.276751501197865</v>
      </c>
      <c r="BT26" s="151">
        <v>47.913151524765667</v>
      </c>
      <c r="BU26" s="151">
        <v>88.096376994381657</v>
      </c>
      <c r="BV26" s="151">
        <v>178.85460006073873</v>
      </c>
      <c r="BW26" s="151">
        <v>248.95892505390034</v>
      </c>
      <c r="BX26" s="151">
        <v>243.73167510894496</v>
      </c>
      <c r="BY26" s="151">
        <v>451.72537965792253</v>
      </c>
      <c r="BZ26" s="151">
        <v>575.88308050901094</v>
      </c>
      <c r="CA26" s="151">
        <v>691.41634700630118</v>
      </c>
      <c r="CB26" s="151">
        <v>770.40714503617778</v>
      </c>
      <c r="CC26" s="174">
        <v>836.22125872974402</v>
      </c>
    </row>
    <row r="27" spans="1:81" s="265" customFormat="1" ht="26.25" customHeight="1" thickBot="1" x14ac:dyDescent="0.45">
      <c r="A27" s="289"/>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c r="BR27" s="290"/>
      <c r="BS27" s="290"/>
      <c r="BT27" s="290"/>
      <c r="BU27" s="290"/>
      <c r="BV27" s="290"/>
      <c r="BW27" s="290"/>
      <c r="BX27" s="290"/>
      <c r="BY27" s="290"/>
      <c r="BZ27" s="290"/>
      <c r="CA27" s="290"/>
      <c r="CB27" s="290"/>
      <c r="CC27" s="291"/>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8"/>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2" customWidth="1"/>
    <col min="76" max="81" width="12.73046875" style="255" customWidth="1"/>
    <col min="82" max="82" width="9.1328125" style="255" customWidth="1"/>
    <col min="83" max="16384" width="9.1328125" style="255"/>
  </cols>
  <sheetData>
    <row r="1" spans="1:81" s="16" customFormat="1" ht="25.5" customHeight="1" thickBot="1" x14ac:dyDescent="0.4">
      <c r="A1" s="14" t="s">
        <v>44</v>
      </c>
      <c r="B1" s="42" t="s">
        <v>83</v>
      </c>
      <c r="C1" s="76"/>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row>
    <row r="2" spans="1:81" ht="15.75" customHeight="1" x14ac:dyDescent="0.4">
      <c r="A2" s="44" t="s">
        <v>45</v>
      </c>
      <c r="B2" s="18" t="s">
        <v>464</v>
      </c>
      <c r="C2" s="254"/>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257"/>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6.25" customHeight="1" x14ac:dyDescent="0.4">
      <c r="A4" s="35"/>
      <c r="B4" s="75" t="s">
        <v>129</v>
      </c>
      <c r="C4" s="75"/>
      <c r="D4" s="292">
        <v>15.7</v>
      </c>
      <c r="E4" s="292">
        <v>21.3</v>
      </c>
      <c r="F4" s="292">
        <v>21.7</v>
      </c>
      <c r="G4" s="292">
        <v>24</v>
      </c>
      <c r="H4" s="292">
        <v>28</v>
      </c>
      <c r="I4" s="292">
        <v>30.5</v>
      </c>
      <c r="J4" s="292">
        <v>32</v>
      </c>
      <c r="K4" s="292">
        <v>35.700000000000003</v>
      </c>
      <c r="L4" s="292">
        <v>38.200000000000003</v>
      </c>
      <c r="M4" s="292">
        <v>43.8</v>
      </c>
      <c r="N4" s="292">
        <v>57.5</v>
      </c>
      <c r="O4" s="292">
        <v>61.5</v>
      </c>
      <c r="P4" s="292">
        <v>65.5</v>
      </c>
      <c r="Q4" s="292">
        <v>80</v>
      </c>
      <c r="R4" s="292">
        <v>84</v>
      </c>
      <c r="S4" s="292">
        <v>99</v>
      </c>
      <c r="T4" s="292">
        <v>108</v>
      </c>
      <c r="U4" s="292">
        <v>136</v>
      </c>
      <c r="V4" s="292">
        <v>141</v>
      </c>
      <c r="W4" s="292">
        <v>148</v>
      </c>
      <c r="X4" s="292">
        <v>154</v>
      </c>
      <c r="Y4" s="292">
        <v>162</v>
      </c>
      <c r="Z4" s="292">
        <v>168</v>
      </c>
      <c r="AA4" s="292">
        <v>196</v>
      </c>
      <c r="AB4" s="292">
        <v>220</v>
      </c>
      <c r="AC4" s="292">
        <v>245</v>
      </c>
      <c r="AD4" s="292">
        <v>310</v>
      </c>
      <c r="AE4" s="292">
        <v>393</v>
      </c>
      <c r="AF4" s="292">
        <v>434</v>
      </c>
      <c r="AG4" s="292">
        <v>466</v>
      </c>
      <c r="AH4" s="292">
        <f t="shared" ref="AH4:CC4" si="0">SUM(AH5:AH6)</f>
        <v>505</v>
      </c>
      <c r="AI4" s="292">
        <f t="shared" si="0"/>
        <v>562.99999999999989</v>
      </c>
      <c r="AJ4" s="292">
        <f t="shared" si="0"/>
        <v>637.99999999999989</v>
      </c>
      <c r="AK4" s="292">
        <f t="shared" si="0"/>
        <v>691</v>
      </c>
      <c r="AL4" s="292">
        <f t="shared" si="0"/>
        <v>725</v>
      </c>
      <c r="AM4" s="292">
        <f t="shared" si="0"/>
        <v>771</v>
      </c>
      <c r="AN4" s="292">
        <f t="shared" si="0"/>
        <v>785</v>
      </c>
      <c r="AO4" s="292">
        <f t="shared" si="0"/>
        <v>800</v>
      </c>
      <c r="AP4" s="292">
        <f t="shared" si="0"/>
        <v>825</v>
      </c>
      <c r="AQ4" s="292">
        <f t="shared" si="0"/>
        <v>839.25</v>
      </c>
      <c r="AR4" s="292">
        <f t="shared" si="0"/>
        <v>850.16399999999999</v>
      </c>
      <c r="AS4" s="292">
        <f t="shared" si="0"/>
        <v>852.303</v>
      </c>
      <c r="AT4" s="292">
        <f t="shared" si="0"/>
        <v>889.38600000000008</v>
      </c>
      <c r="AU4" s="292">
        <f t="shared" si="0"/>
        <v>1010.5989999999999</v>
      </c>
      <c r="AV4" s="292">
        <f t="shared" si="0"/>
        <v>1010</v>
      </c>
      <c r="AW4" s="292">
        <f t="shared" si="0"/>
        <v>1040</v>
      </c>
      <c r="AX4" s="292">
        <f t="shared" si="0"/>
        <v>1022</v>
      </c>
      <c r="AY4" s="292">
        <f t="shared" si="0"/>
        <v>1016.385</v>
      </c>
      <c r="AZ4" s="292">
        <f t="shared" si="0"/>
        <v>981.24099999999999</v>
      </c>
      <c r="BA4" s="292">
        <f t="shared" si="0"/>
        <v>987.07300000000021</v>
      </c>
      <c r="BB4" s="292">
        <f t="shared" si="0"/>
        <v>974.40599999999995</v>
      </c>
      <c r="BC4" s="292">
        <f t="shared" si="0"/>
        <v>1001.69</v>
      </c>
      <c r="BD4" s="292">
        <f t="shared" si="0"/>
        <v>985.85</v>
      </c>
      <c r="BE4" s="292">
        <f t="shared" si="0"/>
        <v>1099.2956646600001</v>
      </c>
      <c r="BF4" s="292">
        <f t="shared" si="0"/>
        <v>1087.4146320899999</v>
      </c>
      <c r="BG4" s="292">
        <f t="shared" si="0"/>
        <v>1006.6780681472775</v>
      </c>
      <c r="BH4" s="292">
        <f t="shared" si="0"/>
        <v>922.80799999999999</v>
      </c>
      <c r="BI4" s="292">
        <f t="shared" si="0"/>
        <v>874.53990900999997</v>
      </c>
      <c r="BJ4" s="292">
        <f t="shared" si="0"/>
        <v>796.54773575000013</v>
      </c>
      <c r="BK4" s="292">
        <f t="shared" si="0"/>
        <v>736.17217767890315</v>
      </c>
      <c r="BL4" s="292">
        <f t="shared" si="0"/>
        <v>674.75018944999999</v>
      </c>
      <c r="BM4" s="292">
        <f t="shared" si="0"/>
        <v>649.6405096899997</v>
      </c>
      <c r="BN4" s="292">
        <f t="shared" si="0"/>
        <v>613.52423453000017</v>
      </c>
      <c r="BO4" s="292">
        <f t="shared" si="0"/>
        <v>593.95801391999976</v>
      </c>
      <c r="BP4" s="292">
        <f t="shared" si="0"/>
        <v>592.53994551999983</v>
      </c>
      <c r="BQ4" s="292">
        <f t="shared" si="0"/>
        <v>582.23100191999993</v>
      </c>
      <c r="BR4" s="292">
        <f t="shared" si="0"/>
        <v>570.66566029000023</v>
      </c>
      <c r="BS4" s="292">
        <f t="shared" si="0"/>
        <v>568.92046535000088</v>
      </c>
      <c r="BT4" s="292">
        <f t="shared" si="0"/>
        <v>557.33749349999994</v>
      </c>
      <c r="BU4" s="292">
        <f t="shared" si="0"/>
        <v>502.55170413000036</v>
      </c>
      <c r="BV4" s="292">
        <f t="shared" si="0"/>
        <v>463.2592920300001</v>
      </c>
      <c r="BW4" s="292">
        <f t="shared" si="0"/>
        <v>506.28404317999968</v>
      </c>
      <c r="BX4" s="292">
        <f t="shared" si="0"/>
        <v>500.90514451419199</v>
      </c>
      <c r="BY4" s="292">
        <f t="shared" si="0"/>
        <v>398.64417234520022</v>
      </c>
      <c r="BZ4" s="292">
        <f t="shared" si="0"/>
        <v>364.23079592337035</v>
      </c>
      <c r="CA4" s="292">
        <f t="shared" si="0"/>
        <v>304.95234617339429</v>
      </c>
      <c r="CB4" s="292">
        <f t="shared" si="0"/>
        <v>283.25326081580812</v>
      </c>
      <c r="CC4" s="293">
        <f t="shared" si="0"/>
        <v>264.8934921804215</v>
      </c>
    </row>
    <row r="5" spans="1:81" s="196" customFormat="1" x14ac:dyDescent="0.4">
      <c r="A5" s="294"/>
      <c r="B5" s="59" t="s">
        <v>404</v>
      </c>
      <c r="C5" s="75"/>
      <c r="D5" s="295">
        <f t="shared" ref="D5:AI5" si="1">SUM(D8, D12,D15)</f>
        <v>0</v>
      </c>
      <c r="E5" s="295">
        <f t="shared" si="1"/>
        <v>0</v>
      </c>
      <c r="F5" s="295">
        <f t="shared" si="1"/>
        <v>0</v>
      </c>
      <c r="G5" s="295">
        <f t="shared" si="1"/>
        <v>0</v>
      </c>
      <c r="H5" s="295">
        <f t="shared" si="1"/>
        <v>0</v>
      </c>
      <c r="I5" s="295">
        <f t="shared" si="1"/>
        <v>0</v>
      </c>
      <c r="J5" s="295">
        <f t="shared" si="1"/>
        <v>0</v>
      </c>
      <c r="K5" s="295">
        <f t="shared" si="1"/>
        <v>0</v>
      </c>
      <c r="L5" s="295">
        <f t="shared" si="1"/>
        <v>0</v>
      </c>
      <c r="M5" s="295">
        <f t="shared" si="1"/>
        <v>0</v>
      </c>
      <c r="N5" s="295">
        <f t="shared" si="1"/>
        <v>0</v>
      </c>
      <c r="O5" s="295">
        <f t="shared" si="1"/>
        <v>0</v>
      </c>
      <c r="P5" s="295">
        <f t="shared" si="1"/>
        <v>0</v>
      </c>
      <c r="Q5" s="295">
        <f t="shared" si="1"/>
        <v>0</v>
      </c>
      <c r="R5" s="295">
        <f t="shared" si="1"/>
        <v>0</v>
      </c>
      <c r="S5" s="295">
        <f t="shared" si="1"/>
        <v>0</v>
      </c>
      <c r="T5" s="295">
        <f t="shared" si="1"/>
        <v>0</v>
      </c>
      <c r="U5" s="295">
        <f t="shared" si="1"/>
        <v>0</v>
      </c>
      <c r="V5" s="295">
        <f t="shared" si="1"/>
        <v>0</v>
      </c>
      <c r="W5" s="295">
        <f t="shared" si="1"/>
        <v>0</v>
      </c>
      <c r="X5" s="295">
        <f t="shared" si="1"/>
        <v>0</v>
      </c>
      <c r="Y5" s="295">
        <f t="shared" si="1"/>
        <v>0</v>
      </c>
      <c r="Z5" s="295">
        <f t="shared" si="1"/>
        <v>0</v>
      </c>
      <c r="AA5" s="295">
        <f t="shared" si="1"/>
        <v>0</v>
      </c>
      <c r="AB5" s="295">
        <f t="shared" si="1"/>
        <v>0</v>
      </c>
      <c r="AC5" s="295">
        <f t="shared" si="1"/>
        <v>0</v>
      </c>
      <c r="AD5" s="295">
        <f t="shared" si="1"/>
        <v>0</v>
      </c>
      <c r="AE5" s="295">
        <f t="shared" si="1"/>
        <v>0</v>
      </c>
      <c r="AF5" s="295">
        <f t="shared" si="1"/>
        <v>0</v>
      </c>
      <c r="AG5" s="295">
        <f t="shared" si="1"/>
        <v>0</v>
      </c>
      <c r="AH5" s="295">
        <f t="shared" si="1"/>
        <v>433.19637841651365</v>
      </c>
      <c r="AI5" s="295">
        <f t="shared" si="1"/>
        <v>491.69011230548637</v>
      </c>
      <c r="AJ5" s="295">
        <f t="shared" ref="AJ5:BO5" si="2">SUM(AJ8, AJ12,AJ15)</f>
        <v>556.78557678919367</v>
      </c>
      <c r="AK5" s="295">
        <f t="shared" si="2"/>
        <v>602.69066695632307</v>
      </c>
      <c r="AL5" s="295">
        <f t="shared" si="2"/>
        <v>638.92866433160452</v>
      </c>
      <c r="AM5" s="295">
        <f t="shared" si="2"/>
        <v>676.46664247621209</v>
      </c>
      <c r="AN5" s="295">
        <f t="shared" si="2"/>
        <v>690.46052004690171</v>
      </c>
      <c r="AO5" s="295">
        <f t="shared" si="2"/>
        <v>700.08555842769397</v>
      </c>
      <c r="AP5" s="295">
        <f t="shared" si="2"/>
        <v>724.45946224287422</v>
      </c>
      <c r="AQ5" s="295">
        <f t="shared" si="2"/>
        <v>734.90769715392037</v>
      </c>
      <c r="AR5" s="295">
        <f t="shared" si="2"/>
        <v>742.36020250581066</v>
      </c>
      <c r="AS5" s="295">
        <f t="shared" si="2"/>
        <v>730.13111097207798</v>
      </c>
      <c r="AT5" s="295">
        <f t="shared" si="2"/>
        <v>775.26191022330795</v>
      </c>
      <c r="AU5" s="295">
        <f t="shared" si="2"/>
        <v>863.60627344005002</v>
      </c>
      <c r="AV5" s="295">
        <f t="shared" si="2"/>
        <v>852.2527553950282</v>
      </c>
      <c r="AW5" s="295">
        <f t="shared" si="2"/>
        <v>873.20359314762982</v>
      </c>
      <c r="AX5" s="295">
        <f t="shared" si="2"/>
        <v>859.06318218085562</v>
      </c>
      <c r="AY5" s="295">
        <f t="shared" si="2"/>
        <v>851.731324624629</v>
      </c>
      <c r="AZ5" s="295">
        <f t="shared" si="2"/>
        <v>829.88126142015744</v>
      </c>
      <c r="BA5" s="295">
        <f t="shared" si="2"/>
        <v>847.58109511712473</v>
      </c>
      <c r="BB5" s="295">
        <f t="shared" si="2"/>
        <v>839.89658660323107</v>
      </c>
      <c r="BC5" s="295">
        <f t="shared" si="2"/>
        <v>872.56183395470418</v>
      </c>
      <c r="BD5" s="295">
        <f t="shared" si="2"/>
        <v>865.87408814187211</v>
      </c>
      <c r="BE5" s="295">
        <f t="shared" si="2"/>
        <v>975.0571849050001</v>
      </c>
      <c r="BF5" s="295">
        <f t="shared" si="2"/>
        <v>958.2172410367499</v>
      </c>
      <c r="BG5" s="295">
        <f t="shared" si="2"/>
        <v>884.55214787227749</v>
      </c>
      <c r="BH5" s="295">
        <f t="shared" si="2"/>
        <v>804.2732521245</v>
      </c>
      <c r="BI5" s="295">
        <f t="shared" si="2"/>
        <v>764.43906345325001</v>
      </c>
      <c r="BJ5" s="295">
        <f t="shared" si="2"/>
        <v>698.14931705625008</v>
      </c>
      <c r="BK5" s="295">
        <f t="shared" si="2"/>
        <v>657.23492130667955</v>
      </c>
      <c r="BL5" s="295">
        <f t="shared" si="2"/>
        <v>609.35377852930276</v>
      </c>
      <c r="BM5" s="295">
        <f t="shared" si="2"/>
        <v>598.15693215526335</v>
      </c>
      <c r="BN5" s="295">
        <f t="shared" si="2"/>
        <v>563.29060795511202</v>
      </c>
      <c r="BO5" s="295">
        <f t="shared" si="2"/>
        <v>556.61229230695847</v>
      </c>
      <c r="BP5" s="295">
        <f t="shared" ref="BP5:CC5" si="3">SUM(BP8, BP12,BP15)</f>
        <v>564.26172678124692</v>
      </c>
      <c r="BQ5" s="295">
        <f t="shared" si="3"/>
        <v>563.72247188354766</v>
      </c>
      <c r="BR5" s="295">
        <f t="shared" si="3"/>
        <v>558.3774162769223</v>
      </c>
      <c r="BS5" s="295">
        <f t="shared" si="3"/>
        <v>562.103048365684</v>
      </c>
      <c r="BT5" s="295">
        <f t="shared" si="3"/>
        <v>552.47871435148681</v>
      </c>
      <c r="BU5" s="295">
        <f t="shared" si="3"/>
        <v>499.30094930620544</v>
      </c>
      <c r="BV5" s="295">
        <f t="shared" si="3"/>
        <v>461.68818435114184</v>
      </c>
      <c r="BW5" s="295">
        <f t="shared" si="3"/>
        <v>505.25759415667676</v>
      </c>
      <c r="BX5" s="295">
        <f t="shared" si="3"/>
        <v>500.90514451419199</v>
      </c>
      <c r="BY5" s="295">
        <f t="shared" si="3"/>
        <v>398.64417234520022</v>
      </c>
      <c r="BZ5" s="295">
        <f t="shared" si="3"/>
        <v>364.23079592337035</v>
      </c>
      <c r="CA5" s="295">
        <f t="shared" si="3"/>
        <v>304.95234617339429</v>
      </c>
      <c r="CB5" s="295">
        <f t="shared" si="3"/>
        <v>283.25326081580812</v>
      </c>
      <c r="CC5" s="296">
        <f t="shared" si="3"/>
        <v>264.8934921804215</v>
      </c>
    </row>
    <row r="6" spans="1:81" x14ac:dyDescent="0.4">
      <c r="B6" s="59" t="s">
        <v>403</v>
      </c>
      <c r="C6" s="155"/>
      <c r="D6" s="295">
        <f t="shared" ref="D6:AI6" si="4">SUM(D13,D16)</f>
        <v>0</v>
      </c>
      <c r="E6" s="295">
        <f t="shared" si="4"/>
        <v>0</v>
      </c>
      <c r="F6" s="295">
        <f t="shared" si="4"/>
        <v>0</v>
      </c>
      <c r="G6" s="295">
        <f t="shared" si="4"/>
        <v>0</v>
      </c>
      <c r="H6" s="295">
        <f t="shared" si="4"/>
        <v>0</v>
      </c>
      <c r="I6" s="295">
        <f t="shared" si="4"/>
        <v>0</v>
      </c>
      <c r="J6" s="295">
        <f t="shared" si="4"/>
        <v>0</v>
      </c>
      <c r="K6" s="295">
        <f t="shared" si="4"/>
        <v>0</v>
      </c>
      <c r="L6" s="295">
        <f t="shared" si="4"/>
        <v>0</v>
      </c>
      <c r="M6" s="295">
        <f t="shared" si="4"/>
        <v>0</v>
      </c>
      <c r="N6" s="295">
        <f t="shared" si="4"/>
        <v>0</v>
      </c>
      <c r="O6" s="295">
        <f t="shared" si="4"/>
        <v>0</v>
      </c>
      <c r="P6" s="295">
        <f t="shared" si="4"/>
        <v>0</v>
      </c>
      <c r="Q6" s="295">
        <f t="shared" si="4"/>
        <v>0</v>
      </c>
      <c r="R6" s="295">
        <f t="shared" si="4"/>
        <v>0</v>
      </c>
      <c r="S6" s="295">
        <f t="shared" si="4"/>
        <v>0</v>
      </c>
      <c r="T6" s="295">
        <f t="shared" si="4"/>
        <v>0</v>
      </c>
      <c r="U6" s="295">
        <f t="shared" si="4"/>
        <v>0</v>
      </c>
      <c r="V6" s="295">
        <f t="shared" si="4"/>
        <v>0</v>
      </c>
      <c r="W6" s="295">
        <f t="shared" si="4"/>
        <v>0</v>
      </c>
      <c r="X6" s="295">
        <f t="shared" si="4"/>
        <v>0</v>
      </c>
      <c r="Y6" s="295">
        <f t="shared" si="4"/>
        <v>0</v>
      </c>
      <c r="Z6" s="295">
        <f t="shared" si="4"/>
        <v>0</v>
      </c>
      <c r="AA6" s="295">
        <f t="shared" si="4"/>
        <v>0</v>
      </c>
      <c r="AB6" s="295">
        <f t="shared" si="4"/>
        <v>0</v>
      </c>
      <c r="AC6" s="295">
        <f t="shared" si="4"/>
        <v>0</v>
      </c>
      <c r="AD6" s="295">
        <f t="shared" si="4"/>
        <v>0</v>
      </c>
      <c r="AE6" s="295">
        <f t="shared" si="4"/>
        <v>0</v>
      </c>
      <c r="AF6" s="295">
        <f t="shared" si="4"/>
        <v>0</v>
      </c>
      <c r="AG6" s="295">
        <f t="shared" si="4"/>
        <v>0</v>
      </c>
      <c r="AH6" s="295">
        <f t="shared" si="4"/>
        <v>71.803621583486347</v>
      </c>
      <c r="AI6" s="295">
        <f t="shared" si="4"/>
        <v>71.309887694513563</v>
      </c>
      <c r="AJ6" s="295">
        <f t="shared" ref="AJ6:BO6" si="5">SUM(AJ13,AJ16)</f>
        <v>81.214423210806217</v>
      </c>
      <c r="AK6" s="295">
        <f t="shared" si="5"/>
        <v>88.309333043676872</v>
      </c>
      <c r="AL6" s="295">
        <f t="shared" si="5"/>
        <v>86.071335668395506</v>
      </c>
      <c r="AM6" s="295">
        <f t="shared" si="5"/>
        <v>94.533357523787956</v>
      </c>
      <c r="AN6" s="295">
        <f t="shared" si="5"/>
        <v>94.539479953098336</v>
      </c>
      <c r="AO6" s="295">
        <f t="shared" si="5"/>
        <v>99.91444157230606</v>
      </c>
      <c r="AP6" s="295">
        <f t="shared" si="5"/>
        <v>100.54053775712582</v>
      </c>
      <c r="AQ6" s="295">
        <f t="shared" si="5"/>
        <v>104.34230284607963</v>
      </c>
      <c r="AR6" s="295">
        <f t="shared" si="5"/>
        <v>107.80379749418931</v>
      </c>
      <c r="AS6" s="295">
        <f t="shared" si="5"/>
        <v>122.17188902792199</v>
      </c>
      <c r="AT6" s="295">
        <f t="shared" si="5"/>
        <v>114.12408977669212</v>
      </c>
      <c r="AU6" s="295">
        <f t="shared" si="5"/>
        <v>146.99272655994997</v>
      </c>
      <c r="AV6" s="295">
        <f t="shared" si="5"/>
        <v>157.74724460497177</v>
      </c>
      <c r="AW6" s="295">
        <f t="shared" si="5"/>
        <v>166.79640685237015</v>
      </c>
      <c r="AX6" s="295">
        <f t="shared" si="5"/>
        <v>162.93681781914438</v>
      </c>
      <c r="AY6" s="295">
        <f t="shared" si="5"/>
        <v>164.65367537537094</v>
      </c>
      <c r="AZ6" s="295">
        <f t="shared" si="5"/>
        <v>151.35973857984254</v>
      </c>
      <c r="BA6" s="295">
        <f t="shared" si="5"/>
        <v>139.49190488287545</v>
      </c>
      <c r="BB6" s="295">
        <f t="shared" si="5"/>
        <v>134.50941339676888</v>
      </c>
      <c r="BC6" s="295">
        <f t="shared" si="5"/>
        <v>129.1281660452959</v>
      </c>
      <c r="BD6" s="295">
        <f t="shared" si="5"/>
        <v>119.97591185812794</v>
      </c>
      <c r="BE6" s="295">
        <f t="shared" si="5"/>
        <v>124.23847975499999</v>
      </c>
      <c r="BF6" s="295">
        <f t="shared" si="5"/>
        <v>129.19739105324999</v>
      </c>
      <c r="BG6" s="295">
        <f t="shared" si="5"/>
        <v>122.12592027499997</v>
      </c>
      <c r="BH6" s="295">
        <f t="shared" si="5"/>
        <v>118.53474787549996</v>
      </c>
      <c r="BI6" s="295">
        <f t="shared" si="5"/>
        <v>110.10084555674999</v>
      </c>
      <c r="BJ6" s="295">
        <f t="shared" si="5"/>
        <v>98.398418693749989</v>
      </c>
      <c r="BK6" s="295">
        <f t="shared" si="5"/>
        <v>78.937256372223544</v>
      </c>
      <c r="BL6" s="295">
        <f t="shared" si="5"/>
        <v>65.396410920697221</v>
      </c>
      <c r="BM6" s="295">
        <f t="shared" si="5"/>
        <v>51.483577534736391</v>
      </c>
      <c r="BN6" s="295">
        <f t="shared" si="5"/>
        <v>50.233626574888149</v>
      </c>
      <c r="BO6" s="295">
        <f t="shared" si="5"/>
        <v>37.345721613041349</v>
      </c>
      <c r="BP6" s="295">
        <f t="shared" ref="BP6:CC6" si="6">SUM(BP13,BP16)</f>
        <v>28.278218738752912</v>
      </c>
      <c r="BQ6" s="295">
        <f t="shared" si="6"/>
        <v>18.508530036452314</v>
      </c>
      <c r="BR6" s="295">
        <f t="shared" si="6"/>
        <v>12.288244013077932</v>
      </c>
      <c r="BS6" s="295">
        <f t="shared" si="6"/>
        <v>6.8174169843168348</v>
      </c>
      <c r="BT6" s="295">
        <f t="shared" si="6"/>
        <v>4.8587791485131495</v>
      </c>
      <c r="BU6" s="295">
        <f t="shared" si="6"/>
        <v>3.2507548237949484</v>
      </c>
      <c r="BV6" s="295">
        <f t="shared" si="6"/>
        <v>1.5711076788582325</v>
      </c>
      <c r="BW6" s="295">
        <f t="shared" si="6"/>
        <v>1.0264490233229508</v>
      </c>
      <c r="BX6" s="295">
        <f t="shared" si="6"/>
        <v>0</v>
      </c>
      <c r="BY6" s="295">
        <f t="shared" si="6"/>
        <v>0</v>
      </c>
      <c r="BZ6" s="295">
        <f t="shared" si="6"/>
        <v>0</v>
      </c>
      <c r="CA6" s="295">
        <f t="shared" si="6"/>
        <v>0</v>
      </c>
      <c r="CB6" s="295">
        <f t="shared" si="6"/>
        <v>0</v>
      </c>
      <c r="CC6" s="296">
        <f t="shared" si="6"/>
        <v>0</v>
      </c>
    </row>
    <row r="7" spans="1:81" x14ac:dyDescent="0.4">
      <c r="B7" s="59"/>
      <c r="C7" s="15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5"/>
      <c r="BN7" s="295"/>
      <c r="BO7" s="295"/>
      <c r="BP7" s="295"/>
      <c r="BQ7" s="295"/>
      <c r="BR7" s="295"/>
      <c r="BS7" s="295"/>
      <c r="BT7" s="295"/>
      <c r="BU7" s="295"/>
      <c r="BV7" s="295"/>
      <c r="BW7" s="295"/>
      <c r="BX7" s="295"/>
      <c r="BY7" s="295"/>
      <c r="BZ7" s="295"/>
      <c r="CA7" s="295"/>
      <c r="CB7" s="295"/>
      <c r="CC7" s="296"/>
    </row>
    <row r="8" spans="1:81" x14ac:dyDescent="0.4">
      <c r="B8" s="63" t="s">
        <v>465</v>
      </c>
      <c r="C8" s="155"/>
      <c r="D8" s="292">
        <v>0</v>
      </c>
      <c r="E8" s="292">
        <v>0</v>
      </c>
      <c r="F8" s="292">
        <v>0</v>
      </c>
      <c r="G8" s="292">
        <v>0</v>
      </c>
      <c r="H8" s="292">
        <v>0</v>
      </c>
      <c r="I8" s="292">
        <v>0</v>
      </c>
      <c r="J8" s="292">
        <v>0</v>
      </c>
      <c r="K8" s="292">
        <v>0</v>
      </c>
      <c r="L8" s="292">
        <v>0</v>
      </c>
      <c r="M8" s="292">
        <v>0</v>
      </c>
      <c r="N8" s="292">
        <v>0</v>
      </c>
      <c r="O8" s="292">
        <v>0</v>
      </c>
      <c r="P8" s="292">
        <v>0</v>
      </c>
      <c r="Q8" s="292">
        <v>0</v>
      </c>
      <c r="R8" s="292">
        <v>0</v>
      </c>
      <c r="S8" s="292">
        <v>0</v>
      </c>
      <c r="T8" s="292">
        <v>0</v>
      </c>
      <c r="U8" s="292">
        <v>0</v>
      </c>
      <c r="V8" s="292">
        <v>0</v>
      </c>
      <c r="W8" s="292">
        <v>0</v>
      </c>
      <c r="X8" s="292">
        <v>0</v>
      </c>
      <c r="Y8" s="292">
        <v>0</v>
      </c>
      <c r="Z8" s="292">
        <v>0</v>
      </c>
      <c r="AA8" s="292">
        <v>0</v>
      </c>
      <c r="AB8" s="292">
        <v>0</v>
      </c>
      <c r="AC8" s="292">
        <v>0</v>
      </c>
      <c r="AD8" s="292">
        <v>0</v>
      </c>
      <c r="AE8" s="292">
        <v>0</v>
      </c>
      <c r="AF8" s="292">
        <v>0</v>
      </c>
      <c r="AG8" s="292">
        <v>0</v>
      </c>
      <c r="AH8" s="292">
        <v>0</v>
      </c>
      <c r="AI8" s="292">
        <v>0</v>
      </c>
      <c r="AJ8" s="292">
        <v>0</v>
      </c>
      <c r="AK8" s="292">
        <v>0</v>
      </c>
      <c r="AL8" s="292">
        <v>0</v>
      </c>
      <c r="AM8" s="292">
        <v>0</v>
      </c>
      <c r="AN8" s="292">
        <v>0</v>
      </c>
      <c r="AO8" s="292">
        <v>0</v>
      </c>
      <c r="AP8" s="292">
        <v>0</v>
      </c>
      <c r="AQ8" s="292">
        <v>0</v>
      </c>
      <c r="AR8" s="292">
        <v>0</v>
      </c>
      <c r="AS8" s="292">
        <v>0</v>
      </c>
      <c r="AT8" s="292">
        <v>0</v>
      </c>
      <c r="AU8" s="292">
        <v>0</v>
      </c>
      <c r="AV8" s="292">
        <v>0</v>
      </c>
      <c r="AW8" s="292">
        <v>0</v>
      </c>
      <c r="AX8" s="292">
        <v>0</v>
      </c>
      <c r="AY8" s="292">
        <v>0</v>
      </c>
      <c r="AZ8" s="292">
        <v>0</v>
      </c>
      <c r="BA8" s="292">
        <v>0</v>
      </c>
      <c r="BB8" s="292">
        <v>0</v>
      </c>
      <c r="BC8" s="292">
        <v>0</v>
      </c>
      <c r="BD8" s="292">
        <v>0</v>
      </c>
      <c r="BE8" s="292">
        <v>0</v>
      </c>
      <c r="BF8" s="292">
        <v>0</v>
      </c>
      <c r="BG8" s="292">
        <v>0</v>
      </c>
      <c r="BH8" s="292">
        <v>0</v>
      </c>
      <c r="BI8" s="292">
        <v>0</v>
      </c>
      <c r="BJ8" s="292">
        <v>0</v>
      </c>
      <c r="BK8" s="292">
        <v>0</v>
      </c>
      <c r="BL8" s="292">
        <v>0</v>
      </c>
      <c r="BM8" s="292">
        <v>0</v>
      </c>
      <c r="BN8" s="292">
        <v>0</v>
      </c>
      <c r="BO8" s="292">
        <v>0</v>
      </c>
      <c r="BP8" s="292">
        <v>0</v>
      </c>
      <c r="BQ8" s="292">
        <v>0</v>
      </c>
      <c r="BR8" s="292">
        <v>0</v>
      </c>
      <c r="BS8" s="292">
        <v>0</v>
      </c>
      <c r="BT8" s="292">
        <v>0</v>
      </c>
      <c r="BU8" s="292">
        <v>109.92024563645997</v>
      </c>
      <c r="BV8" s="292">
        <v>184.96516445151136</v>
      </c>
      <c r="BW8" s="292">
        <v>222.14001544636551</v>
      </c>
      <c r="BX8" s="292">
        <v>253.88789687256894</v>
      </c>
      <c r="BY8" s="292">
        <v>218.67565241455955</v>
      </c>
      <c r="BZ8" s="292">
        <v>216.13912725043562</v>
      </c>
      <c r="CA8" s="292">
        <v>194.68466645374571</v>
      </c>
      <c r="CB8" s="292">
        <v>193.57810694496757</v>
      </c>
      <c r="CC8" s="293">
        <v>192.55240571666926</v>
      </c>
    </row>
    <row r="9" spans="1:81" x14ac:dyDescent="0.4">
      <c r="B9" s="59" t="s">
        <v>466</v>
      </c>
      <c r="C9" s="15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v>28.738193901895261</v>
      </c>
      <c r="BV9" s="295">
        <v>57.901574344580851</v>
      </c>
      <c r="BW9" s="295">
        <v>69.522149021261001</v>
      </c>
      <c r="BX9" s="295">
        <v>82.768711372086685</v>
      </c>
      <c r="BY9" s="295">
        <v>71.142220262700334</v>
      </c>
      <c r="BZ9" s="295">
        <v>70.248899130626597</v>
      </c>
      <c r="CA9" s="295">
        <v>63.284651192742473</v>
      </c>
      <c r="CB9" s="295">
        <v>62.937343620035833</v>
      </c>
      <c r="CC9" s="296">
        <v>62.609978224103621</v>
      </c>
    </row>
    <row r="10" spans="1:81" x14ac:dyDescent="0.4">
      <c r="B10" s="59" t="s">
        <v>467</v>
      </c>
      <c r="C10" s="15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v>81.182051734564695</v>
      </c>
      <c r="BV10" s="295">
        <v>127.06359010693052</v>
      </c>
      <c r="BW10" s="295">
        <v>152.61786642510449</v>
      </c>
      <c r="BX10" s="295">
        <v>171.11918550048227</v>
      </c>
      <c r="BY10" s="295">
        <v>147.53343215185922</v>
      </c>
      <c r="BZ10" s="295">
        <v>145.89022811980902</v>
      </c>
      <c r="CA10" s="295">
        <v>131.40001526100323</v>
      </c>
      <c r="CB10" s="295">
        <v>130.64076332493175</v>
      </c>
      <c r="CC10" s="296">
        <v>129.94242749256566</v>
      </c>
    </row>
    <row r="11" spans="1:81" ht="26.25" customHeight="1" x14ac:dyDescent="0.4">
      <c r="A11" s="196"/>
      <c r="B11" s="63" t="s">
        <v>468</v>
      </c>
      <c r="C11" s="187"/>
      <c r="D11" s="292">
        <v>0</v>
      </c>
      <c r="E11" s="292">
        <v>0</v>
      </c>
      <c r="F11" s="292">
        <v>0</v>
      </c>
      <c r="G11" s="292">
        <v>0</v>
      </c>
      <c r="H11" s="292">
        <v>0</v>
      </c>
      <c r="I11" s="292">
        <v>0</v>
      </c>
      <c r="J11" s="292">
        <v>0</v>
      </c>
      <c r="K11" s="292">
        <v>0</v>
      </c>
      <c r="L11" s="292">
        <v>0</v>
      </c>
      <c r="M11" s="292">
        <v>0</v>
      </c>
      <c r="N11" s="292">
        <v>0</v>
      </c>
      <c r="O11" s="292">
        <v>0</v>
      </c>
      <c r="P11" s="292">
        <v>0</v>
      </c>
      <c r="Q11" s="292">
        <v>0</v>
      </c>
      <c r="R11" s="292">
        <v>0</v>
      </c>
      <c r="S11" s="292">
        <v>0</v>
      </c>
      <c r="T11" s="292">
        <v>0</v>
      </c>
      <c r="U11" s="292">
        <v>0</v>
      </c>
      <c r="V11" s="292">
        <v>0</v>
      </c>
      <c r="W11" s="292">
        <v>0</v>
      </c>
      <c r="X11" s="292">
        <v>0</v>
      </c>
      <c r="Y11" s="292">
        <v>0</v>
      </c>
      <c r="Z11" s="292">
        <v>0</v>
      </c>
      <c r="AA11" s="292">
        <v>0</v>
      </c>
      <c r="AB11" s="292">
        <v>0</v>
      </c>
      <c r="AC11" s="292">
        <v>0</v>
      </c>
      <c r="AD11" s="292">
        <v>0</v>
      </c>
      <c r="AE11" s="292">
        <v>0</v>
      </c>
      <c r="AF11" s="292">
        <v>0</v>
      </c>
      <c r="AG11" s="292">
        <v>0</v>
      </c>
      <c r="AH11" s="292">
        <f t="shared" ref="AH11:CC11" si="7">SUM(AH12:AH13)</f>
        <v>505</v>
      </c>
      <c r="AI11" s="292">
        <f t="shared" si="7"/>
        <v>562.88724981467749</v>
      </c>
      <c r="AJ11" s="292">
        <f t="shared" si="7"/>
        <v>636.0202001482578</v>
      </c>
      <c r="AK11" s="292">
        <f t="shared" si="7"/>
        <v>685.84818383988136</v>
      </c>
      <c r="AL11" s="292">
        <f t="shared" si="7"/>
        <v>716</v>
      </c>
      <c r="AM11" s="292">
        <f t="shared" si="7"/>
        <v>756</v>
      </c>
      <c r="AN11" s="292">
        <f t="shared" si="7"/>
        <v>759</v>
      </c>
      <c r="AO11" s="292">
        <f t="shared" si="7"/>
        <v>767</v>
      </c>
      <c r="AP11" s="292">
        <f t="shared" si="7"/>
        <v>785</v>
      </c>
      <c r="AQ11" s="292">
        <f t="shared" si="7"/>
        <v>789.25</v>
      </c>
      <c r="AR11" s="292">
        <f t="shared" si="7"/>
        <v>787.16399999999999</v>
      </c>
      <c r="AS11" s="292">
        <f t="shared" si="7"/>
        <v>771.303</v>
      </c>
      <c r="AT11" s="292">
        <f t="shared" si="7"/>
        <v>788.89200000000005</v>
      </c>
      <c r="AU11" s="292">
        <f t="shared" si="7"/>
        <v>878.78200000000004</v>
      </c>
      <c r="AV11" s="292">
        <f t="shared" si="7"/>
        <v>860.14800000000002</v>
      </c>
      <c r="AW11" s="292">
        <f t="shared" si="7"/>
        <v>868</v>
      </c>
      <c r="AX11" s="292">
        <f t="shared" si="7"/>
        <v>841.82099999999991</v>
      </c>
      <c r="AY11" s="292">
        <f t="shared" si="7"/>
        <v>821.31099999999992</v>
      </c>
      <c r="AZ11" s="292">
        <f t="shared" si="7"/>
        <v>771.62099999999998</v>
      </c>
      <c r="BA11" s="292">
        <f t="shared" si="7"/>
        <v>767.95100000000014</v>
      </c>
      <c r="BB11" s="292">
        <f t="shared" si="7"/>
        <v>744.78599999999994</v>
      </c>
      <c r="BC11" s="292">
        <f t="shared" si="7"/>
        <v>750.40700000000015</v>
      </c>
      <c r="BD11" s="292">
        <f t="shared" si="7"/>
        <v>722.57399999999996</v>
      </c>
      <c r="BE11" s="292">
        <f t="shared" si="7"/>
        <v>830.53729334177387</v>
      </c>
      <c r="BF11" s="292">
        <f t="shared" si="7"/>
        <v>836.62692212999991</v>
      </c>
      <c r="BG11" s="292">
        <f t="shared" si="7"/>
        <v>779.6027927405496</v>
      </c>
      <c r="BH11" s="292">
        <f t="shared" si="7"/>
        <v>720.87099999999998</v>
      </c>
      <c r="BI11" s="292">
        <f t="shared" si="7"/>
        <v>697.05176069000004</v>
      </c>
      <c r="BJ11" s="292">
        <f t="shared" si="7"/>
        <v>642.11463335999997</v>
      </c>
      <c r="BK11" s="292">
        <f t="shared" si="7"/>
        <v>600.31661291890316</v>
      </c>
      <c r="BL11" s="292">
        <f t="shared" si="7"/>
        <v>559.92442127000004</v>
      </c>
      <c r="BM11" s="292">
        <f t="shared" si="7"/>
        <v>548.03660721503923</v>
      </c>
      <c r="BN11" s="292">
        <f t="shared" si="7"/>
        <v>529.75740402523707</v>
      </c>
      <c r="BO11" s="292">
        <f t="shared" si="7"/>
        <v>518.53362152957493</v>
      </c>
      <c r="BP11" s="292">
        <f t="shared" si="7"/>
        <v>523.88457191740724</v>
      </c>
      <c r="BQ11" s="292">
        <f t="shared" si="7"/>
        <v>513.45475950999992</v>
      </c>
      <c r="BR11" s="292">
        <f t="shared" si="7"/>
        <v>516.08061811252776</v>
      </c>
      <c r="BS11" s="292">
        <f t="shared" si="7"/>
        <v>522.03452683860587</v>
      </c>
      <c r="BT11" s="292">
        <f t="shared" si="7"/>
        <v>516.30467009524364</v>
      </c>
      <c r="BU11" s="292">
        <f t="shared" si="7"/>
        <v>339.25796803025725</v>
      </c>
      <c r="BV11" s="292">
        <f t="shared" si="7"/>
        <v>240.46341217608921</v>
      </c>
      <c r="BW11" s="292">
        <f t="shared" si="7"/>
        <v>245.51808927055635</v>
      </c>
      <c r="BX11" s="292">
        <f t="shared" si="7"/>
        <v>213.4382451799965</v>
      </c>
      <c r="BY11" s="292">
        <f t="shared" si="7"/>
        <v>155.50397977620656</v>
      </c>
      <c r="BZ11" s="292">
        <f t="shared" si="7"/>
        <v>127.96040029231766</v>
      </c>
      <c r="CA11" s="292">
        <f t="shared" si="7"/>
        <v>95.278124439217962</v>
      </c>
      <c r="CB11" s="292">
        <f t="shared" si="7"/>
        <v>77.484903022671446</v>
      </c>
      <c r="CC11" s="293">
        <f t="shared" si="7"/>
        <v>62.50719209550428</v>
      </c>
    </row>
    <row r="12" spans="1:81" x14ac:dyDescent="0.4">
      <c r="B12" s="59" t="s">
        <v>404</v>
      </c>
      <c r="C12" s="155"/>
      <c r="D12" s="295" t="s">
        <v>439</v>
      </c>
      <c r="E12" s="295" t="s">
        <v>439</v>
      </c>
      <c r="F12" s="295" t="s">
        <v>439</v>
      </c>
      <c r="G12" s="295" t="s">
        <v>439</v>
      </c>
      <c r="H12" s="295" t="s">
        <v>439</v>
      </c>
      <c r="I12" s="295" t="s">
        <v>439</v>
      </c>
      <c r="J12" s="295" t="s">
        <v>439</v>
      </c>
      <c r="K12" s="295" t="s">
        <v>439</v>
      </c>
      <c r="L12" s="295" t="s">
        <v>439</v>
      </c>
      <c r="M12" s="295" t="s">
        <v>439</v>
      </c>
      <c r="N12" s="295" t="s">
        <v>439</v>
      </c>
      <c r="O12" s="295" t="s">
        <v>439</v>
      </c>
      <c r="P12" s="295" t="s">
        <v>439</v>
      </c>
      <c r="Q12" s="295" t="s">
        <v>439</v>
      </c>
      <c r="R12" s="295" t="s">
        <v>439</v>
      </c>
      <c r="S12" s="295" t="s">
        <v>439</v>
      </c>
      <c r="T12" s="295" t="s">
        <v>439</v>
      </c>
      <c r="U12" s="295" t="s">
        <v>439</v>
      </c>
      <c r="V12" s="295" t="s">
        <v>439</v>
      </c>
      <c r="W12" s="295" t="s">
        <v>439</v>
      </c>
      <c r="X12" s="295" t="s">
        <v>439</v>
      </c>
      <c r="Y12" s="295" t="s">
        <v>439</v>
      </c>
      <c r="Z12" s="295" t="s">
        <v>439</v>
      </c>
      <c r="AA12" s="295" t="s">
        <v>439</v>
      </c>
      <c r="AB12" s="295" t="s">
        <v>439</v>
      </c>
      <c r="AC12" s="295" t="s">
        <v>439</v>
      </c>
      <c r="AD12" s="295" t="s">
        <v>439</v>
      </c>
      <c r="AE12" s="295" t="s">
        <v>439</v>
      </c>
      <c r="AF12" s="295" t="s">
        <v>439</v>
      </c>
      <c r="AG12" s="295" t="s">
        <v>439</v>
      </c>
      <c r="AH12" s="295">
        <v>433.19637841651365</v>
      </c>
      <c r="AI12" s="295">
        <v>491.57804255409542</v>
      </c>
      <c r="AJ12" s="295">
        <v>554.82967264977924</v>
      </c>
      <c r="AK12" s="295">
        <v>597.63212258588965</v>
      </c>
      <c r="AL12" s="295">
        <v>630.14592004132612</v>
      </c>
      <c r="AM12" s="295">
        <v>661.919258538132</v>
      </c>
      <c r="AN12" s="295">
        <v>665.25957529428422</v>
      </c>
      <c r="AO12" s="295">
        <v>668.58081446977872</v>
      </c>
      <c r="AP12" s="295">
        <v>686.54822330144486</v>
      </c>
      <c r="AQ12" s="295">
        <v>687.83778406598583</v>
      </c>
      <c r="AR12" s="295">
        <v>683.46392070541924</v>
      </c>
      <c r="AS12" s="295">
        <v>656.05418789515488</v>
      </c>
      <c r="AT12" s="295">
        <v>683.68441738207923</v>
      </c>
      <c r="AU12" s="295">
        <v>746.31190271576043</v>
      </c>
      <c r="AV12" s="295">
        <v>720.91047448732343</v>
      </c>
      <c r="AW12" s="295">
        <v>722.98375426855523</v>
      </c>
      <c r="AX12" s="295">
        <v>701.70056148671415</v>
      </c>
      <c r="AY12" s="295">
        <v>683.57531623989541</v>
      </c>
      <c r="AZ12" s="295">
        <v>648.47078202168245</v>
      </c>
      <c r="BA12" s="295">
        <v>655.47438801712497</v>
      </c>
      <c r="BB12" s="295">
        <v>638.58108077177928</v>
      </c>
      <c r="BC12" s="295">
        <v>650.31584786041594</v>
      </c>
      <c r="BD12" s="295">
        <v>631.10693085508979</v>
      </c>
      <c r="BE12" s="295">
        <v>736.26207961364651</v>
      </c>
      <c r="BF12" s="295">
        <v>738.48558911616817</v>
      </c>
      <c r="BG12" s="295">
        <v>691.18314787227746</v>
      </c>
      <c r="BH12" s="295">
        <v>636.20925212450004</v>
      </c>
      <c r="BI12" s="295">
        <v>618.61569305871558</v>
      </c>
      <c r="BJ12" s="295">
        <v>572.93044173153885</v>
      </c>
      <c r="BK12" s="295">
        <v>547.30458607473906</v>
      </c>
      <c r="BL12" s="295">
        <v>515.55293311502305</v>
      </c>
      <c r="BM12" s="295">
        <v>512.88008897976067</v>
      </c>
      <c r="BN12" s="295">
        <v>492.72786275860085</v>
      </c>
      <c r="BO12" s="295">
        <v>489.66027087611786</v>
      </c>
      <c r="BP12" s="295">
        <v>502.77979164042989</v>
      </c>
      <c r="BQ12" s="295">
        <v>499.19309366482179</v>
      </c>
      <c r="BR12" s="295">
        <v>506.96691126187358</v>
      </c>
      <c r="BS12" s="295">
        <v>516.5294929940469</v>
      </c>
      <c r="BT12" s="295">
        <v>512.97957527602387</v>
      </c>
      <c r="BU12" s="295">
        <v>336.44911394526707</v>
      </c>
      <c r="BV12" s="295">
        <v>239.10587755384765</v>
      </c>
      <c r="BW12" s="295">
        <v>244.63117355759923</v>
      </c>
      <c r="BX12" s="295">
        <v>213.4382451799965</v>
      </c>
      <c r="BY12" s="295">
        <v>155.50397977620656</v>
      </c>
      <c r="BZ12" s="295">
        <v>127.96040029231766</v>
      </c>
      <c r="CA12" s="295">
        <v>95.278124439217962</v>
      </c>
      <c r="CB12" s="295">
        <v>77.484903022671446</v>
      </c>
      <c r="CC12" s="296">
        <v>62.50719209550428</v>
      </c>
    </row>
    <row r="13" spans="1:81" x14ac:dyDescent="0.4">
      <c r="B13" s="59" t="s">
        <v>403</v>
      </c>
      <c r="C13" s="155"/>
      <c r="D13" s="295" t="s">
        <v>439</v>
      </c>
      <c r="E13" s="295" t="s">
        <v>439</v>
      </c>
      <c r="F13" s="295" t="s">
        <v>439</v>
      </c>
      <c r="G13" s="295" t="s">
        <v>439</v>
      </c>
      <c r="H13" s="295" t="s">
        <v>439</v>
      </c>
      <c r="I13" s="295" t="s">
        <v>439</v>
      </c>
      <c r="J13" s="295" t="s">
        <v>439</v>
      </c>
      <c r="K13" s="295" t="s">
        <v>439</v>
      </c>
      <c r="L13" s="295" t="s">
        <v>439</v>
      </c>
      <c r="M13" s="295" t="s">
        <v>439</v>
      </c>
      <c r="N13" s="295" t="s">
        <v>439</v>
      </c>
      <c r="O13" s="295" t="s">
        <v>439</v>
      </c>
      <c r="P13" s="295" t="s">
        <v>439</v>
      </c>
      <c r="Q13" s="295" t="s">
        <v>439</v>
      </c>
      <c r="R13" s="295" t="s">
        <v>439</v>
      </c>
      <c r="S13" s="295" t="s">
        <v>439</v>
      </c>
      <c r="T13" s="295" t="s">
        <v>439</v>
      </c>
      <c r="U13" s="295" t="s">
        <v>439</v>
      </c>
      <c r="V13" s="295" t="s">
        <v>439</v>
      </c>
      <c r="W13" s="295" t="s">
        <v>439</v>
      </c>
      <c r="X13" s="295" t="s">
        <v>439</v>
      </c>
      <c r="Y13" s="295" t="s">
        <v>439</v>
      </c>
      <c r="Z13" s="295" t="s">
        <v>439</v>
      </c>
      <c r="AA13" s="295" t="s">
        <v>439</v>
      </c>
      <c r="AB13" s="295" t="s">
        <v>439</v>
      </c>
      <c r="AC13" s="295" t="s">
        <v>439</v>
      </c>
      <c r="AD13" s="295" t="s">
        <v>439</v>
      </c>
      <c r="AE13" s="295" t="s">
        <v>439</v>
      </c>
      <c r="AF13" s="295" t="s">
        <v>439</v>
      </c>
      <c r="AG13" s="295" t="s">
        <v>439</v>
      </c>
      <c r="AH13" s="295">
        <v>71.803621583486347</v>
      </c>
      <c r="AI13" s="295">
        <v>71.309207260582085</v>
      </c>
      <c r="AJ13" s="295">
        <v>81.190527498478616</v>
      </c>
      <c r="AK13" s="295">
        <v>88.216061253991739</v>
      </c>
      <c r="AL13" s="295">
        <v>85.854079958673921</v>
      </c>
      <c r="AM13" s="295">
        <v>94.080741461868001</v>
      </c>
      <c r="AN13" s="295">
        <v>93.74042470571581</v>
      </c>
      <c r="AO13" s="295">
        <v>98.41918553022127</v>
      </c>
      <c r="AP13" s="295">
        <v>98.451776698555136</v>
      </c>
      <c r="AQ13" s="295">
        <v>101.4122159340142</v>
      </c>
      <c r="AR13" s="295">
        <v>103.7000792945807</v>
      </c>
      <c r="AS13" s="295">
        <v>115.24881210484507</v>
      </c>
      <c r="AT13" s="295">
        <v>105.20758261792079</v>
      </c>
      <c r="AU13" s="295">
        <v>132.47009728423961</v>
      </c>
      <c r="AV13" s="295">
        <v>139.23752551267657</v>
      </c>
      <c r="AW13" s="295">
        <v>145.01624573144477</v>
      </c>
      <c r="AX13" s="295">
        <v>140.12043851328579</v>
      </c>
      <c r="AY13" s="295">
        <v>137.73568376010451</v>
      </c>
      <c r="AZ13" s="295">
        <v>123.15021797831749</v>
      </c>
      <c r="BA13" s="295">
        <v>112.47661198287514</v>
      </c>
      <c r="BB13" s="295">
        <v>106.20491922822067</v>
      </c>
      <c r="BC13" s="295">
        <v>100.0911521395842</v>
      </c>
      <c r="BD13" s="295">
        <v>91.467069144910184</v>
      </c>
      <c r="BE13" s="295">
        <v>94.275213728127369</v>
      </c>
      <c r="BF13" s="295">
        <v>98.141333013831741</v>
      </c>
      <c r="BG13" s="295">
        <v>88.419644868272087</v>
      </c>
      <c r="BH13" s="295">
        <v>84.661747875499969</v>
      </c>
      <c r="BI13" s="295">
        <v>78.43606763128443</v>
      </c>
      <c r="BJ13" s="295">
        <v>69.184191628461178</v>
      </c>
      <c r="BK13" s="295">
        <v>53.012026844164069</v>
      </c>
      <c r="BL13" s="295">
        <v>44.371488154976973</v>
      </c>
      <c r="BM13" s="295">
        <v>35.156518235278511</v>
      </c>
      <c r="BN13" s="295">
        <v>37.029541266636251</v>
      </c>
      <c r="BO13" s="295">
        <v>28.873350653457123</v>
      </c>
      <c r="BP13" s="295">
        <v>21.10478027697734</v>
      </c>
      <c r="BQ13" s="295">
        <v>14.26166584517814</v>
      </c>
      <c r="BR13" s="295">
        <v>9.1137068506542054</v>
      </c>
      <c r="BS13" s="295">
        <v>5.5050338445589686</v>
      </c>
      <c r="BT13" s="295">
        <v>3.3250948192197995</v>
      </c>
      <c r="BU13" s="295">
        <v>2.8088540849901746</v>
      </c>
      <c r="BV13" s="295">
        <v>1.3575346222415519</v>
      </c>
      <c r="BW13" s="295">
        <v>0.88691571295710525</v>
      </c>
      <c r="BX13" s="295">
        <v>0</v>
      </c>
      <c r="BY13" s="295">
        <v>0</v>
      </c>
      <c r="BZ13" s="295">
        <v>0</v>
      </c>
      <c r="CA13" s="295">
        <v>0</v>
      </c>
      <c r="CB13" s="295">
        <v>0</v>
      </c>
      <c r="CC13" s="296">
        <v>0</v>
      </c>
    </row>
    <row r="14" spans="1:81" ht="26.25" customHeight="1" x14ac:dyDescent="0.4">
      <c r="B14" s="63" t="s">
        <v>469</v>
      </c>
      <c r="C14" s="59"/>
      <c r="D14" s="292">
        <v>0</v>
      </c>
      <c r="E14" s="292">
        <v>0</v>
      </c>
      <c r="F14" s="292">
        <v>0</v>
      </c>
      <c r="G14" s="292">
        <v>0</v>
      </c>
      <c r="H14" s="292">
        <v>0</v>
      </c>
      <c r="I14" s="292">
        <v>0</v>
      </c>
      <c r="J14" s="292">
        <v>0</v>
      </c>
      <c r="K14" s="292">
        <v>0</v>
      </c>
      <c r="L14" s="292">
        <v>0</v>
      </c>
      <c r="M14" s="292">
        <v>0</v>
      </c>
      <c r="N14" s="292">
        <v>0</v>
      </c>
      <c r="O14" s="292">
        <v>0</v>
      </c>
      <c r="P14" s="292">
        <v>0</v>
      </c>
      <c r="Q14" s="292">
        <v>0</v>
      </c>
      <c r="R14" s="292">
        <v>0</v>
      </c>
      <c r="S14" s="292">
        <v>0</v>
      </c>
      <c r="T14" s="292">
        <v>0</v>
      </c>
      <c r="U14" s="292">
        <v>0</v>
      </c>
      <c r="V14" s="292">
        <v>0</v>
      </c>
      <c r="W14" s="292">
        <v>0</v>
      </c>
      <c r="X14" s="292">
        <v>0</v>
      </c>
      <c r="Y14" s="292">
        <v>0</v>
      </c>
      <c r="Z14" s="292">
        <v>0</v>
      </c>
      <c r="AA14" s="292">
        <v>0</v>
      </c>
      <c r="AB14" s="292">
        <v>0</v>
      </c>
      <c r="AC14" s="292">
        <v>0</v>
      </c>
      <c r="AD14" s="292">
        <v>0</v>
      </c>
      <c r="AE14" s="292">
        <v>0</v>
      </c>
      <c r="AF14" s="292">
        <v>0</v>
      </c>
      <c r="AG14" s="292">
        <v>0</v>
      </c>
      <c r="AH14" s="292">
        <f t="shared" ref="AH14:CC14" si="8">SUM(AH15:AH16)</f>
        <v>0</v>
      </c>
      <c r="AI14" s="292">
        <f t="shared" si="8"/>
        <v>0.11275018532246109</v>
      </c>
      <c r="AJ14" s="292">
        <f t="shared" si="8"/>
        <v>1.9797998517420314</v>
      </c>
      <c r="AK14" s="292">
        <f t="shared" si="8"/>
        <v>5.1518161601186057</v>
      </c>
      <c r="AL14" s="292">
        <f t="shared" si="8"/>
        <v>9</v>
      </c>
      <c r="AM14" s="292">
        <f t="shared" si="8"/>
        <v>14.999999999999998</v>
      </c>
      <c r="AN14" s="292">
        <f t="shared" si="8"/>
        <v>26</v>
      </c>
      <c r="AO14" s="292">
        <f t="shared" si="8"/>
        <v>33</v>
      </c>
      <c r="AP14" s="292">
        <f t="shared" si="8"/>
        <v>40</v>
      </c>
      <c r="AQ14" s="292">
        <f t="shared" si="8"/>
        <v>50.000000000000007</v>
      </c>
      <c r="AR14" s="292">
        <f t="shared" si="8"/>
        <v>63</v>
      </c>
      <c r="AS14" s="292">
        <f t="shared" si="8"/>
        <v>81</v>
      </c>
      <c r="AT14" s="292">
        <f t="shared" si="8"/>
        <v>100.494</v>
      </c>
      <c r="AU14" s="292">
        <f t="shared" si="8"/>
        <v>131.81700000000001</v>
      </c>
      <c r="AV14" s="292">
        <f t="shared" si="8"/>
        <v>149.852</v>
      </c>
      <c r="AW14" s="292">
        <f t="shared" si="8"/>
        <v>172</v>
      </c>
      <c r="AX14" s="292">
        <f t="shared" si="8"/>
        <v>180.179</v>
      </c>
      <c r="AY14" s="292">
        <f t="shared" si="8"/>
        <v>195.07400000000001</v>
      </c>
      <c r="AZ14" s="292">
        <f t="shared" si="8"/>
        <v>209.62</v>
      </c>
      <c r="BA14" s="292">
        <f t="shared" si="8"/>
        <v>219.12200000000001</v>
      </c>
      <c r="BB14" s="292">
        <f t="shared" si="8"/>
        <v>229.62</v>
      </c>
      <c r="BC14" s="292">
        <f t="shared" si="8"/>
        <v>251.28299999999999</v>
      </c>
      <c r="BD14" s="292">
        <f t="shared" si="8"/>
        <v>263.27600000000001</v>
      </c>
      <c r="BE14" s="292">
        <f t="shared" si="8"/>
        <v>268.75837131822618</v>
      </c>
      <c r="BF14" s="292">
        <f t="shared" si="8"/>
        <v>250.78770996</v>
      </c>
      <c r="BG14" s="292">
        <f t="shared" si="8"/>
        <v>227.07527540672788</v>
      </c>
      <c r="BH14" s="292">
        <f t="shared" si="8"/>
        <v>201.93699999999998</v>
      </c>
      <c r="BI14" s="292">
        <f t="shared" si="8"/>
        <v>177.48814832000002</v>
      </c>
      <c r="BJ14" s="292">
        <f t="shared" si="8"/>
        <v>154.43310238999999</v>
      </c>
      <c r="BK14" s="292">
        <f t="shared" si="8"/>
        <v>135.85556475999999</v>
      </c>
      <c r="BL14" s="292">
        <f t="shared" si="8"/>
        <v>114.82576818</v>
      </c>
      <c r="BM14" s="292">
        <f t="shared" si="8"/>
        <v>101.60390247496059</v>
      </c>
      <c r="BN14" s="292">
        <f t="shared" si="8"/>
        <v>83.766830504763064</v>
      </c>
      <c r="BO14" s="292">
        <f t="shared" si="8"/>
        <v>75.424392390424856</v>
      </c>
      <c r="BP14" s="292">
        <f t="shared" si="8"/>
        <v>68.65537360259259</v>
      </c>
      <c r="BQ14" s="292">
        <f t="shared" si="8"/>
        <v>68.776242409999995</v>
      </c>
      <c r="BR14" s="292">
        <f t="shared" si="8"/>
        <v>54.585042177472431</v>
      </c>
      <c r="BS14" s="292">
        <f t="shared" si="8"/>
        <v>46.88593851139494</v>
      </c>
      <c r="BT14" s="292">
        <f t="shared" si="8"/>
        <v>41.032823404756357</v>
      </c>
      <c r="BU14" s="292">
        <f t="shared" si="8"/>
        <v>53.373490463283133</v>
      </c>
      <c r="BV14" s="292">
        <f t="shared" si="8"/>
        <v>37.830715402399527</v>
      </c>
      <c r="BW14" s="292">
        <f t="shared" si="8"/>
        <v>38.625938463077816</v>
      </c>
      <c r="BX14" s="292">
        <f t="shared" si="8"/>
        <v>33.579002461626558</v>
      </c>
      <c r="BY14" s="292">
        <f t="shared" si="8"/>
        <v>24.464540154434058</v>
      </c>
      <c r="BZ14" s="292">
        <f t="shared" si="8"/>
        <v>20.131268380617058</v>
      </c>
      <c r="CA14" s="292">
        <f t="shared" si="8"/>
        <v>14.989555280430618</v>
      </c>
      <c r="CB14" s="292">
        <f t="shared" si="8"/>
        <v>12.190250848169116</v>
      </c>
      <c r="CC14" s="293">
        <f t="shared" si="8"/>
        <v>9.8338943682479947</v>
      </c>
    </row>
    <row r="15" spans="1:81" x14ac:dyDescent="0.4">
      <c r="B15" s="59" t="s">
        <v>404</v>
      </c>
      <c r="C15" s="155"/>
      <c r="D15" s="295" t="s">
        <v>439</v>
      </c>
      <c r="E15" s="295" t="s">
        <v>439</v>
      </c>
      <c r="F15" s="295" t="s">
        <v>439</v>
      </c>
      <c r="G15" s="295" t="s">
        <v>439</v>
      </c>
      <c r="H15" s="295" t="s">
        <v>439</v>
      </c>
      <c r="I15" s="295" t="s">
        <v>439</v>
      </c>
      <c r="J15" s="295" t="s">
        <v>439</v>
      </c>
      <c r="K15" s="295" t="s">
        <v>439</v>
      </c>
      <c r="L15" s="295" t="s">
        <v>439</v>
      </c>
      <c r="M15" s="295" t="s">
        <v>439</v>
      </c>
      <c r="N15" s="295" t="s">
        <v>439</v>
      </c>
      <c r="O15" s="295" t="s">
        <v>439</v>
      </c>
      <c r="P15" s="295" t="s">
        <v>439</v>
      </c>
      <c r="Q15" s="295" t="s">
        <v>439</v>
      </c>
      <c r="R15" s="295" t="s">
        <v>439</v>
      </c>
      <c r="S15" s="295" t="s">
        <v>439</v>
      </c>
      <c r="T15" s="295" t="s">
        <v>439</v>
      </c>
      <c r="U15" s="295" t="s">
        <v>439</v>
      </c>
      <c r="V15" s="295" t="s">
        <v>439</v>
      </c>
      <c r="W15" s="295" t="s">
        <v>439</v>
      </c>
      <c r="X15" s="295" t="s">
        <v>439</v>
      </c>
      <c r="Y15" s="295" t="s">
        <v>439</v>
      </c>
      <c r="Z15" s="295" t="s">
        <v>439</v>
      </c>
      <c r="AA15" s="295" t="s">
        <v>439</v>
      </c>
      <c r="AB15" s="295" t="s">
        <v>439</v>
      </c>
      <c r="AC15" s="295" t="s">
        <v>439</v>
      </c>
      <c r="AD15" s="295" t="s">
        <v>439</v>
      </c>
      <c r="AE15" s="295" t="s">
        <v>439</v>
      </c>
      <c r="AF15" s="295" t="s">
        <v>439</v>
      </c>
      <c r="AG15" s="295" t="s">
        <v>439</v>
      </c>
      <c r="AH15" s="295">
        <v>0</v>
      </c>
      <c r="AI15" s="295">
        <v>0.11206975139097579</v>
      </c>
      <c r="AJ15" s="295">
        <v>1.9559041394144265</v>
      </c>
      <c r="AK15" s="295">
        <v>5.0585443704334674</v>
      </c>
      <c r="AL15" s="295">
        <v>8.7827442902784227</v>
      </c>
      <c r="AM15" s="295">
        <v>14.547383938080046</v>
      </c>
      <c r="AN15" s="295">
        <v>25.200944752617477</v>
      </c>
      <c r="AO15" s="295">
        <v>31.504743957915213</v>
      </c>
      <c r="AP15" s="295">
        <v>37.911238941429318</v>
      </c>
      <c r="AQ15" s="295">
        <v>47.069913087934566</v>
      </c>
      <c r="AR15" s="295">
        <v>58.896281800391392</v>
      </c>
      <c r="AS15" s="295">
        <v>74.07692307692308</v>
      </c>
      <c r="AT15" s="295">
        <v>91.577492841228676</v>
      </c>
      <c r="AU15" s="295">
        <v>117.29437072428964</v>
      </c>
      <c r="AV15" s="295">
        <v>131.3422809077048</v>
      </c>
      <c r="AW15" s="295">
        <v>150.21983887907462</v>
      </c>
      <c r="AX15" s="295">
        <v>157.36262069414141</v>
      </c>
      <c r="AY15" s="295">
        <v>168.15600838473355</v>
      </c>
      <c r="AZ15" s="295">
        <v>181.41047939847496</v>
      </c>
      <c r="BA15" s="295">
        <v>192.10670709999971</v>
      </c>
      <c r="BB15" s="295">
        <v>201.31550583145179</v>
      </c>
      <c r="BC15" s="295">
        <v>222.24598609428827</v>
      </c>
      <c r="BD15" s="295">
        <v>234.76715728678226</v>
      </c>
      <c r="BE15" s="295">
        <v>238.79510529135356</v>
      </c>
      <c r="BF15" s="295">
        <v>219.73165192058175</v>
      </c>
      <c r="BG15" s="295">
        <v>193.369</v>
      </c>
      <c r="BH15" s="295">
        <v>168.06399999999999</v>
      </c>
      <c r="BI15" s="295">
        <v>145.82337039453446</v>
      </c>
      <c r="BJ15" s="295">
        <v>125.21887532471118</v>
      </c>
      <c r="BK15" s="295">
        <v>109.93033523194052</v>
      </c>
      <c r="BL15" s="295">
        <v>93.800845414279749</v>
      </c>
      <c r="BM15" s="295">
        <v>85.276843175502719</v>
      </c>
      <c r="BN15" s="295">
        <v>70.562745196511173</v>
      </c>
      <c r="BO15" s="295">
        <v>66.952021430840631</v>
      </c>
      <c r="BP15" s="295">
        <v>61.481935140817022</v>
      </c>
      <c r="BQ15" s="295">
        <v>64.529378218725824</v>
      </c>
      <c r="BR15" s="295">
        <v>51.410505015048706</v>
      </c>
      <c r="BS15" s="295">
        <v>45.57355537163707</v>
      </c>
      <c r="BT15" s="295">
        <v>39.499139075463006</v>
      </c>
      <c r="BU15" s="295">
        <v>52.931589724478357</v>
      </c>
      <c r="BV15" s="295">
        <v>37.617142345782845</v>
      </c>
      <c r="BW15" s="295">
        <v>38.486405152711967</v>
      </c>
      <c r="BX15" s="295">
        <v>33.579002461626558</v>
      </c>
      <c r="BY15" s="295">
        <v>24.464540154434058</v>
      </c>
      <c r="BZ15" s="295">
        <v>20.131268380617058</v>
      </c>
      <c r="CA15" s="295">
        <v>14.989555280430618</v>
      </c>
      <c r="CB15" s="295">
        <v>12.190250848169116</v>
      </c>
      <c r="CC15" s="296">
        <v>9.8338943682479947</v>
      </c>
    </row>
    <row r="16" spans="1:81" x14ac:dyDescent="0.4">
      <c r="B16" s="59" t="s">
        <v>403</v>
      </c>
      <c r="C16" s="155"/>
      <c r="D16" s="295" t="s">
        <v>439</v>
      </c>
      <c r="E16" s="295" t="s">
        <v>439</v>
      </c>
      <c r="F16" s="295" t="s">
        <v>439</v>
      </c>
      <c r="G16" s="295" t="s">
        <v>439</v>
      </c>
      <c r="H16" s="295" t="s">
        <v>439</v>
      </c>
      <c r="I16" s="295" t="s">
        <v>439</v>
      </c>
      <c r="J16" s="295" t="s">
        <v>439</v>
      </c>
      <c r="K16" s="295" t="s">
        <v>439</v>
      </c>
      <c r="L16" s="295" t="s">
        <v>439</v>
      </c>
      <c r="M16" s="295" t="s">
        <v>439</v>
      </c>
      <c r="N16" s="295" t="s">
        <v>439</v>
      </c>
      <c r="O16" s="295" t="s">
        <v>439</v>
      </c>
      <c r="P16" s="295" t="s">
        <v>439</v>
      </c>
      <c r="Q16" s="295" t="s">
        <v>439</v>
      </c>
      <c r="R16" s="295" t="s">
        <v>439</v>
      </c>
      <c r="S16" s="295" t="s">
        <v>439</v>
      </c>
      <c r="T16" s="295" t="s">
        <v>439</v>
      </c>
      <c r="U16" s="295" t="s">
        <v>439</v>
      </c>
      <c r="V16" s="295" t="s">
        <v>439</v>
      </c>
      <c r="W16" s="295" t="s">
        <v>439</v>
      </c>
      <c r="X16" s="295" t="s">
        <v>439</v>
      </c>
      <c r="Y16" s="295" t="s">
        <v>439</v>
      </c>
      <c r="Z16" s="295" t="s">
        <v>439</v>
      </c>
      <c r="AA16" s="295" t="s">
        <v>439</v>
      </c>
      <c r="AB16" s="295" t="s">
        <v>439</v>
      </c>
      <c r="AC16" s="295" t="s">
        <v>439</v>
      </c>
      <c r="AD16" s="295" t="s">
        <v>439</v>
      </c>
      <c r="AE16" s="295" t="s">
        <v>439</v>
      </c>
      <c r="AF16" s="295" t="s">
        <v>439</v>
      </c>
      <c r="AG16" s="295" t="s">
        <v>439</v>
      </c>
      <c r="AH16" s="295">
        <v>0</v>
      </c>
      <c r="AI16" s="295">
        <v>6.8043393148529703E-4</v>
      </c>
      <c r="AJ16" s="295">
        <v>2.389571232760496E-2</v>
      </c>
      <c r="AK16" s="295">
        <v>9.3271789685138398E-2</v>
      </c>
      <c r="AL16" s="295">
        <v>0.21725570972157768</v>
      </c>
      <c r="AM16" s="295">
        <v>0.45261606191995341</v>
      </c>
      <c r="AN16" s="295">
        <v>0.79905524738252098</v>
      </c>
      <c r="AO16" s="295">
        <v>1.4952560420847878</v>
      </c>
      <c r="AP16" s="295">
        <v>2.0887610585706842</v>
      </c>
      <c r="AQ16" s="295">
        <v>2.9300869120654411</v>
      </c>
      <c r="AR16" s="295">
        <v>4.1037181996086094</v>
      </c>
      <c r="AS16" s="295">
        <v>6.9230769230769234</v>
      </c>
      <c r="AT16" s="295">
        <v>8.9165071587713225</v>
      </c>
      <c r="AU16" s="295">
        <v>14.522629275710372</v>
      </c>
      <c r="AV16" s="295">
        <v>18.509719092295203</v>
      </c>
      <c r="AW16" s="295">
        <v>21.780161120925374</v>
      </c>
      <c r="AX16" s="295">
        <v>22.816379305858582</v>
      </c>
      <c r="AY16" s="295">
        <v>26.917991615266445</v>
      </c>
      <c r="AZ16" s="295">
        <v>28.20952060152505</v>
      </c>
      <c r="BA16" s="295">
        <v>27.015292900000315</v>
      </c>
      <c r="BB16" s="295">
        <v>28.304494168548207</v>
      </c>
      <c r="BC16" s="295">
        <v>29.037013905711706</v>
      </c>
      <c r="BD16" s="295">
        <v>28.508842713217764</v>
      </c>
      <c r="BE16" s="295">
        <v>29.963266026872617</v>
      </c>
      <c r="BF16" s="295">
        <v>31.056058039418243</v>
      </c>
      <c r="BG16" s="295">
        <v>33.70627540672789</v>
      </c>
      <c r="BH16" s="295">
        <v>33.872999999999998</v>
      </c>
      <c r="BI16" s="295">
        <v>31.66477792546555</v>
      </c>
      <c r="BJ16" s="295">
        <v>29.214227065288803</v>
      </c>
      <c r="BK16" s="295">
        <v>25.925229528059475</v>
      </c>
      <c r="BL16" s="295">
        <v>21.024922765720252</v>
      </c>
      <c r="BM16" s="295">
        <v>16.327059299457879</v>
      </c>
      <c r="BN16" s="295">
        <v>13.204085308251896</v>
      </c>
      <c r="BO16" s="295">
        <v>8.4723709595842251</v>
      </c>
      <c r="BP16" s="295">
        <v>7.1734384617755698</v>
      </c>
      <c r="BQ16" s="295">
        <v>4.2468641912741756</v>
      </c>
      <c r="BR16" s="295">
        <v>3.174537162423726</v>
      </c>
      <c r="BS16" s="295">
        <v>1.3123831397578662</v>
      </c>
      <c r="BT16" s="295">
        <v>1.53368432929335</v>
      </c>
      <c r="BU16" s="295">
        <v>0.44190073880477371</v>
      </c>
      <c r="BV16" s="295">
        <v>0.21357305661668061</v>
      </c>
      <c r="BW16" s="295">
        <v>0.13953331036584565</v>
      </c>
      <c r="BX16" s="295">
        <v>0</v>
      </c>
      <c r="BY16" s="295">
        <v>0</v>
      </c>
      <c r="BZ16" s="295">
        <v>0</v>
      </c>
      <c r="CA16" s="295">
        <v>0</v>
      </c>
      <c r="CB16" s="295">
        <v>0</v>
      </c>
      <c r="CC16" s="296">
        <v>0</v>
      </c>
    </row>
    <row r="17" spans="1:81" ht="26.25" customHeight="1" x14ac:dyDescent="0.4">
      <c r="B17" s="63" t="s">
        <v>470</v>
      </c>
      <c r="C17" s="155"/>
      <c r="D17" s="292">
        <f t="shared" ref="D17:AI17" si="9">SUM(D18, D19,D20)</f>
        <v>0</v>
      </c>
      <c r="E17" s="292">
        <f t="shared" si="9"/>
        <v>0</v>
      </c>
      <c r="F17" s="292">
        <f t="shared" si="9"/>
        <v>0</v>
      </c>
      <c r="G17" s="292">
        <f t="shared" si="9"/>
        <v>0</v>
      </c>
      <c r="H17" s="292">
        <f t="shared" si="9"/>
        <v>0</v>
      </c>
      <c r="I17" s="292">
        <f t="shared" si="9"/>
        <v>0</v>
      </c>
      <c r="J17" s="292">
        <f t="shared" si="9"/>
        <v>0</v>
      </c>
      <c r="K17" s="292">
        <f t="shared" si="9"/>
        <v>0</v>
      </c>
      <c r="L17" s="292">
        <f t="shared" si="9"/>
        <v>0</v>
      </c>
      <c r="M17" s="292">
        <f t="shared" si="9"/>
        <v>0</v>
      </c>
      <c r="N17" s="292">
        <f t="shared" si="9"/>
        <v>0</v>
      </c>
      <c r="O17" s="292">
        <f t="shared" si="9"/>
        <v>0</v>
      </c>
      <c r="P17" s="292">
        <f t="shared" si="9"/>
        <v>0</v>
      </c>
      <c r="Q17" s="292">
        <f t="shared" si="9"/>
        <v>0</v>
      </c>
      <c r="R17" s="292">
        <f t="shared" si="9"/>
        <v>0</v>
      </c>
      <c r="S17" s="292">
        <f t="shared" si="9"/>
        <v>0</v>
      </c>
      <c r="T17" s="292">
        <f t="shared" si="9"/>
        <v>0</v>
      </c>
      <c r="U17" s="292">
        <f t="shared" si="9"/>
        <v>0</v>
      </c>
      <c r="V17" s="292">
        <f t="shared" si="9"/>
        <v>0</v>
      </c>
      <c r="W17" s="292">
        <f t="shared" si="9"/>
        <v>0</v>
      </c>
      <c r="X17" s="292">
        <f t="shared" si="9"/>
        <v>0</v>
      </c>
      <c r="Y17" s="292">
        <f t="shared" si="9"/>
        <v>0</v>
      </c>
      <c r="Z17" s="292">
        <f t="shared" si="9"/>
        <v>0</v>
      </c>
      <c r="AA17" s="292">
        <f t="shared" si="9"/>
        <v>0</v>
      </c>
      <c r="AB17" s="292">
        <f t="shared" si="9"/>
        <v>0</v>
      </c>
      <c r="AC17" s="292">
        <f t="shared" si="9"/>
        <v>0</v>
      </c>
      <c r="AD17" s="292">
        <f t="shared" si="9"/>
        <v>0</v>
      </c>
      <c r="AE17" s="292">
        <f t="shared" si="9"/>
        <v>0</v>
      </c>
      <c r="AF17" s="292">
        <f t="shared" si="9"/>
        <v>0</v>
      </c>
      <c r="AG17" s="292">
        <f t="shared" si="9"/>
        <v>0</v>
      </c>
      <c r="AH17" s="292">
        <f t="shared" si="9"/>
        <v>0</v>
      </c>
      <c r="AI17" s="292">
        <f t="shared" si="9"/>
        <v>0</v>
      </c>
      <c r="AJ17" s="292">
        <f t="shared" ref="AJ17:BO17" si="10">SUM(AJ18, AJ19,AJ20)</f>
        <v>0</v>
      </c>
      <c r="AK17" s="292">
        <f t="shared" si="10"/>
        <v>0</v>
      </c>
      <c r="AL17" s="292">
        <f t="shared" si="10"/>
        <v>0</v>
      </c>
      <c r="AM17" s="292">
        <f t="shared" si="10"/>
        <v>0</v>
      </c>
      <c r="AN17" s="292">
        <f t="shared" si="10"/>
        <v>0</v>
      </c>
      <c r="AO17" s="292">
        <f t="shared" si="10"/>
        <v>0</v>
      </c>
      <c r="AP17" s="292">
        <f t="shared" si="10"/>
        <v>0</v>
      </c>
      <c r="AQ17" s="292">
        <f t="shared" si="10"/>
        <v>0</v>
      </c>
      <c r="AR17" s="292">
        <f t="shared" si="10"/>
        <v>0</v>
      </c>
      <c r="AS17" s="292">
        <f t="shared" si="10"/>
        <v>0</v>
      </c>
      <c r="AT17" s="292">
        <f t="shared" si="10"/>
        <v>0</v>
      </c>
      <c r="AU17" s="292">
        <f t="shared" si="10"/>
        <v>0</v>
      </c>
      <c r="AV17" s="292">
        <f t="shared" si="10"/>
        <v>0</v>
      </c>
      <c r="AW17" s="292">
        <f t="shared" si="10"/>
        <v>0</v>
      </c>
      <c r="AX17" s="292">
        <f t="shared" si="10"/>
        <v>0</v>
      </c>
      <c r="AY17" s="292">
        <f t="shared" si="10"/>
        <v>0</v>
      </c>
      <c r="AZ17" s="292">
        <f t="shared" si="10"/>
        <v>0</v>
      </c>
      <c r="BA17" s="292">
        <f t="shared" si="10"/>
        <v>0</v>
      </c>
      <c r="BB17" s="292">
        <f t="shared" si="10"/>
        <v>0</v>
      </c>
      <c r="BC17" s="292">
        <f t="shared" si="10"/>
        <v>0</v>
      </c>
      <c r="BD17" s="292">
        <f t="shared" si="10"/>
        <v>0</v>
      </c>
      <c r="BE17" s="292">
        <f t="shared" si="10"/>
        <v>0</v>
      </c>
      <c r="BF17" s="292">
        <f t="shared" si="10"/>
        <v>28.406946050688902</v>
      </c>
      <c r="BG17" s="292">
        <f t="shared" si="10"/>
        <v>27.432701623546105</v>
      </c>
      <c r="BH17" s="292">
        <f t="shared" si="10"/>
        <v>26.234479032471963</v>
      </c>
      <c r="BI17" s="292">
        <f t="shared" si="10"/>
        <v>25.217539613784226</v>
      </c>
      <c r="BJ17" s="292">
        <f t="shared" si="10"/>
        <v>23.893453975822563</v>
      </c>
      <c r="BK17" s="292">
        <f t="shared" si="10"/>
        <v>23.356956766137984</v>
      </c>
      <c r="BL17" s="292">
        <f t="shared" si="10"/>
        <v>22.860791391673466</v>
      </c>
      <c r="BM17" s="292">
        <f t="shared" si="10"/>
        <v>22.195142250613998</v>
      </c>
      <c r="BN17" s="292">
        <f t="shared" si="10"/>
        <v>20.731727340506914</v>
      </c>
      <c r="BO17" s="292">
        <f t="shared" si="10"/>
        <v>20.801005350659317</v>
      </c>
      <c r="BP17" s="292">
        <f t="shared" ref="BP17:CC17" si="11">SUM(BP18, BP19,BP20)</f>
        <v>20.826470289915786</v>
      </c>
      <c r="BQ17" s="292">
        <f t="shared" si="11"/>
        <v>20.959430350443746</v>
      </c>
      <c r="BR17" s="292">
        <f t="shared" si="11"/>
        <v>19.738998445075392</v>
      </c>
      <c r="BS17" s="292">
        <f t="shared" si="11"/>
        <v>20.002488621536003</v>
      </c>
      <c r="BT17" s="292">
        <f t="shared" si="11"/>
        <v>19.745434635194613</v>
      </c>
      <c r="BU17" s="292">
        <f t="shared" si="11"/>
        <v>29.341392816524515</v>
      </c>
      <c r="BV17" s="292">
        <f t="shared" si="11"/>
        <v>24.572383472574096</v>
      </c>
      <c r="BW17" s="292">
        <f t="shared" si="11"/>
        <v>26.074767574845737</v>
      </c>
      <c r="BX17" s="292">
        <f t="shared" si="11"/>
        <v>24.592395639875903</v>
      </c>
      <c r="BY17" s="292">
        <f t="shared" si="11"/>
        <v>19.038616407869611</v>
      </c>
      <c r="BZ17" s="292">
        <f t="shared" si="11"/>
        <v>16.990483398283715</v>
      </c>
      <c r="CA17" s="292">
        <f t="shared" si="11"/>
        <v>15.274347096053869</v>
      </c>
      <c r="CB17" s="292">
        <f t="shared" si="11"/>
        <v>13.76069512585827</v>
      </c>
      <c r="CC17" s="293">
        <f t="shared" si="11"/>
        <v>92.467614415924217</v>
      </c>
    </row>
    <row r="18" spans="1:81" x14ac:dyDescent="0.4">
      <c r="B18" s="59" t="s">
        <v>465</v>
      </c>
      <c r="C18" s="155"/>
      <c r="D18" s="295">
        <v>0</v>
      </c>
      <c r="E18" s="295">
        <v>0</v>
      </c>
      <c r="F18" s="295">
        <v>0</v>
      </c>
      <c r="G18" s="295">
        <v>0</v>
      </c>
      <c r="H18" s="295">
        <v>0</v>
      </c>
      <c r="I18" s="295">
        <v>0</v>
      </c>
      <c r="J18" s="295">
        <v>0</v>
      </c>
      <c r="K18" s="295">
        <v>0</v>
      </c>
      <c r="L18" s="295">
        <v>0</v>
      </c>
      <c r="M18" s="295">
        <v>0</v>
      </c>
      <c r="N18" s="295">
        <v>0</v>
      </c>
      <c r="O18" s="295">
        <v>0</v>
      </c>
      <c r="P18" s="295">
        <v>0</v>
      </c>
      <c r="Q18" s="295">
        <v>0</v>
      </c>
      <c r="R18" s="295">
        <v>0</v>
      </c>
      <c r="S18" s="295">
        <v>0</v>
      </c>
      <c r="T18" s="295">
        <v>0</v>
      </c>
      <c r="U18" s="295">
        <v>0</v>
      </c>
      <c r="V18" s="295">
        <v>0</v>
      </c>
      <c r="W18" s="295">
        <v>0</v>
      </c>
      <c r="X18" s="295">
        <v>0</v>
      </c>
      <c r="Y18" s="295">
        <v>0</v>
      </c>
      <c r="Z18" s="295">
        <v>0</v>
      </c>
      <c r="AA18" s="295">
        <v>0</v>
      </c>
      <c r="AB18" s="295">
        <v>0</v>
      </c>
      <c r="AC18" s="295">
        <v>0</v>
      </c>
      <c r="AD18" s="295">
        <v>0</v>
      </c>
      <c r="AE18" s="295">
        <v>0</v>
      </c>
      <c r="AF18" s="295">
        <v>0</v>
      </c>
      <c r="AG18" s="295">
        <v>0</v>
      </c>
      <c r="AH18" s="295">
        <v>0</v>
      </c>
      <c r="AI18" s="295">
        <v>0</v>
      </c>
      <c r="AJ18" s="295">
        <v>0</v>
      </c>
      <c r="AK18" s="295">
        <v>0</v>
      </c>
      <c r="AL18" s="295">
        <v>0</v>
      </c>
      <c r="AM18" s="295">
        <v>0</v>
      </c>
      <c r="AN18" s="295">
        <v>0</v>
      </c>
      <c r="AO18" s="295">
        <v>0</v>
      </c>
      <c r="AP18" s="295">
        <v>0</v>
      </c>
      <c r="AQ18" s="295">
        <v>0</v>
      </c>
      <c r="AR18" s="295">
        <v>0</v>
      </c>
      <c r="AS18" s="295">
        <v>0</v>
      </c>
      <c r="AT18" s="295">
        <v>0</v>
      </c>
      <c r="AU18" s="295">
        <v>0</v>
      </c>
      <c r="AV18" s="295">
        <v>0</v>
      </c>
      <c r="AW18" s="295">
        <v>0</v>
      </c>
      <c r="AX18" s="295">
        <v>0</v>
      </c>
      <c r="AY18" s="295">
        <v>0</v>
      </c>
      <c r="AZ18" s="295">
        <v>0</v>
      </c>
      <c r="BA18" s="295">
        <v>0</v>
      </c>
      <c r="BB18" s="295">
        <v>0</v>
      </c>
      <c r="BC18" s="295">
        <v>0</v>
      </c>
      <c r="BD18" s="295">
        <v>0</v>
      </c>
      <c r="BE18" s="295">
        <v>0</v>
      </c>
      <c r="BF18" s="295">
        <v>0</v>
      </c>
      <c r="BG18" s="295">
        <v>0</v>
      </c>
      <c r="BH18" s="295">
        <v>0</v>
      </c>
      <c r="BI18" s="295">
        <v>0</v>
      </c>
      <c r="BJ18" s="295">
        <v>0</v>
      </c>
      <c r="BK18" s="295">
        <v>0</v>
      </c>
      <c r="BL18" s="295">
        <v>0</v>
      </c>
      <c r="BM18" s="295">
        <v>0</v>
      </c>
      <c r="BN18" s="295">
        <v>0</v>
      </c>
      <c r="BO18" s="295">
        <v>0</v>
      </c>
      <c r="BP18" s="295">
        <v>0</v>
      </c>
      <c r="BQ18" s="295">
        <v>0</v>
      </c>
      <c r="BR18" s="295">
        <v>0</v>
      </c>
      <c r="BS18" s="295">
        <v>0</v>
      </c>
      <c r="BT18" s="295">
        <v>0</v>
      </c>
      <c r="BU18" s="295">
        <v>3.7354897824851108</v>
      </c>
      <c r="BV18" s="295">
        <v>6.3235467432249894</v>
      </c>
      <c r="BW18" s="295">
        <v>7.5492410120097286</v>
      </c>
      <c r="BX18" s="295">
        <v>8.5751791738235319</v>
      </c>
      <c r="BY18" s="295">
        <v>7.379333777082639</v>
      </c>
      <c r="BZ18" s="295">
        <v>7.338053382295028</v>
      </c>
      <c r="CA18" s="295">
        <v>7.3175283606195727</v>
      </c>
      <c r="CB18" s="295">
        <v>7.2832821404464978</v>
      </c>
      <c r="CC18" s="296">
        <v>7.2373452757999779</v>
      </c>
    </row>
    <row r="19" spans="1:81" x14ac:dyDescent="0.4">
      <c r="B19" s="59" t="s">
        <v>471</v>
      </c>
      <c r="C19" s="155"/>
      <c r="D19" s="295" t="s">
        <v>439</v>
      </c>
      <c r="E19" s="295" t="s">
        <v>439</v>
      </c>
      <c r="F19" s="295" t="s">
        <v>439</v>
      </c>
      <c r="G19" s="295" t="s">
        <v>439</v>
      </c>
      <c r="H19" s="295" t="s">
        <v>439</v>
      </c>
      <c r="I19" s="295" t="s">
        <v>439</v>
      </c>
      <c r="J19" s="295" t="s">
        <v>439</v>
      </c>
      <c r="K19" s="295" t="s">
        <v>439</v>
      </c>
      <c r="L19" s="295" t="s">
        <v>439</v>
      </c>
      <c r="M19" s="295" t="s">
        <v>439</v>
      </c>
      <c r="N19" s="295" t="s">
        <v>439</v>
      </c>
      <c r="O19" s="295" t="s">
        <v>439</v>
      </c>
      <c r="P19" s="295" t="s">
        <v>439</v>
      </c>
      <c r="Q19" s="295" t="s">
        <v>439</v>
      </c>
      <c r="R19" s="295" t="s">
        <v>439</v>
      </c>
      <c r="S19" s="295" t="s">
        <v>439</v>
      </c>
      <c r="T19" s="295" t="s">
        <v>439</v>
      </c>
      <c r="U19" s="295" t="s">
        <v>439</v>
      </c>
      <c r="V19" s="295" t="s">
        <v>439</v>
      </c>
      <c r="W19" s="295" t="s">
        <v>439</v>
      </c>
      <c r="X19" s="295" t="s">
        <v>439</v>
      </c>
      <c r="Y19" s="295" t="s">
        <v>439</v>
      </c>
      <c r="Z19" s="295" t="s">
        <v>439</v>
      </c>
      <c r="AA19" s="295" t="s">
        <v>439</v>
      </c>
      <c r="AB19" s="295" t="s">
        <v>439</v>
      </c>
      <c r="AC19" s="295" t="s">
        <v>439</v>
      </c>
      <c r="AD19" s="295" t="s">
        <v>439</v>
      </c>
      <c r="AE19" s="295" t="s">
        <v>439</v>
      </c>
      <c r="AF19" s="295" t="s">
        <v>439</v>
      </c>
      <c r="AG19" s="295" t="s">
        <v>439</v>
      </c>
      <c r="AH19" s="295" t="s">
        <v>439</v>
      </c>
      <c r="AI19" s="295" t="s">
        <v>439</v>
      </c>
      <c r="AJ19" s="295" t="s">
        <v>439</v>
      </c>
      <c r="AK19" s="295" t="s">
        <v>439</v>
      </c>
      <c r="AL19" s="295" t="s">
        <v>439</v>
      </c>
      <c r="AM19" s="295" t="s">
        <v>439</v>
      </c>
      <c r="AN19" s="295" t="s">
        <v>439</v>
      </c>
      <c r="AO19" s="295" t="s">
        <v>439</v>
      </c>
      <c r="AP19" s="295" t="s">
        <v>439</v>
      </c>
      <c r="AQ19" s="295" t="s">
        <v>439</v>
      </c>
      <c r="AR19" s="295" t="s">
        <v>439</v>
      </c>
      <c r="AS19" s="295" t="s">
        <v>439</v>
      </c>
      <c r="AT19" s="295" t="s">
        <v>439</v>
      </c>
      <c r="AU19" s="295" t="s">
        <v>439</v>
      </c>
      <c r="AV19" s="295" t="s">
        <v>439</v>
      </c>
      <c r="AW19" s="295" t="s">
        <v>439</v>
      </c>
      <c r="AX19" s="295" t="s">
        <v>439</v>
      </c>
      <c r="AY19" s="295" t="s">
        <v>439</v>
      </c>
      <c r="AZ19" s="295" t="s">
        <v>439</v>
      </c>
      <c r="BA19" s="295" t="s">
        <v>439</v>
      </c>
      <c r="BB19" s="295" t="s">
        <v>439</v>
      </c>
      <c r="BC19" s="295" t="s">
        <v>439</v>
      </c>
      <c r="BD19" s="295" t="s">
        <v>439</v>
      </c>
      <c r="BE19" s="295" t="s">
        <v>439</v>
      </c>
      <c r="BF19" s="295">
        <v>21.855523312044063</v>
      </c>
      <c r="BG19" s="295">
        <v>21.244736996699803</v>
      </c>
      <c r="BH19" s="295">
        <v>20.493618536702215</v>
      </c>
      <c r="BI19" s="295">
        <v>20.099632054478512</v>
      </c>
      <c r="BJ19" s="295">
        <v>19.261038291626754</v>
      </c>
      <c r="BK19" s="295">
        <v>19.046589370098435</v>
      </c>
      <c r="BL19" s="295">
        <v>18.970450975628051</v>
      </c>
      <c r="BM19" s="295">
        <v>18.723817671847545</v>
      </c>
      <c r="BN19" s="295">
        <v>17.866738023568765</v>
      </c>
      <c r="BO19" s="295">
        <v>18.134486427765509</v>
      </c>
      <c r="BP19" s="295">
        <v>18.395167008879625</v>
      </c>
      <c r="BQ19" s="295">
        <v>18.477813356268488</v>
      </c>
      <c r="BR19" s="295">
        <v>17.827088036057095</v>
      </c>
      <c r="BS19" s="295">
        <v>18.354041239691064</v>
      </c>
      <c r="BT19" s="295">
        <v>18.291717736752897</v>
      </c>
      <c r="BU19" s="295">
        <v>11.869288335217597</v>
      </c>
      <c r="BV19" s="295">
        <v>8.4590144950175734</v>
      </c>
      <c r="BW19" s="295">
        <v>8.5872705228840243</v>
      </c>
      <c r="BX19" s="295">
        <v>7.4245755094222812</v>
      </c>
      <c r="BY19" s="295">
        <v>5.404511105999215</v>
      </c>
      <c r="BZ19" s="295">
        <v>4.4742602845514785</v>
      </c>
      <c r="CA19" s="295">
        <v>3.6882813965351753</v>
      </c>
      <c r="CB19" s="295">
        <v>3.0025218125652855</v>
      </c>
      <c r="CC19" s="296">
        <v>2.4196832338683265</v>
      </c>
    </row>
    <row r="20" spans="1:81" s="253" customFormat="1" ht="26.25" customHeight="1" thickBot="1" x14ac:dyDescent="0.4">
      <c r="B20" s="64" t="s">
        <v>472</v>
      </c>
      <c r="C20" s="297"/>
      <c r="D20" s="298" t="s">
        <v>439</v>
      </c>
      <c r="E20" s="298" t="s">
        <v>439</v>
      </c>
      <c r="F20" s="298" t="s">
        <v>439</v>
      </c>
      <c r="G20" s="298" t="s">
        <v>439</v>
      </c>
      <c r="H20" s="298" t="s">
        <v>439</v>
      </c>
      <c r="I20" s="298" t="s">
        <v>439</v>
      </c>
      <c r="J20" s="298" t="s">
        <v>439</v>
      </c>
      <c r="K20" s="298" t="s">
        <v>439</v>
      </c>
      <c r="L20" s="298" t="s">
        <v>439</v>
      </c>
      <c r="M20" s="298" t="s">
        <v>439</v>
      </c>
      <c r="N20" s="298" t="s">
        <v>439</v>
      </c>
      <c r="O20" s="298" t="s">
        <v>439</v>
      </c>
      <c r="P20" s="298" t="s">
        <v>439</v>
      </c>
      <c r="Q20" s="298" t="s">
        <v>439</v>
      </c>
      <c r="R20" s="298" t="s">
        <v>439</v>
      </c>
      <c r="S20" s="298" t="s">
        <v>439</v>
      </c>
      <c r="T20" s="298" t="s">
        <v>439</v>
      </c>
      <c r="U20" s="298" t="s">
        <v>439</v>
      </c>
      <c r="V20" s="298" t="s">
        <v>439</v>
      </c>
      <c r="W20" s="298" t="s">
        <v>439</v>
      </c>
      <c r="X20" s="298" t="s">
        <v>439</v>
      </c>
      <c r="Y20" s="298" t="s">
        <v>439</v>
      </c>
      <c r="Z20" s="298" t="s">
        <v>439</v>
      </c>
      <c r="AA20" s="298" t="s">
        <v>439</v>
      </c>
      <c r="AB20" s="298" t="s">
        <v>439</v>
      </c>
      <c r="AC20" s="298" t="s">
        <v>439</v>
      </c>
      <c r="AD20" s="298" t="s">
        <v>439</v>
      </c>
      <c r="AE20" s="298" t="s">
        <v>439</v>
      </c>
      <c r="AF20" s="298" t="s">
        <v>439</v>
      </c>
      <c r="AG20" s="298" t="s">
        <v>439</v>
      </c>
      <c r="AH20" s="298" t="s">
        <v>439</v>
      </c>
      <c r="AI20" s="298" t="s">
        <v>439</v>
      </c>
      <c r="AJ20" s="298" t="s">
        <v>439</v>
      </c>
      <c r="AK20" s="298" t="s">
        <v>439</v>
      </c>
      <c r="AL20" s="298" t="s">
        <v>439</v>
      </c>
      <c r="AM20" s="298" t="s">
        <v>439</v>
      </c>
      <c r="AN20" s="298" t="s">
        <v>439</v>
      </c>
      <c r="AO20" s="298" t="s">
        <v>439</v>
      </c>
      <c r="AP20" s="298" t="s">
        <v>439</v>
      </c>
      <c r="AQ20" s="298" t="s">
        <v>439</v>
      </c>
      <c r="AR20" s="298" t="s">
        <v>439</v>
      </c>
      <c r="AS20" s="298" t="s">
        <v>439</v>
      </c>
      <c r="AT20" s="298" t="s">
        <v>439</v>
      </c>
      <c r="AU20" s="298" t="s">
        <v>439</v>
      </c>
      <c r="AV20" s="298" t="s">
        <v>439</v>
      </c>
      <c r="AW20" s="298" t="s">
        <v>439</v>
      </c>
      <c r="AX20" s="298" t="s">
        <v>439</v>
      </c>
      <c r="AY20" s="298" t="s">
        <v>439</v>
      </c>
      <c r="AZ20" s="298" t="s">
        <v>439</v>
      </c>
      <c r="BA20" s="298" t="s">
        <v>439</v>
      </c>
      <c r="BB20" s="298" t="s">
        <v>439</v>
      </c>
      <c r="BC20" s="298" t="s">
        <v>439</v>
      </c>
      <c r="BD20" s="298" t="s">
        <v>439</v>
      </c>
      <c r="BE20" s="298" t="s">
        <v>439</v>
      </c>
      <c r="BF20" s="298">
        <v>6.5514227386448374</v>
      </c>
      <c r="BG20" s="298">
        <v>6.1879646268463011</v>
      </c>
      <c r="BH20" s="298">
        <v>5.7408604957697484</v>
      </c>
      <c r="BI20" s="298">
        <v>5.1179075593057144</v>
      </c>
      <c r="BJ20" s="298">
        <v>4.6324156841958084</v>
      </c>
      <c r="BK20" s="298">
        <v>4.3103673960395499</v>
      </c>
      <c r="BL20" s="298">
        <v>3.8903404160454169</v>
      </c>
      <c r="BM20" s="298">
        <v>3.4713245787664526</v>
      </c>
      <c r="BN20" s="298">
        <v>2.8649893169381504</v>
      </c>
      <c r="BO20" s="298">
        <v>2.666518922893808</v>
      </c>
      <c r="BP20" s="298">
        <v>2.4313032810361626</v>
      </c>
      <c r="BQ20" s="298">
        <v>2.4816169941752575</v>
      </c>
      <c r="BR20" s="298">
        <v>1.9119104090182988</v>
      </c>
      <c r="BS20" s="298">
        <v>1.6484473818449403</v>
      </c>
      <c r="BT20" s="298">
        <v>1.4537168984417166</v>
      </c>
      <c r="BU20" s="298">
        <v>13.736614698821807</v>
      </c>
      <c r="BV20" s="298">
        <v>9.7898222343315329</v>
      </c>
      <c r="BW20" s="298">
        <v>9.9382560399519857</v>
      </c>
      <c r="BX20" s="298">
        <v>8.5926409566300919</v>
      </c>
      <c r="BY20" s="298">
        <v>6.254771524787758</v>
      </c>
      <c r="BZ20" s="298">
        <v>5.1781697314372073</v>
      </c>
      <c r="CA20" s="298">
        <v>4.2685373388991223</v>
      </c>
      <c r="CB20" s="298">
        <v>3.4748911728464869</v>
      </c>
      <c r="CC20" s="299">
        <v>82.810585906255909</v>
      </c>
    </row>
    <row r="21" spans="1:81" ht="26.25" customHeight="1" x14ac:dyDescent="0.4">
      <c r="A21" s="300"/>
      <c r="B21" s="75" t="s">
        <v>464</v>
      </c>
      <c r="D21" s="47" t="s">
        <v>137</v>
      </c>
      <c r="E21" s="47" t="s">
        <v>138</v>
      </c>
      <c r="F21" s="47" t="s">
        <v>139</v>
      </c>
      <c r="G21" s="47" t="s">
        <v>140</v>
      </c>
      <c r="H21" s="47" t="s">
        <v>141</v>
      </c>
      <c r="I21" s="47" t="s">
        <v>142</v>
      </c>
      <c r="J21" s="47" t="s">
        <v>143</v>
      </c>
      <c r="K21" s="47" t="s">
        <v>144</v>
      </c>
      <c r="L21" s="47" t="s">
        <v>145</v>
      </c>
      <c r="M21" s="47" t="s">
        <v>146</v>
      </c>
      <c r="N21" s="47" t="s">
        <v>147</v>
      </c>
      <c r="O21" s="47" t="s">
        <v>148</v>
      </c>
      <c r="P21" s="47" t="s">
        <v>149</v>
      </c>
      <c r="Q21" s="47" t="s">
        <v>150</v>
      </c>
      <c r="R21" s="47" t="s">
        <v>151</v>
      </c>
      <c r="S21" s="47" t="s">
        <v>152</v>
      </c>
      <c r="T21" s="47" t="s">
        <v>153</v>
      </c>
      <c r="U21" s="47" t="s">
        <v>154</v>
      </c>
      <c r="V21" s="47" t="s">
        <v>155</v>
      </c>
      <c r="W21" s="47" t="s">
        <v>156</v>
      </c>
      <c r="X21" s="47" t="s">
        <v>157</v>
      </c>
      <c r="Y21" s="47" t="s">
        <v>158</v>
      </c>
      <c r="Z21" s="47" t="s">
        <v>159</v>
      </c>
      <c r="AA21" s="47" t="s">
        <v>160</v>
      </c>
      <c r="AB21" s="47" t="s">
        <v>161</v>
      </c>
      <c r="AC21" s="47" t="s">
        <v>162</v>
      </c>
      <c r="AD21" s="47" t="s">
        <v>163</v>
      </c>
      <c r="AE21" s="47" t="s">
        <v>164</v>
      </c>
      <c r="AF21" s="47" t="s">
        <v>165</v>
      </c>
      <c r="AG21" s="47" t="s">
        <v>166</v>
      </c>
      <c r="AH21" s="47" t="s">
        <v>167</v>
      </c>
      <c r="AI21" s="47" t="s">
        <v>168</v>
      </c>
      <c r="AJ21" s="47" t="s">
        <v>169</v>
      </c>
      <c r="AK21" s="47" t="s">
        <v>170</v>
      </c>
      <c r="AL21" s="47" t="s">
        <v>171</v>
      </c>
      <c r="AM21" s="47" t="s">
        <v>172</v>
      </c>
      <c r="AN21" s="47" t="s">
        <v>173</v>
      </c>
      <c r="AO21" s="47" t="s">
        <v>174</v>
      </c>
      <c r="AP21" s="47" t="s">
        <v>175</v>
      </c>
      <c r="AQ21" s="47" t="s">
        <v>176</v>
      </c>
      <c r="AR21" s="47" t="s">
        <v>177</v>
      </c>
      <c r="AS21" s="47" t="s">
        <v>178</v>
      </c>
      <c r="AT21" s="47" t="s">
        <v>179</v>
      </c>
      <c r="AU21" s="47" t="s">
        <v>180</v>
      </c>
      <c r="AV21" s="47" t="s">
        <v>181</v>
      </c>
      <c r="AW21" s="47" t="s">
        <v>182</v>
      </c>
      <c r="AX21" s="47" t="s">
        <v>183</v>
      </c>
      <c r="AY21" s="47" t="s">
        <v>85</v>
      </c>
      <c r="AZ21" s="47" t="s">
        <v>86</v>
      </c>
      <c r="BA21" s="47" t="s">
        <v>87</v>
      </c>
      <c r="BB21" s="47" t="s">
        <v>88</v>
      </c>
      <c r="BC21" s="47" t="s">
        <v>89</v>
      </c>
      <c r="BD21" s="47" t="s">
        <v>90</v>
      </c>
      <c r="BE21" s="47" t="s">
        <v>91</v>
      </c>
      <c r="BF21" s="47" t="s">
        <v>92</v>
      </c>
      <c r="BG21" s="47" t="s">
        <v>93</v>
      </c>
      <c r="BH21" s="47" t="s">
        <v>94</v>
      </c>
      <c r="BI21" s="47" t="s">
        <v>95</v>
      </c>
      <c r="BJ21" s="47" t="s">
        <v>96</v>
      </c>
      <c r="BK21" s="47" t="s">
        <v>97</v>
      </c>
      <c r="BL21" s="47" t="s">
        <v>98</v>
      </c>
      <c r="BM21" s="47" t="s">
        <v>99</v>
      </c>
      <c r="BN21" s="47" t="s">
        <v>100</v>
      </c>
      <c r="BO21" s="47" t="s">
        <v>101</v>
      </c>
      <c r="BP21" s="47" t="s">
        <v>102</v>
      </c>
      <c r="BQ21" s="47" t="s">
        <v>103</v>
      </c>
      <c r="BR21" s="47" t="s">
        <v>104</v>
      </c>
      <c r="BS21" s="47" t="s">
        <v>105</v>
      </c>
      <c r="BT21" s="47" t="s">
        <v>106</v>
      </c>
      <c r="BU21" s="47" t="s">
        <v>107</v>
      </c>
      <c r="BV21" s="47" t="s">
        <v>108</v>
      </c>
      <c r="BW21" s="47" t="s">
        <v>109</v>
      </c>
      <c r="BX21" s="47" t="s">
        <v>110</v>
      </c>
      <c r="BY21" s="47" t="s">
        <v>111</v>
      </c>
      <c r="BZ21" s="47" t="s">
        <v>112</v>
      </c>
      <c r="CA21" s="47" t="s">
        <v>113</v>
      </c>
      <c r="CB21" s="47" t="s">
        <v>114</v>
      </c>
      <c r="CC21" s="48" t="s">
        <v>115</v>
      </c>
    </row>
    <row r="22" spans="1:81" x14ac:dyDescent="0.4">
      <c r="A22" s="300"/>
      <c r="B22" s="280" t="s">
        <v>299</v>
      </c>
      <c r="C22" s="301"/>
      <c r="D22" s="224" t="s">
        <v>116</v>
      </c>
      <c r="E22" s="224" t="s">
        <v>116</v>
      </c>
      <c r="F22" s="224" t="s">
        <v>116</v>
      </c>
      <c r="G22" s="224" t="s">
        <v>116</v>
      </c>
      <c r="H22" s="224" t="s">
        <v>116</v>
      </c>
      <c r="I22" s="224" t="s">
        <v>116</v>
      </c>
      <c r="J22" s="224" t="s">
        <v>116</v>
      </c>
      <c r="K22" s="224" t="s">
        <v>116</v>
      </c>
      <c r="L22" s="224" t="s">
        <v>116</v>
      </c>
      <c r="M22" s="224" t="s">
        <v>116</v>
      </c>
      <c r="N22" s="224" t="s">
        <v>116</v>
      </c>
      <c r="O22" s="224" t="s">
        <v>116</v>
      </c>
      <c r="P22" s="224" t="s">
        <v>116</v>
      </c>
      <c r="Q22" s="224" t="s">
        <v>116</v>
      </c>
      <c r="R22" s="224" t="s">
        <v>116</v>
      </c>
      <c r="S22" s="224" t="s">
        <v>116</v>
      </c>
      <c r="T22" s="224" t="s">
        <v>116</v>
      </c>
      <c r="U22" s="224" t="s">
        <v>116</v>
      </c>
      <c r="V22" s="224" t="s">
        <v>116</v>
      </c>
      <c r="W22" s="224" t="s">
        <v>116</v>
      </c>
      <c r="X22" s="224" t="s">
        <v>116</v>
      </c>
      <c r="Y22" s="224" t="s">
        <v>116</v>
      </c>
      <c r="Z22" s="224" t="s">
        <v>116</v>
      </c>
      <c r="AA22" s="224" t="s">
        <v>116</v>
      </c>
      <c r="AB22" s="224" t="s">
        <v>116</v>
      </c>
      <c r="AC22" s="224" t="s">
        <v>116</v>
      </c>
      <c r="AD22" s="224" t="s">
        <v>116</v>
      </c>
      <c r="AE22" s="224" t="s">
        <v>116</v>
      </c>
      <c r="AF22" s="224" t="s">
        <v>116</v>
      </c>
      <c r="AG22" s="224" t="s">
        <v>116</v>
      </c>
      <c r="AH22" s="224" t="s">
        <v>116</v>
      </c>
      <c r="AI22" s="224" t="s">
        <v>116</v>
      </c>
      <c r="AJ22" s="224" t="s">
        <v>116</v>
      </c>
      <c r="AK22" s="224" t="s">
        <v>116</v>
      </c>
      <c r="AL22" s="224" t="s">
        <v>116</v>
      </c>
      <c r="AM22" s="224" t="s">
        <v>116</v>
      </c>
      <c r="AN22" s="224" t="s">
        <v>116</v>
      </c>
      <c r="AO22" s="224" t="s">
        <v>116</v>
      </c>
      <c r="AP22" s="224" t="s">
        <v>116</v>
      </c>
      <c r="AQ22" s="224" t="s">
        <v>116</v>
      </c>
      <c r="AR22" s="224" t="s">
        <v>116</v>
      </c>
      <c r="AS22" s="224" t="s">
        <v>116</v>
      </c>
      <c r="AT22" s="224" t="s">
        <v>116</v>
      </c>
      <c r="AU22" s="224" t="s">
        <v>116</v>
      </c>
      <c r="AV22" s="224" t="s">
        <v>116</v>
      </c>
      <c r="AW22" s="224" t="s">
        <v>116</v>
      </c>
      <c r="AX22" s="224" t="s">
        <v>116</v>
      </c>
      <c r="AY22" s="224" t="s">
        <v>116</v>
      </c>
      <c r="AZ22" s="224" t="s">
        <v>116</v>
      </c>
      <c r="BA22" s="224" t="s">
        <v>116</v>
      </c>
      <c r="BB22" s="224" t="s">
        <v>116</v>
      </c>
      <c r="BC22" s="224" t="s">
        <v>116</v>
      </c>
      <c r="BD22" s="224" t="s">
        <v>116</v>
      </c>
      <c r="BE22" s="224" t="s">
        <v>116</v>
      </c>
      <c r="BF22" s="224" t="s">
        <v>116</v>
      </c>
      <c r="BG22" s="224" t="s">
        <v>116</v>
      </c>
      <c r="BH22" s="224" t="s">
        <v>116</v>
      </c>
      <c r="BI22" s="224" t="s">
        <v>116</v>
      </c>
      <c r="BJ22" s="224" t="s">
        <v>116</v>
      </c>
      <c r="BK22" s="224" t="s">
        <v>116</v>
      </c>
      <c r="BL22" s="224" t="s">
        <v>116</v>
      </c>
      <c r="BM22" s="224" t="s">
        <v>116</v>
      </c>
      <c r="BN22" s="224" t="s">
        <v>116</v>
      </c>
      <c r="BO22" s="224" t="s">
        <v>116</v>
      </c>
      <c r="BP22" s="224" t="s">
        <v>116</v>
      </c>
      <c r="BQ22" s="224" t="s">
        <v>116</v>
      </c>
      <c r="BR22" s="224" t="s">
        <v>116</v>
      </c>
      <c r="BS22" s="224" t="s">
        <v>116</v>
      </c>
      <c r="BT22" s="224" t="s">
        <v>116</v>
      </c>
      <c r="BU22" s="224" t="s">
        <v>116</v>
      </c>
      <c r="BV22" s="224" t="s">
        <v>116</v>
      </c>
      <c r="BW22" s="224" t="s">
        <v>116</v>
      </c>
      <c r="BX22" s="224" t="s">
        <v>117</v>
      </c>
      <c r="BY22" s="224" t="s">
        <v>117</v>
      </c>
      <c r="BZ22" s="224" t="s">
        <v>117</v>
      </c>
      <c r="CA22" s="224" t="s">
        <v>117</v>
      </c>
      <c r="CB22" s="224" t="s">
        <v>117</v>
      </c>
      <c r="CC22" s="225" t="s">
        <v>117</v>
      </c>
    </row>
    <row r="23" spans="1:81" s="196" customFormat="1" ht="26.25" customHeight="1" x14ac:dyDescent="0.4">
      <c r="A23" s="294"/>
      <c r="B23" s="75" t="s">
        <v>129</v>
      </c>
      <c r="C23" s="75"/>
      <c r="D23" s="292">
        <v>557.02200257599122</v>
      </c>
      <c r="E23" s="292">
        <v>736.81238461763678</v>
      </c>
      <c r="F23" s="292">
        <v>732.34071893748865</v>
      </c>
      <c r="G23" s="292">
        <v>754.73739781576091</v>
      </c>
      <c r="H23" s="292">
        <v>807.14971710852228</v>
      </c>
      <c r="I23" s="292">
        <v>861.27345907206734</v>
      </c>
      <c r="J23" s="292">
        <v>885.55854677049274</v>
      </c>
      <c r="K23" s="292">
        <v>949.95312859695287</v>
      </c>
      <c r="L23" s="292">
        <v>956.46077784193494</v>
      </c>
      <c r="M23" s="292">
        <v>1048.3539386750203</v>
      </c>
      <c r="N23" s="292">
        <v>1344.0030787764194</v>
      </c>
      <c r="O23" s="292">
        <v>1430.2972034767556</v>
      </c>
      <c r="P23" s="292">
        <v>1492.9910174876188</v>
      </c>
      <c r="Q23" s="292">
        <v>1759.1315874994411</v>
      </c>
      <c r="R23" s="292">
        <v>1790.8428140295885</v>
      </c>
      <c r="S23" s="292">
        <v>2076.1754115908025</v>
      </c>
      <c r="T23" s="292">
        <v>2162.6522629175088</v>
      </c>
      <c r="U23" s="292">
        <v>2583.8485548513149</v>
      </c>
      <c r="V23" s="292">
        <v>2548.7371183325149</v>
      </c>
      <c r="W23" s="292">
        <v>2603.7909170637331</v>
      </c>
      <c r="X23" s="292">
        <v>2574.4010934949006</v>
      </c>
      <c r="Y23" s="292">
        <v>2532.992696118079</v>
      </c>
      <c r="Z23" s="292">
        <v>2390.8736510851436</v>
      </c>
      <c r="AA23" s="292">
        <v>2593.3982659007434</v>
      </c>
      <c r="AB23" s="292">
        <v>2683.0448881378279</v>
      </c>
      <c r="AC23" s="292">
        <v>2746.1548974905481</v>
      </c>
      <c r="AD23" s="292">
        <v>2888.4315900658275</v>
      </c>
      <c r="AE23" s="292">
        <v>2941.6609492991497</v>
      </c>
      <c r="AF23" s="292">
        <v>2851.596306254276</v>
      </c>
      <c r="AG23" s="292">
        <v>2691.6707151548317</v>
      </c>
      <c r="AH23" s="292">
        <f t="shared" ref="AH23:CC23" si="12">SUM(AH24:AH25)</f>
        <v>2621.7775037235224</v>
      </c>
      <c r="AI23" s="292">
        <f t="shared" si="12"/>
        <v>2501.32021736659</v>
      </c>
      <c r="AJ23" s="292">
        <f t="shared" si="12"/>
        <v>2379.5716051490954</v>
      </c>
      <c r="AK23" s="292">
        <f t="shared" si="12"/>
        <v>2331.6542816054439</v>
      </c>
      <c r="AL23" s="292">
        <f t="shared" si="12"/>
        <v>2278.658910970305</v>
      </c>
      <c r="AM23" s="292">
        <f t="shared" si="12"/>
        <v>2312.7420604473773</v>
      </c>
      <c r="AN23" s="292">
        <f t="shared" si="12"/>
        <v>2228.0561743195831</v>
      </c>
      <c r="AO23" s="292">
        <f t="shared" si="12"/>
        <v>2150.8973995679116</v>
      </c>
      <c r="AP23" s="292">
        <f t="shared" si="12"/>
        <v>2129.8071276888177</v>
      </c>
      <c r="AQ23" s="292">
        <f t="shared" si="12"/>
        <v>2051.7918365427895</v>
      </c>
      <c r="AR23" s="292">
        <f t="shared" si="12"/>
        <v>1951.0236569982935</v>
      </c>
      <c r="AS23" s="292">
        <f t="shared" si="12"/>
        <v>1815.2264382713424</v>
      </c>
      <c r="AT23" s="292">
        <f t="shared" si="12"/>
        <v>1750.3009788902018</v>
      </c>
      <c r="AU23" s="292">
        <f t="shared" si="12"/>
        <v>1879.655022901261</v>
      </c>
      <c r="AV23" s="292">
        <f t="shared" si="12"/>
        <v>1830.8854308129794</v>
      </c>
      <c r="AW23" s="292">
        <f t="shared" si="12"/>
        <v>1839.9856111837339</v>
      </c>
      <c r="AX23" s="292">
        <f t="shared" si="12"/>
        <v>1785.0408978968865</v>
      </c>
      <c r="AY23" s="292">
        <f t="shared" si="12"/>
        <v>1723.9566954854258</v>
      </c>
      <c r="AZ23" s="292">
        <f t="shared" si="12"/>
        <v>1607.2373688727603</v>
      </c>
      <c r="BA23" s="292">
        <f t="shared" si="12"/>
        <v>1622.1409489256864</v>
      </c>
      <c r="BB23" s="292">
        <f t="shared" si="12"/>
        <v>1575.3943730834014</v>
      </c>
      <c r="BC23" s="292">
        <f t="shared" si="12"/>
        <v>1612.3157139027201</v>
      </c>
      <c r="BD23" s="292">
        <f t="shared" si="12"/>
        <v>1558.4060526890325</v>
      </c>
      <c r="BE23" s="292">
        <f t="shared" si="12"/>
        <v>1712.7021366324279</v>
      </c>
      <c r="BF23" s="292">
        <f t="shared" si="12"/>
        <v>1657.2149801920136</v>
      </c>
      <c r="BG23" s="292">
        <f t="shared" si="12"/>
        <v>1501.9064509528152</v>
      </c>
      <c r="BH23" s="292">
        <f t="shared" si="12"/>
        <v>1338.5441021207446</v>
      </c>
      <c r="BI23" s="292">
        <f t="shared" si="12"/>
        <v>1235.923074468029</v>
      </c>
      <c r="BJ23" s="292">
        <f t="shared" si="12"/>
        <v>1094.6257164737583</v>
      </c>
      <c r="BK23" s="292">
        <f t="shared" si="12"/>
        <v>983.92303590154916</v>
      </c>
      <c r="BL23" s="292">
        <f t="shared" si="12"/>
        <v>878.039054575195</v>
      </c>
      <c r="BM23" s="292">
        <f t="shared" si="12"/>
        <v>832.06546349866903</v>
      </c>
      <c r="BN23" s="292">
        <f t="shared" si="12"/>
        <v>771.67544888072189</v>
      </c>
      <c r="BO23" s="292">
        <f t="shared" si="12"/>
        <v>735.90810651956895</v>
      </c>
      <c r="BP23" s="292">
        <f t="shared" si="12"/>
        <v>719.44129955461938</v>
      </c>
      <c r="BQ23" s="292">
        <f t="shared" si="12"/>
        <v>694.4001837611529</v>
      </c>
      <c r="BR23" s="292">
        <f t="shared" si="12"/>
        <v>671.34954765223472</v>
      </c>
      <c r="BS23" s="292">
        <f t="shared" si="12"/>
        <v>663.87941012465024</v>
      </c>
      <c r="BT23" s="292">
        <f t="shared" si="12"/>
        <v>634.6562357757058</v>
      </c>
      <c r="BU23" s="292">
        <f t="shared" si="12"/>
        <v>562.36801547399159</v>
      </c>
      <c r="BV23" s="292">
        <f t="shared" si="12"/>
        <v>506.70598157062255</v>
      </c>
      <c r="BW23" s="292">
        <f t="shared" si="12"/>
        <v>540.55917913023563</v>
      </c>
      <c r="BX23" s="292">
        <f t="shared" si="12"/>
        <v>500.90514451419199</v>
      </c>
      <c r="BY23" s="292">
        <f t="shared" si="12"/>
        <v>410.09476617675608</v>
      </c>
      <c r="BZ23" s="292">
        <f t="shared" si="12"/>
        <v>371.45530268786507</v>
      </c>
      <c r="CA23" s="292">
        <f t="shared" si="12"/>
        <v>305.2850042616991</v>
      </c>
      <c r="CB23" s="292">
        <f t="shared" si="12"/>
        <v>277.63305121293445</v>
      </c>
      <c r="CC23" s="293">
        <f t="shared" si="12"/>
        <v>254.13387089087954</v>
      </c>
    </row>
    <row r="24" spans="1:81" s="196" customFormat="1" x14ac:dyDescent="0.4">
      <c r="A24" s="294"/>
      <c r="B24" s="59" t="s">
        <v>404</v>
      </c>
      <c r="C24" s="75"/>
      <c r="D24" s="295">
        <v>0</v>
      </c>
      <c r="E24" s="295">
        <v>0</v>
      </c>
      <c r="F24" s="295">
        <v>0</v>
      </c>
      <c r="G24" s="295">
        <v>0</v>
      </c>
      <c r="H24" s="295">
        <v>0</v>
      </c>
      <c r="I24" s="295">
        <v>0</v>
      </c>
      <c r="J24" s="295">
        <v>0</v>
      </c>
      <c r="K24" s="295">
        <v>0</v>
      </c>
      <c r="L24" s="295">
        <v>0</v>
      </c>
      <c r="M24" s="295">
        <v>0</v>
      </c>
      <c r="N24" s="295">
        <v>0</v>
      </c>
      <c r="O24" s="295">
        <v>0</v>
      </c>
      <c r="P24" s="295">
        <v>0</v>
      </c>
      <c r="Q24" s="295">
        <v>0</v>
      </c>
      <c r="R24" s="295">
        <v>0</v>
      </c>
      <c r="S24" s="295">
        <v>0</v>
      </c>
      <c r="T24" s="295">
        <v>0</v>
      </c>
      <c r="U24" s="295">
        <v>0</v>
      </c>
      <c r="V24" s="295">
        <v>0</v>
      </c>
      <c r="W24" s="295">
        <v>0</v>
      </c>
      <c r="X24" s="295">
        <v>0</v>
      </c>
      <c r="Y24" s="295">
        <v>0</v>
      </c>
      <c r="Z24" s="295">
        <v>0</v>
      </c>
      <c r="AA24" s="295">
        <v>0</v>
      </c>
      <c r="AB24" s="295">
        <v>0</v>
      </c>
      <c r="AC24" s="295">
        <v>0</v>
      </c>
      <c r="AD24" s="295">
        <v>0</v>
      </c>
      <c r="AE24" s="295">
        <v>0</v>
      </c>
      <c r="AF24" s="295">
        <v>0</v>
      </c>
      <c r="AG24" s="295">
        <v>0</v>
      </c>
      <c r="AH24" s="295">
        <v>2248.9990487661735</v>
      </c>
      <c r="AI24" s="295">
        <v>2184.5016315967359</v>
      </c>
      <c r="AJ24" s="295">
        <v>2076.6632424516092</v>
      </c>
      <c r="AK24" s="295">
        <v>2033.6704400757617</v>
      </c>
      <c r="AL24" s="295">
        <v>2008.1386130394008</v>
      </c>
      <c r="AM24" s="295">
        <v>2029.1736141950119</v>
      </c>
      <c r="AN24" s="295">
        <v>1959.7258914833242</v>
      </c>
      <c r="AO24" s="295">
        <v>1882.2652588714702</v>
      </c>
      <c r="AP24" s="295">
        <v>1870.2532441290684</v>
      </c>
      <c r="AQ24" s="295">
        <v>1796.6965905664276</v>
      </c>
      <c r="AR24" s="295">
        <v>1703.6269673885045</v>
      </c>
      <c r="AS24" s="295">
        <v>1555.0259661657221</v>
      </c>
      <c r="AT24" s="295">
        <v>1525.7061392467876</v>
      </c>
      <c r="AU24" s="295">
        <v>1606.2571501462301</v>
      </c>
      <c r="AV24" s="295">
        <v>1544.927874478193</v>
      </c>
      <c r="AW24" s="295">
        <v>1544.8865836784366</v>
      </c>
      <c r="AX24" s="295">
        <v>1500.4529491881322</v>
      </c>
      <c r="AY24" s="295">
        <v>1444.6768890147926</v>
      </c>
      <c r="AZ24" s="295">
        <v>1359.3155759713884</v>
      </c>
      <c r="BA24" s="295">
        <v>1392.902046682226</v>
      </c>
      <c r="BB24" s="295">
        <v>1357.9230387607281</v>
      </c>
      <c r="BC24" s="295">
        <v>1404.4715992342396</v>
      </c>
      <c r="BD24" s="295">
        <v>1368.7512500145967</v>
      </c>
      <c r="BE24" s="295">
        <v>1519.1386426890904</v>
      </c>
      <c r="BF24" s="295">
        <v>1460.3187406741965</v>
      </c>
      <c r="BG24" s="295">
        <v>1319.7015204062038</v>
      </c>
      <c r="BH24" s="295">
        <v>1166.6080247729974</v>
      </c>
      <c r="BI24" s="295">
        <v>1080.3256292970366</v>
      </c>
      <c r="BJ24" s="295">
        <v>959.40539667570408</v>
      </c>
      <c r="BK24" s="295">
        <v>878.42029171963895</v>
      </c>
      <c r="BL24" s="295">
        <v>792.94000056199877</v>
      </c>
      <c r="BM24" s="295">
        <v>766.12482992510741</v>
      </c>
      <c r="BN24" s="295">
        <v>708.49284882291136</v>
      </c>
      <c r="BO24" s="295">
        <v>689.63712669478639</v>
      </c>
      <c r="BP24" s="295">
        <v>685.10687435288162</v>
      </c>
      <c r="BQ24" s="295">
        <v>672.32590977698044</v>
      </c>
      <c r="BR24" s="295">
        <v>656.89325978758939</v>
      </c>
      <c r="BS24" s="295">
        <v>655.92409291991999</v>
      </c>
      <c r="BT24" s="295">
        <v>629.1234041955156</v>
      </c>
      <c r="BU24" s="295">
        <v>558.73033894434013</v>
      </c>
      <c r="BV24" s="295">
        <v>504.98752784014141</v>
      </c>
      <c r="BW24" s="295">
        <v>539.46324010363423</v>
      </c>
      <c r="BX24" s="295">
        <v>500.90514451419199</v>
      </c>
      <c r="BY24" s="295">
        <v>410.09476617675608</v>
      </c>
      <c r="BZ24" s="295">
        <v>371.45530268786507</v>
      </c>
      <c r="CA24" s="295">
        <v>305.2850042616991</v>
      </c>
      <c r="CB24" s="295">
        <v>277.63305121293445</v>
      </c>
      <c r="CC24" s="296">
        <v>254.13387089087954</v>
      </c>
    </row>
    <row r="25" spans="1:81" x14ac:dyDescent="0.4">
      <c r="B25" s="59" t="s">
        <v>403</v>
      </c>
      <c r="C25" s="155"/>
      <c r="D25" s="295">
        <v>0</v>
      </c>
      <c r="E25" s="295">
        <v>0</v>
      </c>
      <c r="F25" s="295">
        <v>0</v>
      </c>
      <c r="G25" s="295">
        <v>0</v>
      </c>
      <c r="H25" s="295">
        <v>0</v>
      </c>
      <c r="I25" s="295">
        <v>0</v>
      </c>
      <c r="J25" s="295">
        <v>0</v>
      </c>
      <c r="K25" s="295">
        <v>0</v>
      </c>
      <c r="L25" s="295">
        <v>0</v>
      </c>
      <c r="M25" s="295">
        <v>0</v>
      </c>
      <c r="N25" s="295">
        <v>0</v>
      </c>
      <c r="O25" s="295">
        <v>0</v>
      </c>
      <c r="P25" s="295">
        <v>0</v>
      </c>
      <c r="Q25" s="295">
        <v>0</v>
      </c>
      <c r="R25" s="295">
        <v>0</v>
      </c>
      <c r="S25" s="295">
        <v>0</v>
      </c>
      <c r="T25" s="295">
        <v>0</v>
      </c>
      <c r="U25" s="295">
        <v>0</v>
      </c>
      <c r="V25" s="295">
        <v>0</v>
      </c>
      <c r="W25" s="295">
        <v>0</v>
      </c>
      <c r="X25" s="295">
        <v>0</v>
      </c>
      <c r="Y25" s="295">
        <v>0</v>
      </c>
      <c r="Z25" s="295">
        <v>0</v>
      </c>
      <c r="AA25" s="295">
        <v>0</v>
      </c>
      <c r="AB25" s="295">
        <v>0</v>
      </c>
      <c r="AC25" s="295">
        <v>0</v>
      </c>
      <c r="AD25" s="295">
        <v>0</v>
      </c>
      <c r="AE25" s="295">
        <v>0</v>
      </c>
      <c r="AF25" s="295">
        <v>0</v>
      </c>
      <c r="AG25" s="295">
        <v>0</v>
      </c>
      <c r="AH25" s="295">
        <v>372.77845495734908</v>
      </c>
      <c r="AI25" s="295">
        <v>316.81858576985405</v>
      </c>
      <c r="AJ25" s="295">
        <v>302.9083626974861</v>
      </c>
      <c r="AK25" s="295">
        <v>297.98384152968202</v>
      </c>
      <c r="AL25" s="295">
        <v>270.52029793090441</v>
      </c>
      <c r="AM25" s="295">
        <v>283.56844625236567</v>
      </c>
      <c r="AN25" s="295">
        <v>268.33028283625885</v>
      </c>
      <c r="AO25" s="295">
        <v>268.63214069644141</v>
      </c>
      <c r="AP25" s="295">
        <v>259.55388355974941</v>
      </c>
      <c r="AQ25" s="295">
        <v>255.09524597636181</v>
      </c>
      <c r="AR25" s="295">
        <v>247.39668960978906</v>
      </c>
      <c r="AS25" s="295">
        <v>260.20047210562035</v>
      </c>
      <c r="AT25" s="295">
        <v>224.59483964341408</v>
      </c>
      <c r="AU25" s="295">
        <v>273.39787275503102</v>
      </c>
      <c r="AV25" s="295">
        <v>285.95755633478632</v>
      </c>
      <c r="AW25" s="295">
        <v>295.09902750529716</v>
      </c>
      <c r="AX25" s="295">
        <v>284.58794870875431</v>
      </c>
      <c r="AY25" s="295">
        <v>279.27980647063316</v>
      </c>
      <c r="AZ25" s="295">
        <v>247.92179290137179</v>
      </c>
      <c r="BA25" s="295">
        <v>229.23890224346033</v>
      </c>
      <c r="BB25" s="295">
        <v>217.4713343226733</v>
      </c>
      <c r="BC25" s="295">
        <v>207.84411466848047</v>
      </c>
      <c r="BD25" s="295">
        <v>189.6548026744357</v>
      </c>
      <c r="BE25" s="295">
        <v>193.56349394333751</v>
      </c>
      <c r="BF25" s="295">
        <v>196.89623951781704</v>
      </c>
      <c r="BG25" s="295">
        <v>182.20493054661145</v>
      </c>
      <c r="BH25" s="295">
        <v>171.93607734774724</v>
      </c>
      <c r="BI25" s="295">
        <v>155.5974451709923</v>
      </c>
      <c r="BJ25" s="295">
        <v>135.22031979805413</v>
      </c>
      <c r="BK25" s="295">
        <v>105.50274418191026</v>
      </c>
      <c r="BL25" s="295">
        <v>85.099054013196238</v>
      </c>
      <c r="BM25" s="295">
        <v>65.940633573561641</v>
      </c>
      <c r="BN25" s="295">
        <v>63.182600057810575</v>
      </c>
      <c r="BO25" s="295">
        <v>46.270979824782508</v>
      </c>
      <c r="BP25" s="295">
        <v>34.33442520173773</v>
      </c>
      <c r="BQ25" s="295">
        <v>22.074273984172429</v>
      </c>
      <c r="BR25" s="295">
        <v>14.456287864645342</v>
      </c>
      <c r="BS25" s="295">
        <v>7.9553172047303038</v>
      </c>
      <c r="BT25" s="295">
        <v>5.5328315801901899</v>
      </c>
      <c r="BU25" s="295">
        <v>3.6376765296515066</v>
      </c>
      <c r="BV25" s="295">
        <v>1.7184537304811349</v>
      </c>
      <c r="BW25" s="295">
        <v>1.0959390266013533</v>
      </c>
      <c r="BX25" s="295">
        <v>0</v>
      </c>
      <c r="BY25" s="295">
        <v>0</v>
      </c>
      <c r="BZ25" s="295">
        <v>0</v>
      </c>
      <c r="CA25" s="295">
        <v>0</v>
      </c>
      <c r="CB25" s="295">
        <v>0</v>
      </c>
      <c r="CC25" s="296">
        <v>0</v>
      </c>
    </row>
    <row r="26" spans="1:81" x14ac:dyDescent="0.4">
      <c r="B26" s="59"/>
      <c r="C26" s="15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296"/>
    </row>
    <row r="27" spans="1:81" x14ac:dyDescent="0.4">
      <c r="B27" s="63" t="s">
        <v>465</v>
      </c>
      <c r="C27" s="155"/>
      <c r="D27" s="292">
        <v>0</v>
      </c>
      <c r="E27" s="292">
        <v>0</v>
      </c>
      <c r="F27" s="292">
        <v>0</v>
      </c>
      <c r="G27" s="292">
        <v>0</v>
      </c>
      <c r="H27" s="292">
        <v>0</v>
      </c>
      <c r="I27" s="292">
        <v>0</v>
      </c>
      <c r="J27" s="292">
        <v>0</v>
      </c>
      <c r="K27" s="292">
        <v>0</v>
      </c>
      <c r="L27" s="292">
        <v>0</v>
      </c>
      <c r="M27" s="292">
        <v>0</v>
      </c>
      <c r="N27" s="292">
        <v>0</v>
      </c>
      <c r="O27" s="292">
        <v>0</v>
      </c>
      <c r="P27" s="292">
        <v>0</v>
      </c>
      <c r="Q27" s="292">
        <v>0</v>
      </c>
      <c r="R27" s="292">
        <v>0</v>
      </c>
      <c r="S27" s="292">
        <v>0</v>
      </c>
      <c r="T27" s="292">
        <v>0</v>
      </c>
      <c r="U27" s="292">
        <v>0</v>
      </c>
      <c r="V27" s="292">
        <v>0</v>
      </c>
      <c r="W27" s="292">
        <v>0</v>
      </c>
      <c r="X27" s="292">
        <v>0</v>
      </c>
      <c r="Y27" s="292">
        <v>0</v>
      </c>
      <c r="Z27" s="292">
        <v>0</v>
      </c>
      <c r="AA27" s="292">
        <v>0</v>
      </c>
      <c r="AB27" s="292">
        <v>0</v>
      </c>
      <c r="AC27" s="292">
        <v>0</v>
      </c>
      <c r="AD27" s="292">
        <v>0</v>
      </c>
      <c r="AE27" s="292">
        <v>0</v>
      </c>
      <c r="AF27" s="292">
        <v>0</v>
      </c>
      <c r="AG27" s="292">
        <v>0</v>
      </c>
      <c r="AH27" s="292">
        <v>0</v>
      </c>
      <c r="AI27" s="292">
        <v>0</v>
      </c>
      <c r="AJ27" s="292">
        <v>0</v>
      </c>
      <c r="AK27" s="292">
        <v>0</v>
      </c>
      <c r="AL27" s="292">
        <v>0</v>
      </c>
      <c r="AM27" s="292">
        <v>0</v>
      </c>
      <c r="AN27" s="292">
        <v>0</v>
      </c>
      <c r="AO27" s="292">
        <v>0</v>
      </c>
      <c r="AP27" s="292">
        <v>0</v>
      </c>
      <c r="AQ27" s="292">
        <v>0</v>
      </c>
      <c r="AR27" s="292">
        <v>0</v>
      </c>
      <c r="AS27" s="292">
        <v>0</v>
      </c>
      <c r="AT27" s="292">
        <v>0</v>
      </c>
      <c r="AU27" s="292">
        <v>0</v>
      </c>
      <c r="AV27" s="292">
        <v>0</v>
      </c>
      <c r="AW27" s="292">
        <v>0</v>
      </c>
      <c r="AX27" s="292">
        <v>0</v>
      </c>
      <c r="AY27" s="292">
        <v>0</v>
      </c>
      <c r="AZ27" s="292">
        <v>0</v>
      </c>
      <c r="BA27" s="292">
        <v>0</v>
      </c>
      <c r="BB27" s="292">
        <v>0</v>
      </c>
      <c r="BC27" s="292">
        <v>0</v>
      </c>
      <c r="BD27" s="292">
        <v>0</v>
      </c>
      <c r="BE27" s="292">
        <v>0</v>
      </c>
      <c r="BF27" s="292">
        <v>0</v>
      </c>
      <c r="BG27" s="292">
        <v>0</v>
      </c>
      <c r="BH27" s="292">
        <v>0</v>
      </c>
      <c r="BI27" s="292">
        <v>0</v>
      </c>
      <c r="BJ27" s="292">
        <v>0</v>
      </c>
      <c r="BK27" s="292">
        <v>0</v>
      </c>
      <c r="BL27" s="292">
        <v>0</v>
      </c>
      <c r="BM27" s="292">
        <v>0</v>
      </c>
      <c r="BN27" s="292">
        <v>0</v>
      </c>
      <c r="BO27" s="292">
        <v>0</v>
      </c>
      <c r="BP27" s="292">
        <v>0</v>
      </c>
      <c r="BQ27" s="292">
        <v>0</v>
      </c>
      <c r="BR27" s="292">
        <v>0</v>
      </c>
      <c r="BS27" s="292">
        <v>0</v>
      </c>
      <c r="BT27" s="292">
        <v>0</v>
      </c>
      <c r="BU27" s="292">
        <v>123.00352359963181</v>
      </c>
      <c r="BV27" s="292">
        <v>202.31208919540745</v>
      </c>
      <c r="BW27" s="292">
        <v>237.17876559457966</v>
      </c>
      <c r="BX27" s="292">
        <v>253.88789687256894</v>
      </c>
      <c r="BY27" s="292">
        <v>224.95685818741441</v>
      </c>
      <c r="BZ27" s="292">
        <v>220.42624026880125</v>
      </c>
      <c r="CA27" s="292">
        <v>194.89703874658892</v>
      </c>
      <c r="CB27" s="292">
        <v>189.73719958021292</v>
      </c>
      <c r="CC27" s="293">
        <v>184.73118313076111</v>
      </c>
    </row>
    <row r="28" spans="1:81" x14ac:dyDescent="0.4">
      <c r="B28" s="59" t="s">
        <v>466</v>
      </c>
      <c r="C28" s="15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v>32.158762849871771</v>
      </c>
      <c r="BV28" s="295">
        <v>63.331863100233846</v>
      </c>
      <c r="BW28" s="295">
        <v>74.228758169535283</v>
      </c>
      <c r="BX28" s="295">
        <v>82.768711372086685</v>
      </c>
      <c r="BY28" s="295">
        <v>73.185698444535788</v>
      </c>
      <c r="BZ28" s="295">
        <v>71.642283909310422</v>
      </c>
      <c r="CA28" s="295">
        <v>63.353685424972461</v>
      </c>
      <c r="CB28" s="295">
        <v>61.688563422505467</v>
      </c>
      <c r="CC28" s="296">
        <v>60.066844192788921</v>
      </c>
    </row>
    <row r="29" spans="1:81" x14ac:dyDescent="0.4">
      <c r="B29" s="59" t="s">
        <v>467</v>
      </c>
      <c r="C29" s="15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v>90.844760749760013</v>
      </c>
      <c r="BV29" s="295">
        <v>138.98022609517363</v>
      </c>
      <c r="BW29" s="295">
        <v>162.95000742504436</v>
      </c>
      <c r="BX29" s="295">
        <v>171.11918550048227</v>
      </c>
      <c r="BY29" s="295">
        <v>151.77115974287861</v>
      </c>
      <c r="BZ29" s="295">
        <v>148.78395635949084</v>
      </c>
      <c r="CA29" s="295">
        <v>131.54335332161645</v>
      </c>
      <c r="CB29" s="295">
        <v>128.04863615770745</v>
      </c>
      <c r="CC29" s="296">
        <v>124.6643389379722</v>
      </c>
    </row>
    <row r="30" spans="1:81" ht="26.25" customHeight="1" x14ac:dyDescent="0.4">
      <c r="A30" s="196"/>
      <c r="B30" s="63" t="s">
        <v>468</v>
      </c>
      <c r="C30" s="187"/>
      <c r="D30" s="292">
        <f t="shared" ref="D30:AI30" si="13">SUM(D31:D32)</f>
        <v>0</v>
      </c>
      <c r="E30" s="292">
        <f t="shared" si="13"/>
        <v>0</v>
      </c>
      <c r="F30" s="292">
        <f t="shared" si="13"/>
        <v>0</v>
      </c>
      <c r="G30" s="292">
        <f t="shared" si="13"/>
        <v>0</v>
      </c>
      <c r="H30" s="292">
        <f t="shared" si="13"/>
        <v>0</v>
      </c>
      <c r="I30" s="292">
        <f t="shared" si="13"/>
        <v>0</v>
      </c>
      <c r="J30" s="292">
        <f t="shared" si="13"/>
        <v>0</v>
      </c>
      <c r="K30" s="292">
        <f t="shared" si="13"/>
        <v>0</v>
      </c>
      <c r="L30" s="292">
        <f t="shared" si="13"/>
        <v>0</v>
      </c>
      <c r="M30" s="292">
        <f t="shared" si="13"/>
        <v>0</v>
      </c>
      <c r="N30" s="292">
        <f t="shared" si="13"/>
        <v>0</v>
      </c>
      <c r="O30" s="292">
        <f t="shared" si="13"/>
        <v>0</v>
      </c>
      <c r="P30" s="292">
        <f t="shared" si="13"/>
        <v>0</v>
      </c>
      <c r="Q30" s="292">
        <f t="shared" si="13"/>
        <v>0</v>
      </c>
      <c r="R30" s="292">
        <f t="shared" si="13"/>
        <v>0</v>
      </c>
      <c r="S30" s="292">
        <f t="shared" si="13"/>
        <v>0</v>
      </c>
      <c r="T30" s="292">
        <f t="shared" si="13"/>
        <v>0</v>
      </c>
      <c r="U30" s="292">
        <f t="shared" si="13"/>
        <v>0</v>
      </c>
      <c r="V30" s="292">
        <f t="shared" si="13"/>
        <v>0</v>
      </c>
      <c r="W30" s="292">
        <f t="shared" si="13"/>
        <v>0</v>
      </c>
      <c r="X30" s="292">
        <f t="shared" si="13"/>
        <v>0</v>
      </c>
      <c r="Y30" s="292">
        <f t="shared" si="13"/>
        <v>0</v>
      </c>
      <c r="Z30" s="292">
        <f t="shared" si="13"/>
        <v>0</v>
      </c>
      <c r="AA30" s="292">
        <f t="shared" si="13"/>
        <v>0</v>
      </c>
      <c r="AB30" s="292">
        <f t="shared" si="13"/>
        <v>0</v>
      </c>
      <c r="AC30" s="292">
        <f t="shared" si="13"/>
        <v>0</v>
      </c>
      <c r="AD30" s="292">
        <f t="shared" si="13"/>
        <v>0</v>
      </c>
      <c r="AE30" s="292">
        <f t="shared" si="13"/>
        <v>0</v>
      </c>
      <c r="AF30" s="292">
        <f t="shared" si="13"/>
        <v>0</v>
      </c>
      <c r="AG30" s="292">
        <f t="shared" si="13"/>
        <v>0</v>
      </c>
      <c r="AH30" s="292">
        <f t="shared" si="13"/>
        <v>2621.7775037235224</v>
      </c>
      <c r="AI30" s="292">
        <f t="shared" si="13"/>
        <v>2500.819286073413</v>
      </c>
      <c r="AJ30" s="292">
        <f t="shared" ref="AJ30:BO30" si="14">SUM(AJ31:AJ32)</f>
        <v>2372.1874742539799</v>
      </c>
      <c r="AK30" s="292">
        <f t="shared" si="14"/>
        <v>2314.2704115507627</v>
      </c>
      <c r="AL30" s="292">
        <f t="shared" si="14"/>
        <v>2250.3721106961912</v>
      </c>
      <c r="AM30" s="292">
        <f t="shared" si="14"/>
        <v>2267.7470787266111</v>
      </c>
      <c r="AN30" s="292">
        <f t="shared" si="14"/>
        <v>2154.2606831956223</v>
      </c>
      <c r="AO30" s="292">
        <f t="shared" si="14"/>
        <v>2062.1728818357351</v>
      </c>
      <c r="AP30" s="292">
        <f t="shared" si="14"/>
        <v>2026.5437518008753</v>
      </c>
      <c r="AQ30" s="292">
        <f t="shared" si="14"/>
        <v>1929.5522275739011</v>
      </c>
      <c r="AR30" s="292">
        <f t="shared" si="14"/>
        <v>1806.4462691167878</v>
      </c>
      <c r="AS30" s="292">
        <f t="shared" si="14"/>
        <v>1642.7134452395467</v>
      </c>
      <c r="AT30" s="292">
        <f t="shared" si="14"/>
        <v>1552.5299924202191</v>
      </c>
      <c r="AU30" s="292">
        <f t="shared" si="14"/>
        <v>1634.4831138119234</v>
      </c>
      <c r="AV30" s="292">
        <f t="shared" si="14"/>
        <v>1559.2400411316066</v>
      </c>
      <c r="AW30" s="292">
        <f t="shared" si="14"/>
        <v>1535.6802985648856</v>
      </c>
      <c r="AX30" s="292">
        <f t="shared" si="14"/>
        <v>1470.3374889515212</v>
      </c>
      <c r="AY30" s="292">
        <f t="shared" si="14"/>
        <v>1393.0789981412854</v>
      </c>
      <c r="AZ30" s="292">
        <f t="shared" si="14"/>
        <v>1263.8873689613133</v>
      </c>
      <c r="BA30" s="292">
        <f t="shared" si="14"/>
        <v>1262.0391438813845</v>
      </c>
      <c r="BB30" s="292">
        <f t="shared" si="14"/>
        <v>1204.1507067395871</v>
      </c>
      <c r="BC30" s="292">
        <f t="shared" si="14"/>
        <v>1207.8517285014311</v>
      </c>
      <c r="BD30" s="292">
        <f t="shared" si="14"/>
        <v>1142.2261957860981</v>
      </c>
      <c r="BE30" s="292">
        <f t="shared" si="14"/>
        <v>1293.9767185376115</v>
      </c>
      <c r="BF30" s="292">
        <f t="shared" si="14"/>
        <v>1275.0156446957039</v>
      </c>
      <c r="BG30" s="292">
        <f t="shared" si="14"/>
        <v>1163.1230486155382</v>
      </c>
      <c r="BH30" s="292">
        <f t="shared" si="14"/>
        <v>1045.6320550319062</v>
      </c>
      <c r="BI30" s="292">
        <f t="shared" si="14"/>
        <v>985.09209958248641</v>
      </c>
      <c r="BJ30" s="292">
        <f t="shared" si="14"/>
        <v>882.40184367377947</v>
      </c>
      <c r="BK30" s="292">
        <f t="shared" si="14"/>
        <v>802.34673653061282</v>
      </c>
      <c r="BL30" s="292">
        <f t="shared" si="14"/>
        <v>728.61855716737819</v>
      </c>
      <c r="BM30" s="292">
        <f t="shared" si="14"/>
        <v>701.93026265282958</v>
      </c>
      <c r="BN30" s="292">
        <f t="shared" si="14"/>
        <v>666.31562298794768</v>
      </c>
      <c r="BO30" s="292">
        <f t="shared" si="14"/>
        <v>642.45803010237876</v>
      </c>
      <c r="BP30" s="292">
        <f t="shared" ref="BP30:CC30" si="15">SUM(BP31:BP32)</f>
        <v>636.08234362345343</v>
      </c>
      <c r="BQ30" s="292">
        <f t="shared" si="15"/>
        <v>612.37391719270283</v>
      </c>
      <c r="BR30" s="292">
        <f t="shared" si="15"/>
        <v>607.13393783999948</v>
      </c>
      <c r="BS30" s="292">
        <f t="shared" si="15"/>
        <v>609.16770418709643</v>
      </c>
      <c r="BT30" s="292">
        <f t="shared" si="15"/>
        <v>587.93097944713281</v>
      </c>
      <c r="BU30" s="292">
        <f t="shared" si="15"/>
        <v>379.63821164470983</v>
      </c>
      <c r="BV30" s="292">
        <f t="shared" si="15"/>
        <v>263.01523012001667</v>
      </c>
      <c r="BW30" s="292">
        <f t="shared" si="15"/>
        <v>262.13952145146084</v>
      </c>
      <c r="BX30" s="292">
        <f t="shared" si="15"/>
        <v>213.4382451799965</v>
      </c>
      <c r="BY30" s="292">
        <f t="shared" si="15"/>
        <v>159.97065215004957</v>
      </c>
      <c r="BZ30" s="292">
        <f t="shared" si="15"/>
        <v>130.49849094210938</v>
      </c>
      <c r="CA30" s="292">
        <f t="shared" si="15"/>
        <v>95.382058837922983</v>
      </c>
      <c r="CB30" s="292">
        <f t="shared" si="15"/>
        <v>75.947475369441591</v>
      </c>
      <c r="CC30" s="293">
        <f t="shared" si="15"/>
        <v>59.968233100006593</v>
      </c>
    </row>
    <row r="31" spans="1:81" x14ac:dyDescent="0.4">
      <c r="B31" s="59" t="s">
        <v>404</v>
      </c>
      <c r="C31" s="155"/>
      <c r="D31" s="295" t="s">
        <v>439</v>
      </c>
      <c r="E31" s="295" t="s">
        <v>439</v>
      </c>
      <c r="F31" s="295" t="s">
        <v>439</v>
      </c>
      <c r="G31" s="295" t="s">
        <v>439</v>
      </c>
      <c r="H31" s="295" t="s">
        <v>439</v>
      </c>
      <c r="I31" s="295" t="s">
        <v>439</v>
      </c>
      <c r="J31" s="295" t="s">
        <v>439</v>
      </c>
      <c r="K31" s="295" t="s">
        <v>439</v>
      </c>
      <c r="L31" s="295" t="s">
        <v>439</v>
      </c>
      <c r="M31" s="295" t="s">
        <v>439</v>
      </c>
      <c r="N31" s="295" t="s">
        <v>439</v>
      </c>
      <c r="O31" s="295" t="s">
        <v>439</v>
      </c>
      <c r="P31" s="295" t="s">
        <v>439</v>
      </c>
      <c r="Q31" s="295" t="s">
        <v>439</v>
      </c>
      <c r="R31" s="295" t="s">
        <v>439</v>
      </c>
      <c r="S31" s="295" t="s">
        <v>439</v>
      </c>
      <c r="T31" s="295" t="s">
        <v>439</v>
      </c>
      <c r="U31" s="295" t="s">
        <v>439</v>
      </c>
      <c r="V31" s="295" t="s">
        <v>439</v>
      </c>
      <c r="W31" s="295" t="s">
        <v>439</v>
      </c>
      <c r="X31" s="295" t="s">
        <v>439</v>
      </c>
      <c r="Y31" s="295" t="s">
        <v>439</v>
      </c>
      <c r="Z31" s="295" t="s">
        <v>439</v>
      </c>
      <c r="AA31" s="295" t="s">
        <v>439</v>
      </c>
      <c r="AB31" s="295" t="s">
        <v>439</v>
      </c>
      <c r="AC31" s="295" t="s">
        <v>439</v>
      </c>
      <c r="AD31" s="295" t="s">
        <v>439</v>
      </c>
      <c r="AE31" s="295" t="s">
        <v>439</v>
      </c>
      <c r="AF31" s="295" t="s">
        <v>439</v>
      </c>
      <c r="AG31" s="295" t="s">
        <v>439</v>
      </c>
      <c r="AH31" s="295">
        <v>2248.9990487661735</v>
      </c>
      <c r="AI31" s="295">
        <v>2184.0037233642151</v>
      </c>
      <c r="AJ31" s="295">
        <v>2069.3682362563991</v>
      </c>
      <c r="AK31" s="295">
        <v>2016.6012987732838</v>
      </c>
      <c r="AL31" s="295">
        <v>1980.5346426396541</v>
      </c>
      <c r="AM31" s="295">
        <v>1985.5363292364198</v>
      </c>
      <c r="AN31" s="295">
        <v>1888.1983493753548</v>
      </c>
      <c r="AO31" s="295">
        <v>1797.5609190550542</v>
      </c>
      <c r="AP31" s="295">
        <v>1772.3821811994078</v>
      </c>
      <c r="AQ31" s="295">
        <v>1681.620435165054</v>
      </c>
      <c r="AR31" s="295">
        <v>1568.467116934002</v>
      </c>
      <c r="AS31" s="295">
        <v>1397.2576733930541</v>
      </c>
      <c r="AT31" s="295">
        <v>1345.4827319024928</v>
      </c>
      <c r="AU31" s="295">
        <v>1388.0964819781896</v>
      </c>
      <c r="AV31" s="295">
        <v>1306.8361234250619</v>
      </c>
      <c r="AW31" s="295">
        <v>1279.1151009362866</v>
      </c>
      <c r="AX31" s="295">
        <v>1225.6009787974497</v>
      </c>
      <c r="AY31" s="295">
        <v>1159.4565477652022</v>
      </c>
      <c r="AZ31" s="295">
        <v>1062.1717534096008</v>
      </c>
      <c r="BA31" s="295">
        <v>1077.1967683996852</v>
      </c>
      <c r="BB31" s="295">
        <v>1032.4413451942805</v>
      </c>
      <c r="BC31" s="295">
        <v>1046.7454606767753</v>
      </c>
      <c r="BD31" s="295">
        <v>997.6374305812958</v>
      </c>
      <c r="BE31" s="295">
        <v>1147.0959791929495</v>
      </c>
      <c r="BF31" s="295">
        <v>1125.4486971423682</v>
      </c>
      <c r="BG31" s="295">
        <v>1031.2059648719533</v>
      </c>
      <c r="BH31" s="295">
        <v>922.82917155670452</v>
      </c>
      <c r="BI31" s="295">
        <v>874.2441613039706</v>
      </c>
      <c r="BJ31" s="295">
        <v>787.32807479455869</v>
      </c>
      <c r="BK31" s="295">
        <v>731.49408008241585</v>
      </c>
      <c r="BL31" s="295">
        <v>670.87881864066901</v>
      </c>
      <c r="BM31" s="295">
        <v>656.90147487850288</v>
      </c>
      <c r="BN31" s="295">
        <v>619.74079143191489</v>
      </c>
      <c r="BO31" s="295">
        <v>606.68423412641755</v>
      </c>
      <c r="BP31" s="295">
        <v>610.45765677477448</v>
      </c>
      <c r="BQ31" s="295">
        <v>595.36468314131412</v>
      </c>
      <c r="BR31" s="295">
        <v>596.41227821094014</v>
      </c>
      <c r="BS31" s="295">
        <v>602.74382098367948</v>
      </c>
      <c r="BT31" s="295">
        <v>584.14459832945306</v>
      </c>
      <c r="BU31" s="295">
        <v>376.49503317262304</v>
      </c>
      <c r="BV31" s="295">
        <v>261.53037935692726</v>
      </c>
      <c r="BW31" s="295">
        <v>261.19256205937239</v>
      </c>
      <c r="BX31" s="295">
        <v>213.4382451799965</v>
      </c>
      <c r="BY31" s="295">
        <v>159.97065215004957</v>
      </c>
      <c r="BZ31" s="295">
        <v>130.49849094210938</v>
      </c>
      <c r="CA31" s="295">
        <v>95.382058837922983</v>
      </c>
      <c r="CB31" s="295">
        <v>75.947475369441591</v>
      </c>
      <c r="CC31" s="296">
        <v>59.968233100006593</v>
      </c>
    </row>
    <row r="32" spans="1:81" x14ac:dyDescent="0.4">
      <c r="B32" s="59" t="s">
        <v>403</v>
      </c>
      <c r="C32" s="155"/>
      <c r="D32" s="295" t="s">
        <v>439</v>
      </c>
      <c r="E32" s="295" t="s">
        <v>439</v>
      </c>
      <c r="F32" s="295" t="s">
        <v>439</v>
      </c>
      <c r="G32" s="295" t="s">
        <v>439</v>
      </c>
      <c r="H32" s="295" t="s">
        <v>439</v>
      </c>
      <c r="I32" s="295" t="s">
        <v>439</v>
      </c>
      <c r="J32" s="295" t="s">
        <v>439</v>
      </c>
      <c r="K32" s="295" t="s">
        <v>439</v>
      </c>
      <c r="L32" s="295" t="s">
        <v>439</v>
      </c>
      <c r="M32" s="295" t="s">
        <v>439</v>
      </c>
      <c r="N32" s="295" t="s">
        <v>439</v>
      </c>
      <c r="O32" s="295" t="s">
        <v>439</v>
      </c>
      <c r="P32" s="295" t="s">
        <v>439</v>
      </c>
      <c r="Q32" s="295" t="s">
        <v>439</v>
      </c>
      <c r="R32" s="295" t="s">
        <v>439</v>
      </c>
      <c r="S32" s="295" t="s">
        <v>439</v>
      </c>
      <c r="T32" s="295" t="s">
        <v>439</v>
      </c>
      <c r="U32" s="295" t="s">
        <v>439</v>
      </c>
      <c r="V32" s="295" t="s">
        <v>439</v>
      </c>
      <c r="W32" s="295" t="s">
        <v>439</v>
      </c>
      <c r="X32" s="295" t="s">
        <v>439</v>
      </c>
      <c r="Y32" s="295" t="s">
        <v>439</v>
      </c>
      <c r="Z32" s="295" t="s">
        <v>439</v>
      </c>
      <c r="AA32" s="295" t="s">
        <v>439</v>
      </c>
      <c r="AB32" s="295" t="s">
        <v>439</v>
      </c>
      <c r="AC32" s="295" t="s">
        <v>439</v>
      </c>
      <c r="AD32" s="295" t="s">
        <v>439</v>
      </c>
      <c r="AE32" s="295" t="s">
        <v>439</v>
      </c>
      <c r="AF32" s="295" t="s">
        <v>439</v>
      </c>
      <c r="AG32" s="295" t="s">
        <v>439</v>
      </c>
      <c r="AH32" s="295">
        <v>372.77845495734908</v>
      </c>
      <c r="AI32" s="295">
        <v>316.81556270919793</v>
      </c>
      <c r="AJ32" s="295">
        <v>302.81923799758079</v>
      </c>
      <c r="AK32" s="295">
        <v>297.66911277747892</v>
      </c>
      <c r="AL32" s="295">
        <v>269.83746805653715</v>
      </c>
      <c r="AM32" s="295">
        <v>282.21074949019146</v>
      </c>
      <c r="AN32" s="295">
        <v>266.06233382026761</v>
      </c>
      <c r="AO32" s="295">
        <v>264.61196278068093</v>
      </c>
      <c r="AP32" s="295">
        <v>254.16157060146739</v>
      </c>
      <c r="AQ32" s="295">
        <v>247.93179240884709</v>
      </c>
      <c r="AR32" s="295">
        <v>237.97915218278575</v>
      </c>
      <c r="AS32" s="295">
        <v>245.45577184649252</v>
      </c>
      <c r="AT32" s="295">
        <v>207.0472605177263</v>
      </c>
      <c r="AU32" s="295">
        <v>246.38663183373393</v>
      </c>
      <c r="AV32" s="295">
        <v>252.4039177065446</v>
      </c>
      <c r="AW32" s="295">
        <v>256.56519762859898</v>
      </c>
      <c r="AX32" s="295">
        <v>244.73651015407157</v>
      </c>
      <c r="AY32" s="295">
        <v>233.62245037608326</v>
      </c>
      <c r="AZ32" s="295">
        <v>201.71561555171249</v>
      </c>
      <c r="BA32" s="295">
        <v>184.84237548169921</v>
      </c>
      <c r="BB32" s="295">
        <v>171.70936154530656</v>
      </c>
      <c r="BC32" s="295">
        <v>161.10626782465579</v>
      </c>
      <c r="BD32" s="295">
        <v>144.5887652048022</v>
      </c>
      <c r="BE32" s="295">
        <v>146.88073934466209</v>
      </c>
      <c r="BF32" s="295">
        <v>149.56694755333581</v>
      </c>
      <c r="BG32" s="295">
        <v>131.91708374358507</v>
      </c>
      <c r="BH32" s="295">
        <v>122.80288347520174</v>
      </c>
      <c r="BI32" s="295">
        <v>110.8479382785158</v>
      </c>
      <c r="BJ32" s="295">
        <v>95.073768879220736</v>
      </c>
      <c r="BK32" s="295">
        <v>70.852656448196953</v>
      </c>
      <c r="BL32" s="295">
        <v>57.739738526709125</v>
      </c>
      <c r="BM32" s="295">
        <v>45.028787774326695</v>
      </c>
      <c r="BN32" s="295">
        <v>46.574831556032841</v>
      </c>
      <c r="BO32" s="295">
        <v>35.773795975961193</v>
      </c>
      <c r="BP32" s="295">
        <v>25.624686848678945</v>
      </c>
      <c r="BQ32" s="295">
        <v>17.009234051388759</v>
      </c>
      <c r="BR32" s="295">
        <v>10.721659629059316</v>
      </c>
      <c r="BS32" s="295">
        <v>6.4238832034169819</v>
      </c>
      <c r="BT32" s="295">
        <v>3.7863811176797117</v>
      </c>
      <c r="BU32" s="295">
        <v>3.1431784720867739</v>
      </c>
      <c r="BV32" s="295">
        <v>1.4848507630894194</v>
      </c>
      <c r="BW32" s="295">
        <v>0.94695939208842117</v>
      </c>
      <c r="BX32" s="295">
        <v>0</v>
      </c>
      <c r="BY32" s="295">
        <v>0</v>
      </c>
      <c r="BZ32" s="295">
        <v>0</v>
      </c>
      <c r="CA32" s="295">
        <v>0</v>
      </c>
      <c r="CB32" s="295">
        <v>0</v>
      </c>
      <c r="CC32" s="296">
        <v>0</v>
      </c>
    </row>
    <row r="33" spans="1:81" ht="26.25" customHeight="1" x14ac:dyDescent="0.4">
      <c r="B33" s="63" t="s">
        <v>469</v>
      </c>
      <c r="C33" s="59"/>
      <c r="D33" s="292">
        <f t="shared" ref="D33:AI33" si="16">SUM(D34:D35)</f>
        <v>0</v>
      </c>
      <c r="E33" s="292">
        <f t="shared" si="16"/>
        <v>0</v>
      </c>
      <c r="F33" s="292">
        <f t="shared" si="16"/>
        <v>0</v>
      </c>
      <c r="G33" s="292">
        <f t="shared" si="16"/>
        <v>0</v>
      </c>
      <c r="H33" s="292">
        <f t="shared" si="16"/>
        <v>0</v>
      </c>
      <c r="I33" s="292">
        <f t="shared" si="16"/>
        <v>0</v>
      </c>
      <c r="J33" s="292">
        <f t="shared" si="16"/>
        <v>0</v>
      </c>
      <c r="K33" s="292">
        <f t="shared" si="16"/>
        <v>0</v>
      </c>
      <c r="L33" s="292">
        <f t="shared" si="16"/>
        <v>0</v>
      </c>
      <c r="M33" s="292">
        <f t="shared" si="16"/>
        <v>0</v>
      </c>
      <c r="N33" s="292">
        <f t="shared" si="16"/>
        <v>0</v>
      </c>
      <c r="O33" s="292">
        <f t="shared" si="16"/>
        <v>0</v>
      </c>
      <c r="P33" s="292">
        <f t="shared" si="16"/>
        <v>0</v>
      </c>
      <c r="Q33" s="292">
        <f t="shared" si="16"/>
        <v>0</v>
      </c>
      <c r="R33" s="292">
        <f t="shared" si="16"/>
        <v>0</v>
      </c>
      <c r="S33" s="292">
        <f t="shared" si="16"/>
        <v>0</v>
      </c>
      <c r="T33" s="292">
        <f t="shared" si="16"/>
        <v>0</v>
      </c>
      <c r="U33" s="292">
        <f t="shared" si="16"/>
        <v>0</v>
      </c>
      <c r="V33" s="292">
        <f t="shared" si="16"/>
        <v>0</v>
      </c>
      <c r="W33" s="292">
        <f t="shared" si="16"/>
        <v>0</v>
      </c>
      <c r="X33" s="292">
        <f t="shared" si="16"/>
        <v>0</v>
      </c>
      <c r="Y33" s="292">
        <f t="shared" si="16"/>
        <v>0</v>
      </c>
      <c r="Z33" s="292">
        <f t="shared" si="16"/>
        <v>0</v>
      </c>
      <c r="AA33" s="292">
        <f t="shared" si="16"/>
        <v>0</v>
      </c>
      <c r="AB33" s="292">
        <f t="shared" si="16"/>
        <v>0</v>
      </c>
      <c r="AC33" s="292">
        <f t="shared" si="16"/>
        <v>0</v>
      </c>
      <c r="AD33" s="292">
        <f t="shared" si="16"/>
        <v>0</v>
      </c>
      <c r="AE33" s="292">
        <f t="shared" si="16"/>
        <v>0</v>
      </c>
      <c r="AF33" s="292">
        <f t="shared" si="16"/>
        <v>0</v>
      </c>
      <c r="AG33" s="292">
        <f t="shared" si="16"/>
        <v>0</v>
      </c>
      <c r="AH33" s="292">
        <f t="shared" si="16"/>
        <v>0</v>
      </c>
      <c r="AI33" s="292">
        <f t="shared" si="16"/>
        <v>0.50093129317744534</v>
      </c>
      <c r="AJ33" s="292">
        <f t="shared" ref="AJ33:BO33" si="17">SUM(AJ34:AJ35)</f>
        <v>7.3841308951155611</v>
      </c>
      <c r="AK33" s="292">
        <f t="shared" si="17"/>
        <v>17.383870054681136</v>
      </c>
      <c r="AL33" s="292">
        <f t="shared" si="17"/>
        <v>28.286800274114135</v>
      </c>
      <c r="AM33" s="292">
        <f t="shared" si="17"/>
        <v>44.994981720766091</v>
      </c>
      <c r="AN33" s="292">
        <f t="shared" si="17"/>
        <v>73.795491123960701</v>
      </c>
      <c r="AO33" s="292">
        <f t="shared" si="17"/>
        <v>88.724517732176352</v>
      </c>
      <c r="AP33" s="292">
        <f t="shared" si="17"/>
        <v>103.26337588794267</v>
      </c>
      <c r="AQ33" s="292">
        <f t="shared" si="17"/>
        <v>122.23960896888828</v>
      </c>
      <c r="AR33" s="292">
        <f t="shared" si="17"/>
        <v>144.57738788150581</v>
      </c>
      <c r="AS33" s="292">
        <f t="shared" si="17"/>
        <v>172.5129930317959</v>
      </c>
      <c r="AT33" s="292">
        <f t="shared" si="17"/>
        <v>197.77098646998257</v>
      </c>
      <c r="AU33" s="292">
        <f t="shared" si="17"/>
        <v>245.17190908933765</v>
      </c>
      <c r="AV33" s="292">
        <f t="shared" si="17"/>
        <v>271.64538968137288</v>
      </c>
      <c r="AW33" s="292">
        <f t="shared" si="17"/>
        <v>304.30531261884823</v>
      </c>
      <c r="AX33" s="292">
        <f t="shared" si="17"/>
        <v>314.70340894536503</v>
      </c>
      <c r="AY33" s="292">
        <f t="shared" si="17"/>
        <v>330.87769734414019</v>
      </c>
      <c r="AZ33" s="292">
        <f t="shared" si="17"/>
        <v>343.34999991144684</v>
      </c>
      <c r="BA33" s="292">
        <f t="shared" si="17"/>
        <v>360.10180504430195</v>
      </c>
      <c r="BB33" s="292">
        <f t="shared" si="17"/>
        <v>371.24366634381425</v>
      </c>
      <c r="BC33" s="292">
        <f t="shared" si="17"/>
        <v>404.46398540128894</v>
      </c>
      <c r="BD33" s="292">
        <f t="shared" si="17"/>
        <v>416.17985690293426</v>
      </c>
      <c r="BE33" s="292">
        <f t="shared" si="17"/>
        <v>418.72541809481618</v>
      </c>
      <c r="BF33" s="292">
        <f t="shared" si="17"/>
        <v>382.19933549630952</v>
      </c>
      <c r="BG33" s="292">
        <f t="shared" si="17"/>
        <v>338.78340233727698</v>
      </c>
      <c r="BH33" s="292">
        <f t="shared" si="17"/>
        <v>292.91204708883839</v>
      </c>
      <c r="BI33" s="292">
        <f t="shared" si="17"/>
        <v>250.8309748855425</v>
      </c>
      <c r="BJ33" s="292">
        <f t="shared" si="17"/>
        <v>212.22387279997861</v>
      </c>
      <c r="BK33" s="292">
        <f t="shared" si="17"/>
        <v>181.57629937093643</v>
      </c>
      <c r="BL33" s="292">
        <f t="shared" si="17"/>
        <v>149.42049740781695</v>
      </c>
      <c r="BM33" s="292">
        <f t="shared" si="17"/>
        <v>130.13520084583951</v>
      </c>
      <c r="BN33" s="292">
        <f t="shared" si="17"/>
        <v>105.35982589277423</v>
      </c>
      <c r="BO33" s="292">
        <f t="shared" si="17"/>
        <v>93.45007641719026</v>
      </c>
      <c r="BP33" s="292">
        <f t="shared" ref="BP33:CC33" si="18">SUM(BP34:BP35)</f>
        <v>83.358955931165923</v>
      </c>
      <c r="BQ33" s="292">
        <f t="shared" si="18"/>
        <v>82.026266568449913</v>
      </c>
      <c r="BR33" s="292">
        <f t="shared" si="18"/>
        <v>64.2156098122353</v>
      </c>
      <c r="BS33" s="292">
        <f t="shared" si="18"/>
        <v>54.711705937553766</v>
      </c>
      <c r="BT33" s="292">
        <f t="shared" si="18"/>
        <v>46.725256328573117</v>
      </c>
      <c r="BU33" s="292">
        <f t="shared" si="18"/>
        <v>59.726280229649987</v>
      </c>
      <c r="BV33" s="292">
        <f t="shared" si="18"/>
        <v>41.378662255198456</v>
      </c>
      <c r="BW33" s="292">
        <f t="shared" si="18"/>
        <v>41.240892084195096</v>
      </c>
      <c r="BX33" s="292">
        <f t="shared" si="18"/>
        <v>33.579002461626558</v>
      </c>
      <c r="BY33" s="292">
        <f t="shared" si="18"/>
        <v>25.167255839292075</v>
      </c>
      <c r="BZ33" s="292">
        <f t="shared" si="18"/>
        <v>20.530571476954428</v>
      </c>
      <c r="CA33" s="292">
        <f t="shared" si="18"/>
        <v>15.005906677187186</v>
      </c>
      <c r="CB33" s="292">
        <f t="shared" si="18"/>
        <v>11.948376263279975</v>
      </c>
      <c r="CC33" s="293">
        <f t="shared" si="18"/>
        <v>9.4344546601118644</v>
      </c>
    </row>
    <row r="34" spans="1:81" x14ac:dyDescent="0.4">
      <c r="B34" s="59" t="s">
        <v>404</v>
      </c>
      <c r="C34" s="155"/>
      <c r="D34" s="295" t="s">
        <v>439</v>
      </c>
      <c r="E34" s="295" t="s">
        <v>439</v>
      </c>
      <c r="F34" s="295" t="s">
        <v>439</v>
      </c>
      <c r="G34" s="295" t="s">
        <v>439</v>
      </c>
      <c r="H34" s="295" t="s">
        <v>439</v>
      </c>
      <c r="I34" s="295" t="s">
        <v>439</v>
      </c>
      <c r="J34" s="295" t="s">
        <v>439</v>
      </c>
      <c r="K34" s="295" t="s">
        <v>439</v>
      </c>
      <c r="L34" s="295" t="s">
        <v>439</v>
      </c>
      <c r="M34" s="295" t="s">
        <v>439</v>
      </c>
      <c r="N34" s="295" t="s">
        <v>439</v>
      </c>
      <c r="O34" s="295" t="s">
        <v>439</v>
      </c>
      <c r="P34" s="295" t="s">
        <v>439</v>
      </c>
      <c r="Q34" s="295" t="s">
        <v>439</v>
      </c>
      <c r="R34" s="295" t="s">
        <v>439</v>
      </c>
      <c r="S34" s="295" t="s">
        <v>439</v>
      </c>
      <c r="T34" s="295" t="s">
        <v>439</v>
      </c>
      <c r="U34" s="295" t="s">
        <v>439</v>
      </c>
      <c r="V34" s="295" t="s">
        <v>439</v>
      </c>
      <c r="W34" s="295" t="s">
        <v>439</v>
      </c>
      <c r="X34" s="295" t="s">
        <v>439</v>
      </c>
      <c r="Y34" s="295" t="s">
        <v>439</v>
      </c>
      <c r="Z34" s="295" t="s">
        <v>439</v>
      </c>
      <c r="AA34" s="295" t="s">
        <v>439</v>
      </c>
      <c r="AB34" s="295" t="s">
        <v>439</v>
      </c>
      <c r="AC34" s="295" t="s">
        <v>439</v>
      </c>
      <c r="AD34" s="295" t="s">
        <v>439</v>
      </c>
      <c r="AE34" s="295" t="s">
        <v>439</v>
      </c>
      <c r="AF34" s="295" t="s">
        <v>439</v>
      </c>
      <c r="AG34" s="295" t="s">
        <v>439</v>
      </c>
      <c r="AH34" s="295">
        <v>0</v>
      </c>
      <c r="AI34" s="295">
        <v>0.49790823252130606</v>
      </c>
      <c r="AJ34" s="295">
        <v>7.2950061952102629</v>
      </c>
      <c r="AK34" s="295">
        <v>17.069141302478016</v>
      </c>
      <c r="AL34" s="295">
        <v>27.603970399746892</v>
      </c>
      <c r="AM34" s="295">
        <v>43.637284958591863</v>
      </c>
      <c r="AN34" s="295">
        <v>71.527542107969509</v>
      </c>
      <c r="AO34" s="295">
        <v>84.704339816415882</v>
      </c>
      <c r="AP34" s="295">
        <v>97.871062929660638</v>
      </c>
      <c r="AQ34" s="295">
        <v>115.07615540137354</v>
      </c>
      <c r="AR34" s="295">
        <v>135.1598504545025</v>
      </c>
      <c r="AS34" s="295">
        <v>157.76829277266805</v>
      </c>
      <c r="AT34" s="295">
        <v>180.2234073442948</v>
      </c>
      <c r="AU34" s="295">
        <v>218.16066816804056</v>
      </c>
      <c r="AV34" s="295">
        <v>238.09175105313116</v>
      </c>
      <c r="AW34" s="295">
        <v>265.77148274215011</v>
      </c>
      <c r="AX34" s="295">
        <v>274.85197039068231</v>
      </c>
      <c r="AY34" s="295">
        <v>285.22034124959026</v>
      </c>
      <c r="AZ34" s="295">
        <v>297.14382256178754</v>
      </c>
      <c r="BA34" s="295">
        <v>315.7052782825408</v>
      </c>
      <c r="BB34" s="295">
        <v>325.48169356644752</v>
      </c>
      <c r="BC34" s="295">
        <v>357.72613855746425</v>
      </c>
      <c r="BD34" s="295">
        <v>371.11381943330076</v>
      </c>
      <c r="BE34" s="295">
        <v>372.04266349614079</v>
      </c>
      <c r="BF34" s="295">
        <v>334.87004353182829</v>
      </c>
      <c r="BG34" s="295">
        <v>288.49555553425057</v>
      </c>
      <c r="BH34" s="295">
        <v>243.7788532162929</v>
      </c>
      <c r="BI34" s="295">
        <v>206.08146799306601</v>
      </c>
      <c r="BJ34" s="295">
        <v>172.07732188114522</v>
      </c>
      <c r="BK34" s="295">
        <v>146.92621163722313</v>
      </c>
      <c r="BL34" s="295">
        <v>122.06118192132982</v>
      </c>
      <c r="BM34" s="295">
        <v>109.22335504660454</v>
      </c>
      <c r="BN34" s="295">
        <v>88.752057390996498</v>
      </c>
      <c r="BO34" s="295">
        <v>82.952892568368938</v>
      </c>
      <c r="BP34" s="295">
        <v>74.649217578107141</v>
      </c>
      <c r="BQ34" s="295">
        <v>76.961226635666236</v>
      </c>
      <c r="BR34" s="295">
        <v>60.48098157664927</v>
      </c>
      <c r="BS34" s="295">
        <v>53.180271936240445</v>
      </c>
      <c r="BT34" s="295">
        <v>44.978805866062636</v>
      </c>
      <c r="BU34" s="295">
        <v>59.231782172085254</v>
      </c>
      <c r="BV34" s="295">
        <v>41.145059287806738</v>
      </c>
      <c r="BW34" s="295">
        <v>41.091912449682162</v>
      </c>
      <c r="BX34" s="295">
        <v>33.579002461626558</v>
      </c>
      <c r="BY34" s="295">
        <v>25.167255839292075</v>
      </c>
      <c r="BZ34" s="295">
        <v>20.530571476954428</v>
      </c>
      <c r="CA34" s="295">
        <v>15.005906677187186</v>
      </c>
      <c r="CB34" s="295">
        <v>11.948376263279975</v>
      </c>
      <c r="CC34" s="296">
        <v>9.4344546601118644</v>
      </c>
    </row>
    <row r="35" spans="1:81" x14ac:dyDescent="0.4">
      <c r="B35" s="59" t="s">
        <v>403</v>
      </c>
      <c r="C35" s="155"/>
      <c r="D35" s="295" t="s">
        <v>439</v>
      </c>
      <c r="E35" s="295" t="s">
        <v>439</v>
      </c>
      <c r="F35" s="295" t="s">
        <v>439</v>
      </c>
      <c r="G35" s="295" t="s">
        <v>439</v>
      </c>
      <c r="H35" s="295" t="s">
        <v>439</v>
      </c>
      <c r="I35" s="295" t="s">
        <v>439</v>
      </c>
      <c r="J35" s="295" t="s">
        <v>439</v>
      </c>
      <c r="K35" s="295" t="s">
        <v>439</v>
      </c>
      <c r="L35" s="295" t="s">
        <v>439</v>
      </c>
      <c r="M35" s="295" t="s">
        <v>439</v>
      </c>
      <c r="N35" s="295" t="s">
        <v>439</v>
      </c>
      <c r="O35" s="295" t="s">
        <v>439</v>
      </c>
      <c r="P35" s="295" t="s">
        <v>439</v>
      </c>
      <c r="Q35" s="295" t="s">
        <v>439</v>
      </c>
      <c r="R35" s="295" t="s">
        <v>439</v>
      </c>
      <c r="S35" s="295" t="s">
        <v>439</v>
      </c>
      <c r="T35" s="295" t="s">
        <v>439</v>
      </c>
      <c r="U35" s="295" t="s">
        <v>439</v>
      </c>
      <c r="V35" s="295" t="s">
        <v>439</v>
      </c>
      <c r="W35" s="295" t="s">
        <v>439</v>
      </c>
      <c r="X35" s="295" t="s">
        <v>439</v>
      </c>
      <c r="Y35" s="295" t="s">
        <v>439</v>
      </c>
      <c r="Z35" s="295" t="s">
        <v>439</v>
      </c>
      <c r="AA35" s="295" t="s">
        <v>439</v>
      </c>
      <c r="AB35" s="295" t="s">
        <v>439</v>
      </c>
      <c r="AC35" s="295" t="s">
        <v>439</v>
      </c>
      <c r="AD35" s="295" t="s">
        <v>439</v>
      </c>
      <c r="AE35" s="295" t="s">
        <v>439</v>
      </c>
      <c r="AF35" s="295" t="s">
        <v>439</v>
      </c>
      <c r="AG35" s="295" t="s">
        <v>439</v>
      </c>
      <c r="AH35" s="295">
        <v>0</v>
      </c>
      <c r="AI35" s="295">
        <v>3.0230606561392663E-3</v>
      </c>
      <c r="AJ35" s="295">
        <v>8.9124699905297755E-2</v>
      </c>
      <c r="AK35" s="295">
        <v>0.3147287522031193</v>
      </c>
      <c r="AL35" s="295">
        <v>0.68282987436724263</v>
      </c>
      <c r="AM35" s="295">
        <v>1.3576967621742293</v>
      </c>
      <c r="AN35" s="295">
        <v>2.2679490159911944</v>
      </c>
      <c r="AO35" s="295">
        <v>4.0201779157604722</v>
      </c>
      <c r="AP35" s="295">
        <v>5.3923129582820399</v>
      </c>
      <c r="AQ35" s="295">
        <v>7.1634535675147353</v>
      </c>
      <c r="AR35" s="295">
        <v>9.4175374270033103</v>
      </c>
      <c r="AS35" s="295">
        <v>14.744700259127857</v>
      </c>
      <c r="AT35" s="295">
        <v>17.547579125687761</v>
      </c>
      <c r="AU35" s="295">
        <v>27.011240921297077</v>
      </c>
      <c r="AV35" s="295">
        <v>33.553638628241714</v>
      </c>
      <c r="AW35" s="295">
        <v>38.53382987669815</v>
      </c>
      <c r="AX35" s="295">
        <v>39.851438554682723</v>
      </c>
      <c r="AY35" s="295">
        <v>45.657356094549939</v>
      </c>
      <c r="AZ35" s="295">
        <v>46.206177349659306</v>
      </c>
      <c r="BA35" s="295">
        <v>44.396526761761152</v>
      </c>
      <c r="BB35" s="295">
        <v>45.761972777366715</v>
      </c>
      <c r="BC35" s="295">
        <v>46.737846843824713</v>
      </c>
      <c r="BD35" s="295">
        <v>45.066037469633493</v>
      </c>
      <c r="BE35" s="295">
        <v>46.682754598675416</v>
      </c>
      <c r="BF35" s="295">
        <v>47.329291964481214</v>
      </c>
      <c r="BG35" s="295">
        <v>50.28784680302639</v>
      </c>
      <c r="BH35" s="295">
        <v>49.133193872545512</v>
      </c>
      <c r="BI35" s="295">
        <v>44.749506892476489</v>
      </c>
      <c r="BJ35" s="295">
        <v>40.146550918833377</v>
      </c>
      <c r="BK35" s="295">
        <v>34.650087733713299</v>
      </c>
      <c r="BL35" s="295">
        <v>27.359315486487123</v>
      </c>
      <c r="BM35" s="295">
        <v>20.911845799234953</v>
      </c>
      <c r="BN35" s="295">
        <v>16.607768501777727</v>
      </c>
      <c r="BO35" s="295">
        <v>10.497183848821319</v>
      </c>
      <c r="BP35" s="295">
        <v>8.7097383530587855</v>
      </c>
      <c r="BQ35" s="295">
        <v>5.065039932783673</v>
      </c>
      <c r="BR35" s="295">
        <v>3.7346282355860243</v>
      </c>
      <c r="BS35" s="295">
        <v>1.5314340013133214</v>
      </c>
      <c r="BT35" s="295">
        <v>1.7464504625104782</v>
      </c>
      <c r="BU35" s="295">
        <v>0.49449805756473242</v>
      </c>
      <c r="BV35" s="295">
        <v>0.23360296739171543</v>
      </c>
      <c r="BW35" s="295">
        <v>0.14897963451293217</v>
      </c>
      <c r="BX35" s="295">
        <v>0</v>
      </c>
      <c r="BY35" s="295">
        <v>0</v>
      </c>
      <c r="BZ35" s="295">
        <v>0</v>
      </c>
      <c r="CA35" s="295">
        <v>0</v>
      </c>
      <c r="CB35" s="295">
        <v>0</v>
      </c>
      <c r="CC35" s="296">
        <v>0</v>
      </c>
    </row>
    <row r="36" spans="1:81" ht="26.25" customHeight="1" x14ac:dyDescent="0.4">
      <c r="B36" s="63" t="s">
        <v>470</v>
      </c>
      <c r="C36" s="155"/>
      <c r="D36" s="292">
        <f t="shared" ref="D36:AI36" si="19">SUM(D37:D39)</f>
        <v>0</v>
      </c>
      <c r="E36" s="292">
        <f t="shared" si="19"/>
        <v>0</v>
      </c>
      <c r="F36" s="292">
        <f t="shared" si="19"/>
        <v>0</v>
      </c>
      <c r="G36" s="292">
        <f t="shared" si="19"/>
        <v>0</v>
      </c>
      <c r="H36" s="292">
        <f t="shared" si="19"/>
        <v>0</v>
      </c>
      <c r="I36" s="292">
        <f t="shared" si="19"/>
        <v>0</v>
      </c>
      <c r="J36" s="292">
        <f t="shared" si="19"/>
        <v>0</v>
      </c>
      <c r="K36" s="292">
        <f t="shared" si="19"/>
        <v>0</v>
      </c>
      <c r="L36" s="292">
        <f t="shared" si="19"/>
        <v>0</v>
      </c>
      <c r="M36" s="292">
        <f t="shared" si="19"/>
        <v>0</v>
      </c>
      <c r="N36" s="292">
        <f t="shared" si="19"/>
        <v>0</v>
      </c>
      <c r="O36" s="292">
        <f t="shared" si="19"/>
        <v>0</v>
      </c>
      <c r="P36" s="292">
        <f t="shared" si="19"/>
        <v>0</v>
      </c>
      <c r="Q36" s="292">
        <f t="shared" si="19"/>
        <v>0</v>
      </c>
      <c r="R36" s="292">
        <f t="shared" si="19"/>
        <v>0</v>
      </c>
      <c r="S36" s="292">
        <f t="shared" si="19"/>
        <v>0</v>
      </c>
      <c r="T36" s="292">
        <f t="shared" si="19"/>
        <v>0</v>
      </c>
      <c r="U36" s="292">
        <f t="shared" si="19"/>
        <v>0</v>
      </c>
      <c r="V36" s="292">
        <f t="shared" si="19"/>
        <v>0</v>
      </c>
      <c r="W36" s="292">
        <f t="shared" si="19"/>
        <v>0</v>
      </c>
      <c r="X36" s="292">
        <f t="shared" si="19"/>
        <v>0</v>
      </c>
      <c r="Y36" s="292">
        <f t="shared" si="19"/>
        <v>0</v>
      </c>
      <c r="Z36" s="292">
        <f t="shared" si="19"/>
        <v>0</v>
      </c>
      <c r="AA36" s="292">
        <f t="shared" si="19"/>
        <v>0</v>
      </c>
      <c r="AB36" s="292">
        <f t="shared" si="19"/>
        <v>0</v>
      </c>
      <c r="AC36" s="292">
        <f t="shared" si="19"/>
        <v>0</v>
      </c>
      <c r="AD36" s="292">
        <f t="shared" si="19"/>
        <v>0</v>
      </c>
      <c r="AE36" s="292">
        <f t="shared" si="19"/>
        <v>0</v>
      </c>
      <c r="AF36" s="292">
        <f t="shared" si="19"/>
        <v>0</v>
      </c>
      <c r="AG36" s="292">
        <f t="shared" si="19"/>
        <v>0</v>
      </c>
      <c r="AH36" s="292">
        <f t="shared" si="19"/>
        <v>0</v>
      </c>
      <c r="AI36" s="292">
        <f t="shared" si="19"/>
        <v>0</v>
      </c>
      <c r="AJ36" s="292">
        <f t="shared" ref="AJ36:BO36" si="20">SUM(AJ37:AJ39)</f>
        <v>0</v>
      </c>
      <c r="AK36" s="292">
        <f t="shared" si="20"/>
        <v>0</v>
      </c>
      <c r="AL36" s="292">
        <f t="shared" si="20"/>
        <v>0</v>
      </c>
      <c r="AM36" s="292">
        <f t="shared" si="20"/>
        <v>0</v>
      </c>
      <c r="AN36" s="292">
        <f t="shared" si="20"/>
        <v>0</v>
      </c>
      <c r="AO36" s="292">
        <f t="shared" si="20"/>
        <v>0</v>
      </c>
      <c r="AP36" s="292">
        <f t="shared" si="20"/>
        <v>0</v>
      </c>
      <c r="AQ36" s="292">
        <f t="shared" si="20"/>
        <v>0</v>
      </c>
      <c r="AR36" s="292">
        <f t="shared" si="20"/>
        <v>0</v>
      </c>
      <c r="AS36" s="292">
        <f t="shared" si="20"/>
        <v>0</v>
      </c>
      <c r="AT36" s="292">
        <f t="shared" si="20"/>
        <v>0</v>
      </c>
      <c r="AU36" s="292">
        <f t="shared" si="20"/>
        <v>0</v>
      </c>
      <c r="AV36" s="292">
        <f t="shared" si="20"/>
        <v>0</v>
      </c>
      <c r="AW36" s="292">
        <f t="shared" si="20"/>
        <v>0</v>
      </c>
      <c r="AX36" s="292">
        <f t="shared" si="20"/>
        <v>0</v>
      </c>
      <c r="AY36" s="292">
        <f t="shared" si="20"/>
        <v>0</v>
      </c>
      <c r="AZ36" s="292">
        <f t="shared" si="20"/>
        <v>0</v>
      </c>
      <c r="BA36" s="292">
        <f t="shared" si="20"/>
        <v>0</v>
      </c>
      <c r="BB36" s="292">
        <f t="shared" si="20"/>
        <v>0</v>
      </c>
      <c r="BC36" s="292">
        <f t="shared" si="20"/>
        <v>0</v>
      </c>
      <c r="BD36" s="292">
        <f t="shared" si="20"/>
        <v>0</v>
      </c>
      <c r="BE36" s="292">
        <f t="shared" si="20"/>
        <v>0</v>
      </c>
      <c r="BF36" s="292">
        <f t="shared" si="20"/>
        <v>43.292057277386093</v>
      </c>
      <c r="BG36" s="292">
        <f t="shared" si="20"/>
        <v>40.928031352958698</v>
      </c>
      <c r="BH36" s="292">
        <f t="shared" si="20"/>
        <v>38.053427344719253</v>
      </c>
      <c r="BI36" s="292">
        <f t="shared" si="20"/>
        <v>35.638098123239715</v>
      </c>
      <c r="BJ36" s="292">
        <f t="shared" si="20"/>
        <v>32.834678957051487</v>
      </c>
      <c r="BK36" s="292">
        <f t="shared" si="20"/>
        <v>31.217490293124818</v>
      </c>
      <c r="BL36" s="292">
        <f t="shared" si="20"/>
        <v>29.74829496046128</v>
      </c>
      <c r="BM36" s="292">
        <f t="shared" si="20"/>
        <v>28.427739724834328</v>
      </c>
      <c r="BN36" s="292">
        <f t="shared" si="20"/>
        <v>26.075848517726534</v>
      </c>
      <c r="BO36" s="292">
        <f t="shared" si="20"/>
        <v>25.772239960666486</v>
      </c>
      <c r="BP36" s="292">
        <f t="shared" ref="BP36:CC36" si="21">SUM(BP37:BP39)</f>
        <v>25.286772586046609</v>
      </c>
      <c r="BQ36" s="292">
        <f t="shared" si="21"/>
        <v>24.997350259402726</v>
      </c>
      <c r="BR36" s="292">
        <f t="shared" si="21"/>
        <v>23.22159646065835</v>
      </c>
      <c r="BS36" s="292">
        <f t="shared" si="21"/>
        <v>23.341119112178429</v>
      </c>
      <c r="BT36" s="292">
        <f t="shared" si="21"/>
        <v>22.484694400571239</v>
      </c>
      <c r="BU36" s="292">
        <f t="shared" si="21"/>
        <v>32.833757629052485</v>
      </c>
      <c r="BV36" s="292">
        <f t="shared" si="21"/>
        <v>26.876900045415795</v>
      </c>
      <c r="BW36" s="292">
        <f t="shared" si="21"/>
        <v>27.840014209689606</v>
      </c>
      <c r="BX36" s="292">
        <f t="shared" si="21"/>
        <v>24.592395639875903</v>
      </c>
      <c r="BY36" s="292">
        <f t="shared" si="21"/>
        <v>19.585478694401505</v>
      </c>
      <c r="BZ36" s="292">
        <f t="shared" si="21"/>
        <v>17.327489119976619</v>
      </c>
      <c r="CA36" s="292">
        <f t="shared" si="21"/>
        <v>15.291009158729683</v>
      </c>
      <c r="CB36" s="292">
        <f t="shared" si="21"/>
        <v>13.487660348903464</v>
      </c>
      <c r="CC36" s="293">
        <f t="shared" si="21"/>
        <v>88.711702919294893</v>
      </c>
    </row>
    <row r="37" spans="1:81" x14ac:dyDescent="0.4">
      <c r="B37" s="59" t="s">
        <v>465</v>
      </c>
      <c r="C37" s="155"/>
      <c r="D37" s="295">
        <v>0</v>
      </c>
      <c r="E37" s="295">
        <v>0</v>
      </c>
      <c r="F37" s="295">
        <v>0</v>
      </c>
      <c r="G37" s="295">
        <v>0</v>
      </c>
      <c r="H37" s="295">
        <v>0</v>
      </c>
      <c r="I37" s="295">
        <v>0</v>
      </c>
      <c r="J37" s="295">
        <v>0</v>
      </c>
      <c r="K37" s="295">
        <v>0</v>
      </c>
      <c r="L37" s="295">
        <v>0</v>
      </c>
      <c r="M37" s="295">
        <v>0</v>
      </c>
      <c r="N37" s="295">
        <v>0</v>
      </c>
      <c r="O37" s="295">
        <v>0</v>
      </c>
      <c r="P37" s="295">
        <v>0</v>
      </c>
      <c r="Q37" s="295">
        <v>0</v>
      </c>
      <c r="R37" s="295">
        <v>0</v>
      </c>
      <c r="S37" s="295">
        <v>0</v>
      </c>
      <c r="T37" s="295">
        <v>0</v>
      </c>
      <c r="U37" s="295">
        <v>0</v>
      </c>
      <c r="V37" s="295">
        <v>0</v>
      </c>
      <c r="W37" s="295">
        <v>0</v>
      </c>
      <c r="X37" s="295">
        <v>0</v>
      </c>
      <c r="Y37" s="295">
        <v>0</v>
      </c>
      <c r="Z37" s="295">
        <v>0</v>
      </c>
      <c r="AA37" s="295">
        <v>0</v>
      </c>
      <c r="AB37" s="295">
        <v>0</v>
      </c>
      <c r="AC37" s="295">
        <v>0</v>
      </c>
      <c r="AD37" s="295">
        <v>0</v>
      </c>
      <c r="AE37" s="295">
        <v>0</v>
      </c>
      <c r="AF37" s="295">
        <v>0</v>
      </c>
      <c r="AG37" s="295">
        <v>0</v>
      </c>
      <c r="AH37" s="295">
        <v>0</v>
      </c>
      <c r="AI37" s="295">
        <v>0</v>
      </c>
      <c r="AJ37" s="295">
        <v>0</v>
      </c>
      <c r="AK37" s="295">
        <v>0</v>
      </c>
      <c r="AL37" s="295">
        <v>0</v>
      </c>
      <c r="AM37" s="295">
        <v>0</v>
      </c>
      <c r="AN37" s="295">
        <v>0</v>
      </c>
      <c r="AO37" s="295">
        <v>0</v>
      </c>
      <c r="AP37" s="295">
        <v>0</v>
      </c>
      <c r="AQ37" s="295">
        <v>0</v>
      </c>
      <c r="AR37" s="295">
        <v>0</v>
      </c>
      <c r="AS37" s="295">
        <v>0</v>
      </c>
      <c r="AT37" s="295">
        <v>0</v>
      </c>
      <c r="AU37" s="295">
        <v>0</v>
      </c>
      <c r="AV37" s="295">
        <v>0</v>
      </c>
      <c r="AW37" s="295">
        <v>0</v>
      </c>
      <c r="AX37" s="295">
        <v>0</v>
      </c>
      <c r="AY37" s="295">
        <v>0</v>
      </c>
      <c r="AZ37" s="295">
        <v>0</v>
      </c>
      <c r="BA37" s="295">
        <v>0</v>
      </c>
      <c r="BB37" s="295">
        <v>0</v>
      </c>
      <c r="BC37" s="295">
        <v>0</v>
      </c>
      <c r="BD37" s="295">
        <v>0</v>
      </c>
      <c r="BE37" s="295">
        <v>0</v>
      </c>
      <c r="BF37" s="295">
        <v>0</v>
      </c>
      <c r="BG37" s="295">
        <v>0</v>
      </c>
      <c r="BH37" s="295">
        <v>0</v>
      </c>
      <c r="BI37" s="295">
        <v>0</v>
      </c>
      <c r="BJ37" s="295">
        <v>0</v>
      </c>
      <c r="BK37" s="295">
        <v>0</v>
      </c>
      <c r="BL37" s="295">
        <v>0</v>
      </c>
      <c r="BM37" s="295">
        <v>0</v>
      </c>
      <c r="BN37" s="295">
        <v>0</v>
      </c>
      <c r="BO37" s="295">
        <v>0</v>
      </c>
      <c r="BP37" s="295">
        <v>0</v>
      </c>
      <c r="BQ37" s="295">
        <v>0</v>
      </c>
      <c r="BR37" s="295">
        <v>0</v>
      </c>
      <c r="BS37" s="295">
        <v>0</v>
      </c>
      <c r="BT37" s="295">
        <v>0</v>
      </c>
      <c r="BU37" s="295">
        <v>4.1801071582002018</v>
      </c>
      <c r="BV37" s="295">
        <v>6.9165994393611285</v>
      </c>
      <c r="BW37" s="295">
        <v>8.0603202480498339</v>
      </c>
      <c r="BX37" s="295">
        <v>8.5751791738235319</v>
      </c>
      <c r="BY37" s="295">
        <v>7.5912966243801652</v>
      </c>
      <c r="BZ37" s="295">
        <v>7.4836034480554403</v>
      </c>
      <c r="CA37" s="295">
        <v>7.325510706143735</v>
      </c>
      <c r="CB37" s="295">
        <v>7.1387698686079268</v>
      </c>
      <c r="CC37" s="296">
        <v>6.9433739378547461</v>
      </c>
    </row>
    <row r="38" spans="1:81" x14ac:dyDescent="0.4">
      <c r="B38" s="59" t="s">
        <v>471</v>
      </c>
      <c r="C38" s="155"/>
      <c r="D38" s="295" t="s">
        <v>439</v>
      </c>
      <c r="E38" s="295" t="s">
        <v>439</v>
      </c>
      <c r="F38" s="295" t="s">
        <v>439</v>
      </c>
      <c r="G38" s="295" t="s">
        <v>439</v>
      </c>
      <c r="H38" s="295" t="s">
        <v>439</v>
      </c>
      <c r="I38" s="295" t="s">
        <v>439</v>
      </c>
      <c r="J38" s="295" t="s">
        <v>439</v>
      </c>
      <c r="K38" s="295" t="s">
        <v>439</v>
      </c>
      <c r="L38" s="295" t="s">
        <v>439</v>
      </c>
      <c r="M38" s="295" t="s">
        <v>439</v>
      </c>
      <c r="N38" s="295" t="s">
        <v>439</v>
      </c>
      <c r="O38" s="295" t="s">
        <v>439</v>
      </c>
      <c r="P38" s="295" t="s">
        <v>439</v>
      </c>
      <c r="Q38" s="295" t="s">
        <v>439</v>
      </c>
      <c r="R38" s="295" t="s">
        <v>439</v>
      </c>
      <c r="S38" s="295" t="s">
        <v>439</v>
      </c>
      <c r="T38" s="295" t="s">
        <v>439</v>
      </c>
      <c r="U38" s="295" t="s">
        <v>439</v>
      </c>
      <c r="V38" s="295" t="s">
        <v>439</v>
      </c>
      <c r="W38" s="295" t="s">
        <v>439</v>
      </c>
      <c r="X38" s="295" t="s">
        <v>439</v>
      </c>
      <c r="Y38" s="295" t="s">
        <v>439</v>
      </c>
      <c r="Z38" s="295" t="s">
        <v>439</v>
      </c>
      <c r="AA38" s="295" t="s">
        <v>439</v>
      </c>
      <c r="AB38" s="295" t="s">
        <v>439</v>
      </c>
      <c r="AC38" s="295" t="s">
        <v>439</v>
      </c>
      <c r="AD38" s="295" t="s">
        <v>439</v>
      </c>
      <c r="AE38" s="295" t="s">
        <v>439</v>
      </c>
      <c r="AF38" s="295" t="s">
        <v>439</v>
      </c>
      <c r="AG38" s="295" t="s">
        <v>439</v>
      </c>
      <c r="AH38" s="295" t="s">
        <v>439</v>
      </c>
      <c r="AI38" s="295" t="s">
        <v>439</v>
      </c>
      <c r="AJ38" s="295" t="s">
        <v>439</v>
      </c>
      <c r="AK38" s="295" t="s">
        <v>439</v>
      </c>
      <c r="AL38" s="295" t="s">
        <v>439</v>
      </c>
      <c r="AM38" s="295" t="s">
        <v>439</v>
      </c>
      <c r="AN38" s="295" t="s">
        <v>439</v>
      </c>
      <c r="AO38" s="295" t="s">
        <v>439</v>
      </c>
      <c r="AP38" s="295" t="s">
        <v>439</v>
      </c>
      <c r="AQ38" s="295" t="s">
        <v>439</v>
      </c>
      <c r="AR38" s="295" t="s">
        <v>439</v>
      </c>
      <c r="AS38" s="295" t="s">
        <v>439</v>
      </c>
      <c r="AT38" s="295" t="s">
        <v>439</v>
      </c>
      <c r="AU38" s="295" t="s">
        <v>439</v>
      </c>
      <c r="AV38" s="295" t="s">
        <v>439</v>
      </c>
      <c r="AW38" s="295" t="s">
        <v>439</v>
      </c>
      <c r="AX38" s="295" t="s">
        <v>439</v>
      </c>
      <c r="AY38" s="295" t="s">
        <v>439</v>
      </c>
      <c r="AZ38" s="295" t="s">
        <v>439</v>
      </c>
      <c r="BA38" s="295" t="s">
        <v>439</v>
      </c>
      <c r="BB38" s="295" t="s">
        <v>439</v>
      </c>
      <c r="BC38" s="295" t="s">
        <v>439</v>
      </c>
      <c r="BD38" s="295" t="s">
        <v>439</v>
      </c>
      <c r="BE38" s="295" t="s">
        <v>439</v>
      </c>
      <c r="BF38" s="295">
        <v>33.307718660215251</v>
      </c>
      <c r="BG38" s="295">
        <v>31.695939897511778</v>
      </c>
      <c r="BH38" s="295">
        <v>29.726240153331045</v>
      </c>
      <c r="BI38" s="295">
        <v>28.405334952144731</v>
      </c>
      <c r="BJ38" s="295">
        <v>26.468756226077094</v>
      </c>
      <c r="BK38" s="295">
        <v>25.456514936063552</v>
      </c>
      <c r="BL38" s="295">
        <v>24.685872045597748</v>
      </c>
      <c r="BM38" s="295">
        <v>23.981635684980159</v>
      </c>
      <c r="BN38" s="295">
        <v>22.472336557224484</v>
      </c>
      <c r="BO38" s="295">
        <v>22.468449380260768</v>
      </c>
      <c r="BP38" s="295">
        <v>22.334769087641071</v>
      </c>
      <c r="BQ38" s="295">
        <v>22.037639610025668</v>
      </c>
      <c r="BR38" s="295">
        <v>20.972363192278831</v>
      </c>
      <c r="BS38" s="295">
        <v>21.417528132185321</v>
      </c>
      <c r="BT38" s="295">
        <v>20.829305151851059</v>
      </c>
      <c r="BU38" s="295">
        <v>13.282032617360798</v>
      </c>
      <c r="BV38" s="295">
        <v>9.2523416509051533</v>
      </c>
      <c r="BW38" s="295">
        <v>9.1686237544901399</v>
      </c>
      <c r="BX38" s="295">
        <v>7.4245755094222812</v>
      </c>
      <c r="BY38" s="295">
        <v>5.5597494509344108</v>
      </c>
      <c r="BZ38" s="295">
        <v>4.5630071012776865</v>
      </c>
      <c r="CA38" s="295">
        <v>3.6923047682320895</v>
      </c>
      <c r="CB38" s="295">
        <v>2.9429468517150013</v>
      </c>
      <c r="CC38" s="296">
        <v>2.3213989195849662</v>
      </c>
    </row>
    <row r="39" spans="1:81" ht="26.25" customHeight="1" thickBot="1" x14ac:dyDescent="0.45">
      <c r="B39" s="64" t="s">
        <v>472</v>
      </c>
      <c r="C39" s="297"/>
      <c r="D39" s="298" t="s">
        <v>439</v>
      </c>
      <c r="E39" s="298" t="s">
        <v>439</v>
      </c>
      <c r="F39" s="298" t="s">
        <v>439</v>
      </c>
      <c r="G39" s="298" t="s">
        <v>439</v>
      </c>
      <c r="H39" s="298" t="s">
        <v>439</v>
      </c>
      <c r="I39" s="298" t="s">
        <v>439</v>
      </c>
      <c r="J39" s="298" t="s">
        <v>439</v>
      </c>
      <c r="K39" s="298" t="s">
        <v>439</v>
      </c>
      <c r="L39" s="298" t="s">
        <v>439</v>
      </c>
      <c r="M39" s="298" t="s">
        <v>439</v>
      </c>
      <c r="N39" s="298" t="s">
        <v>439</v>
      </c>
      <c r="O39" s="298" t="s">
        <v>439</v>
      </c>
      <c r="P39" s="298" t="s">
        <v>439</v>
      </c>
      <c r="Q39" s="298" t="s">
        <v>439</v>
      </c>
      <c r="R39" s="298" t="s">
        <v>439</v>
      </c>
      <c r="S39" s="298" t="s">
        <v>439</v>
      </c>
      <c r="T39" s="298" t="s">
        <v>439</v>
      </c>
      <c r="U39" s="298" t="s">
        <v>439</v>
      </c>
      <c r="V39" s="298" t="s">
        <v>439</v>
      </c>
      <c r="W39" s="298" t="s">
        <v>439</v>
      </c>
      <c r="X39" s="298" t="s">
        <v>439</v>
      </c>
      <c r="Y39" s="298" t="s">
        <v>439</v>
      </c>
      <c r="Z39" s="298" t="s">
        <v>439</v>
      </c>
      <c r="AA39" s="298" t="s">
        <v>439</v>
      </c>
      <c r="AB39" s="298" t="s">
        <v>439</v>
      </c>
      <c r="AC39" s="298" t="s">
        <v>439</v>
      </c>
      <c r="AD39" s="298" t="s">
        <v>439</v>
      </c>
      <c r="AE39" s="298" t="s">
        <v>439</v>
      </c>
      <c r="AF39" s="298" t="s">
        <v>439</v>
      </c>
      <c r="AG39" s="298" t="s">
        <v>439</v>
      </c>
      <c r="AH39" s="298" t="s">
        <v>439</v>
      </c>
      <c r="AI39" s="298" t="s">
        <v>439</v>
      </c>
      <c r="AJ39" s="298" t="s">
        <v>439</v>
      </c>
      <c r="AK39" s="298" t="s">
        <v>439</v>
      </c>
      <c r="AL39" s="298" t="s">
        <v>439</v>
      </c>
      <c r="AM39" s="298" t="s">
        <v>439</v>
      </c>
      <c r="AN39" s="298" t="s">
        <v>439</v>
      </c>
      <c r="AO39" s="298" t="s">
        <v>439</v>
      </c>
      <c r="AP39" s="298" t="s">
        <v>439</v>
      </c>
      <c r="AQ39" s="298" t="s">
        <v>439</v>
      </c>
      <c r="AR39" s="298" t="s">
        <v>439</v>
      </c>
      <c r="AS39" s="298" t="s">
        <v>439</v>
      </c>
      <c r="AT39" s="298" t="s">
        <v>439</v>
      </c>
      <c r="AU39" s="298" t="s">
        <v>439</v>
      </c>
      <c r="AV39" s="298" t="s">
        <v>439</v>
      </c>
      <c r="AW39" s="298" t="s">
        <v>439</v>
      </c>
      <c r="AX39" s="298" t="s">
        <v>439</v>
      </c>
      <c r="AY39" s="298" t="s">
        <v>439</v>
      </c>
      <c r="AZ39" s="298" t="s">
        <v>439</v>
      </c>
      <c r="BA39" s="298" t="s">
        <v>439</v>
      </c>
      <c r="BB39" s="298" t="s">
        <v>439</v>
      </c>
      <c r="BC39" s="298" t="s">
        <v>439</v>
      </c>
      <c r="BD39" s="298" t="s">
        <v>439</v>
      </c>
      <c r="BE39" s="298" t="s">
        <v>439</v>
      </c>
      <c r="BF39" s="298">
        <v>9.9843386171708435</v>
      </c>
      <c r="BG39" s="298">
        <v>9.232091455446918</v>
      </c>
      <c r="BH39" s="298">
        <v>8.3271871913882105</v>
      </c>
      <c r="BI39" s="298">
        <v>7.232763171094982</v>
      </c>
      <c r="BJ39" s="298">
        <v>6.3659227309743951</v>
      </c>
      <c r="BK39" s="298">
        <v>5.760975357061267</v>
      </c>
      <c r="BL39" s="298">
        <v>5.0624229148635305</v>
      </c>
      <c r="BM39" s="298">
        <v>4.4461040398541707</v>
      </c>
      <c r="BN39" s="298">
        <v>3.6035119605020496</v>
      </c>
      <c r="BO39" s="298">
        <v>3.3037905804057162</v>
      </c>
      <c r="BP39" s="298">
        <v>2.9520034984055386</v>
      </c>
      <c r="BQ39" s="298">
        <v>2.9597106493770586</v>
      </c>
      <c r="BR39" s="298">
        <v>2.2492332683795198</v>
      </c>
      <c r="BS39" s="298">
        <v>1.9235909799931079</v>
      </c>
      <c r="BT39" s="298">
        <v>1.6553892487201813</v>
      </c>
      <c r="BU39" s="298">
        <v>15.371617853491482</v>
      </c>
      <c r="BV39" s="298">
        <v>10.707958955149516</v>
      </c>
      <c r="BW39" s="298">
        <v>10.611070207149629</v>
      </c>
      <c r="BX39" s="298">
        <v>8.5926409566300919</v>
      </c>
      <c r="BY39" s="298">
        <v>6.4344326190869294</v>
      </c>
      <c r="BZ39" s="298">
        <v>5.2808785706434902</v>
      </c>
      <c r="CA39" s="298">
        <v>4.2731936843538589</v>
      </c>
      <c r="CB39" s="298">
        <v>3.4059436285805362</v>
      </c>
      <c r="CC39" s="299">
        <v>79.446930061855184</v>
      </c>
    </row>
    <row r="40" spans="1:81" ht="40.5" customHeight="1" x14ac:dyDescent="0.4">
      <c r="A40" s="302"/>
      <c r="B40" s="303" t="s">
        <v>473</v>
      </c>
      <c r="C40" s="304"/>
      <c r="D40" s="305" t="s">
        <v>474</v>
      </c>
      <c r="E40" s="305" t="s">
        <v>475</v>
      </c>
      <c r="F40" s="305" t="s">
        <v>476</v>
      </c>
      <c r="G40" s="305" t="s">
        <v>477</v>
      </c>
      <c r="H40" s="305" t="s">
        <v>478</v>
      </c>
      <c r="I40" s="305" t="s">
        <v>479</v>
      </c>
      <c r="J40" s="305" t="s">
        <v>480</v>
      </c>
      <c r="K40" s="305" t="s">
        <v>481</v>
      </c>
      <c r="L40" s="305" t="s">
        <v>482</v>
      </c>
      <c r="M40" s="305" t="s">
        <v>483</v>
      </c>
      <c r="N40" s="305" t="s">
        <v>484</v>
      </c>
      <c r="O40" s="305" t="s">
        <v>485</v>
      </c>
      <c r="P40" s="305" t="s">
        <v>486</v>
      </c>
      <c r="Q40" s="305" t="s">
        <v>487</v>
      </c>
      <c r="R40" s="305" t="s">
        <v>488</v>
      </c>
      <c r="S40" s="305" t="s">
        <v>489</v>
      </c>
      <c r="T40" s="305" t="s">
        <v>490</v>
      </c>
      <c r="U40" s="305" t="s">
        <v>491</v>
      </c>
      <c r="V40" s="305" t="s">
        <v>492</v>
      </c>
      <c r="W40" s="305" t="s">
        <v>493</v>
      </c>
      <c r="X40" s="305" t="s">
        <v>494</v>
      </c>
      <c r="Y40" s="305" t="s">
        <v>495</v>
      </c>
      <c r="Z40" s="305" t="s">
        <v>496</v>
      </c>
      <c r="AA40" s="305" t="s">
        <v>497</v>
      </c>
      <c r="AB40" s="305" t="s">
        <v>498</v>
      </c>
      <c r="AC40" s="305" t="s">
        <v>499</v>
      </c>
      <c r="AD40" s="305" t="s">
        <v>500</v>
      </c>
      <c r="AE40" s="305" t="s">
        <v>501</v>
      </c>
      <c r="AF40" s="305" t="s">
        <v>502</v>
      </c>
      <c r="AG40" s="305" t="s">
        <v>503</v>
      </c>
      <c r="AH40" s="305" t="s">
        <v>504</v>
      </c>
      <c r="AI40" s="305" t="s">
        <v>505</v>
      </c>
      <c r="AJ40" s="305" t="s">
        <v>506</v>
      </c>
      <c r="AK40" s="305" t="s">
        <v>507</v>
      </c>
      <c r="AL40" s="305" t="s">
        <v>508</v>
      </c>
      <c r="AM40" s="305" t="s">
        <v>509</v>
      </c>
      <c r="AN40" s="305" t="s">
        <v>510</v>
      </c>
      <c r="AO40" s="305" t="s">
        <v>511</v>
      </c>
      <c r="AP40" s="305" t="s">
        <v>512</v>
      </c>
      <c r="AQ40" s="305" t="s">
        <v>513</v>
      </c>
      <c r="AR40" s="305" t="s">
        <v>514</v>
      </c>
      <c r="AS40" s="305" t="s">
        <v>515</v>
      </c>
      <c r="AT40" s="305" t="s">
        <v>516</v>
      </c>
      <c r="AU40" s="305" t="s">
        <v>517</v>
      </c>
      <c r="AV40" s="305" t="s">
        <v>518</v>
      </c>
      <c r="AW40" s="305" t="s">
        <v>519</v>
      </c>
      <c r="AX40" s="305" t="s">
        <v>520</v>
      </c>
      <c r="AY40" s="305" t="s">
        <v>521</v>
      </c>
      <c r="AZ40" s="305" t="s">
        <v>522</v>
      </c>
      <c r="BA40" s="305" t="s">
        <v>523</v>
      </c>
      <c r="BB40" s="305" t="s">
        <v>524</v>
      </c>
      <c r="BC40" s="305" t="s">
        <v>525</v>
      </c>
      <c r="BD40" s="305" t="s">
        <v>526</v>
      </c>
      <c r="BE40" s="305" t="s">
        <v>527</v>
      </c>
      <c r="BF40" s="305" t="s">
        <v>528</v>
      </c>
      <c r="BG40" s="305" t="s">
        <v>529</v>
      </c>
      <c r="BH40" s="305" t="s">
        <v>530</v>
      </c>
      <c r="BI40" s="305" t="s">
        <v>531</v>
      </c>
      <c r="BJ40" s="305" t="s">
        <v>532</v>
      </c>
      <c r="BK40" s="305" t="s">
        <v>533</v>
      </c>
      <c r="BL40" s="305" t="s">
        <v>534</v>
      </c>
      <c r="BM40" s="305" t="s">
        <v>535</v>
      </c>
      <c r="BN40" s="305" t="s">
        <v>536</v>
      </c>
      <c r="BO40" s="305" t="s">
        <v>537</v>
      </c>
      <c r="BP40" s="305" t="s">
        <v>538</v>
      </c>
      <c r="BQ40" s="305" t="s">
        <v>539</v>
      </c>
      <c r="BR40" s="305" t="s">
        <v>540</v>
      </c>
      <c r="BS40" s="305" t="s">
        <v>541</v>
      </c>
      <c r="BT40" s="305" t="s">
        <v>542</v>
      </c>
      <c r="BU40" s="305" t="s">
        <v>543</v>
      </c>
      <c r="BV40" s="305" t="s">
        <v>544</v>
      </c>
      <c r="BW40" s="305" t="s">
        <v>545</v>
      </c>
      <c r="BX40" s="305" t="s">
        <v>546</v>
      </c>
      <c r="BY40" s="305" t="s">
        <v>547</v>
      </c>
      <c r="BZ40" s="305" t="s">
        <v>548</v>
      </c>
      <c r="CA40" s="305" t="s">
        <v>549</v>
      </c>
      <c r="CB40" s="305" t="s">
        <v>550</v>
      </c>
      <c r="CC40" s="306" t="s">
        <v>551</v>
      </c>
    </row>
    <row r="41" spans="1:81" s="196" customFormat="1" ht="26.25" customHeight="1" x14ac:dyDescent="0.4">
      <c r="A41" s="294"/>
      <c r="B41" s="75" t="s">
        <v>129</v>
      </c>
      <c r="D41" s="292">
        <v>0</v>
      </c>
      <c r="E41" s="292">
        <v>0</v>
      </c>
      <c r="F41" s="292">
        <v>0</v>
      </c>
      <c r="G41" s="292">
        <v>0</v>
      </c>
      <c r="H41" s="292">
        <v>0</v>
      </c>
      <c r="I41" s="292">
        <v>0</v>
      </c>
      <c r="J41" s="292">
        <v>0</v>
      </c>
      <c r="K41" s="292">
        <v>0</v>
      </c>
      <c r="L41" s="292">
        <v>0</v>
      </c>
      <c r="M41" s="292">
        <v>0</v>
      </c>
      <c r="N41" s="292">
        <v>0</v>
      </c>
      <c r="O41" s="292">
        <v>0</v>
      </c>
      <c r="P41" s="292">
        <v>0</v>
      </c>
      <c r="Q41" s="292">
        <v>0</v>
      </c>
      <c r="R41" s="292">
        <v>0</v>
      </c>
      <c r="S41" s="292">
        <v>0</v>
      </c>
      <c r="T41" s="292">
        <v>0</v>
      </c>
      <c r="U41" s="292">
        <v>0</v>
      </c>
      <c r="V41" s="292">
        <v>0</v>
      </c>
      <c r="W41" s="292">
        <v>0</v>
      </c>
      <c r="X41" s="292">
        <v>0</v>
      </c>
      <c r="Y41" s="292">
        <v>0</v>
      </c>
      <c r="Z41" s="292">
        <v>0</v>
      </c>
      <c r="AA41" s="292">
        <v>0</v>
      </c>
      <c r="AB41" s="292">
        <v>0</v>
      </c>
      <c r="AC41" s="292">
        <v>0</v>
      </c>
      <c r="AD41" s="292">
        <v>0</v>
      </c>
      <c r="AE41" s="292">
        <v>0</v>
      </c>
      <c r="AF41" s="292">
        <v>0</v>
      </c>
      <c r="AG41" s="292">
        <v>0</v>
      </c>
      <c r="AH41" s="292">
        <v>469</v>
      </c>
      <c r="AI41" s="292">
        <v>463</v>
      </c>
      <c r="AJ41" s="292">
        <v>446</v>
      </c>
      <c r="AK41" s="292">
        <v>429</v>
      </c>
      <c r="AL41" s="292">
        <v>422</v>
      </c>
      <c r="AM41" s="292">
        <v>416</v>
      </c>
      <c r="AN41" s="292">
        <v>410</v>
      </c>
      <c r="AO41" s="292">
        <v>394</v>
      </c>
      <c r="AP41" s="292">
        <v>385</v>
      </c>
      <c r="AQ41" s="292">
        <v>376</v>
      </c>
      <c r="AR41" s="292">
        <v>384</v>
      </c>
      <c r="AS41" s="292">
        <v>381</v>
      </c>
      <c r="AT41" s="292">
        <v>362</v>
      </c>
      <c r="AU41" s="292">
        <v>354</v>
      </c>
      <c r="AV41" s="292">
        <v>349</v>
      </c>
      <c r="AW41" s="292">
        <v>343</v>
      </c>
      <c r="AX41" s="292">
        <v>332</v>
      </c>
      <c r="AY41" s="292">
        <v>322</v>
      </c>
      <c r="AZ41" s="292">
        <v>309</v>
      </c>
      <c r="BA41" s="292">
        <v>291</v>
      </c>
      <c r="BB41" s="292">
        <v>280</v>
      </c>
      <c r="BC41" s="292">
        <v>270</v>
      </c>
      <c r="BD41" s="292">
        <v>263</v>
      </c>
      <c r="BE41" s="292">
        <v>243</v>
      </c>
      <c r="BF41" s="292">
        <v>256</v>
      </c>
      <c r="BG41" s="292">
        <v>230</v>
      </c>
      <c r="BH41" s="292">
        <v>206</v>
      </c>
      <c r="BI41" s="292">
        <v>186</v>
      </c>
      <c r="BJ41" s="292">
        <v>168</v>
      </c>
      <c r="BK41" s="292">
        <v>148</v>
      </c>
      <c r="BL41" s="292">
        <v>131</v>
      </c>
      <c r="BM41" s="292">
        <v>119</v>
      </c>
      <c r="BN41" s="292">
        <v>112</v>
      </c>
      <c r="BO41" s="292">
        <v>106</v>
      </c>
      <c r="BP41" s="292">
        <v>102</v>
      </c>
      <c r="BQ41" s="292">
        <v>98</v>
      </c>
      <c r="BR41" s="292">
        <v>94</v>
      </c>
      <c r="BS41" s="292">
        <v>93</v>
      </c>
      <c r="BT41" s="292">
        <v>91</v>
      </c>
      <c r="BU41" s="292">
        <v>87</v>
      </c>
      <c r="BV41" s="292">
        <v>101</v>
      </c>
      <c r="BW41" s="292">
        <v>101</v>
      </c>
      <c r="BX41" s="292">
        <v>98</v>
      </c>
      <c r="BY41" s="292">
        <v>93</v>
      </c>
      <c r="BZ41" s="292">
        <v>87</v>
      </c>
      <c r="CA41" s="292">
        <v>82</v>
      </c>
      <c r="CB41" s="292">
        <v>78</v>
      </c>
      <c r="CC41" s="307">
        <v>74</v>
      </c>
    </row>
    <row r="42" spans="1:81" x14ac:dyDescent="0.4">
      <c r="A42" s="294"/>
      <c r="B42" s="59" t="s">
        <v>404</v>
      </c>
      <c r="D42" s="295">
        <v>0</v>
      </c>
      <c r="E42" s="295">
        <v>0</v>
      </c>
      <c r="F42" s="295">
        <v>0</v>
      </c>
      <c r="G42" s="295">
        <v>0</v>
      </c>
      <c r="H42" s="295">
        <v>0</v>
      </c>
      <c r="I42" s="295">
        <v>0</v>
      </c>
      <c r="J42" s="295">
        <v>0</v>
      </c>
      <c r="K42" s="295">
        <v>0</v>
      </c>
      <c r="L42" s="295">
        <v>0</v>
      </c>
      <c r="M42" s="295">
        <v>0</v>
      </c>
      <c r="N42" s="295">
        <v>0</v>
      </c>
      <c r="O42" s="295">
        <v>0</v>
      </c>
      <c r="P42" s="295">
        <v>0</v>
      </c>
      <c r="Q42" s="295">
        <v>0</v>
      </c>
      <c r="R42" s="295">
        <v>0</v>
      </c>
      <c r="S42" s="295">
        <v>0</v>
      </c>
      <c r="T42" s="295">
        <v>0</v>
      </c>
      <c r="U42" s="295">
        <v>0</v>
      </c>
      <c r="V42" s="295">
        <v>0</v>
      </c>
      <c r="W42" s="295">
        <v>0</v>
      </c>
      <c r="X42" s="295">
        <v>0</v>
      </c>
      <c r="Y42" s="295">
        <v>0</v>
      </c>
      <c r="Z42" s="295">
        <v>0</v>
      </c>
      <c r="AA42" s="295">
        <v>0</v>
      </c>
      <c r="AB42" s="295">
        <v>0</v>
      </c>
      <c r="AC42" s="295">
        <v>0</v>
      </c>
      <c r="AD42" s="295">
        <v>0</v>
      </c>
      <c r="AE42" s="295">
        <v>0</v>
      </c>
      <c r="AF42" s="295">
        <v>0</v>
      </c>
      <c r="AG42" s="295">
        <v>0</v>
      </c>
      <c r="AH42" s="295">
        <v>407</v>
      </c>
      <c r="AI42" s="295">
        <v>408</v>
      </c>
      <c r="AJ42" s="295">
        <v>393</v>
      </c>
      <c r="AK42" s="295">
        <v>377</v>
      </c>
      <c r="AL42" s="295">
        <v>374</v>
      </c>
      <c r="AM42" s="295">
        <v>367</v>
      </c>
      <c r="AN42" s="295">
        <v>362</v>
      </c>
      <c r="AO42" s="295">
        <v>347</v>
      </c>
      <c r="AP42" s="295">
        <v>340</v>
      </c>
      <c r="AQ42" s="295">
        <v>330</v>
      </c>
      <c r="AR42" s="295">
        <v>337</v>
      </c>
      <c r="AS42" s="295">
        <v>327</v>
      </c>
      <c r="AT42" s="295">
        <v>317</v>
      </c>
      <c r="AU42" s="295">
        <v>304</v>
      </c>
      <c r="AV42" s="295">
        <v>295</v>
      </c>
      <c r="AW42" s="295">
        <v>288</v>
      </c>
      <c r="AX42" s="295">
        <v>281</v>
      </c>
      <c r="AY42" s="295">
        <v>271</v>
      </c>
      <c r="AZ42" s="295">
        <v>263</v>
      </c>
      <c r="BA42" s="295">
        <v>252</v>
      </c>
      <c r="BB42" s="295">
        <v>244</v>
      </c>
      <c r="BC42" s="295">
        <v>237</v>
      </c>
      <c r="BD42" s="295">
        <v>233</v>
      </c>
      <c r="BE42" s="295">
        <v>214</v>
      </c>
      <c r="BF42" s="295">
        <v>227</v>
      </c>
      <c r="BG42" s="295">
        <v>203</v>
      </c>
      <c r="BH42" s="295">
        <v>180</v>
      </c>
      <c r="BI42" s="295">
        <v>163</v>
      </c>
      <c r="BJ42" s="295">
        <v>147</v>
      </c>
      <c r="BK42" s="295">
        <v>129</v>
      </c>
      <c r="BL42" s="295">
        <v>117</v>
      </c>
      <c r="BM42" s="295">
        <v>108</v>
      </c>
      <c r="BN42" s="295">
        <v>103</v>
      </c>
      <c r="BO42" s="295">
        <v>100</v>
      </c>
      <c r="BP42" s="295">
        <v>97</v>
      </c>
      <c r="BQ42" s="295">
        <v>95</v>
      </c>
      <c r="BR42" s="295">
        <v>92</v>
      </c>
      <c r="BS42" s="295">
        <v>92</v>
      </c>
      <c r="BT42" s="295">
        <v>90</v>
      </c>
      <c r="BU42" s="295">
        <v>86</v>
      </c>
      <c r="BV42" s="295">
        <v>101</v>
      </c>
      <c r="BW42" s="295">
        <v>100</v>
      </c>
      <c r="BX42" s="295">
        <v>98</v>
      </c>
      <c r="BY42" s="295">
        <v>93</v>
      </c>
      <c r="BZ42" s="295">
        <v>87</v>
      </c>
      <c r="CA42" s="295">
        <v>82</v>
      </c>
      <c r="CB42" s="295">
        <v>78</v>
      </c>
      <c r="CC42" s="296">
        <v>74</v>
      </c>
    </row>
    <row r="43" spans="1:81" x14ac:dyDescent="0.4">
      <c r="A43" s="294"/>
      <c r="B43" s="59" t="s">
        <v>403</v>
      </c>
      <c r="D43" s="295">
        <v>0</v>
      </c>
      <c r="E43" s="295">
        <v>0</v>
      </c>
      <c r="F43" s="295">
        <v>0</v>
      </c>
      <c r="G43" s="295">
        <v>0</v>
      </c>
      <c r="H43" s="295">
        <v>0</v>
      </c>
      <c r="I43" s="295">
        <v>0</v>
      </c>
      <c r="J43" s="295">
        <v>0</v>
      </c>
      <c r="K43" s="295">
        <v>0</v>
      </c>
      <c r="L43" s="295">
        <v>0</v>
      </c>
      <c r="M43" s="295">
        <v>0</v>
      </c>
      <c r="N43" s="295">
        <v>0</v>
      </c>
      <c r="O43" s="295">
        <v>0</v>
      </c>
      <c r="P43" s="295">
        <v>0</v>
      </c>
      <c r="Q43" s="295">
        <v>0</v>
      </c>
      <c r="R43" s="295">
        <v>0</v>
      </c>
      <c r="S43" s="295">
        <v>0</v>
      </c>
      <c r="T43" s="295">
        <v>0</v>
      </c>
      <c r="U43" s="295">
        <v>0</v>
      </c>
      <c r="V43" s="295">
        <v>0</v>
      </c>
      <c r="W43" s="295">
        <v>0</v>
      </c>
      <c r="X43" s="295">
        <v>0</v>
      </c>
      <c r="Y43" s="295">
        <v>0</v>
      </c>
      <c r="Z43" s="295">
        <v>0</v>
      </c>
      <c r="AA43" s="295">
        <v>0</v>
      </c>
      <c r="AB43" s="295">
        <v>0</v>
      </c>
      <c r="AC43" s="295">
        <v>0</v>
      </c>
      <c r="AD43" s="295">
        <v>0</v>
      </c>
      <c r="AE43" s="295">
        <v>0</v>
      </c>
      <c r="AF43" s="295">
        <v>0</v>
      </c>
      <c r="AG43" s="295">
        <v>0</v>
      </c>
      <c r="AH43" s="295">
        <v>63</v>
      </c>
      <c r="AI43" s="295">
        <v>55</v>
      </c>
      <c r="AJ43" s="295">
        <v>54</v>
      </c>
      <c r="AK43" s="295">
        <v>52</v>
      </c>
      <c r="AL43" s="295">
        <v>48</v>
      </c>
      <c r="AM43" s="295">
        <v>49</v>
      </c>
      <c r="AN43" s="295">
        <v>48</v>
      </c>
      <c r="AO43" s="295">
        <v>48</v>
      </c>
      <c r="AP43" s="295">
        <v>45</v>
      </c>
      <c r="AQ43" s="295">
        <v>45</v>
      </c>
      <c r="AR43" s="295">
        <v>48</v>
      </c>
      <c r="AS43" s="295">
        <v>53</v>
      </c>
      <c r="AT43" s="295">
        <v>45</v>
      </c>
      <c r="AU43" s="295">
        <v>50</v>
      </c>
      <c r="AV43" s="295">
        <v>54</v>
      </c>
      <c r="AW43" s="295">
        <v>55</v>
      </c>
      <c r="AX43" s="295">
        <v>51</v>
      </c>
      <c r="AY43" s="295">
        <v>51</v>
      </c>
      <c r="AZ43" s="295">
        <v>46</v>
      </c>
      <c r="BA43" s="295">
        <v>38</v>
      </c>
      <c r="BB43" s="295">
        <v>36</v>
      </c>
      <c r="BC43" s="295">
        <v>34</v>
      </c>
      <c r="BD43" s="295">
        <v>30</v>
      </c>
      <c r="BE43" s="295">
        <v>29</v>
      </c>
      <c r="BF43" s="295">
        <v>29</v>
      </c>
      <c r="BG43" s="295">
        <v>27</v>
      </c>
      <c r="BH43" s="295">
        <v>26</v>
      </c>
      <c r="BI43" s="295">
        <v>23</v>
      </c>
      <c r="BJ43" s="295">
        <v>21</v>
      </c>
      <c r="BK43" s="295">
        <v>19</v>
      </c>
      <c r="BL43" s="295">
        <v>14</v>
      </c>
      <c r="BM43" s="295">
        <v>11</v>
      </c>
      <c r="BN43" s="295">
        <v>8</v>
      </c>
      <c r="BO43" s="295">
        <v>6</v>
      </c>
      <c r="BP43" s="295">
        <v>5</v>
      </c>
      <c r="BQ43" s="295">
        <v>3</v>
      </c>
      <c r="BR43" s="295">
        <v>2</v>
      </c>
      <c r="BS43" s="295">
        <v>1</v>
      </c>
      <c r="BT43" s="295">
        <v>1</v>
      </c>
      <c r="BU43" s="295">
        <v>1</v>
      </c>
      <c r="BV43" s="295">
        <v>0</v>
      </c>
      <c r="BW43" s="295">
        <v>0</v>
      </c>
      <c r="BX43" s="295">
        <v>0</v>
      </c>
      <c r="BY43" s="295">
        <v>0</v>
      </c>
      <c r="BZ43" s="295">
        <v>0</v>
      </c>
      <c r="CA43" s="295">
        <v>0</v>
      </c>
      <c r="CB43" s="295">
        <v>0</v>
      </c>
      <c r="CC43" s="296">
        <v>0</v>
      </c>
    </row>
    <row r="44" spans="1:81" x14ac:dyDescent="0.4">
      <c r="A44" s="294"/>
      <c r="B44" s="59"/>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296"/>
    </row>
    <row r="45" spans="1:81" x14ac:dyDescent="0.4">
      <c r="A45" s="294"/>
      <c r="B45" s="63" t="s">
        <v>465</v>
      </c>
      <c r="D45" s="292">
        <v>0</v>
      </c>
      <c r="E45" s="292">
        <v>0</v>
      </c>
      <c r="F45" s="292">
        <v>0</v>
      </c>
      <c r="G45" s="292">
        <v>0</v>
      </c>
      <c r="H45" s="292">
        <v>0</v>
      </c>
      <c r="I45" s="292">
        <v>0</v>
      </c>
      <c r="J45" s="292">
        <v>0</v>
      </c>
      <c r="K45" s="292">
        <v>0</v>
      </c>
      <c r="L45" s="292">
        <v>0</v>
      </c>
      <c r="M45" s="292">
        <v>0</v>
      </c>
      <c r="N45" s="292">
        <v>0</v>
      </c>
      <c r="O45" s="292">
        <v>0</v>
      </c>
      <c r="P45" s="292">
        <v>0</v>
      </c>
      <c r="Q45" s="292">
        <v>0</v>
      </c>
      <c r="R45" s="292">
        <v>0</v>
      </c>
      <c r="S45" s="292">
        <v>0</v>
      </c>
      <c r="T45" s="292">
        <v>0</v>
      </c>
      <c r="U45" s="292">
        <v>0</v>
      </c>
      <c r="V45" s="292">
        <v>0</v>
      </c>
      <c r="W45" s="292">
        <v>0</v>
      </c>
      <c r="X45" s="292">
        <v>0</v>
      </c>
      <c r="Y45" s="292">
        <v>0</v>
      </c>
      <c r="Z45" s="292">
        <v>0</v>
      </c>
      <c r="AA45" s="292">
        <v>0</v>
      </c>
      <c r="AB45" s="292">
        <v>0</v>
      </c>
      <c r="AC45" s="292">
        <v>0</v>
      </c>
      <c r="AD45" s="292">
        <v>0</v>
      </c>
      <c r="AE45" s="292">
        <v>0</v>
      </c>
      <c r="AF45" s="292">
        <v>0</v>
      </c>
      <c r="AG45" s="292">
        <v>0</v>
      </c>
      <c r="AH45" s="292">
        <v>0</v>
      </c>
      <c r="AI45" s="292">
        <v>0</v>
      </c>
      <c r="AJ45" s="292">
        <v>0</v>
      </c>
      <c r="AK45" s="292">
        <v>0</v>
      </c>
      <c r="AL45" s="292">
        <v>0</v>
      </c>
      <c r="AM45" s="292">
        <v>0</v>
      </c>
      <c r="AN45" s="292">
        <v>0</v>
      </c>
      <c r="AO45" s="292">
        <v>0</v>
      </c>
      <c r="AP45" s="292">
        <v>0</v>
      </c>
      <c r="AQ45" s="292">
        <v>0</v>
      </c>
      <c r="AR45" s="292">
        <v>0</v>
      </c>
      <c r="AS45" s="292">
        <v>0</v>
      </c>
      <c r="AT45" s="292">
        <v>0</v>
      </c>
      <c r="AU45" s="292">
        <v>0</v>
      </c>
      <c r="AV45" s="292">
        <v>0</v>
      </c>
      <c r="AW45" s="292">
        <v>0</v>
      </c>
      <c r="AX45" s="292">
        <v>0</v>
      </c>
      <c r="AY45" s="292">
        <v>0</v>
      </c>
      <c r="AZ45" s="292">
        <v>0</v>
      </c>
      <c r="BA45" s="292">
        <v>0</v>
      </c>
      <c r="BB45" s="292">
        <v>0</v>
      </c>
      <c r="BC45" s="292">
        <v>0</v>
      </c>
      <c r="BD45" s="292">
        <v>0</v>
      </c>
      <c r="BE45" s="292">
        <v>0</v>
      </c>
      <c r="BF45" s="292">
        <v>0</v>
      </c>
      <c r="BG45" s="292">
        <v>0</v>
      </c>
      <c r="BH45" s="292">
        <v>0</v>
      </c>
      <c r="BI45" s="292">
        <v>0</v>
      </c>
      <c r="BJ45" s="292">
        <v>0</v>
      </c>
      <c r="BK45" s="292">
        <v>0</v>
      </c>
      <c r="BL45" s="292">
        <v>0</v>
      </c>
      <c r="BM45" s="292">
        <v>0</v>
      </c>
      <c r="BN45" s="292">
        <v>0</v>
      </c>
      <c r="BO45" s="292">
        <v>0</v>
      </c>
      <c r="BP45" s="292">
        <v>0</v>
      </c>
      <c r="BQ45" s="292">
        <v>0</v>
      </c>
      <c r="BR45" s="292">
        <v>0</v>
      </c>
      <c r="BS45" s="292">
        <v>0</v>
      </c>
      <c r="BT45" s="292">
        <v>0</v>
      </c>
      <c r="BU45" s="292">
        <v>17</v>
      </c>
      <c r="BV45" s="292">
        <v>50</v>
      </c>
      <c r="BW45" s="292">
        <v>56</v>
      </c>
      <c r="BX45" s="292">
        <v>60</v>
      </c>
      <c r="BY45" s="292">
        <v>63</v>
      </c>
      <c r="BZ45" s="292">
        <v>62</v>
      </c>
      <c r="CA45" s="292">
        <v>62</v>
      </c>
      <c r="CB45" s="292">
        <v>62</v>
      </c>
      <c r="CC45" s="293">
        <v>61</v>
      </c>
    </row>
    <row r="46" spans="1:81" x14ac:dyDescent="0.4">
      <c r="A46" s="308"/>
      <c r="B46" s="59" t="s">
        <v>466</v>
      </c>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295">
        <v>3</v>
      </c>
      <c r="BV46" s="295">
        <v>9</v>
      </c>
      <c r="BW46" s="295">
        <v>9</v>
      </c>
      <c r="BX46" s="295">
        <v>10</v>
      </c>
      <c r="BY46" s="295">
        <v>11</v>
      </c>
      <c r="BZ46" s="295">
        <v>11</v>
      </c>
      <c r="CA46" s="295">
        <v>11</v>
      </c>
      <c r="CB46" s="295">
        <v>11</v>
      </c>
      <c r="CC46" s="296">
        <v>11</v>
      </c>
    </row>
    <row r="47" spans="1:81" x14ac:dyDescent="0.4">
      <c r="A47" s="308"/>
      <c r="B47" s="59" t="s">
        <v>467</v>
      </c>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295">
        <v>14</v>
      </c>
      <c r="BV47" s="295">
        <v>42</v>
      </c>
      <c r="BW47" s="295">
        <v>46</v>
      </c>
      <c r="BX47" s="295">
        <v>50</v>
      </c>
      <c r="BY47" s="295">
        <v>52</v>
      </c>
      <c r="BZ47" s="295">
        <v>51</v>
      </c>
      <c r="CA47" s="295">
        <v>51</v>
      </c>
      <c r="CB47" s="295">
        <v>51</v>
      </c>
      <c r="CC47" s="296">
        <v>51</v>
      </c>
    </row>
    <row r="48" spans="1:81" ht="27.75" customHeight="1" thickBot="1" x14ac:dyDescent="0.45">
      <c r="A48" s="309"/>
      <c r="B48" s="310" t="s">
        <v>552</v>
      </c>
      <c r="C48" s="311"/>
      <c r="D48" s="312">
        <f t="shared" ref="D48:AI48" si="22">+D41-D45</f>
        <v>0</v>
      </c>
      <c r="E48" s="312">
        <f t="shared" si="22"/>
        <v>0</v>
      </c>
      <c r="F48" s="312">
        <f t="shared" si="22"/>
        <v>0</v>
      </c>
      <c r="G48" s="312">
        <f t="shared" si="22"/>
        <v>0</v>
      </c>
      <c r="H48" s="312">
        <f t="shared" si="22"/>
        <v>0</v>
      </c>
      <c r="I48" s="312">
        <f t="shared" si="22"/>
        <v>0</v>
      </c>
      <c r="J48" s="312">
        <f t="shared" si="22"/>
        <v>0</v>
      </c>
      <c r="K48" s="312">
        <f t="shared" si="22"/>
        <v>0</v>
      </c>
      <c r="L48" s="312">
        <f t="shared" si="22"/>
        <v>0</v>
      </c>
      <c r="M48" s="312">
        <f t="shared" si="22"/>
        <v>0</v>
      </c>
      <c r="N48" s="312">
        <f t="shared" si="22"/>
        <v>0</v>
      </c>
      <c r="O48" s="312">
        <f t="shared" si="22"/>
        <v>0</v>
      </c>
      <c r="P48" s="312">
        <f t="shared" si="22"/>
        <v>0</v>
      </c>
      <c r="Q48" s="312">
        <f t="shared" si="22"/>
        <v>0</v>
      </c>
      <c r="R48" s="312">
        <f t="shared" si="22"/>
        <v>0</v>
      </c>
      <c r="S48" s="312">
        <f t="shared" si="22"/>
        <v>0</v>
      </c>
      <c r="T48" s="312">
        <f t="shared" si="22"/>
        <v>0</v>
      </c>
      <c r="U48" s="312">
        <f t="shared" si="22"/>
        <v>0</v>
      </c>
      <c r="V48" s="312">
        <f t="shared" si="22"/>
        <v>0</v>
      </c>
      <c r="W48" s="312">
        <f t="shared" si="22"/>
        <v>0</v>
      </c>
      <c r="X48" s="312">
        <f t="shared" si="22"/>
        <v>0</v>
      </c>
      <c r="Y48" s="312">
        <f t="shared" si="22"/>
        <v>0</v>
      </c>
      <c r="Z48" s="312">
        <f t="shared" si="22"/>
        <v>0</v>
      </c>
      <c r="AA48" s="312">
        <f t="shared" si="22"/>
        <v>0</v>
      </c>
      <c r="AB48" s="312">
        <f t="shared" si="22"/>
        <v>0</v>
      </c>
      <c r="AC48" s="312">
        <f t="shared" si="22"/>
        <v>0</v>
      </c>
      <c r="AD48" s="312">
        <f t="shared" si="22"/>
        <v>0</v>
      </c>
      <c r="AE48" s="312">
        <f t="shared" si="22"/>
        <v>0</v>
      </c>
      <c r="AF48" s="312">
        <f t="shared" si="22"/>
        <v>0</v>
      </c>
      <c r="AG48" s="312">
        <f t="shared" si="22"/>
        <v>0</v>
      </c>
      <c r="AH48" s="312">
        <f t="shared" si="22"/>
        <v>469</v>
      </c>
      <c r="AI48" s="312">
        <f t="shared" si="22"/>
        <v>463</v>
      </c>
      <c r="AJ48" s="312">
        <f t="shared" ref="AJ48:BO48" si="23">+AJ41-AJ45</f>
        <v>446</v>
      </c>
      <c r="AK48" s="312">
        <f t="shared" si="23"/>
        <v>429</v>
      </c>
      <c r="AL48" s="312">
        <f t="shared" si="23"/>
        <v>422</v>
      </c>
      <c r="AM48" s="312">
        <f t="shared" si="23"/>
        <v>416</v>
      </c>
      <c r="AN48" s="312">
        <f t="shared" si="23"/>
        <v>410</v>
      </c>
      <c r="AO48" s="312">
        <f t="shared" si="23"/>
        <v>394</v>
      </c>
      <c r="AP48" s="312">
        <f t="shared" si="23"/>
        <v>385</v>
      </c>
      <c r="AQ48" s="312">
        <f t="shared" si="23"/>
        <v>376</v>
      </c>
      <c r="AR48" s="312">
        <f t="shared" si="23"/>
        <v>384</v>
      </c>
      <c r="AS48" s="312">
        <f t="shared" si="23"/>
        <v>381</v>
      </c>
      <c r="AT48" s="312">
        <f t="shared" si="23"/>
        <v>362</v>
      </c>
      <c r="AU48" s="312">
        <f t="shared" si="23"/>
        <v>354</v>
      </c>
      <c r="AV48" s="312">
        <f t="shared" si="23"/>
        <v>349</v>
      </c>
      <c r="AW48" s="312">
        <f t="shared" si="23"/>
        <v>343</v>
      </c>
      <c r="AX48" s="312">
        <f t="shared" si="23"/>
        <v>332</v>
      </c>
      <c r="AY48" s="312">
        <f t="shared" si="23"/>
        <v>322</v>
      </c>
      <c r="AZ48" s="312">
        <f t="shared" si="23"/>
        <v>309</v>
      </c>
      <c r="BA48" s="312">
        <f t="shared" si="23"/>
        <v>291</v>
      </c>
      <c r="BB48" s="312">
        <f t="shared" si="23"/>
        <v>280</v>
      </c>
      <c r="BC48" s="312">
        <f t="shared" si="23"/>
        <v>270</v>
      </c>
      <c r="BD48" s="312">
        <f t="shared" si="23"/>
        <v>263</v>
      </c>
      <c r="BE48" s="312">
        <f t="shared" si="23"/>
        <v>243</v>
      </c>
      <c r="BF48" s="312">
        <f t="shared" si="23"/>
        <v>256</v>
      </c>
      <c r="BG48" s="312">
        <f t="shared" si="23"/>
        <v>230</v>
      </c>
      <c r="BH48" s="312">
        <f t="shared" si="23"/>
        <v>206</v>
      </c>
      <c r="BI48" s="312">
        <f t="shared" si="23"/>
        <v>186</v>
      </c>
      <c r="BJ48" s="312">
        <f t="shared" si="23"/>
        <v>168</v>
      </c>
      <c r="BK48" s="312">
        <f t="shared" si="23"/>
        <v>148</v>
      </c>
      <c r="BL48" s="312">
        <f t="shared" si="23"/>
        <v>131</v>
      </c>
      <c r="BM48" s="312">
        <f t="shared" si="23"/>
        <v>119</v>
      </c>
      <c r="BN48" s="312">
        <f t="shared" si="23"/>
        <v>112</v>
      </c>
      <c r="BO48" s="312">
        <f t="shared" si="23"/>
        <v>106</v>
      </c>
      <c r="BP48" s="312">
        <f t="shared" ref="BP48:CC48" si="24">+BP41-BP45</f>
        <v>102</v>
      </c>
      <c r="BQ48" s="312">
        <f t="shared" si="24"/>
        <v>98</v>
      </c>
      <c r="BR48" s="312">
        <f t="shared" si="24"/>
        <v>94</v>
      </c>
      <c r="BS48" s="312">
        <f t="shared" si="24"/>
        <v>93</v>
      </c>
      <c r="BT48" s="312">
        <f t="shared" si="24"/>
        <v>91</v>
      </c>
      <c r="BU48" s="312">
        <f t="shared" si="24"/>
        <v>70</v>
      </c>
      <c r="BV48" s="312">
        <f t="shared" si="24"/>
        <v>51</v>
      </c>
      <c r="BW48" s="312">
        <f t="shared" si="24"/>
        <v>45</v>
      </c>
      <c r="BX48" s="312">
        <f t="shared" si="24"/>
        <v>38</v>
      </c>
      <c r="BY48" s="312">
        <f t="shared" si="24"/>
        <v>30</v>
      </c>
      <c r="BZ48" s="312">
        <f t="shared" si="24"/>
        <v>25</v>
      </c>
      <c r="CA48" s="312">
        <f t="shared" si="24"/>
        <v>20</v>
      </c>
      <c r="CB48" s="312">
        <f t="shared" si="24"/>
        <v>16</v>
      </c>
      <c r="CC48" s="313">
        <f t="shared" si="24"/>
        <v>13</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3"/>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2"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2"/>
      <c r="BW1" s="252"/>
      <c r="BX1" s="252"/>
    </row>
    <row r="2" spans="1:81" ht="15.75" customHeight="1" x14ac:dyDescent="0.4">
      <c r="A2" s="44" t="s">
        <v>45</v>
      </c>
      <c r="B2" s="18" t="s">
        <v>553</v>
      </c>
      <c r="C2" s="254"/>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257"/>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6.25" customHeight="1" x14ac:dyDescent="0.4">
      <c r="A4" s="35"/>
      <c r="B4" s="75" t="s">
        <v>129</v>
      </c>
      <c r="C4" s="75"/>
      <c r="D4" s="292">
        <f t="shared" ref="D4:AE4" si="0">SUM(D5:D6)</f>
        <v>0</v>
      </c>
      <c r="E4" s="292">
        <f t="shared" si="0"/>
        <v>0</v>
      </c>
      <c r="F4" s="292">
        <f t="shared" si="0"/>
        <v>0</v>
      </c>
      <c r="G4" s="292">
        <f t="shared" si="0"/>
        <v>0</v>
      </c>
      <c r="H4" s="292">
        <f t="shared" si="0"/>
        <v>0</v>
      </c>
      <c r="I4" s="292">
        <f t="shared" si="0"/>
        <v>0</v>
      </c>
      <c r="J4" s="292">
        <f t="shared" si="0"/>
        <v>0</v>
      </c>
      <c r="K4" s="292">
        <f t="shared" si="0"/>
        <v>0</v>
      </c>
      <c r="L4" s="292">
        <f t="shared" si="0"/>
        <v>0</v>
      </c>
      <c r="M4" s="292">
        <f t="shared" si="0"/>
        <v>0</v>
      </c>
      <c r="N4" s="292">
        <f t="shared" si="0"/>
        <v>0</v>
      </c>
      <c r="O4" s="292">
        <f t="shared" si="0"/>
        <v>0</v>
      </c>
      <c r="P4" s="292">
        <f t="shared" si="0"/>
        <v>0</v>
      </c>
      <c r="Q4" s="292">
        <f t="shared" si="0"/>
        <v>0</v>
      </c>
      <c r="R4" s="292">
        <f t="shared" si="0"/>
        <v>0</v>
      </c>
      <c r="S4" s="292">
        <f t="shared" si="0"/>
        <v>0</v>
      </c>
      <c r="T4" s="292">
        <f t="shared" si="0"/>
        <v>0</v>
      </c>
      <c r="U4" s="292">
        <f t="shared" si="0"/>
        <v>0</v>
      </c>
      <c r="V4" s="292">
        <f t="shared" si="0"/>
        <v>0</v>
      </c>
      <c r="W4" s="292">
        <f t="shared" si="0"/>
        <v>0</v>
      </c>
      <c r="X4" s="292">
        <f t="shared" si="0"/>
        <v>0</v>
      </c>
      <c r="Y4" s="292">
        <f t="shared" si="0"/>
        <v>0</v>
      </c>
      <c r="Z4" s="292">
        <f t="shared" si="0"/>
        <v>0</v>
      </c>
      <c r="AA4" s="292">
        <f t="shared" si="0"/>
        <v>0</v>
      </c>
      <c r="AB4" s="292">
        <f t="shared" si="0"/>
        <v>0</v>
      </c>
      <c r="AC4" s="292">
        <f t="shared" si="0"/>
        <v>0</v>
      </c>
      <c r="AD4" s="292">
        <f t="shared" si="0"/>
        <v>0</v>
      </c>
      <c r="AE4" s="292">
        <f t="shared" si="0"/>
        <v>0</v>
      </c>
      <c r="AF4" s="292">
        <v>1.9</v>
      </c>
      <c r="AG4" s="292">
        <v>2.9</v>
      </c>
      <c r="AH4" s="292">
        <f t="shared" ref="AH4:CC4" si="1">SUM(AH5:AH6)</f>
        <v>4</v>
      </c>
      <c r="AI4" s="292">
        <f t="shared" si="1"/>
        <v>4</v>
      </c>
      <c r="AJ4" s="292">
        <f t="shared" si="1"/>
        <v>5</v>
      </c>
      <c r="AK4" s="292">
        <f t="shared" si="1"/>
        <v>6</v>
      </c>
      <c r="AL4" s="292">
        <f t="shared" si="1"/>
        <v>8</v>
      </c>
      <c r="AM4" s="292">
        <f t="shared" si="1"/>
        <v>10</v>
      </c>
      <c r="AN4" s="292">
        <f t="shared" si="1"/>
        <v>11</v>
      </c>
      <c r="AO4" s="292">
        <f t="shared" si="1"/>
        <v>13</v>
      </c>
      <c r="AP4" s="292">
        <f t="shared" si="1"/>
        <v>104</v>
      </c>
      <c r="AQ4" s="292">
        <f t="shared" si="1"/>
        <v>183.72300000000001</v>
      </c>
      <c r="AR4" s="292">
        <f t="shared" si="1"/>
        <v>173.41800000000001</v>
      </c>
      <c r="AS4" s="292">
        <f t="shared" si="1"/>
        <v>183.63200000000001</v>
      </c>
      <c r="AT4" s="292">
        <f t="shared" si="1"/>
        <v>208.02</v>
      </c>
      <c r="AU4" s="292">
        <f t="shared" si="1"/>
        <v>284.64699999999999</v>
      </c>
      <c r="AV4" s="292">
        <f t="shared" si="1"/>
        <v>345.29700000000008</v>
      </c>
      <c r="AW4" s="292">
        <f t="shared" si="1"/>
        <v>441.74999999999994</v>
      </c>
      <c r="AX4" s="292">
        <f t="shared" si="1"/>
        <v>526.322</v>
      </c>
      <c r="AY4" s="292">
        <f t="shared" si="1"/>
        <v>617.35</v>
      </c>
      <c r="AZ4" s="292">
        <f t="shared" si="1"/>
        <v>736.40099999999995</v>
      </c>
      <c r="BA4" s="292">
        <f t="shared" si="1"/>
        <v>745.90700000000004</v>
      </c>
      <c r="BB4" s="292">
        <f t="shared" si="1"/>
        <v>782.37199999999996</v>
      </c>
      <c r="BC4" s="292">
        <f t="shared" si="1"/>
        <v>834.52800000000002</v>
      </c>
      <c r="BD4" s="292">
        <f t="shared" si="1"/>
        <v>867.01099999999997</v>
      </c>
      <c r="BE4" s="292">
        <f t="shared" si="1"/>
        <v>931.78101869</v>
      </c>
      <c r="BF4" s="292">
        <f t="shared" si="1"/>
        <v>993.10799999999995</v>
      </c>
      <c r="BG4" s="292">
        <f t="shared" si="1"/>
        <v>1053.6691153298639</v>
      </c>
      <c r="BH4" s="292">
        <f t="shared" si="1"/>
        <v>1096.0409999999999</v>
      </c>
      <c r="BI4" s="292">
        <f t="shared" si="1"/>
        <v>1149.1385723000005</v>
      </c>
      <c r="BJ4" s="292">
        <f t="shared" si="1"/>
        <v>1181.2635561100005</v>
      </c>
      <c r="BK4" s="292">
        <f t="shared" si="1"/>
        <v>1279.8853888127105</v>
      </c>
      <c r="BL4" s="292">
        <f t="shared" si="1"/>
        <v>1362.9964772500002</v>
      </c>
      <c r="BM4" s="292">
        <f t="shared" si="1"/>
        <v>1494.8980367000006</v>
      </c>
      <c r="BN4" s="292">
        <f t="shared" si="1"/>
        <v>1572.0826307400002</v>
      </c>
      <c r="BO4" s="292">
        <f t="shared" si="1"/>
        <v>1732.9771967700003</v>
      </c>
      <c r="BP4" s="292">
        <f t="shared" si="1"/>
        <v>1927.2231981999998</v>
      </c>
      <c r="BQ4" s="292">
        <f t="shared" si="1"/>
        <v>2088.2668163797011</v>
      </c>
      <c r="BR4" s="292">
        <f t="shared" si="1"/>
        <v>2319.2115774999988</v>
      </c>
      <c r="BS4" s="292">
        <f t="shared" si="1"/>
        <v>2545.4439678199992</v>
      </c>
      <c r="BT4" s="292">
        <f t="shared" si="1"/>
        <v>2666.973573598962</v>
      </c>
      <c r="BU4" s="292">
        <f t="shared" si="1"/>
        <v>2830.0153530399994</v>
      </c>
      <c r="BV4" s="292">
        <f t="shared" si="1"/>
        <v>2885.0112320200001</v>
      </c>
      <c r="BW4" s="292">
        <f t="shared" si="1"/>
        <v>2940.7993121000004</v>
      </c>
      <c r="BX4" s="292">
        <f t="shared" si="1"/>
        <v>3064.5017916274874</v>
      </c>
      <c r="BY4" s="292">
        <f t="shared" si="1"/>
        <v>3215.0098910507986</v>
      </c>
      <c r="BZ4" s="292">
        <f t="shared" si="1"/>
        <v>3469.4581064431682</v>
      </c>
      <c r="CA4" s="292">
        <f t="shared" si="1"/>
        <v>3706.3676616263119</v>
      </c>
      <c r="CB4" s="292">
        <f t="shared" si="1"/>
        <v>3959.1634290798961</v>
      </c>
      <c r="CC4" s="293">
        <f t="shared" si="1"/>
        <v>4221.7639360393587</v>
      </c>
    </row>
    <row r="5" spans="1:81" x14ac:dyDescent="0.4">
      <c r="B5" s="59" t="s">
        <v>404</v>
      </c>
      <c r="C5" s="59"/>
      <c r="D5" s="295">
        <v>0</v>
      </c>
      <c r="E5" s="295">
        <v>0</v>
      </c>
      <c r="F5" s="295">
        <v>0</v>
      </c>
      <c r="G5" s="295">
        <v>0</v>
      </c>
      <c r="H5" s="295">
        <v>0</v>
      </c>
      <c r="I5" s="295">
        <v>0</v>
      </c>
      <c r="J5" s="295">
        <v>0</v>
      </c>
      <c r="K5" s="295">
        <v>0</v>
      </c>
      <c r="L5" s="295">
        <v>0</v>
      </c>
      <c r="M5" s="295">
        <v>0</v>
      </c>
      <c r="N5" s="295">
        <v>0</v>
      </c>
      <c r="O5" s="295">
        <v>0</v>
      </c>
      <c r="P5" s="295">
        <v>0</v>
      </c>
      <c r="Q5" s="295">
        <v>0</v>
      </c>
      <c r="R5" s="295">
        <v>0</v>
      </c>
      <c r="S5" s="295">
        <v>0</v>
      </c>
      <c r="T5" s="295">
        <v>0</v>
      </c>
      <c r="U5" s="295">
        <v>0</v>
      </c>
      <c r="V5" s="295">
        <v>0</v>
      </c>
      <c r="W5" s="295">
        <v>0</v>
      </c>
      <c r="X5" s="295">
        <v>0</v>
      </c>
      <c r="Y5" s="295">
        <v>0</v>
      </c>
      <c r="Z5" s="295">
        <v>0</v>
      </c>
      <c r="AA5" s="295">
        <v>0</v>
      </c>
      <c r="AB5" s="295">
        <v>0</v>
      </c>
      <c r="AC5" s="295">
        <v>0</v>
      </c>
      <c r="AD5" s="295">
        <v>0</v>
      </c>
      <c r="AE5" s="295">
        <v>0</v>
      </c>
      <c r="AF5" s="295" t="s">
        <v>439</v>
      </c>
      <c r="AG5" s="295" t="s">
        <v>439</v>
      </c>
      <c r="AH5" s="295">
        <v>4</v>
      </c>
      <c r="AI5" s="295">
        <v>4</v>
      </c>
      <c r="AJ5" s="295">
        <v>5</v>
      </c>
      <c r="AK5" s="295">
        <v>6</v>
      </c>
      <c r="AL5" s="295">
        <v>8</v>
      </c>
      <c r="AM5" s="295">
        <v>10</v>
      </c>
      <c r="AN5" s="295">
        <v>11</v>
      </c>
      <c r="AO5" s="295">
        <v>13</v>
      </c>
      <c r="AP5" s="295">
        <v>104</v>
      </c>
      <c r="AQ5" s="295">
        <v>183.72300000000001</v>
      </c>
      <c r="AR5" s="295">
        <v>173.41800000000001</v>
      </c>
      <c r="AS5" s="295">
        <v>183.63200000000001</v>
      </c>
      <c r="AT5" s="295">
        <v>208.02</v>
      </c>
      <c r="AU5" s="295">
        <v>269.96832117263904</v>
      </c>
      <c r="AV5" s="295">
        <v>327.97337600551521</v>
      </c>
      <c r="AW5" s="295">
        <v>419.73289899962754</v>
      </c>
      <c r="AX5" s="295">
        <v>500.04761254962028</v>
      </c>
      <c r="AY5" s="295">
        <v>586.19055781453687</v>
      </c>
      <c r="AZ5" s="295">
        <v>699.84472339379818</v>
      </c>
      <c r="BA5" s="295">
        <v>709.21133412100005</v>
      </c>
      <c r="BB5" s="295">
        <v>743.95880802719989</v>
      </c>
      <c r="BC5" s="295">
        <v>796.16035103942988</v>
      </c>
      <c r="BD5" s="295">
        <v>809.72477850657356</v>
      </c>
      <c r="BE5" s="295">
        <v>870.53092037570082</v>
      </c>
      <c r="BF5" s="295">
        <v>947.298</v>
      </c>
      <c r="BG5" s="295">
        <v>1017.4757964240732</v>
      </c>
      <c r="BH5" s="295">
        <v>1057.6289999999999</v>
      </c>
      <c r="BI5" s="295">
        <v>1113.5155272727516</v>
      </c>
      <c r="BJ5" s="295">
        <v>1142.0356692484781</v>
      </c>
      <c r="BK5" s="295">
        <v>1235.597033053456</v>
      </c>
      <c r="BL5" s="295">
        <v>1316.2793594178083</v>
      </c>
      <c r="BM5" s="295">
        <v>1446.1896739375136</v>
      </c>
      <c r="BN5" s="295">
        <v>1526.3989427992453</v>
      </c>
      <c r="BO5" s="295">
        <v>1691.4195913635774</v>
      </c>
      <c r="BP5" s="295">
        <v>1882.2267307552024</v>
      </c>
      <c r="BQ5" s="295">
        <v>2041.8053091705644</v>
      </c>
      <c r="BR5" s="295">
        <v>2274.4593787053836</v>
      </c>
      <c r="BS5" s="295">
        <v>2503.5602726161615</v>
      </c>
      <c r="BT5" s="295">
        <v>2626.7182223174623</v>
      </c>
      <c r="BU5" s="295">
        <v>2791.2308667358793</v>
      </c>
      <c r="BV5" s="295">
        <v>2855.414544307062</v>
      </c>
      <c r="BW5" s="295">
        <v>2913.5904529019613</v>
      </c>
      <c r="BX5" s="295">
        <v>3036.6782580258409</v>
      </c>
      <c r="BY5" s="295">
        <v>3186.4139768085311</v>
      </c>
      <c r="BZ5" s="295">
        <v>3439.5489312804075</v>
      </c>
      <c r="CA5" s="295">
        <v>3675.2903678957082</v>
      </c>
      <c r="CB5" s="295">
        <v>3926.4449853843521</v>
      </c>
      <c r="CC5" s="296">
        <v>4186.6282309964372</v>
      </c>
    </row>
    <row r="6" spans="1:81" x14ac:dyDescent="0.4">
      <c r="B6" s="59" t="s">
        <v>403</v>
      </c>
      <c r="C6" s="59"/>
      <c r="D6" s="295">
        <v>0</v>
      </c>
      <c r="E6" s="295">
        <v>0</v>
      </c>
      <c r="F6" s="295">
        <v>0</v>
      </c>
      <c r="G6" s="295">
        <v>0</v>
      </c>
      <c r="H6" s="295">
        <v>0</v>
      </c>
      <c r="I6" s="295">
        <v>0</v>
      </c>
      <c r="J6" s="295">
        <v>0</v>
      </c>
      <c r="K6" s="295">
        <v>0</v>
      </c>
      <c r="L6" s="295">
        <v>0</v>
      </c>
      <c r="M6" s="295">
        <v>0</v>
      </c>
      <c r="N6" s="295">
        <v>0</v>
      </c>
      <c r="O6" s="295">
        <v>0</v>
      </c>
      <c r="P6" s="295">
        <v>0</v>
      </c>
      <c r="Q6" s="295">
        <v>0</v>
      </c>
      <c r="R6" s="295">
        <v>0</v>
      </c>
      <c r="S6" s="295">
        <v>0</v>
      </c>
      <c r="T6" s="295">
        <v>0</v>
      </c>
      <c r="U6" s="295">
        <v>0</v>
      </c>
      <c r="V6" s="295">
        <v>0</v>
      </c>
      <c r="W6" s="295">
        <v>0</v>
      </c>
      <c r="X6" s="295">
        <v>0</v>
      </c>
      <c r="Y6" s="295">
        <v>0</v>
      </c>
      <c r="Z6" s="295">
        <v>0</v>
      </c>
      <c r="AA6" s="295">
        <v>0</v>
      </c>
      <c r="AB6" s="295">
        <v>0</v>
      </c>
      <c r="AC6" s="295">
        <v>0</v>
      </c>
      <c r="AD6" s="295">
        <v>0</v>
      </c>
      <c r="AE6" s="295">
        <v>0</v>
      </c>
      <c r="AF6" s="295" t="s">
        <v>439</v>
      </c>
      <c r="AG6" s="295" t="s">
        <v>439</v>
      </c>
      <c r="AH6" s="295">
        <v>0</v>
      </c>
      <c r="AI6" s="295">
        <v>0</v>
      </c>
      <c r="AJ6" s="295">
        <v>0</v>
      </c>
      <c r="AK6" s="295">
        <v>0</v>
      </c>
      <c r="AL6" s="295">
        <v>0</v>
      </c>
      <c r="AM6" s="295">
        <v>0</v>
      </c>
      <c r="AN6" s="295">
        <v>0</v>
      </c>
      <c r="AO6" s="295">
        <v>0</v>
      </c>
      <c r="AP6" s="295">
        <v>0</v>
      </c>
      <c r="AQ6" s="295">
        <v>0</v>
      </c>
      <c r="AR6" s="295">
        <v>0</v>
      </c>
      <c r="AS6" s="295">
        <v>0</v>
      </c>
      <c r="AT6" s="295">
        <v>0</v>
      </c>
      <c r="AU6" s="295">
        <v>14.67867882736096</v>
      </c>
      <c r="AV6" s="295">
        <v>17.32362399448489</v>
      </c>
      <c r="AW6" s="295">
        <v>22.017101000372413</v>
      </c>
      <c r="AX6" s="295">
        <v>26.274387450379745</v>
      </c>
      <c r="AY6" s="295">
        <v>31.159442185463192</v>
      </c>
      <c r="AZ6" s="295">
        <v>36.556276606201791</v>
      </c>
      <c r="BA6" s="295">
        <v>36.695665879000003</v>
      </c>
      <c r="BB6" s="295">
        <v>38.413191972800014</v>
      </c>
      <c r="BC6" s="295">
        <v>38.367648960570129</v>
      </c>
      <c r="BD6" s="295">
        <v>57.286221493426368</v>
      </c>
      <c r="BE6" s="295">
        <v>61.250098314299194</v>
      </c>
      <c r="BF6" s="295">
        <v>45.81</v>
      </c>
      <c r="BG6" s="295">
        <v>36.193318905790619</v>
      </c>
      <c r="BH6" s="295">
        <v>38.411999999999999</v>
      </c>
      <c r="BI6" s="295">
        <v>35.623045027248956</v>
      </c>
      <c r="BJ6" s="295">
        <v>39.227886861522336</v>
      </c>
      <c r="BK6" s="295">
        <v>44.288355759254614</v>
      </c>
      <c r="BL6" s="295">
        <v>46.717117832191811</v>
      </c>
      <c r="BM6" s="295">
        <v>48.708362762486907</v>
      </c>
      <c r="BN6" s="295">
        <v>45.683687940754801</v>
      </c>
      <c r="BO6" s="295">
        <v>41.557605406422965</v>
      </c>
      <c r="BP6" s="295">
        <v>44.996467444797425</v>
      </c>
      <c r="BQ6" s="295">
        <v>46.46150720913667</v>
      </c>
      <c r="BR6" s="295">
        <v>44.752198794615161</v>
      </c>
      <c r="BS6" s="295">
        <v>41.883695203837881</v>
      </c>
      <c r="BT6" s="295">
        <v>40.255351281499983</v>
      </c>
      <c r="BU6" s="295">
        <v>38.784486304119874</v>
      </c>
      <c r="BV6" s="295">
        <v>29.596687712938138</v>
      </c>
      <c r="BW6" s="295">
        <v>27.208859198039182</v>
      </c>
      <c r="BX6" s="295">
        <v>27.823533601646226</v>
      </c>
      <c r="BY6" s="295">
        <v>28.595914242267401</v>
      </c>
      <c r="BZ6" s="295">
        <v>29.909175162760818</v>
      </c>
      <c r="CA6" s="295">
        <v>31.07729373060355</v>
      </c>
      <c r="CB6" s="295">
        <v>32.718443695544124</v>
      </c>
      <c r="CC6" s="296">
        <v>35.135705042921501</v>
      </c>
    </row>
    <row r="7" spans="1:81" s="253" customFormat="1" ht="35.25" customHeight="1" thickBot="1" x14ac:dyDescent="0.4">
      <c r="B7" s="314" t="s">
        <v>554</v>
      </c>
      <c r="C7" s="315"/>
      <c r="D7" s="316">
        <v>0</v>
      </c>
      <c r="E7" s="316">
        <v>0</v>
      </c>
      <c r="F7" s="316">
        <v>0</v>
      </c>
      <c r="G7" s="316">
        <v>0</v>
      </c>
      <c r="H7" s="316">
        <v>0</v>
      </c>
      <c r="I7" s="316">
        <v>0</v>
      </c>
      <c r="J7" s="316">
        <v>0</v>
      </c>
      <c r="K7" s="316">
        <v>0</v>
      </c>
      <c r="L7" s="316">
        <v>0</v>
      </c>
      <c r="M7" s="316">
        <v>0</v>
      </c>
      <c r="N7" s="316">
        <v>0</v>
      </c>
      <c r="O7" s="316">
        <v>0</v>
      </c>
      <c r="P7" s="316">
        <v>0</v>
      </c>
      <c r="Q7" s="316">
        <v>0</v>
      </c>
      <c r="R7" s="316">
        <v>0</v>
      </c>
      <c r="S7" s="316">
        <v>0</v>
      </c>
      <c r="T7" s="316">
        <v>0</v>
      </c>
      <c r="U7" s="316">
        <v>0</v>
      </c>
      <c r="V7" s="316">
        <v>0</v>
      </c>
      <c r="W7" s="316">
        <v>0</v>
      </c>
      <c r="X7" s="316">
        <v>0</v>
      </c>
      <c r="Y7" s="316">
        <v>0</v>
      </c>
      <c r="Z7" s="316">
        <v>0</v>
      </c>
      <c r="AA7" s="316">
        <v>0</v>
      </c>
      <c r="AB7" s="316">
        <v>0</v>
      </c>
      <c r="AC7" s="316">
        <v>0</v>
      </c>
      <c r="AD7" s="316">
        <v>0</v>
      </c>
      <c r="AE7" s="316">
        <v>0</v>
      </c>
      <c r="AF7" s="316" t="s">
        <v>439</v>
      </c>
      <c r="AG7" s="316" t="s">
        <v>439</v>
      </c>
      <c r="AH7" s="316" t="s">
        <v>439</v>
      </c>
      <c r="AI7" s="316" t="s">
        <v>439</v>
      </c>
      <c r="AJ7" s="316" t="s">
        <v>439</v>
      </c>
      <c r="AK7" s="316" t="s">
        <v>439</v>
      </c>
      <c r="AL7" s="316" t="s">
        <v>439</v>
      </c>
      <c r="AM7" s="316" t="s">
        <v>439</v>
      </c>
      <c r="AN7" s="316" t="s">
        <v>439</v>
      </c>
      <c r="AO7" s="316" t="s">
        <v>439</v>
      </c>
      <c r="AP7" s="316" t="s">
        <v>439</v>
      </c>
      <c r="AQ7" s="316" t="s">
        <v>439</v>
      </c>
      <c r="AR7" s="316" t="s">
        <v>439</v>
      </c>
      <c r="AS7" s="316" t="s">
        <v>439</v>
      </c>
      <c r="AT7" s="316" t="s">
        <v>439</v>
      </c>
      <c r="AU7" s="316" t="s">
        <v>439</v>
      </c>
      <c r="AV7" s="316" t="s">
        <v>439</v>
      </c>
      <c r="AW7" s="316" t="s">
        <v>439</v>
      </c>
      <c r="AX7" s="316" t="s">
        <v>439</v>
      </c>
      <c r="AY7" s="316" t="s">
        <v>439</v>
      </c>
      <c r="AZ7" s="316" t="s">
        <v>439</v>
      </c>
      <c r="BA7" s="316" t="s">
        <v>439</v>
      </c>
      <c r="BB7" s="316" t="s">
        <v>439</v>
      </c>
      <c r="BC7" s="316" t="s">
        <v>439</v>
      </c>
      <c r="BD7" s="316" t="s">
        <v>439</v>
      </c>
      <c r="BE7" s="316">
        <v>1.3540926892315711E-2</v>
      </c>
      <c r="BF7" s="316">
        <v>2.1977966900388161E-2</v>
      </c>
      <c r="BG7" s="316">
        <v>0.2155242747099195</v>
      </c>
      <c r="BH7" s="316">
        <v>0.20291748990917122</v>
      </c>
      <c r="BI7" s="316">
        <v>0.23287380703620139</v>
      </c>
      <c r="BJ7" s="316">
        <v>0.26961032804237534</v>
      </c>
      <c r="BK7" s="316">
        <v>0.49867797332341446</v>
      </c>
      <c r="BL7" s="316">
        <v>0.29094543864759853</v>
      </c>
      <c r="BM7" s="316">
        <v>0.38429314039836332</v>
      </c>
      <c r="BN7" s="316">
        <v>0.45292188988213572</v>
      </c>
      <c r="BO7" s="316">
        <v>0.59714108918121755</v>
      </c>
      <c r="BP7" s="316">
        <v>0.81735531188868504</v>
      </c>
      <c r="BQ7" s="316">
        <v>1.0010264415926948</v>
      </c>
      <c r="BR7" s="316">
        <v>1.1379327421129755</v>
      </c>
      <c r="BS7" s="316">
        <v>1.24893479417634</v>
      </c>
      <c r="BT7" s="316">
        <v>1.3085639021428659</v>
      </c>
      <c r="BU7" s="316">
        <v>1.3885611654189969</v>
      </c>
      <c r="BV7" s="316">
        <v>1.6374587138644847</v>
      </c>
      <c r="BW7" s="316">
        <v>2.1295017682079087</v>
      </c>
      <c r="BX7" s="316">
        <v>2.2190776354905277</v>
      </c>
      <c r="BY7" s="316">
        <v>2.3280640809554787</v>
      </c>
      <c r="BZ7" s="316">
        <v>2.5123160026578368</v>
      </c>
      <c r="CA7" s="316">
        <v>2.6838677690745651</v>
      </c>
      <c r="CB7" s="316">
        <v>2.8669231144607372</v>
      </c>
      <c r="CC7" s="317">
        <v>3.0570783017261824</v>
      </c>
    </row>
    <row r="8" spans="1:81" ht="26.25" customHeight="1" x14ac:dyDescent="0.4">
      <c r="A8" s="300"/>
      <c r="B8" s="75" t="s">
        <v>553</v>
      </c>
      <c r="D8" s="47" t="s">
        <v>137</v>
      </c>
      <c r="E8" s="47" t="s">
        <v>138</v>
      </c>
      <c r="F8" s="47" t="s">
        <v>139</v>
      </c>
      <c r="G8" s="47" t="s">
        <v>140</v>
      </c>
      <c r="H8" s="47" t="s">
        <v>141</v>
      </c>
      <c r="I8" s="47" t="s">
        <v>142</v>
      </c>
      <c r="J8" s="47" t="s">
        <v>143</v>
      </c>
      <c r="K8" s="47" t="s">
        <v>144</v>
      </c>
      <c r="L8" s="47" t="s">
        <v>145</v>
      </c>
      <c r="M8" s="47" t="s">
        <v>146</v>
      </c>
      <c r="N8" s="47" t="s">
        <v>147</v>
      </c>
      <c r="O8" s="47" t="s">
        <v>148</v>
      </c>
      <c r="P8" s="47" t="s">
        <v>149</v>
      </c>
      <c r="Q8" s="47" t="s">
        <v>150</v>
      </c>
      <c r="R8" s="47" t="s">
        <v>151</v>
      </c>
      <c r="S8" s="47" t="s">
        <v>152</v>
      </c>
      <c r="T8" s="47" t="s">
        <v>153</v>
      </c>
      <c r="U8" s="47" t="s">
        <v>154</v>
      </c>
      <c r="V8" s="47" t="s">
        <v>155</v>
      </c>
      <c r="W8" s="47" t="s">
        <v>156</v>
      </c>
      <c r="X8" s="47" t="s">
        <v>157</v>
      </c>
      <c r="Y8" s="47" t="s">
        <v>158</v>
      </c>
      <c r="Z8" s="47" t="s">
        <v>159</v>
      </c>
      <c r="AA8" s="47" t="s">
        <v>160</v>
      </c>
      <c r="AB8" s="47" t="s">
        <v>161</v>
      </c>
      <c r="AC8" s="47" t="s">
        <v>162</v>
      </c>
      <c r="AD8" s="47" t="s">
        <v>163</v>
      </c>
      <c r="AE8" s="47" t="s">
        <v>164</v>
      </c>
      <c r="AF8" s="47" t="s">
        <v>165</v>
      </c>
      <c r="AG8" s="47" t="s">
        <v>166</v>
      </c>
      <c r="AH8" s="47" t="s">
        <v>167</v>
      </c>
      <c r="AI8" s="47" t="s">
        <v>168</v>
      </c>
      <c r="AJ8" s="47" t="s">
        <v>169</v>
      </c>
      <c r="AK8" s="47" t="s">
        <v>170</v>
      </c>
      <c r="AL8" s="47" t="s">
        <v>171</v>
      </c>
      <c r="AM8" s="47" t="s">
        <v>172</v>
      </c>
      <c r="AN8" s="47" t="s">
        <v>173</v>
      </c>
      <c r="AO8" s="47" t="s">
        <v>174</v>
      </c>
      <c r="AP8" s="47" t="s">
        <v>175</v>
      </c>
      <c r="AQ8" s="47" t="s">
        <v>176</v>
      </c>
      <c r="AR8" s="47" t="s">
        <v>177</v>
      </c>
      <c r="AS8" s="47" t="s">
        <v>178</v>
      </c>
      <c r="AT8" s="47" t="s">
        <v>179</v>
      </c>
      <c r="AU8" s="47" t="s">
        <v>180</v>
      </c>
      <c r="AV8" s="47" t="s">
        <v>181</v>
      </c>
      <c r="AW8" s="47" t="s">
        <v>182</v>
      </c>
      <c r="AX8" s="47" t="s">
        <v>183</v>
      </c>
      <c r="AY8" s="47" t="s">
        <v>85</v>
      </c>
      <c r="AZ8" s="47" t="s">
        <v>86</v>
      </c>
      <c r="BA8" s="47" t="s">
        <v>87</v>
      </c>
      <c r="BB8" s="47" t="s">
        <v>88</v>
      </c>
      <c r="BC8" s="47" t="s">
        <v>89</v>
      </c>
      <c r="BD8" s="47" t="s">
        <v>90</v>
      </c>
      <c r="BE8" s="47" t="s">
        <v>91</v>
      </c>
      <c r="BF8" s="47" t="s">
        <v>92</v>
      </c>
      <c r="BG8" s="47" t="s">
        <v>93</v>
      </c>
      <c r="BH8" s="47" t="s">
        <v>94</v>
      </c>
      <c r="BI8" s="47" t="s">
        <v>95</v>
      </c>
      <c r="BJ8" s="47" t="s">
        <v>96</v>
      </c>
      <c r="BK8" s="47" t="s">
        <v>97</v>
      </c>
      <c r="BL8" s="47" t="s">
        <v>98</v>
      </c>
      <c r="BM8" s="47" t="s">
        <v>99</v>
      </c>
      <c r="BN8" s="47" t="s">
        <v>100</v>
      </c>
      <c r="BO8" s="47" t="s">
        <v>101</v>
      </c>
      <c r="BP8" s="47" t="s">
        <v>102</v>
      </c>
      <c r="BQ8" s="47" t="s">
        <v>103</v>
      </c>
      <c r="BR8" s="47" t="s">
        <v>104</v>
      </c>
      <c r="BS8" s="47" t="s">
        <v>105</v>
      </c>
      <c r="BT8" s="47" t="s">
        <v>106</v>
      </c>
      <c r="BU8" s="47" t="s">
        <v>107</v>
      </c>
      <c r="BV8" s="47" t="s">
        <v>108</v>
      </c>
      <c r="BW8" s="47" t="s">
        <v>109</v>
      </c>
      <c r="BX8" s="47" t="s">
        <v>110</v>
      </c>
      <c r="BY8" s="47" t="s">
        <v>111</v>
      </c>
      <c r="BZ8" s="47" t="s">
        <v>112</v>
      </c>
      <c r="CA8" s="47" t="s">
        <v>113</v>
      </c>
      <c r="CB8" s="47" t="s">
        <v>114</v>
      </c>
      <c r="CC8" s="48" t="s">
        <v>115</v>
      </c>
    </row>
    <row r="9" spans="1:81" x14ac:dyDescent="0.4">
      <c r="A9" s="300"/>
      <c r="B9" s="280" t="s">
        <v>299</v>
      </c>
      <c r="C9" s="301"/>
      <c r="D9" s="224" t="s">
        <v>116</v>
      </c>
      <c r="E9" s="224" t="s">
        <v>116</v>
      </c>
      <c r="F9" s="224" t="s">
        <v>116</v>
      </c>
      <c r="G9" s="224" t="s">
        <v>116</v>
      </c>
      <c r="H9" s="224" t="s">
        <v>116</v>
      </c>
      <c r="I9" s="224" t="s">
        <v>116</v>
      </c>
      <c r="J9" s="224" t="s">
        <v>116</v>
      </c>
      <c r="K9" s="224" t="s">
        <v>116</v>
      </c>
      <c r="L9" s="224" t="s">
        <v>116</v>
      </c>
      <c r="M9" s="224" t="s">
        <v>116</v>
      </c>
      <c r="N9" s="224" t="s">
        <v>116</v>
      </c>
      <c r="O9" s="224" t="s">
        <v>116</v>
      </c>
      <c r="P9" s="224" t="s">
        <v>116</v>
      </c>
      <c r="Q9" s="224" t="s">
        <v>116</v>
      </c>
      <c r="R9" s="224" t="s">
        <v>116</v>
      </c>
      <c r="S9" s="224" t="s">
        <v>116</v>
      </c>
      <c r="T9" s="224" t="s">
        <v>116</v>
      </c>
      <c r="U9" s="224" t="s">
        <v>116</v>
      </c>
      <c r="V9" s="224" t="s">
        <v>116</v>
      </c>
      <c r="W9" s="224" t="s">
        <v>116</v>
      </c>
      <c r="X9" s="224" t="s">
        <v>116</v>
      </c>
      <c r="Y9" s="224" t="s">
        <v>116</v>
      </c>
      <c r="Z9" s="224" t="s">
        <v>116</v>
      </c>
      <c r="AA9" s="224" t="s">
        <v>116</v>
      </c>
      <c r="AB9" s="224" t="s">
        <v>116</v>
      </c>
      <c r="AC9" s="224" t="s">
        <v>116</v>
      </c>
      <c r="AD9" s="224" t="s">
        <v>116</v>
      </c>
      <c r="AE9" s="224" t="s">
        <v>116</v>
      </c>
      <c r="AF9" s="224" t="s">
        <v>116</v>
      </c>
      <c r="AG9" s="224" t="s">
        <v>116</v>
      </c>
      <c r="AH9" s="224" t="s">
        <v>116</v>
      </c>
      <c r="AI9" s="224" t="s">
        <v>116</v>
      </c>
      <c r="AJ9" s="224" t="s">
        <v>116</v>
      </c>
      <c r="AK9" s="224" t="s">
        <v>116</v>
      </c>
      <c r="AL9" s="224" t="s">
        <v>116</v>
      </c>
      <c r="AM9" s="224" t="s">
        <v>116</v>
      </c>
      <c r="AN9" s="224" t="s">
        <v>116</v>
      </c>
      <c r="AO9" s="224" t="s">
        <v>116</v>
      </c>
      <c r="AP9" s="224" t="s">
        <v>116</v>
      </c>
      <c r="AQ9" s="224" t="s">
        <v>116</v>
      </c>
      <c r="AR9" s="224" t="s">
        <v>116</v>
      </c>
      <c r="AS9" s="224" t="s">
        <v>116</v>
      </c>
      <c r="AT9" s="224" t="s">
        <v>116</v>
      </c>
      <c r="AU9" s="224" t="s">
        <v>116</v>
      </c>
      <c r="AV9" s="224" t="s">
        <v>116</v>
      </c>
      <c r="AW9" s="224" t="s">
        <v>116</v>
      </c>
      <c r="AX9" s="224" t="s">
        <v>116</v>
      </c>
      <c r="AY9" s="224" t="s">
        <v>116</v>
      </c>
      <c r="AZ9" s="224" t="s">
        <v>116</v>
      </c>
      <c r="BA9" s="224" t="s">
        <v>116</v>
      </c>
      <c r="BB9" s="224" t="s">
        <v>116</v>
      </c>
      <c r="BC9" s="224" t="s">
        <v>116</v>
      </c>
      <c r="BD9" s="224" t="s">
        <v>116</v>
      </c>
      <c r="BE9" s="224" t="s">
        <v>116</v>
      </c>
      <c r="BF9" s="224" t="s">
        <v>116</v>
      </c>
      <c r="BG9" s="224" t="s">
        <v>116</v>
      </c>
      <c r="BH9" s="224" t="s">
        <v>116</v>
      </c>
      <c r="BI9" s="224" t="s">
        <v>116</v>
      </c>
      <c r="BJ9" s="224" t="s">
        <v>116</v>
      </c>
      <c r="BK9" s="224" t="s">
        <v>116</v>
      </c>
      <c r="BL9" s="224" t="s">
        <v>116</v>
      </c>
      <c r="BM9" s="224" t="s">
        <v>116</v>
      </c>
      <c r="BN9" s="224" t="s">
        <v>116</v>
      </c>
      <c r="BO9" s="224" t="s">
        <v>116</v>
      </c>
      <c r="BP9" s="224" t="s">
        <v>116</v>
      </c>
      <c r="BQ9" s="224" t="s">
        <v>116</v>
      </c>
      <c r="BR9" s="224" t="s">
        <v>116</v>
      </c>
      <c r="BS9" s="224" t="s">
        <v>116</v>
      </c>
      <c r="BT9" s="224" t="s">
        <v>116</v>
      </c>
      <c r="BU9" s="224" t="s">
        <v>116</v>
      </c>
      <c r="BV9" s="224" t="s">
        <v>116</v>
      </c>
      <c r="BW9" s="224" t="s">
        <v>116</v>
      </c>
      <c r="BX9" s="224" t="s">
        <v>117</v>
      </c>
      <c r="BY9" s="224" t="s">
        <v>117</v>
      </c>
      <c r="BZ9" s="224" t="s">
        <v>117</v>
      </c>
      <c r="CA9" s="224" t="s">
        <v>117</v>
      </c>
      <c r="CB9" s="224" t="s">
        <v>117</v>
      </c>
      <c r="CC9" s="225" t="s">
        <v>117</v>
      </c>
    </row>
    <row r="10" spans="1:81" s="196" customFormat="1" ht="26.25" customHeight="1" x14ac:dyDescent="0.4">
      <c r="A10" s="294"/>
      <c r="B10" s="75" t="s">
        <v>129</v>
      </c>
      <c r="C10" s="75"/>
      <c r="D10" s="292">
        <v>0</v>
      </c>
      <c r="E10" s="292">
        <v>0</v>
      </c>
      <c r="F10" s="292">
        <v>0</v>
      </c>
      <c r="G10" s="292">
        <v>0</v>
      </c>
      <c r="H10" s="292">
        <v>0</v>
      </c>
      <c r="I10" s="292">
        <v>0</v>
      </c>
      <c r="J10" s="292">
        <v>0</v>
      </c>
      <c r="K10" s="292">
        <v>0</v>
      </c>
      <c r="L10" s="292">
        <v>0</v>
      </c>
      <c r="M10" s="292">
        <v>0</v>
      </c>
      <c r="N10" s="292">
        <v>0</v>
      </c>
      <c r="O10" s="292">
        <v>0</v>
      </c>
      <c r="P10" s="292">
        <v>0</v>
      </c>
      <c r="Q10" s="292">
        <v>0</v>
      </c>
      <c r="R10" s="292">
        <v>0</v>
      </c>
      <c r="S10" s="292">
        <v>0</v>
      </c>
      <c r="T10" s="292">
        <v>0</v>
      </c>
      <c r="U10" s="292">
        <v>0</v>
      </c>
      <c r="V10" s="292">
        <v>0</v>
      </c>
      <c r="W10" s="292">
        <v>0</v>
      </c>
      <c r="X10" s="292">
        <v>0</v>
      </c>
      <c r="Y10" s="292">
        <v>0</v>
      </c>
      <c r="Z10" s="292">
        <v>0</v>
      </c>
      <c r="AA10" s="292">
        <v>0</v>
      </c>
      <c r="AB10" s="292">
        <v>0</v>
      </c>
      <c r="AC10" s="292">
        <v>0</v>
      </c>
      <c r="AD10" s="292">
        <v>0</v>
      </c>
      <c r="AE10" s="292">
        <v>0</v>
      </c>
      <c r="AF10" s="292">
        <v>12.483946962864341</v>
      </c>
      <c r="AG10" s="292">
        <v>16.750740502036507</v>
      </c>
      <c r="AH10" s="292">
        <f t="shared" ref="AH10:CC10" si="2">SUM(AH11:AH12)</f>
        <v>20.766554484938791</v>
      </c>
      <c r="AI10" s="292">
        <f t="shared" si="2"/>
        <v>17.771369217524622</v>
      </c>
      <c r="AJ10" s="292">
        <f t="shared" si="2"/>
        <v>18.648680291137115</v>
      </c>
      <c r="AK10" s="292">
        <f t="shared" si="2"/>
        <v>20.245912720163044</v>
      </c>
      <c r="AL10" s="292">
        <f t="shared" si="2"/>
        <v>25.143822465879229</v>
      </c>
      <c r="AM10" s="292">
        <f t="shared" si="2"/>
        <v>29.996654480510731</v>
      </c>
      <c r="AN10" s="292">
        <f t="shared" si="2"/>
        <v>31.221169321675685</v>
      </c>
      <c r="AO10" s="292">
        <f t="shared" si="2"/>
        <v>34.952082742978561</v>
      </c>
      <c r="AP10" s="292">
        <f t="shared" si="2"/>
        <v>268.48477730865096</v>
      </c>
      <c r="AQ10" s="292">
        <f t="shared" si="2"/>
        <v>449.16455357182116</v>
      </c>
      <c r="AR10" s="292">
        <f t="shared" si="2"/>
        <v>397.97335637515835</v>
      </c>
      <c r="AS10" s="292">
        <f t="shared" si="2"/>
        <v>391.09760415326849</v>
      </c>
      <c r="AT10" s="292">
        <f t="shared" si="2"/>
        <v>409.38086458381372</v>
      </c>
      <c r="AU10" s="292">
        <f t="shared" si="2"/>
        <v>529.42676897936292</v>
      </c>
      <c r="AV10" s="292">
        <f t="shared" si="2"/>
        <v>625.93984812220742</v>
      </c>
      <c r="AW10" s="292">
        <f t="shared" si="2"/>
        <v>781.55158051962917</v>
      </c>
      <c r="AX10" s="292">
        <f t="shared" si="2"/>
        <v>919.28208949401676</v>
      </c>
      <c r="AY10" s="292">
        <f t="shared" si="2"/>
        <v>1047.1274821626921</v>
      </c>
      <c r="AZ10" s="292">
        <f t="shared" si="2"/>
        <v>1206.1982791946825</v>
      </c>
      <c r="BA10" s="292">
        <f t="shared" si="2"/>
        <v>1225.812365235714</v>
      </c>
      <c r="BB10" s="292">
        <f t="shared" si="2"/>
        <v>1264.9187776532647</v>
      </c>
      <c r="BC10" s="292">
        <f t="shared" si="2"/>
        <v>1343.2525113476315</v>
      </c>
      <c r="BD10" s="292">
        <f t="shared" si="2"/>
        <v>1370.5484507257397</v>
      </c>
      <c r="BE10" s="292">
        <f t="shared" si="2"/>
        <v>1451.7143957603853</v>
      </c>
      <c r="BF10" s="292">
        <f t="shared" si="2"/>
        <v>1513.4920994996471</v>
      </c>
      <c r="BG10" s="292">
        <f t="shared" si="2"/>
        <v>1572.0144220447505</v>
      </c>
      <c r="BH10" s="292">
        <f t="shared" si="2"/>
        <v>1589.8206520018498</v>
      </c>
      <c r="BI10" s="292">
        <f t="shared" si="2"/>
        <v>1623.9932136139689</v>
      </c>
      <c r="BJ10" s="292">
        <f t="shared" si="2"/>
        <v>1623.306938703138</v>
      </c>
      <c r="BK10" s="292">
        <f t="shared" si="2"/>
        <v>1710.6171022886861</v>
      </c>
      <c r="BL10" s="292">
        <f t="shared" si="2"/>
        <v>1773.64031457244</v>
      </c>
      <c r="BM10" s="292">
        <f t="shared" si="2"/>
        <v>1914.6789789688257</v>
      </c>
      <c r="BN10" s="292">
        <f t="shared" si="2"/>
        <v>1977.326243164981</v>
      </c>
      <c r="BO10" s="292">
        <f t="shared" si="2"/>
        <v>2147.1416120809727</v>
      </c>
      <c r="BP10" s="292">
        <f t="shared" si="2"/>
        <v>2339.9670734907759</v>
      </c>
      <c r="BQ10" s="292">
        <f t="shared" si="2"/>
        <v>2490.5799523805304</v>
      </c>
      <c r="BR10" s="292">
        <f t="shared" si="2"/>
        <v>2728.3955419241706</v>
      </c>
      <c r="BS10" s="292">
        <f t="shared" si="2"/>
        <v>2970.3059439461026</v>
      </c>
      <c r="BT10" s="292">
        <f t="shared" si="2"/>
        <v>3036.959524298718</v>
      </c>
      <c r="BU10" s="292">
        <f t="shared" si="2"/>
        <v>3166.8584640563458</v>
      </c>
      <c r="BV10" s="292">
        <f t="shared" si="2"/>
        <v>3155.5814925095938</v>
      </c>
      <c r="BW10" s="292">
        <f t="shared" si="2"/>
        <v>3139.8897191202977</v>
      </c>
      <c r="BX10" s="292">
        <f t="shared" si="2"/>
        <v>3064.5017916274874</v>
      </c>
      <c r="BY10" s="292">
        <f t="shared" si="2"/>
        <v>3307.3573401813956</v>
      </c>
      <c r="BZ10" s="292">
        <f t="shared" si="2"/>
        <v>3538.274702512665</v>
      </c>
      <c r="CA10" s="292">
        <f t="shared" si="2"/>
        <v>3710.410762774221</v>
      </c>
      <c r="CB10" s="292">
        <f t="shared" si="2"/>
        <v>3880.6071284061663</v>
      </c>
      <c r="CC10" s="293">
        <f t="shared" si="2"/>
        <v>4050.2815007717891</v>
      </c>
    </row>
    <row r="11" spans="1:81" x14ac:dyDescent="0.4">
      <c r="B11" s="59" t="s">
        <v>404</v>
      </c>
      <c r="C11" s="59"/>
      <c r="D11" s="295">
        <v>0</v>
      </c>
      <c r="E11" s="295">
        <v>0</v>
      </c>
      <c r="F11" s="295">
        <v>0</v>
      </c>
      <c r="G11" s="295">
        <v>0</v>
      </c>
      <c r="H11" s="295">
        <v>0</v>
      </c>
      <c r="I11" s="295">
        <v>0</v>
      </c>
      <c r="J11" s="295">
        <v>0</v>
      </c>
      <c r="K11" s="295">
        <v>0</v>
      </c>
      <c r="L11" s="295">
        <v>0</v>
      </c>
      <c r="M11" s="295">
        <v>0</v>
      </c>
      <c r="N11" s="295">
        <v>0</v>
      </c>
      <c r="O11" s="295">
        <v>0</v>
      </c>
      <c r="P11" s="295">
        <v>0</v>
      </c>
      <c r="Q11" s="295">
        <v>0</v>
      </c>
      <c r="R11" s="295">
        <v>0</v>
      </c>
      <c r="S11" s="295">
        <v>0</v>
      </c>
      <c r="T11" s="295">
        <v>0</v>
      </c>
      <c r="U11" s="295">
        <v>0</v>
      </c>
      <c r="V11" s="295">
        <v>0</v>
      </c>
      <c r="W11" s="295">
        <v>0</v>
      </c>
      <c r="X11" s="295">
        <v>0</v>
      </c>
      <c r="Y11" s="295">
        <v>0</v>
      </c>
      <c r="Z11" s="295">
        <v>0</v>
      </c>
      <c r="AA11" s="295">
        <v>0</v>
      </c>
      <c r="AB11" s="295">
        <v>0</v>
      </c>
      <c r="AC11" s="295">
        <v>0</v>
      </c>
      <c r="AD11" s="295">
        <v>0</v>
      </c>
      <c r="AE11" s="295">
        <v>0</v>
      </c>
      <c r="AF11" s="295" t="s">
        <v>439</v>
      </c>
      <c r="AG11" s="295" t="s">
        <v>439</v>
      </c>
      <c r="AH11" s="295">
        <v>20.766554484938791</v>
      </c>
      <c r="AI11" s="295">
        <v>17.771369217524622</v>
      </c>
      <c r="AJ11" s="295">
        <v>18.648680291137115</v>
      </c>
      <c r="AK11" s="295">
        <v>20.245912720163044</v>
      </c>
      <c r="AL11" s="295">
        <v>25.143822465879229</v>
      </c>
      <c r="AM11" s="295">
        <v>29.996654480510731</v>
      </c>
      <c r="AN11" s="295">
        <v>31.221169321675685</v>
      </c>
      <c r="AO11" s="295">
        <v>34.952082742978561</v>
      </c>
      <c r="AP11" s="295">
        <v>268.48477730865096</v>
      </c>
      <c r="AQ11" s="295">
        <v>449.16455357182116</v>
      </c>
      <c r="AR11" s="295">
        <v>397.97335637515835</v>
      </c>
      <c r="AS11" s="295">
        <v>391.09760415326849</v>
      </c>
      <c r="AT11" s="295">
        <v>409.38086458381372</v>
      </c>
      <c r="AU11" s="295">
        <v>502.12528502044017</v>
      </c>
      <c r="AV11" s="295">
        <v>594.53631269608411</v>
      </c>
      <c r="AW11" s="295">
        <v>742.59855259591359</v>
      </c>
      <c r="AX11" s="295">
        <v>873.39084079918644</v>
      </c>
      <c r="AY11" s="295">
        <v>994.27592592837107</v>
      </c>
      <c r="AZ11" s="295">
        <v>1146.3204165408222</v>
      </c>
      <c r="BA11" s="295">
        <v>1165.5072588551109</v>
      </c>
      <c r="BB11" s="295">
        <v>1202.8133241912358</v>
      </c>
      <c r="BC11" s="295">
        <v>1281.4961163305798</v>
      </c>
      <c r="BD11" s="295">
        <v>1279.9918809524067</v>
      </c>
      <c r="BE11" s="295">
        <v>1356.2867709418231</v>
      </c>
      <c r="BF11" s="295">
        <v>1443.6778667293152</v>
      </c>
      <c r="BG11" s="295">
        <v>1518.0160477223185</v>
      </c>
      <c r="BH11" s="295">
        <v>1534.1035840411666</v>
      </c>
      <c r="BI11" s="295">
        <v>1573.6497783077054</v>
      </c>
      <c r="BJ11" s="295">
        <v>1569.399493066983</v>
      </c>
      <c r="BK11" s="295">
        <v>1651.423974953819</v>
      </c>
      <c r="BL11" s="295">
        <v>1712.8482546142334</v>
      </c>
      <c r="BM11" s="295">
        <v>1852.2928656743059</v>
      </c>
      <c r="BN11" s="295">
        <v>1919.8664422082757</v>
      </c>
      <c r="BO11" s="295">
        <v>2095.6521498809607</v>
      </c>
      <c r="BP11" s="295">
        <v>2285.3339348161453</v>
      </c>
      <c r="BQ11" s="295">
        <v>2435.1674459398691</v>
      </c>
      <c r="BR11" s="295">
        <v>2675.7476072264008</v>
      </c>
      <c r="BS11" s="295">
        <v>2921.4314095265008</v>
      </c>
      <c r="BT11" s="295">
        <v>2991.1195978410419</v>
      </c>
      <c r="BU11" s="295">
        <v>3123.4576469567705</v>
      </c>
      <c r="BV11" s="295">
        <v>3123.2090847525737</v>
      </c>
      <c r="BW11" s="295">
        <v>3110.8388359425849</v>
      </c>
      <c r="BX11" s="295">
        <v>3036.6782580258409</v>
      </c>
      <c r="BY11" s="295">
        <v>3277.9400413010339</v>
      </c>
      <c r="BZ11" s="295">
        <v>3507.772279769792</v>
      </c>
      <c r="CA11" s="295">
        <v>3679.2995682940355</v>
      </c>
      <c r="CB11" s="295">
        <v>3848.5378723348676</v>
      </c>
      <c r="CC11" s="296">
        <v>4016.5729613299968</v>
      </c>
    </row>
    <row r="12" spans="1:81" ht="15" customHeight="1" x14ac:dyDescent="0.4">
      <c r="B12" s="59" t="s">
        <v>403</v>
      </c>
      <c r="C12" s="59"/>
      <c r="D12" s="295">
        <v>0</v>
      </c>
      <c r="E12" s="295">
        <v>0</v>
      </c>
      <c r="F12" s="295">
        <v>0</v>
      </c>
      <c r="G12" s="295">
        <v>0</v>
      </c>
      <c r="H12" s="295">
        <v>0</v>
      </c>
      <c r="I12" s="295">
        <v>0</v>
      </c>
      <c r="J12" s="295">
        <v>0</v>
      </c>
      <c r="K12" s="295">
        <v>0</v>
      </c>
      <c r="L12" s="295">
        <v>0</v>
      </c>
      <c r="M12" s="295">
        <v>0</v>
      </c>
      <c r="N12" s="295">
        <v>0</v>
      </c>
      <c r="O12" s="295">
        <v>0</v>
      </c>
      <c r="P12" s="295">
        <v>0</v>
      </c>
      <c r="Q12" s="295">
        <v>0</v>
      </c>
      <c r="R12" s="295">
        <v>0</v>
      </c>
      <c r="S12" s="295">
        <v>0</v>
      </c>
      <c r="T12" s="295">
        <v>0</v>
      </c>
      <c r="U12" s="295">
        <v>0</v>
      </c>
      <c r="V12" s="295">
        <v>0</v>
      </c>
      <c r="W12" s="295">
        <v>0</v>
      </c>
      <c r="X12" s="295">
        <v>0</v>
      </c>
      <c r="Y12" s="295">
        <v>0</v>
      </c>
      <c r="Z12" s="295">
        <v>0</v>
      </c>
      <c r="AA12" s="295">
        <v>0</v>
      </c>
      <c r="AB12" s="295">
        <v>0</v>
      </c>
      <c r="AC12" s="295">
        <v>0</v>
      </c>
      <c r="AD12" s="295">
        <v>0</v>
      </c>
      <c r="AE12" s="295">
        <v>0</v>
      </c>
      <c r="AF12" s="295" t="s">
        <v>439</v>
      </c>
      <c r="AG12" s="295" t="s">
        <v>439</v>
      </c>
      <c r="AH12" s="295">
        <v>0</v>
      </c>
      <c r="AI12" s="295">
        <v>0</v>
      </c>
      <c r="AJ12" s="295">
        <v>0</v>
      </c>
      <c r="AK12" s="295">
        <v>0</v>
      </c>
      <c r="AL12" s="295">
        <v>0</v>
      </c>
      <c r="AM12" s="295">
        <v>0</v>
      </c>
      <c r="AN12" s="295">
        <v>0</v>
      </c>
      <c r="AO12" s="295">
        <v>0</v>
      </c>
      <c r="AP12" s="295">
        <v>0</v>
      </c>
      <c r="AQ12" s="295">
        <v>0</v>
      </c>
      <c r="AR12" s="295">
        <v>0</v>
      </c>
      <c r="AS12" s="295">
        <v>0</v>
      </c>
      <c r="AT12" s="295">
        <v>0</v>
      </c>
      <c r="AU12" s="295">
        <v>27.301483958922798</v>
      </c>
      <c r="AV12" s="295">
        <v>31.403535426123302</v>
      </c>
      <c r="AW12" s="295">
        <v>38.953027923715609</v>
      </c>
      <c r="AX12" s="295">
        <v>45.891248694830281</v>
      </c>
      <c r="AY12" s="295">
        <v>52.851556234320952</v>
      </c>
      <c r="AZ12" s="295">
        <v>59.877862653860376</v>
      </c>
      <c r="BA12" s="295">
        <v>60.305106380603043</v>
      </c>
      <c r="BB12" s="295">
        <v>62.105453462028791</v>
      </c>
      <c r="BC12" s="295">
        <v>61.756395017051759</v>
      </c>
      <c r="BD12" s="295">
        <v>90.556569773332853</v>
      </c>
      <c r="BE12" s="295">
        <v>95.427624818562236</v>
      </c>
      <c r="BF12" s="295">
        <v>69.814232770331955</v>
      </c>
      <c r="BG12" s="295">
        <v>53.998374322432021</v>
      </c>
      <c r="BH12" s="295">
        <v>55.717067960683089</v>
      </c>
      <c r="BI12" s="295">
        <v>50.343435306263565</v>
      </c>
      <c r="BJ12" s="295">
        <v>53.907445636154904</v>
      </c>
      <c r="BK12" s="295">
        <v>59.193127334867022</v>
      </c>
      <c r="BL12" s="295">
        <v>60.792059958206629</v>
      </c>
      <c r="BM12" s="295">
        <v>62.386113294519902</v>
      </c>
      <c r="BN12" s="295">
        <v>57.459800956705294</v>
      </c>
      <c r="BO12" s="295">
        <v>51.489462200012156</v>
      </c>
      <c r="BP12" s="295">
        <v>54.633138674630551</v>
      </c>
      <c r="BQ12" s="295">
        <v>55.412506440661211</v>
      </c>
      <c r="BR12" s="295">
        <v>52.647934697770076</v>
      </c>
      <c r="BS12" s="295">
        <v>48.874534419601879</v>
      </c>
      <c r="BT12" s="295">
        <v>45.839926457676071</v>
      </c>
      <c r="BU12" s="295">
        <v>43.400817099575448</v>
      </c>
      <c r="BV12" s="295">
        <v>32.372407757019857</v>
      </c>
      <c r="BW12" s="295">
        <v>29.050883177712695</v>
      </c>
      <c r="BX12" s="295">
        <v>27.823533601646226</v>
      </c>
      <c r="BY12" s="295">
        <v>29.417298880361813</v>
      </c>
      <c r="BZ12" s="295">
        <v>30.502422742872863</v>
      </c>
      <c r="CA12" s="295">
        <v>31.111194480185688</v>
      </c>
      <c r="CB12" s="295">
        <v>32.069256071298717</v>
      </c>
      <c r="CC12" s="296">
        <v>33.708539441792297</v>
      </c>
    </row>
    <row r="13" spans="1:81" s="253" customFormat="1" ht="35.25" customHeight="1" thickBot="1" x14ac:dyDescent="0.4">
      <c r="B13" s="314" t="s">
        <v>555</v>
      </c>
      <c r="C13" s="315"/>
      <c r="D13" s="316">
        <v>0</v>
      </c>
      <c r="E13" s="316">
        <v>0</v>
      </c>
      <c r="F13" s="316">
        <v>0</v>
      </c>
      <c r="G13" s="316">
        <v>0</v>
      </c>
      <c r="H13" s="316">
        <v>0</v>
      </c>
      <c r="I13" s="316">
        <v>0</v>
      </c>
      <c r="J13" s="316">
        <v>0</v>
      </c>
      <c r="K13" s="316">
        <v>0</v>
      </c>
      <c r="L13" s="316">
        <v>0</v>
      </c>
      <c r="M13" s="316">
        <v>0</v>
      </c>
      <c r="N13" s="316">
        <v>0</v>
      </c>
      <c r="O13" s="316">
        <v>0</v>
      </c>
      <c r="P13" s="316">
        <v>0</v>
      </c>
      <c r="Q13" s="316">
        <v>0</v>
      </c>
      <c r="R13" s="316">
        <v>0</v>
      </c>
      <c r="S13" s="316">
        <v>0</v>
      </c>
      <c r="T13" s="316">
        <v>0</v>
      </c>
      <c r="U13" s="316">
        <v>0</v>
      </c>
      <c r="V13" s="316">
        <v>0</v>
      </c>
      <c r="W13" s="316">
        <v>0</v>
      </c>
      <c r="X13" s="316">
        <v>0</v>
      </c>
      <c r="Y13" s="316">
        <v>0</v>
      </c>
      <c r="Z13" s="316">
        <v>0</v>
      </c>
      <c r="AA13" s="316">
        <v>0</v>
      </c>
      <c r="AB13" s="316">
        <v>0</v>
      </c>
      <c r="AC13" s="316">
        <v>0</v>
      </c>
      <c r="AD13" s="316">
        <v>0</v>
      </c>
      <c r="AE13" s="316">
        <v>0</v>
      </c>
      <c r="AF13" s="316" t="s">
        <v>439</v>
      </c>
      <c r="AG13" s="316" t="s">
        <v>439</v>
      </c>
      <c r="AH13" s="316" t="s">
        <v>439</v>
      </c>
      <c r="AI13" s="316" t="s">
        <v>439</v>
      </c>
      <c r="AJ13" s="316" t="s">
        <v>439</v>
      </c>
      <c r="AK13" s="316" t="s">
        <v>439</v>
      </c>
      <c r="AL13" s="316" t="s">
        <v>439</v>
      </c>
      <c r="AM13" s="316" t="s">
        <v>439</v>
      </c>
      <c r="AN13" s="316" t="s">
        <v>439</v>
      </c>
      <c r="AO13" s="316" t="s">
        <v>439</v>
      </c>
      <c r="AP13" s="316" t="s">
        <v>439</v>
      </c>
      <c r="AQ13" s="316" t="s">
        <v>439</v>
      </c>
      <c r="AR13" s="316" t="s">
        <v>439</v>
      </c>
      <c r="AS13" s="316" t="s">
        <v>439</v>
      </c>
      <c r="AT13" s="316" t="s">
        <v>439</v>
      </c>
      <c r="AU13" s="316" t="s">
        <v>439</v>
      </c>
      <c r="AV13" s="316" t="s">
        <v>439</v>
      </c>
      <c r="AW13" s="316" t="s">
        <v>439</v>
      </c>
      <c r="AX13" s="316" t="s">
        <v>439</v>
      </c>
      <c r="AY13" s="316" t="s">
        <v>439</v>
      </c>
      <c r="AZ13" s="316" t="s">
        <v>439</v>
      </c>
      <c r="BA13" s="316" t="s">
        <v>439</v>
      </c>
      <c r="BB13" s="316" t="s">
        <v>439</v>
      </c>
      <c r="BC13" s="316" t="s">
        <v>439</v>
      </c>
      <c r="BD13" s="316" t="s">
        <v>439</v>
      </c>
      <c r="BE13" s="316">
        <v>2.1096757829592201E-2</v>
      </c>
      <c r="BF13" s="316">
        <v>3.3494322134956345E-2</v>
      </c>
      <c r="BG13" s="316">
        <v>0.32154996593846302</v>
      </c>
      <c r="BH13" s="316">
        <v>0.29433425949392167</v>
      </c>
      <c r="BI13" s="316">
        <v>0.32910346182036332</v>
      </c>
      <c r="BJ13" s="316">
        <v>0.37050183593106778</v>
      </c>
      <c r="BK13" s="316">
        <v>0.66650270184975346</v>
      </c>
      <c r="BL13" s="316">
        <v>0.37860153561621623</v>
      </c>
      <c r="BM13" s="316">
        <v>0.49220614357547882</v>
      </c>
      <c r="BN13" s="316">
        <v>0.56967383358613144</v>
      </c>
      <c r="BO13" s="316">
        <v>0.73985190529573552</v>
      </c>
      <c r="BP13" s="316">
        <v>0.99240426274893034</v>
      </c>
      <c r="BQ13" s="316">
        <v>1.1938782763190108</v>
      </c>
      <c r="BR13" s="316">
        <v>1.3387008976289017</v>
      </c>
      <c r="BS13" s="316">
        <v>1.4573954444262265</v>
      </c>
      <c r="BT13" s="316">
        <v>1.4900993564789848</v>
      </c>
      <c r="BU13" s="316">
        <v>1.5538349199566841</v>
      </c>
      <c r="BV13" s="316">
        <v>1.7910274853943824</v>
      </c>
      <c r="BW13" s="316">
        <v>2.2736678022648897</v>
      </c>
      <c r="BX13" s="316">
        <v>2.2190776354905277</v>
      </c>
      <c r="BY13" s="316">
        <v>2.3949350351902536</v>
      </c>
      <c r="BZ13" s="316">
        <v>2.5621477141959477</v>
      </c>
      <c r="CA13" s="316">
        <v>2.6867954734602715</v>
      </c>
      <c r="CB13" s="316">
        <v>2.8100386543412461</v>
      </c>
      <c r="CC13" s="317">
        <v>2.9329038476529732</v>
      </c>
    </row>
    <row r="14" spans="1:81" ht="40.5" customHeight="1" x14ac:dyDescent="0.4">
      <c r="A14" s="302"/>
      <c r="B14" s="303" t="s">
        <v>556</v>
      </c>
      <c r="C14" s="318"/>
      <c r="D14" s="305" t="s">
        <v>474</v>
      </c>
      <c r="E14" s="305" t="s">
        <v>475</v>
      </c>
      <c r="F14" s="305" t="s">
        <v>476</v>
      </c>
      <c r="G14" s="305" t="s">
        <v>477</v>
      </c>
      <c r="H14" s="305" t="s">
        <v>478</v>
      </c>
      <c r="I14" s="305" t="s">
        <v>479</v>
      </c>
      <c r="J14" s="305" t="s">
        <v>480</v>
      </c>
      <c r="K14" s="305" t="s">
        <v>481</v>
      </c>
      <c r="L14" s="305" t="s">
        <v>482</v>
      </c>
      <c r="M14" s="305" t="s">
        <v>483</v>
      </c>
      <c r="N14" s="305" t="s">
        <v>484</v>
      </c>
      <c r="O14" s="305" t="s">
        <v>485</v>
      </c>
      <c r="P14" s="305" t="s">
        <v>486</v>
      </c>
      <c r="Q14" s="305" t="s">
        <v>487</v>
      </c>
      <c r="R14" s="305" t="s">
        <v>488</v>
      </c>
      <c r="S14" s="305" t="s">
        <v>489</v>
      </c>
      <c r="T14" s="305" t="s">
        <v>490</v>
      </c>
      <c r="U14" s="305" t="s">
        <v>491</v>
      </c>
      <c r="V14" s="305" t="s">
        <v>492</v>
      </c>
      <c r="W14" s="305" t="s">
        <v>493</v>
      </c>
      <c r="X14" s="305" t="s">
        <v>494</v>
      </c>
      <c r="Y14" s="305" t="s">
        <v>495</v>
      </c>
      <c r="Z14" s="305" t="s">
        <v>496</v>
      </c>
      <c r="AA14" s="305" t="s">
        <v>497</v>
      </c>
      <c r="AB14" s="305" t="s">
        <v>498</v>
      </c>
      <c r="AC14" s="305" t="s">
        <v>499</v>
      </c>
      <c r="AD14" s="305" t="s">
        <v>500</v>
      </c>
      <c r="AE14" s="305" t="s">
        <v>501</v>
      </c>
      <c r="AF14" s="305" t="s">
        <v>502</v>
      </c>
      <c r="AG14" s="305" t="s">
        <v>503</v>
      </c>
      <c r="AH14" s="305" t="s">
        <v>504</v>
      </c>
      <c r="AI14" s="305" t="s">
        <v>505</v>
      </c>
      <c r="AJ14" s="305" t="s">
        <v>506</v>
      </c>
      <c r="AK14" s="305" t="s">
        <v>507</v>
      </c>
      <c r="AL14" s="305" t="s">
        <v>508</v>
      </c>
      <c r="AM14" s="305" t="s">
        <v>509</v>
      </c>
      <c r="AN14" s="305" t="s">
        <v>510</v>
      </c>
      <c r="AO14" s="305" t="s">
        <v>511</v>
      </c>
      <c r="AP14" s="305" t="s">
        <v>512</v>
      </c>
      <c r="AQ14" s="305" t="s">
        <v>513</v>
      </c>
      <c r="AR14" s="305" t="s">
        <v>514</v>
      </c>
      <c r="AS14" s="305" t="s">
        <v>515</v>
      </c>
      <c r="AT14" s="305" t="s">
        <v>516</v>
      </c>
      <c r="AU14" s="305" t="s">
        <v>517</v>
      </c>
      <c r="AV14" s="305" t="s">
        <v>518</v>
      </c>
      <c r="AW14" s="305" t="s">
        <v>519</v>
      </c>
      <c r="AX14" s="305" t="s">
        <v>520</v>
      </c>
      <c r="AY14" s="305" t="s">
        <v>521</v>
      </c>
      <c r="AZ14" s="305" t="s">
        <v>522</v>
      </c>
      <c r="BA14" s="305" t="s">
        <v>523</v>
      </c>
      <c r="BB14" s="305" t="s">
        <v>524</v>
      </c>
      <c r="BC14" s="305" t="s">
        <v>525</v>
      </c>
      <c r="BD14" s="305" t="s">
        <v>526</v>
      </c>
      <c r="BE14" s="305" t="s">
        <v>527</v>
      </c>
      <c r="BF14" s="305" t="s">
        <v>528</v>
      </c>
      <c r="BG14" s="305" t="s">
        <v>529</v>
      </c>
      <c r="BH14" s="305" t="s">
        <v>530</v>
      </c>
      <c r="BI14" s="305" t="s">
        <v>531</v>
      </c>
      <c r="BJ14" s="305" t="s">
        <v>532</v>
      </c>
      <c r="BK14" s="305" t="s">
        <v>533</v>
      </c>
      <c r="BL14" s="305" t="s">
        <v>534</v>
      </c>
      <c r="BM14" s="305" t="s">
        <v>535</v>
      </c>
      <c r="BN14" s="305" t="s">
        <v>536</v>
      </c>
      <c r="BO14" s="305" t="s">
        <v>537</v>
      </c>
      <c r="BP14" s="305" t="s">
        <v>538</v>
      </c>
      <c r="BQ14" s="305" t="s">
        <v>539</v>
      </c>
      <c r="BR14" s="305" t="s">
        <v>540</v>
      </c>
      <c r="BS14" s="305" t="s">
        <v>541</v>
      </c>
      <c r="BT14" s="305" t="s">
        <v>542</v>
      </c>
      <c r="BU14" s="305" t="s">
        <v>543</v>
      </c>
      <c r="BV14" s="305" t="s">
        <v>544</v>
      </c>
      <c r="BW14" s="305" t="s">
        <v>545</v>
      </c>
      <c r="BX14" s="305" t="s">
        <v>546</v>
      </c>
      <c r="BY14" s="305" t="s">
        <v>547</v>
      </c>
      <c r="BZ14" s="305" t="s">
        <v>548</v>
      </c>
      <c r="CA14" s="305" t="s">
        <v>549</v>
      </c>
      <c r="CB14" s="305" t="s">
        <v>550</v>
      </c>
      <c r="CC14" s="306" t="s">
        <v>551</v>
      </c>
    </row>
    <row r="15" spans="1:81" s="320" customFormat="1" ht="26.25" customHeight="1" x14ac:dyDescent="0.4">
      <c r="A15" s="319"/>
      <c r="B15" s="84" t="s">
        <v>129</v>
      </c>
      <c r="D15" s="292">
        <v>0</v>
      </c>
      <c r="E15" s="292">
        <v>0</v>
      </c>
      <c r="F15" s="292">
        <v>0</v>
      </c>
      <c r="G15" s="292">
        <v>0</v>
      </c>
      <c r="H15" s="292">
        <v>0</v>
      </c>
      <c r="I15" s="292">
        <v>0</v>
      </c>
      <c r="J15" s="292">
        <v>0</v>
      </c>
      <c r="K15" s="292">
        <v>0</v>
      </c>
      <c r="L15" s="292">
        <v>0</v>
      </c>
      <c r="M15" s="292">
        <v>0</v>
      </c>
      <c r="N15" s="292">
        <v>0</v>
      </c>
      <c r="O15" s="292">
        <v>0</v>
      </c>
      <c r="P15" s="292">
        <v>0</v>
      </c>
      <c r="Q15" s="292">
        <v>0</v>
      </c>
      <c r="R15" s="292">
        <v>0</v>
      </c>
      <c r="S15" s="292">
        <v>0</v>
      </c>
      <c r="T15" s="292">
        <v>0</v>
      </c>
      <c r="U15" s="292">
        <v>0</v>
      </c>
      <c r="V15" s="292">
        <v>0</v>
      </c>
      <c r="W15" s="292">
        <v>0</v>
      </c>
      <c r="X15" s="292">
        <v>0</v>
      </c>
      <c r="Y15" s="292">
        <v>0</v>
      </c>
      <c r="Z15" s="292">
        <v>0</v>
      </c>
      <c r="AA15" s="292">
        <v>0</v>
      </c>
      <c r="AB15" s="292">
        <v>0</v>
      </c>
      <c r="AC15" s="292">
        <v>0</v>
      </c>
      <c r="AD15" s="292">
        <v>0</v>
      </c>
      <c r="AE15" s="292">
        <v>0</v>
      </c>
      <c r="AF15" s="292">
        <v>0</v>
      </c>
      <c r="AG15" s="292">
        <v>0</v>
      </c>
      <c r="AH15" s="292">
        <v>0</v>
      </c>
      <c r="AI15" s="292">
        <v>0</v>
      </c>
      <c r="AJ15" s="292">
        <v>0</v>
      </c>
      <c r="AK15" s="292">
        <v>0</v>
      </c>
      <c r="AL15" s="292">
        <v>0</v>
      </c>
      <c r="AM15" s="292">
        <v>0</v>
      </c>
      <c r="AN15" s="292">
        <v>0</v>
      </c>
      <c r="AO15" s="292">
        <v>0</v>
      </c>
      <c r="AP15" s="292">
        <v>0</v>
      </c>
      <c r="AQ15" s="292">
        <v>0</v>
      </c>
      <c r="AR15" s="292">
        <v>0</v>
      </c>
      <c r="AS15" s="292">
        <v>0</v>
      </c>
      <c r="AT15" s="292">
        <v>0</v>
      </c>
      <c r="AU15" s="292">
        <v>0</v>
      </c>
      <c r="AV15" s="292">
        <v>0</v>
      </c>
      <c r="AW15" s="292">
        <v>0</v>
      </c>
      <c r="AX15" s="292">
        <v>0</v>
      </c>
      <c r="AY15" s="292">
        <v>0</v>
      </c>
      <c r="AZ15" s="292">
        <v>0</v>
      </c>
      <c r="BA15" s="292">
        <v>0</v>
      </c>
      <c r="BB15" s="292">
        <v>0</v>
      </c>
      <c r="BC15" s="292">
        <v>448</v>
      </c>
      <c r="BD15" s="292">
        <v>459</v>
      </c>
      <c r="BE15" s="292">
        <v>493</v>
      </c>
      <c r="BF15" s="292">
        <v>541</v>
      </c>
      <c r="BG15" s="292">
        <v>632</v>
      </c>
      <c r="BH15" s="292">
        <v>702</v>
      </c>
      <c r="BI15" s="292">
        <v>754</v>
      </c>
      <c r="BJ15" s="292">
        <v>803</v>
      </c>
      <c r="BK15" s="292">
        <v>852</v>
      </c>
      <c r="BL15" s="292">
        <v>907</v>
      </c>
      <c r="BM15" s="292">
        <v>961</v>
      </c>
      <c r="BN15" s="292">
        <v>1004</v>
      </c>
      <c r="BO15" s="292">
        <v>1032</v>
      </c>
      <c r="BP15" s="292">
        <v>1056</v>
      </c>
      <c r="BQ15" s="292">
        <v>1071</v>
      </c>
      <c r="BR15" s="292">
        <v>1108</v>
      </c>
      <c r="BS15" s="292">
        <v>1170</v>
      </c>
      <c r="BT15" s="292">
        <v>1210</v>
      </c>
      <c r="BU15" s="292">
        <v>1245</v>
      </c>
      <c r="BV15" s="292">
        <v>1219</v>
      </c>
      <c r="BW15" s="292">
        <v>1177</v>
      </c>
      <c r="BX15" s="292">
        <v>1207</v>
      </c>
      <c r="BY15" s="292">
        <v>1256</v>
      </c>
      <c r="BZ15" s="292">
        <v>1318</v>
      </c>
      <c r="CA15" s="292">
        <v>1376</v>
      </c>
      <c r="CB15" s="292">
        <v>1437</v>
      </c>
      <c r="CC15" s="293">
        <v>1489</v>
      </c>
    </row>
    <row r="16" spans="1:81" s="196" customFormat="1" x14ac:dyDescent="0.4">
      <c r="A16" s="294"/>
      <c r="B16" s="59" t="s">
        <v>306</v>
      </c>
      <c r="D16" s="295">
        <v>0</v>
      </c>
      <c r="E16" s="295">
        <v>0</v>
      </c>
      <c r="F16" s="295">
        <v>0</v>
      </c>
      <c r="G16" s="295">
        <v>0</v>
      </c>
      <c r="H16" s="295">
        <v>0</v>
      </c>
      <c r="I16" s="295">
        <v>0</v>
      </c>
      <c r="J16" s="295">
        <v>0</v>
      </c>
      <c r="K16" s="295">
        <v>0</v>
      </c>
      <c r="L16" s="295">
        <v>0</v>
      </c>
      <c r="M16" s="295">
        <v>0</v>
      </c>
      <c r="N16" s="295">
        <v>0</v>
      </c>
      <c r="O16" s="295">
        <v>0</v>
      </c>
      <c r="P16" s="295">
        <v>0</v>
      </c>
      <c r="Q16" s="295">
        <v>0</v>
      </c>
      <c r="R16" s="295">
        <v>0</v>
      </c>
      <c r="S16" s="295">
        <v>0</v>
      </c>
      <c r="T16" s="295">
        <v>0</v>
      </c>
      <c r="U16" s="295">
        <v>0</v>
      </c>
      <c r="V16" s="295">
        <v>0</v>
      </c>
      <c r="W16" s="295">
        <v>0</v>
      </c>
      <c r="X16" s="295">
        <v>0</v>
      </c>
      <c r="Y16" s="295">
        <v>0</v>
      </c>
      <c r="Z16" s="295">
        <v>0</v>
      </c>
      <c r="AA16" s="295">
        <v>0</v>
      </c>
      <c r="AB16" s="295">
        <v>0</v>
      </c>
      <c r="AC16" s="295">
        <v>0</v>
      </c>
      <c r="AD16" s="295">
        <v>0</v>
      </c>
      <c r="AE16" s="295">
        <v>0</v>
      </c>
      <c r="AF16" s="295">
        <v>0</v>
      </c>
      <c r="AG16" s="295">
        <v>0</v>
      </c>
      <c r="AH16" s="295">
        <v>6</v>
      </c>
      <c r="AI16" s="295">
        <v>6</v>
      </c>
      <c r="AJ16" s="295">
        <v>7</v>
      </c>
      <c r="AK16" s="295">
        <v>7</v>
      </c>
      <c r="AL16" s="295">
        <v>8</v>
      </c>
      <c r="AM16" s="295">
        <v>9</v>
      </c>
      <c r="AN16" s="295">
        <v>10</v>
      </c>
      <c r="AO16" s="295">
        <v>10</v>
      </c>
      <c r="AP16" s="295">
        <v>33</v>
      </c>
      <c r="AQ16" s="295">
        <v>76</v>
      </c>
      <c r="AR16" s="295">
        <v>104</v>
      </c>
      <c r="AS16" s="295">
        <v>118</v>
      </c>
      <c r="AT16" s="295">
        <v>130</v>
      </c>
      <c r="AU16" s="295">
        <v>152</v>
      </c>
      <c r="AV16" s="295">
        <v>182</v>
      </c>
      <c r="AW16" s="295">
        <v>220</v>
      </c>
      <c r="AX16" s="295">
        <v>263</v>
      </c>
      <c r="AY16" s="295">
        <v>326</v>
      </c>
      <c r="AZ16" s="295">
        <v>343</v>
      </c>
      <c r="BA16" s="295">
        <v>367</v>
      </c>
      <c r="BB16" s="295">
        <v>373</v>
      </c>
      <c r="BC16" s="295">
        <v>378</v>
      </c>
      <c r="BD16" s="295">
        <v>384</v>
      </c>
      <c r="BE16" s="295">
        <v>386</v>
      </c>
      <c r="BF16" s="295">
        <v>395</v>
      </c>
      <c r="BG16" s="295">
        <v>406</v>
      </c>
      <c r="BH16" s="295">
        <v>429</v>
      </c>
      <c r="BI16" s="295">
        <v>446</v>
      </c>
      <c r="BJ16" s="295">
        <v>458</v>
      </c>
      <c r="BK16" s="295">
        <v>471</v>
      </c>
      <c r="BL16" s="295">
        <v>492</v>
      </c>
      <c r="BM16" s="295">
        <v>521</v>
      </c>
      <c r="BN16" s="295">
        <v>553</v>
      </c>
      <c r="BO16" s="295">
        <v>584</v>
      </c>
      <c r="BP16" s="295">
        <v>618</v>
      </c>
      <c r="BQ16" s="295">
        <v>653</v>
      </c>
      <c r="BR16" s="295">
        <v>699</v>
      </c>
      <c r="BS16" s="295">
        <v>760</v>
      </c>
      <c r="BT16" s="295">
        <v>798</v>
      </c>
      <c r="BU16" s="295">
        <v>826</v>
      </c>
      <c r="BV16" s="295">
        <v>815</v>
      </c>
      <c r="BW16" s="295">
        <v>805</v>
      </c>
      <c r="BX16" s="295">
        <v>841</v>
      </c>
      <c r="BY16" s="295">
        <v>887</v>
      </c>
      <c r="BZ16" s="295">
        <v>944</v>
      </c>
      <c r="CA16" s="295">
        <v>996</v>
      </c>
      <c r="CB16" s="295">
        <v>1050</v>
      </c>
      <c r="CC16" s="296">
        <v>1094</v>
      </c>
    </row>
    <row r="17" spans="1:81" x14ac:dyDescent="0.4">
      <c r="B17" s="155" t="s">
        <v>404</v>
      </c>
      <c r="D17" s="295">
        <v>0</v>
      </c>
      <c r="E17" s="295">
        <v>0</v>
      </c>
      <c r="F17" s="295">
        <v>0</v>
      </c>
      <c r="G17" s="295">
        <v>0</v>
      </c>
      <c r="H17" s="295">
        <v>0</v>
      </c>
      <c r="I17" s="295">
        <v>0</v>
      </c>
      <c r="J17" s="295">
        <v>0</v>
      </c>
      <c r="K17" s="295">
        <v>0</v>
      </c>
      <c r="L17" s="295">
        <v>0</v>
      </c>
      <c r="M17" s="295">
        <v>0</v>
      </c>
      <c r="N17" s="295">
        <v>0</v>
      </c>
      <c r="O17" s="295">
        <v>0</v>
      </c>
      <c r="P17" s="295">
        <v>0</v>
      </c>
      <c r="Q17" s="295">
        <v>0</v>
      </c>
      <c r="R17" s="295">
        <v>0</v>
      </c>
      <c r="S17" s="295">
        <v>0</v>
      </c>
      <c r="T17" s="295">
        <v>0</v>
      </c>
      <c r="U17" s="295">
        <v>0</v>
      </c>
      <c r="V17" s="295">
        <v>0</v>
      </c>
      <c r="W17" s="295">
        <v>0</v>
      </c>
      <c r="X17" s="295">
        <v>0</v>
      </c>
      <c r="Y17" s="295">
        <v>0</v>
      </c>
      <c r="Z17" s="295">
        <v>0</v>
      </c>
      <c r="AA17" s="295">
        <v>0</v>
      </c>
      <c r="AB17" s="295">
        <v>0</v>
      </c>
      <c r="AC17" s="295">
        <v>0</v>
      </c>
      <c r="AD17" s="295">
        <v>0</v>
      </c>
      <c r="AE17" s="295">
        <v>0</v>
      </c>
      <c r="AF17" s="295">
        <v>0</v>
      </c>
      <c r="AG17" s="295">
        <v>0</v>
      </c>
      <c r="AH17" s="295">
        <v>0</v>
      </c>
      <c r="AI17" s="295">
        <v>0</v>
      </c>
      <c r="AJ17" s="295">
        <v>0</v>
      </c>
      <c r="AK17" s="295">
        <v>0</v>
      </c>
      <c r="AL17" s="295">
        <v>0</v>
      </c>
      <c r="AM17" s="295">
        <v>0</v>
      </c>
      <c r="AN17" s="295">
        <v>0</v>
      </c>
      <c r="AO17" s="295">
        <v>0</v>
      </c>
      <c r="AP17" s="295">
        <v>0</v>
      </c>
      <c r="AQ17" s="295">
        <v>0</v>
      </c>
      <c r="AR17" s="295">
        <v>0</v>
      </c>
      <c r="AS17" s="295">
        <v>0</v>
      </c>
      <c r="AT17" s="295">
        <v>0</v>
      </c>
      <c r="AU17" s="295">
        <v>0</v>
      </c>
      <c r="AV17" s="295">
        <v>0</v>
      </c>
      <c r="AW17" s="295">
        <v>0</v>
      </c>
      <c r="AX17" s="295">
        <v>0</v>
      </c>
      <c r="AY17" s="295">
        <v>0</v>
      </c>
      <c r="AZ17" s="295">
        <v>0</v>
      </c>
      <c r="BA17" s="295">
        <v>0</v>
      </c>
      <c r="BB17" s="295">
        <v>0</v>
      </c>
      <c r="BC17" s="295">
        <v>0</v>
      </c>
      <c r="BD17" s="295">
        <v>0</v>
      </c>
      <c r="BE17" s="295">
        <v>0</v>
      </c>
      <c r="BF17" s="295">
        <v>0</v>
      </c>
      <c r="BG17" s="295">
        <v>386</v>
      </c>
      <c r="BH17" s="295">
        <v>407</v>
      </c>
      <c r="BI17" s="295">
        <v>422</v>
      </c>
      <c r="BJ17" s="295">
        <v>432</v>
      </c>
      <c r="BK17" s="295">
        <v>442</v>
      </c>
      <c r="BL17" s="295">
        <v>462</v>
      </c>
      <c r="BM17" s="295">
        <v>491</v>
      </c>
      <c r="BN17" s="295">
        <v>523</v>
      </c>
      <c r="BO17" s="295">
        <v>558</v>
      </c>
      <c r="BP17" s="295">
        <v>595</v>
      </c>
      <c r="BQ17" s="295">
        <v>631</v>
      </c>
      <c r="BR17" s="295">
        <v>679</v>
      </c>
      <c r="BS17" s="295">
        <v>740</v>
      </c>
      <c r="BT17" s="295">
        <v>780</v>
      </c>
      <c r="BU17" s="295">
        <v>809</v>
      </c>
      <c r="BV17" s="295">
        <v>803</v>
      </c>
      <c r="BW17" s="295">
        <v>797</v>
      </c>
      <c r="BX17" s="295">
        <v>834</v>
      </c>
      <c r="BY17" s="295">
        <v>881</v>
      </c>
      <c r="BZ17" s="295">
        <v>937</v>
      </c>
      <c r="CA17" s="295">
        <v>989</v>
      </c>
      <c r="CB17" s="295">
        <v>1042</v>
      </c>
      <c r="CC17" s="296">
        <v>1086</v>
      </c>
    </row>
    <row r="18" spans="1:81" x14ac:dyDescent="0.4">
      <c r="B18" s="155" t="s">
        <v>403</v>
      </c>
      <c r="D18" s="295">
        <v>0</v>
      </c>
      <c r="E18" s="295">
        <v>0</v>
      </c>
      <c r="F18" s="295">
        <v>0</v>
      </c>
      <c r="G18" s="295">
        <v>0</v>
      </c>
      <c r="H18" s="295">
        <v>0</v>
      </c>
      <c r="I18" s="295">
        <v>0</v>
      </c>
      <c r="J18" s="295">
        <v>0</v>
      </c>
      <c r="K18" s="295">
        <v>0</v>
      </c>
      <c r="L18" s="295">
        <v>0</v>
      </c>
      <c r="M18" s="295">
        <v>0</v>
      </c>
      <c r="N18" s="295">
        <v>0</v>
      </c>
      <c r="O18" s="295">
        <v>0</v>
      </c>
      <c r="P18" s="295">
        <v>0</v>
      </c>
      <c r="Q18" s="295">
        <v>0</v>
      </c>
      <c r="R18" s="295">
        <v>0</v>
      </c>
      <c r="S18" s="295">
        <v>0</v>
      </c>
      <c r="T18" s="295">
        <v>0</v>
      </c>
      <c r="U18" s="295">
        <v>0</v>
      </c>
      <c r="V18" s="295">
        <v>0</v>
      </c>
      <c r="W18" s="295">
        <v>0</v>
      </c>
      <c r="X18" s="295">
        <v>0</v>
      </c>
      <c r="Y18" s="295">
        <v>0</v>
      </c>
      <c r="Z18" s="295">
        <v>0</v>
      </c>
      <c r="AA18" s="295">
        <v>0</v>
      </c>
      <c r="AB18" s="295">
        <v>0</v>
      </c>
      <c r="AC18" s="295">
        <v>0</v>
      </c>
      <c r="AD18" s="295">
        <v>0</v>
      </c>
      <c r="AE18" s="295">
        <v>0</v>
      </c>
      <c r="AF18" s="295">
        <v>0</v>
      </c>
      <c r="AG18" s="295">
        <v>0</v>
      </c>
      <c r="AH18" s="295">
        <v>0</v>
      </c>
      <c r="AI18" s="295">
        <v>0</v>
      </c>
      <c r="AJ18" s="295">
        <v>0</v>
      </c>
      <c r="AK18" s="295">
        <v>0</v>
      </c>
      <c r="AL18" s="295">
        <v>0</v>
      </c>
      <c r="AM18" s="295">
        <v>0</v>
      </c>
      <c r="AN18" s="295">
        <v>0</v>
      </c>
      <c r="AO18" s="295">
        <v>0</v>
      </c>
      <c r="AP18" s="295">
        <v>0</v>
      </c>
      <c r="AQ18" s="295">
        <v>0</v>
      </c>
      <c r="AR18" s="295">
        <v>0</v>
      </c>
      <c r="AS18" s="295">
        <v>0</v>
      </c>
      <c r="AT18" s="295">
        <v>0</v>
      </c>
      <c r="AU18" s="295">
        <v>0</v>
      </c>
      <c r="AV18" s="295">
        <v>0</v>
      </c>
      <c r="AW18" s="295">
        <v>0</v>
      </c>
      <c r="AX18" s="295">
        <v>0</v>
      </c>
      <c r="AY18" s="295">
        <v>0</v>
      </c>
      <c r="AZ18" s="295">
        <v>0</v>
      </c>
      <c r="BA18" s="295">
        <v>0</v>
      </c>
      <c r="BB18" s="295">
        <v>0</v>
      </c>
      <c r="BC18" s="295">
        <v>0</v>
      </c>
      <c r="BD18" s="295">
        <v>0</v>
      </c>
      <c r="BE18" s="295">
        <v>0</v>
      </c>
      <c r="BF18" s="295">
        <v>0</v>
      </c>
      <c r="BG18" s="295">
        <v>20</v>
      </c>
      <c r="BH18" s="295">
        <v>22</v>
      </c>
      <c r="BI18" s="295">
        <v>24</v>
      </c>
      <c r="BJ18" s="295">
        <v>26</v>
      </c>
      <c r="BK18" s="295">
        <v>28</v>
      </c>
      <c r="BL18" s="295">
        <v>30</v>
      </c>
      <c r="BM18" s="295">
        <v>31</v>
      </c>
      <c r="BN18" s="295">
        <v>30</v>
      </c>
      <c r="BO18" s="295">
        <v>26</v>
      </c>
      <c r="BP18" s="295">
        <v>22</v>
      </c>
      <c r="BQ18" s="295">
        <v>22</v>
      </c>
      <c r="BR18" s="295">
        <v>20</v>
      </c>
      <c r="BS18" s="295">
        <v>19</v>
      </c>
      <c r="BT18" s="295">
        <v>18</v>
      </c>
      <c r="BU18" s="295">
        <v>17</v>
      </c>
      <c r="BV18" s="295">
        <v>12</v>
      </c>
      <c r="BW18" s="295">
        <v>8</v>
      </c>
      <c r="BX18" s="295">
        <v>7</v>
      </c>
      <c r="BY18" s="295">
        <v>7</v>
      </c>
      <c r="BZ18" s="295">
        <v>7</v>
      </c>
      <c r="CA18" s="295">
        <v>7</v>
      </c>
      <c r="CB18" s="295">
        <v>8</v>
      </c>
      <c r="CC18" s="296">
        <v>8</v>
      </c>
    </row>
    <row r="19" spans="1:81" ht="25.5" customHeight="1" x14ac:dyDescent="0.4">
      <c r="B19" s="59" t="s">
        <v>307</v>
      </c>
      <c r="D19" s="295">
        <v>0</v>
      </c>
      <c r="E19" s="295">
        <v>0</v>
      </c>
      <c r="F19" s="295">
        <v>0</v>
      </c>
      <c r="G19" s="295">
        <v>0</v>
      </c>
      <c r="H19" s="295">
        <v>0</v>
      </c>
      <c r="I19" s="295">
        <v>0</v>
      </c>
      <c r="J19" s="295">
        <v>0</v>
      </c>
      <c r="K19" s="295">
        <v>0</v>
      </c>
      <c r="L19" s="295">
        <v>0</v>
      </c>
      <c r="M19" s="295">
        <v>0</v>
      </c>
      <c r="N19" s="295">
        <v>0</v>
      </c>
      <c r="O19" s="295">
        <v>0</v>
      </c>
      <c r="P19" s="295">
        <v>0</v>
      </c>
      <c r="Q19" s="295">
        <v>0</v>
      </c>
      <c r="R19" s="295">
        <v>0</v>
      </c>
      <c r="S19" s="295">
        <v>0</v>
      </c>
      <c r="T19" s="295">
        <v>0</v>
      </c>
      <c r="U19" s="295">
        <v>0</v>
      </c>
      <c r="V19" s="295">
        <v>0</v>
      </c>
      <c r="W19" s="295">
        <v>0</v>
      </c>
      <c r="X19" s="295">
        <v>0</v>
      </c>
      <c r="Y19" s="295">
        <v>0</v>
      </c>
      <c r="Z19" s="295">
        <v>0</v>
      </c>
      <c r="AA19" s="295">
        <v>0</v>
      </c>
      <c r="AB19" s="295">
        <v>0</v>
      </c>
      <c r="AC19" s="295">
        <v>0</v>
      </c>
      <c r="AD19" s="295">
        <v>0</v>
      </c>
      <c r="AE19" s="295">
        <v>0</v>
      </c>
      <c r="AF19" s="295">
        <v>0</v>
      </c>
      <c r="AG19" s="295">
        <v>0</v>
      </c>
      <c r="AH19" s="295">
        <v>0</v>
      </c>
      <c r="AI19" s="295">
        <v>0</v>
      </c>
      <c r="AJ19" s="295">
        <v>0</v>
      </c>
      <c r="AK19" s="295">
        <v>0</v>
      </c>
      <c r="AL19" s="295">
        <v>0</v>
      </c>
      <c r="AM19" s="295">
        <v>0</v>
      </c>
      <c r="AN19" s="295">
        <v>0</v>
      </c>
      <c r="AO19" s="295">
        <v>0</v>
      </c>
      <c r="AP19" s="295">
        <v>0</v>
      </c>
      <c r="AQ19" s="295">
        <v>0</v>
      </c>
      <c r="AR19" s="295">
        <v>0</v>
      </c>
      <c r="AS19" s="295">
        <v>0</v>
      </c>
      <c r="AT19" s="295">
        <v>0</v>
      </c>
      <c r="AU19" s="295">
        <v>0</v>
      </c>
      <c r="AV19" s="295">
        <v>0</v>
      </c>
      <c r="AW19" s="295">
        <v>0</v>
      </c>
      <c r="AX19" s="295">
        <v>0</v>
      </c>
      <c r="AY19" s="295">
        <v>0</v>
      </c>
      <c r="AZ19" s="295">
        <v>0</v>
      </c>
      <c r="BA19" s="295">
        <v>0</v>
      </c>
      <c r="BB19" s="295">
        <v>0</v>
      </c>
      <c r="BC19" s="295">
        <v>0</v>
      </c>
      <c r="BD19" s="295">
        <v>0</v>
      </c>
      <c r="BE19" s="295">
        <v>0</v>
      </c>
      <c r="BF19" s="295">
        <v>0</v>
      </c>
      <c r="BG19" s="295">
        <v>226</v>
      </c>
      <c r="BH19" s="295">
        <v>273</v>
      </c>
      <c r="BI19" s="295">
        <v>308</v>
      </c>
      <c r="BJ19" s="295">
        <v>345</v>
      </c>
      <c r="BK19" s="295">
        <v>381</v>
      </c>
      <c r="BL19" s="295">
        <v>414</v>
      </c>
      <c r="BM19" s="295">
        <v>439</v>
      </c>
      <c r="BN19" s="295">
        <v>451</v>
      </c>
      <c r="BO19" s="295">
        <v>448</v>
      </c>
      <c r="BP19" s="295">
        <v>438</v>
      </c>
      <c r="BQ19" s="295">
        <v>418</v>
      </c>
      <c r="BR19" s="295">
        <v>409</v>
      </c>
      <c r="BS19" s="295">
        <v>411</v>
      </c>
      <c r="BT19" s="295">
        <v>412</v>
      </c>
      <c r="BU19" s="295">
        <v>419</v>
      </c>
      <c r="BV19" s="295">
        <v>404</v>
      </c>
      <c r="BW19" s="295">
        <v>372</v>
      </c>
      <c r="BX19" s="295">
        <v>366</v>
      </c>
      <c r="BY19" s="295">
        <v>368</v>
      </c>
      <c r="BZ19" s="295">
        <v>374</v>
      </c>
      <c r="CA19" s="295">
        <v>380</v>
      </c>
      <c r="CB19" s="295">
        <v>387</v>
      </c>
      <c r="CC19" s="296">
        <v>395</v>
      </c>
    </row>
    <row r="20" spans="1:81" x14ac:dyDescent="0.4">
      <c r="B20" s="155" t="s">
        <v>404</v>
      </c>
      <c r="D20" s="295">
        <v>0</v>
      </c>
      <c r="E20" s="295">
        <v>0</v>
      </c>
      <c r="F20" s="295">
        <v>0</v>
      </c>
      <c r="G20" s="295">
        <v>0</v>
      </c>
      <c r="H20" s="295">
        <v>0</v>
      </c>
      <c r="I20" s="295">
        <v>0</v>
      </c>
      <c r="J20" s="295">
        <v>0</v>
      </c>
      <c r="K20" s="295">
        <v>0</v>
      </c>
      <c r="L20" s="295">
        <v>0</v>
      </c>
      <c r="M20" s="295">
        <v>0</v>
      </c>
      <c r="N20" s="295">
        <v>0</v>
      </c>
      <c r="O20" s="295">
        <v>0</v>
      </c>
      <c r="P20" s="295">
        <v>0</v>
      </c>
      <c r="Q20" s="295">
        <v>0</v>
      </c>
      <c r="R20" s="295">
        <v>0</v>
      </c>
      <c r="S20" s="295">
        <v>0</v>
      </c>
      <c r="T20" s="295">
        <v>0</v>
      </c>
      <c r="U20" s="295">
        <v>0</v>
      </c>
      <c r="V20" s="295">
        <v>0</v>
      </c>
      <c r="W20" s="295">
        <v>0</v>
      </c>
      <c r="X20" s="295">
        <v>0</v>
      </c>
      <c r="Y20" s="295">
        <v>0</v>
      </c>
      <c r="Z20" s="295">
        <v>0</v>
      </c>
      <c r="AA20" s="295">
        <v>0</v>
      </c>
      <c r="AB20" s="295">
        <v>0</v>
      </c>
      <c r="AC20" s="295">
        <v>0</v>
      </c>
      <c r="AD20" s="295">
        <v>0</v>
      </c>
      <c r="AE20" s="295">
        <v>0</v>
      </c>
      <c r="AF20" s="295">
        <v>0</v>
      </c>
      <c r="AG20" s="295">
        <v>0</v>
      </c>
      <c r="AH20" s="295">
        <v>0</v>
      </c>
      <c r="AI20" s="295">
        <v>0</v>
      </c>
      <c r="AJ20" s="295">
        <v>0</v>
      </c>
      <c r="AK20" s="295">
        <v>0</v>
      </c>
      <c r="AL20" s="295">
        <v>0</v>
      </c>
      <c r="AM20" s="295">
        <v>0</v>
      </c>
      <c r="AN20" s="295">
        <v>0</v>
      </c>
      <c r="AO20" s="295">
        <v>0</v>
      </c>
      <c r="AP20" s="295">
        <v>0</v>
      </c>
      <c r="AQ20" s="295">
        <v>0</v>
      </c>
      <c r="AR20" s="295">
        <v>0</v>
      </c>
      <c r="AS20" s="295">
        <v>0</v>
      </c>
      <c r="AT20" s="295">
        <v>0</v>
      </c>
      <c r="AU20" s="295">
        <v>0</v>
      </c>
      <c r="AV20" s="295">
        <v>0</v>
      </c>
      <c r="AW20" s="295">
        <v>0</v>
      </c>
      <c r="AX20" s="295">
        <v>0</v>
      </c>
      <c r="AY20" s="295">
        <v>0</v>
      </c>
      <c r="AZ20" s="295">
        <v>0</v>
      </c>
      <c r="BA20" s="295">
        <v>0</v>
      </c>
      <c r="BB20" s="295">
        <v>0</v>
      </c>
      <c r="BC20" s="295">
        <v>0</v>
      </c>
      <c r="BD20" s="295">
        <v>0</v>
      </c>
      <c r="BE20" s="295">
        <v>0</v>
      </c>
      <c r="BF20" s="295">
        <v>0</v>
      </c>
      <c r="BG20" s="295">
        <v>69</v>
      </c>
      <c r="BH20" s="295">
        <v>60</v>
      </c>
      <c r="BI20" s="295">
        <v>53</v>
      </c>
      <c r="BJ20" s="295">
        <v>52</v>
      </c>
      <c r="BK20" s="295">
        <v>54</v>
      </c>
      <c r="BL20" s="295">
        <v>57</v>
      </c>
      <c r="BM20" s="295">
        <v>59</v>
      </c>
      <c r="BN20" s="295">
        <v>61</v>
      </c>
      <c r="BO20" s="295">
        <v>57</v>
      </c>
      <c r="BP20" s="295">
        <v>55</v>
      </c>
      <c r="BQ20" s="295">
        <v>44</v>
      </c>
      <c r="BR20" s="295">
        <v>52</v>
      </c>
      <c r="BS20" s="295">
        <v>52</v>
      </c>
      <c r="BT20" s="295">
        <v>65</v>
      </c>
      <c r="BU20" s="295">
        <v>75</v>
      </c>
      <c r="BV20" s="295">
        <v>91</v>
      </c>
      <c r="BW20" s="295">
        <v>79</v>
      </c>
      <c r="BX20" s="295">
        <v>82</v>
      </c>
      <c r="BY20" s="295">
        <v>86</v>
      </c>
      <c r="BZ20" s="295">
        <v>91</v>
      </c>
      <c r="CA20" s="295">
        <v>96</v>
      </c>
      <c r="CB20" s="295">
        <v>100</v>
      </c>
      <c r="CC20" s="296">
        <v>104</v>
      </c>
    </row>
    <row r="21" spans="1:81" ht="15" customHeight="1" x14ac:dyDescent="0.4">
      <c r="B21" s="155" t="s">
        <v>403</v>
      </c>
      <c r="D21" s="295">
        <v>0</v>
      </c>
      <c r="E21" s="295">
        <v>0</v>
      </c>
      <c r="F21" s="295">
        <v>0</v>
      </c>
      <c r="G21" s="295">
        <v>0</v>
      </c>
      <c r="H21" s="295">
        <v>0</v>
      </c>
      <c r="I21" s="295">
        <v>0</v>
      </c>
      <c r="J21" s="295">
        <v>0</v>
      </c>
      <c r="K21" s="295">
        <v>0</v>
      </c>
      <c r="L21" s="295">
        <v>0</v>
      </c>
      <c r="M21" s="295">
        <v>0</v>
      </c>
      <c r="N21" s="295">
        <v>0</v>
      </c>
      <c r="O21" s="295">
        <v>0</v>
      </c>
      <c r="P21" s="295">
        <v>0</v>
      </c>
      <c r="Q21" s="295">
        <v>0</v>
      </c>
      <c r="R21" s="295">
        <v>0</v>
      </c>
      <c r="S21" s="295">
        <v>0</v>
      </c>
      <c r="T21" s="295">
        <v>0</v>
      </c>
      <c r="U21" s="295">
        <v>0</v>
      </c>
      <c r="V21" s="295">
        <v>0</v>
      </c>
      <c r="W21" s="295">
        <v>0</v>
      </c>
      <c r="X21" s="295">
        <v>0</v>
      </c>
      <c r="Y21" s="295">
        <v>0</v>
      </c>
      <c r="Z21" s="295">
        <v>0</v>
      </c>
      <c r="AA21" s="295">
        <v>0</v>
      </c>
      <c r="AB21" s="295">
        <v>0</v>
      </c>
      <c r="AC21" s="295">
        <v>0</v>
      </c>
      <c r="AD21" s="295">
        <v>0</v>
      </c>
      <c r="AE21" s="295">
        <v>0</v>
      </c>
      <c r="AF21" s="295">
        <v>0</v>
      </c>
      <c r="AG21" s="295">
        <v>0</v>
      </c>
      <c r="AH21" s="295">
        <v>0</v>
      </c>
      <c r="AI21" s="295">
        <v>0</v>
      </c>
      <c r="AJ21" s="295">
        <v>0</v>
      </c>
      <c r="AK21" s="295">
        <v>0</v>
      </c>
      <c r="AL21" s="295">
        <v>0</v>
      </c>
      <c r="AM21" s="295">
        <v>0</v>
      </c>
      <c r="AN21" s="295">
        <v>0</v>
      </c>
      <c r="AO21" s="295">
        <v>0</v>
      </c>
      <c r="AP21" s="295">
        <v>0</v>
      </c>
      <c r="AQ21" s="295">
        <v>0</v>
      </c>
      <c r="AR21" s="295">
        <v>0</v>
      </c>
      <c r="AS21" s="295">
        <v>0</v>
      </c>
      <c r="AT21" s="295">
        <v>0</v>
      </c>
      <c r="AU21" s="295">
        <v>0</v>
      </c>
      <c r="AV21" s="295">
        <v>0</v>
      </c>
      <c r="AW21" s="295">
        <v>0</v>
      </c>
      <c r="AX21" s="295">
        <v>0</v>
      </c>
      <c r="AY21" s="295">
        <v>0</v>
      </c>
      <c r="AZ21" s="295">
        <v>0</v>
      </c>
      <c r="BA21" s="295">
        <v>0</v>
      </c>
      <c r="BB21" s="295">
        <v>0</v>
      </c>
      <c r="BC21" s="295">
        <v>0</v>
      </c>
      <c r="BD21" s="295">
        <v>0</v>
      </c>
      <c r="BE21" s="295">
        <v>0</v>
      </c>
      <c r="BF21" s="295">
        <v>0</v>
      </c>
      <c r="BG21" s="295">
        <v>158</v>
      </c>
      <c r="BH21" s="295">
        <v>213</v>
      </c>
      <c r="BI21" s="295">
        <v>255</v>
      </c>
      <c r="BJ21" s="295">
        <v>292</v>
      </c>
      <c r="BK21" s="295">
        <v>327</v>
      </c>
      <c r="BL21" s="295">
        <v>357</v>
      </c>
      <c r="BM21" s="295">
        <v>381</v>
      </c>
      <c r="BN21" s="295">
        <v>390</v>
      </c>
      <c r="BO21" s="295">
        <v>391</v>
      </c>
      <c r="BP21" s="295">
        <v>383</v>
      </c>
      <c r="BQ21" s="295">
        <v>374</v>
      </c>
      <c r="BR21" s="295">
        <v>358</v>
      </c>
      <c r="BS21" s="295">
        <v>359</v>
      </c>
      <c r="BT21" s="295">
        <v>347</v>
      </c>
      <c r="BU21" s="295">
        <v>344</v>
      </c>
      <c r="BV21" s="295">
        <v>313</v>
      </c>
      <c r="BW21" s="295">
        <v>293</v>
      </c>
      <c r="BX21" s="295">
        <v>285</v>
      </c>
      <c r="BY21" s="295">
        <v>282</v>
      </c>
      <c r="BZ21" s="295">
        <v>283</v>
      </c>
      <c r="CA21" s="295">
        <v>284</v>
      </c>
      <c r="CB21" s="295">
        <v>286</v>
      </c>
      <c r="CC21" s="296">
        <v>291</v>
      </c>
    </row>
    <row r="22" spans="1:81" ht="25.5" customHeight="1" x14ac:dyDescent="0.4">
      <c r="B22" s="155" t="s">
        <v>555</v>
      </c>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5"/>
      <c r="BD22" s="295"/>
      <c r="BE22" s="295"/>
      <c r="BF22" s="295"/>
      <c r="BG22" s="295">
        <v>0</v>
      </c>
      <c r="BH22" s="295">
        <v>0</v>
      </c>
      <c r="BI22" s="295">
        <v>0</v>
      </c>
      <c r="BJ22" s="295">
        <v>0</v>
      </c>
      <c r="BK22" s="295">
        <v>0</v>
      </c>
      <c r="BL22" s="295">
        <v>0</v>
      </c>
      <c r="BM22" s="295">
        <v>0</v>
      </c>
      <c r="BN22" s="295">
        <v>0</v>
      </c>
      <c r="BO22" s="295">
        <v>0</v>
      </c>
      <c r="BP22" s="295">
        <v>0</v>
      </c>
      <c r="BQ22" s="295">
        <v>0</v>
      </c>
      <c r="BR22" s="295">
        <v>0</v>
      </c>
      <c r="BS22" s="295">
        <v>0</v>
      </c>
      <c r="BT22" s="295">
        <v>0</v>
      </c>
      <c r="BU22" s="295">
        <v>0</v>
      </c>
      <c r="BV22" s="295">
        <v>1</v>
      </c>
      <c r="BW22" s="295">
        <v>1</v>
      </c>
      <c r="BX22" s="295">
        <v>1</v>
      </c>
      <c r="BY22" s="295">
        <v>1</v>
      </c>
      <c r="BZ22" s="295">
        <v>2</v>
      </c>
      <c r="CA22" s="295">
        <v>2</v>
      </c>
      <c r="CB22" s="295">
        <v>2</v>
      </c>
      <c r="CC22" s="296">
        <v>2</v>
      </c>
    </row>
    <row r="23" spans="1:81" ht="15" customHeight="1" thickBot="1" x14ac:dyDescent="0.45">
      <c r="A23" s="311"/>
      <c r="B23" s="321"/>
      <c r="C23" s="311"/>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6"/>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1"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2"/>
      <c r="BW1" s="252"/>
      <c r="BX1" s="252"/>
    </row>
    <row r="2" spans="1:81" x14ac:dyDescent="0.4">
      <c r="A2" s="44" t="s">
        <v>45</v>
      </c>
      <c r="B2" s="18" t="s">
        <v>557</v>
      </c>
      <c r="C2" s="254"/>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257"/>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4" customHeight="1" x14ac:dyDescent="0.4">
      <c r="A4" s="35"/>
      <c r="B4" s="75" t="s">
        <v>129</v>
      </c>
      <c r="C4" s="262"/>
      <c r="D4" s="292">
        <v>0</v>
      </c>
      <c r="E4" s="292">
        <v>0</v>
      </c>
      <c r="F4" s="292">
        <v>0</v>
      </c>
      <c r="G4" s="292">
        <v>0</v>
      </c>
      <c r="H4" s="292">
        <v>0</v>
      </c>
      <c r="I4" s="292">
        <v>0</v>
      </c>
      <c r="J4" s="292">
        <v>0</v>
      </c>
      <c r="K4" s="292">
        <v>0</v>
      </c>
      <c r="L4" s="292">
        <v>0</v>
      </c>
      <c r="M4" s="292">
        <v>0</v>
      </c>
      <c r="N4" s="292">
        <v>0</v>
      </c>
      <c r="O4" s="292">
        <v>0</v>
      </c>
      <c r="P4" s="292">
        <v>0</v>
      </c>
      <c r="Q4" s="292">
        <v>0</v>
      </c>
      <c r="R4" s="292">
        <v>0</v>
      </c>
      <c r="S4" s="292">
        <v>0</v>
      </c>
      <c r="T4" s="292">
        <v>0</v>
      </c>
      <c r="U4" s="292">
        <v>0</v>
      </c>
      <c r="V4" s="292">
        <v>0</v>
      </c>
      <c r="W4" s="292">
        <v>0</v>
      </c>
      <c r="X4" s="292">
        <v>0</v>
      </c>
      <c r="Y4" s="292">
        <v>0</v>
      </c>
      <c r="Z4" s="292">
        <v>18</v>
      </c>
      <c r="AA4" s="292">
        <v>21</v>
      </c>
      <c r="AB4" s="292">
        <v>27</v>
      </c>
      <c r="AC4" s="292">
        <v>33</v>
      </c>
      <c r="AD4" s="292">
        <v>99</v>
      </c>
      <c r="AE4" s="292">
        <v>137</v>
      </c>
      <c r="AF4" s="292">
        <v>148</v>
      </c>
      <c r="AG4" s="292">
        <v>369</v>
      </c>
      <c r="AH4" s="292">
        <v>386</v>
      </c>
      <c r="AI4" s="292">
        <v>445</v>
      </c>
      <c r="AJ4" s="292">
        <v>599</v>
      </c>
      <c r="AK4" s="292">
        <v>890.6</v>
      </c>
      <c r="AL4" s="292">
        <v>1083</v>
      </c>
      <c r="AM4" s="292">
        <v>1218</v>
      </c>
      <c r="AN4" s="292">
        <v>1354</v>
      </c>
      <c r="AO4" s="292">
        <v>1479</v>
      </c>
      <c r="AP4" s="292">
        <v>1635</v>
      </c>
      <c r="AQ4" s="292">
        <v>1701</v>
      </c>
      <c r="AR4" s="292">
        <v>1365.134</v>
      </c>
      <c r="AS4" s="292">
        <v>1699.6620000000003</v>
      </c>
      <c r="AT4" s="292">
        <v>2122.81</v>
      </c>
      <c r="AU4" s="292">
        <v>1404.1669999999999</v>
      </c>
      <c r="AV4" s="292">
        <v>1692.576</v>
      </c>
      <c r="AW4" s="292">
        <v>1939.9</v>
      </c>
      <c r="AX4" s="292">
        <v>2077.2112939999997</v>
      </c>
      <c r="AY4" s="292">
        <v>2188.670932</v>
      </c>
      <c r="AZ4" s="292">
        <v>2310.6117920000006</v>
      </c>
      <c r="BA4" s="292">
        <v>2394.678625</v>
      </c>
      <c r="BB4" s="292">
        <v>2452.404614999999</v>
      </c>
      <c r="BC4" s="292">
        <v>2510.8873257930913</v>
      </c>
      <c r="BD4" s="292">
        <v>2574.5184790181656</v>
      </c>
      <c r="BE4" s="292">
        <v>2685.8228541801273</v>
      </c>
      <c r="BF4" s="292">
        <v>2833.9392983749794</v>
      </c>
      <c r="BG4" s="292">
        <v>3226.13099526</v>
      </c>
      <c r="BH4" s="292">
        <v>3556.9849629183473</v>
      </c>
      <c r="BI4" s="292">
        <v>3774.089575</v>
      </c>
      <c r="BJ4" s="292">
        <v>3941.0267050000002</v>
      </c>
      <c r="BK4" s="292">
        <v>4026.6875790000004</v>
      </c>
      <c r="BL4" s="292">
        <f t="shared" ref="BL4:CC4" si="0">SUM(BL6:BL15)</f>
        <v>4234.4436619999997</v>
      </c>
      <c r="BM4" s="292">
        <f t="shared" si="0"/>
        <v>4697.6782249999997</v>
      </c>
      <c r="BN4" s="292">
        <f t="shared" si="0"/>
        <v>4924.7733250000001</v>
      </c>
      <c r="BO4" s="292">
        <f t="shared" si="0"/>
        <v>4918.3788950000007</v>
      </c>
      <c r="BP4" s="292">
        <f t="shared" si="0"/>
        <v>4911.948089999999</v>
      </c>
      <c r="BQ4" s="292">
        <f t="shared" si="0"/>
        <v>0</v>
      </c>
      <c r="BR4" s="292">
        <f t="shared" si="0"/>
        <v>0</v>
      </c>
      <c r="BS4" s="292">
        <f t="shared" si="0"/>
        <v>0</v>
      </c>
      <c r="BT4" s="292">
        <f t="shared" si="0"/>
        <v>0</v>
      </c>
      <c r="BU4" s="292">
        <f t="shared" si="0"/>
        <v>0</v>
      </c>
      <c r="BV4" s="292">
        <f t="shared" si="0"/>
        <v>0</v>
      </c>
      <c r="BW4" s="292">
        <f t="shared" si="0"/>
        <v>0</v>
      </c>
      <c r="BX4" s="292">
        <f t="shared" si="0"/>
        <v>0</v>
      </c>
      <c r="BY4" s="292">
        <f t="shared" si="0"/>
        <v>0</v>
      </c>
      <c r="BZ4" s="292">
        <f t="shared" si="0"/>
        <v>0</v>
      </c>
      <c r="CA4" s="292">
        <f t="shared" si="0"/>
        <v>0</v>
      </c>
      <c r="CB4" s="292">
        <f t="shared" si="0"/>
        <v>0</v>
      </c>
      <c r="CC4" s="293">
        <f t="shared" si="0"/>
        <v>0</v>
      </c>
    </row>
    <row r="5" spans="1:81" ht="26.25" customHeight="1" x14ac:dyDescent="0.4">
      <c r="A5" s="60"/>
      <c r="B5" s="49" t="s">
        <v>558</v>
      </c>
      <c r="C5" s="324"/>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296"/>
    </row>
    <row r="6" spans="1:81" x14ac:dyDescent="0.4">
      <c r="A6" s="325"/>
      <c r="B6" s="59" t="s">
        <v>559</v>
      </c>
      <c r="C6" s="324"/>
      <c r="D6" s="295">
        <v>0</v>
      </c>
      <c r="E6" s="295">
        <v>0</v>
      </c>
      <c r="F6" s="295">
        <v>0</v>
      </c>
      <c r="G6" s="295">
        <v>0</v>
      </c>
      <c r="H6" s="295">
        <v>0</v>
      </c>
      <c r="I6" s="295">
        <v>0</v>
      </c>
      <c r="J6" s="295">
        <v>0</v>
      </c>
      <c r="K6" s="295">
        <v>0</v>
      </c>
      <c r="L6" s="295">
        <v>0</v>
      </c>
      <c r="M6" s="295">
        <v>0</v>
      </c>
      <c r="N6" s="295">
        <v>0</v>
      </c>
      <c r="O6" s="295">
        <v>0</v>
      </c>
      <c r="P6" s="295">
        <v>0</v>
      </c>
      <c r="Q6" s="295">
        <v>0</v>
      </c>
      <c r="R6" s="295">
        <v>0</v>
      </c>
      <c r="S6" s="295">
        <v>0</v>
      </c>
      <c r="T6" s="295">
        <v>0</v>
      </c>
      <c r="U6" s="295">
        <v>0</v>
      </c>
      <c r="V6" s="295">
        <v>0</v>
      </c>
      <c r="W6" s="295">
        <v>0</v>
      </c>
      <c r="X6" s="295">
        <v>0</v>
      </c>
      <c r="Y6" s="295">
        <v>0</v>
      </c>
      <c r="Z6" s="295">
        <v>0</v>
      </c>
      <c r="AA6" s="295">
        <v>0</v>
      </c>
      <c r="AB6" s="295">
        <v>0</v>
      </c>
      <c r="AC6" s="295">
        <v>0</v>
      </c>
      <c r="AD6" s="295">
        <v>0</v>
      </c>
      <c r="AE6" s="295">
        <v>0</v>
      </c>
      <c r="AF6" s="295">
        <v>0</v>
      </c>
      <c r="AG6" s="295">
        <v>0</v>
      </c>
      <c r="AH6" s="295">
        <v>0</v>
      </c>
      <c r="AI6" s="295">
        <v>0</v>
      </c>
      <c r="AJ6" s="295">
        <v>0</v>
      </c>
      <c r="AK6" s="295">
        <v>0</v>
      </c>
      <c r="AL6" s="295">
        <v>0</v>
      </c>
      <c r="AM6" s="295">
        <v>0</v>
      </c>
      <c r="AN6" s="295">
        <v>0</v>
      </c>
      <c r="AO6" s="295">
        <v>0</v>
      </c>
      <c r="AP6" s="295">
        <v>0</v>
      </c>
      <c r="AQ6" s="295">
        <v>0</v>
      </c>
      <c r="AR6" s="295">
        <v>0</v>
      </c>
      <c r="AS6" s="295">
        <v>0</v>
      </c>
      <c r="AT6" s="295">
        <v>0</v>
      </c>
      <c r="AU6" s="295">
        <v>0</v>
      </c>
      <c r="AV6" s="295">
        <v>0</v>
      </c>
      <c r="AW6" s="295">
        <v>0</v>
      </c>
      <c r="AX6" s="295">
        <v>0</v>
      </c>
      <c r="AY6" s="295">
        <v>0</v>
      </c>
      <c r="AZ6" s="295">
        <v>0</v>
      </c>
      <c r="BA6" s="295">
        <v>0</v>
      </c>
      <c r="BB6" s="295">
        <v>0</v>
      </c>
      <c r="BC6" s="295">
        <v>0</v>
      </c>
      <c r="BD6" s="295">
        <v>0</v>
      </c>
      <c r="BE6" s="295">
        <v>0</v>
      </c>
      <c r="BF6" s="295">
        <v>0</v>
      </c>
      <c r="BG6" s="295">
        <v>0</v>
      </c>
      <c r="BH6" s="295">
        <v>0</v>
      </c>
      <c r="BI6" s="295">
        <v>0</v>
      </c>
      <c r="BJ6" s="295">
        <v>0</v>
      </c>
      <c r="BK6" s="295">
        <v>0</v>
      </c>
      <c r="BL6" s="295">
        <v>308.02755006718922</v>
      </c>
      <c r="BM6" s="295">
        <v>515.48243622450877</v>
      </c>
      <c r="BN6" s="295">
        <v>559.64886740375289</v>
      </c>
      <c r="BO6" s="295">
        <v>588.23789220306298</v>
      </c>
      <c r="BP6" s="295">
        <v>620.96731151552888</v>
      </c>
      <c r="BQ6" s="295">
        <v>0</v>
      </c>
      <c r="BR6" s="295">
        <v>0</v>
      </c>
      <c r="BS6" s="295">
        <v>0</v>
      </c>
      <c r="BT6" s="295">
        <v>0</v>
      </c>
      <c r="BU6" s="295">
        <v>0</v>
      </c>
      <c r="BV6" s="295">
        <v>0</v>
      </c>
      <c r="BW6" s="295">
        <v>0</v>
      </c>
      <c r="BX6" s="295">
        <v>0</v>
      </c>
      <c r="BY6" s="295">
        <v>0</v>
      </c>
      <c r="BZ6" s="295">
        <v>0</v>
      </c>
      <c r="CA6" s="295">
        <v>0</v>
      </c>
      <c r="CB6" s="295">
        <v>0</v>
      </c>
      <c r="CC6" s="296">
        <v>0</v>
      </c>
    </row>
    <row r="7" spans="1:81" x14ac:dyDescent="0.4">
      <c r="A7" s="325"/>
      <c r="B7" s="59" t="s">
        <v>26</v>
      </c>
      <c r="C7" s="324"/>
      <c r="D7" s="295">
        <v>0</v>
      </c>
      <c r="E7" s="295">
        <v>0</v>
      </c>
      <c r="F7" s="295">
        <v>0</v>
      </c>
      <c r="G7" s="295">
        <v>0</v>
      </c>
      <c r="H7" s="295">
        <v>0</v>
      </c>
      <c r="I7" s="295">
        <v>0</v>
      </c>
      <c r="J7" s="295">
        <v>0</v>
      </c>
      <c r="K7" s="295">
        <v>0</v>
      </c>
      <c r="L7" s="295">
        <v>0</v>
      </c>
      <c r="M7" s="295">
        <v>0</v>
      </c>
      <c r="N7" s="295">
        <v>0</v>
      </c>
      <c r="O7" s="295">
        <v>0</v>
      </c>
      <c r="P7" s="295">
        <v>0</v>
      </c>
      <c r="Q7" s="295">
        <v>0</v>
      </c>
      <c r="R7" s="295">
        <v>0</v>
      </c>
      <c r="S7" s="295">
        <v>0</v>
      </c>
      <c r="T7" s="295">
        <v>0</v>
      </c>
      <c r="U7" s="295">
        <v>0</v>
      </c>
      <c r="V7" s="295">
        <v>0</v>
      </c>
      <c r="W7" s="295">
        <v>0</v>
      </c>
      <c r="X7" s="295">
        <v>0</v>
      </c>
      <c r="Y7" s="295">
        <v>0</v>
      </c>
      <c r="Z7" s="295">
        <v>0</v>
      </c>
      <c r="AA7" s="295">
        <v>0</v>
      </c>
      <c r="AB7" s="295">
        <v>0</v>
      </c>
      <c r="AC7" s="295">
        <v>0</v>
      </c>
      <c r="AD7" s="295">
        <v>0</v>
      </c>
      <c r="AE7" s="295">
        <v>0</v>
      </c>
      <c r="AF7" s="295">
        <v>0</v>
      </c>
      <c r="AG7" s="295">
        <v>0</v>
      </c>
      <c r="AH7" s="295">
        <v>0</v>
      </c>
      <c r="AI7" s="295">
        <v>0</v>
      </c>
      <c r="AJ7" s="295">
        <v>0</v>
      </c>
      <c r="AK7" s="295">
        <v>0</v>
      </c>
      <c r="AL7" s="295">
        <v>0</v>
      </c>
      <c r="AM7" s="295">
        <v>0</v>
      </c>
      <c r="AN7" s="295">
        <v>0</v>
      </c>
      <c r="AO7" s="295">
        <v>0</v>
      </c>
      <c r="AP7" s="295">
        <v>0</v>
      </c>
      <c r="AQ7" s="295">
        <v>0</v>
      </c>
      <c r="AR7" s="295">
        <v>0</v>
      </c>
      <c r="AS7" s="295">
        <v>0</v>
      </c>
      <c r="AT7" s="295">
        <v>0</v>
      </c>
      <c r="AU7" s="295">
        <v>0</v>
      </c>
      <c r="AV7" s="295">
        <v>0</v>
      </c>
      <c r="AW7" s="295">
        <v>0</v>
      </c>
      <c r="AX7" s="295">
        <v>0</v>
      </c>
      <c r="AY7" s="295">
        <v>0</v>
      </c>
      <c r="AZ7" s="295">
        <v>0</v>
      </c>
      <c r="BA7" s="295">
        <v>0</v>
      </c>
      <c r="BB7" s="295">
        <v>0</v>
      </c>
      <c r="BC7" s="295">
        <v>0</v>
      </c>
      <c r="BD7" s="295">
        <v>0</v>
      </c>
      <c r="BE7" s="295">
        <v>0</v>
      </c>
      <c r="BF7" s="295">
        <v>0</v>
      </c>
      <c r="BG7" s="295">
        <v>0</v>
      </c>
      <c r="BH7" s="295">
        <v>0</v>
      </c>
      <c r="BI7" s="295">
        <v>0</v>
      </c>
      <c r="BJ7" s="295">
        <v>0</v>
      </c>
      <c r="BK7" s="295">
        <v>0</v>
      </c>
      <c r="BL7" s="295">
        <v>944.21315574012146</v>
      </c>
      <c r="BM7" s="295">
        <v>1026.3094368543275</v>
      </c>
      <c r="BN7" s="295">
        <v>1083.9569208671562</v>
      </c>
      <c r="BO7" s="295">
        <v>1097.3255047744601</v>
      </c>
      <c r="BP7" s="295">
        <v>1110.9613710199749</v>
      </c>
      <c r="BQ7" s="295">
        <v>0</v>
      </c>
      <c r="BR7" s="295">
        <v>0</v>
      </c>
      <c r="BS7" s="295">
        <v>0</v>
      </c>
      <c r="BT7" s="295">
        <v>0</v>
      </c>
      <c r="BU7" s="295">
        <v>0</v>
      </c>
      <c r="BV7" s="295">
        <v>0</v>
      </c>
      <c r="BW7" s="295">
        <v>0</v>
      </c>
      <c r="BX7" s="295">
        <v>0</v>
      </c>
      <c r="BY7" s="295">
        <v>0</v>
      </c>
      <c r="BZ7" s="295">
        <v>0</v>
      </c>
      <c r="CA7" s="295">
        <v>0</v>
      </c>
      <c r="CB7" s="295">
        <v>0</v>
      </c>
      <c r="CC7" s="296">
        <v>0</v>
      </c>
    </row>
    <row r="8" spans="1:81" x14ac:dyDescent="0.4">
      <c r="A8" s="325"/>
      <c r="B8" s="59" t="s">
        <v>560</v>
      </c>
      <c r="C8" s="324"/>
      <c r="D8" s="295">
        <v>0</v>
      </c>
      <c r="E8" s="295">
        <v>0</v>
      </c>
      <c r="F8" s="295">
        <v>0</v>
      </c>
      <c r="G8" s="295">
        <v>0</v>
      </c>
      <c r="H8" s="295">
        <v>0</v>
      </c>
      <c r="I8" s="295">
        <v>0</v>
      </c>
      <c r="J8" s="295">
        <v>0</v>
      </c>
      <c r="K8" s="295">
        <v>0</v>
      </c>
      <c r="L8" s="295">
        <v>0</v>
      </c>
      <c r="M8" s="295">
        <v>0</v>
      </c>
      <c r="N8" s="295">
        <v>0</v>
      </c>
      <c r="O8" s="295">
        <v>0</v>
      </c>
      <c r="P8" s="295">
        <v>0</v>
      </c>
      <c r="Q8" s="295">
        <v>0</v>
      </c>
      <c r="R8" s="295">
        <v>0</v>
      </c>
      <c r="S8" s="295">
        <v>0</v>
      </c>
      <c r="T8" s="295">
        <v>0</v>
      </c>
      <c r="U8" s="295">
        <v>0</v>
      </c>
      <c r="V8" s="295">
        <v>0</v>
      </c>
      <c r="W8" s="295">
        <v>0</v>
      </c>
      <c r="X8" s="295">
        <v>0</v>
      </c>
      <c r="Y8" s="295">
        <v>0</v>
      </c>
      <c r="Z8" s="295">
        <v>0</v>
      </c>
      <c r="AA8" s="295">
        <v>0</v>
      </c>
      <c r="AB8" s="295">
        <v>0</v>
      </c>
      <c r="AC8" s="295">
        <v>0</v>
      </c>
      <c r="AD8" s="295">
        <v>0</v>
      </c>
      <c r="AE8" s="295">
        <v>0</v>
      </c>
      <c r="AF8" s="295">
        <v>0</v>
      </c>
      <c r="AG8" s="295">
        <v>0</v>
      </c>
      <c r="AH8" s="295">
        <v>0</v>
      </c>
      <c r="AI8" s="295">
        <v>0</v>
      </c>
      <c r="AJ8" s="295">
        <v>0</v>
      </c>
      <c r="AK8" s="295">
        <v>0</v>
      </c>
      <c r="AL8" s="295">
        <v>0</v>
      </c>
      <c r="AM8" s="295">
        <v>0</v>
      </c>
      <c r="AN8" s="295">
        <v>0</v>
      </c>
      <c r="AO8" s="295">
        <v>0</v>
      </c>
      <c r="AP8" s="295">
        <v>0</v>
      </c>
      <c r="AQ8" s="295">
        <v>0</v>
      </c>
      <c r="AR8" s="295">
        <v>0</v>
      </c>
      <c r="AS8" s="295">
        <v>0</v>
      </c>
      <c r="AT8" s="295">
        <v>0</v>
      </c>
      <c r="AU8" s="295">
        <v>0</v>
      </c>
      <c r="AV8" s="295">
        <v>0</v>
      </c>
      <c r="AW8" s="295">
        <v>0</v>
      </c>
      <c r="AX8" s="295">
        <v>0</v>
      </c>
      <c r="AY8" s="295">
        <v>0</v>
      </c>
      <c r="AZ8" s="295">
        <v>0</v>
      </c>
      <c r="BA8" s="295">
        <v>0</v>
      </c>
      <c r="BB8" s="295">
        <v>0</v>
      </c>
      <c r="BC8" s="295">
        <v>0</v>
      </c>
      <c r="BD8" s="295">
        <v>0</v>
      </c>
      <c r="BE8" s="295">
        <v>0</v>
      </c>
      <c r="BF8" s="295">
        <v>0</v>
      </c>
      <c r="BG8" s="295">
        <v>0</v>
      </c>
      <c r="BH8" s="295">
        <v>0</v>
      </c>
      <c r="BI8" s="295">
        <v>0</v>
      </c>
      <c r="BJ8" s="295">
        <v>0</v>
      </c>
      <c r="BK8" s="295">
        <v>0</v>
      </c>
      <c r="BL8" s="295">
        <v>548.72375959129954</v>
      </c>
      <c r="BM8" s="295">
        <v>539.7901437571029</v>
      </c>
      <c r="BN8" s="295">
        <v>504.78300198133326</v>
      </c>
      <c r="BO8" s="295">
        <v>443.73935361736528</v>
      </c>
      <c r="BP8" s="295">
        <v>399.82414747873798</v>
      </c>
      <c r="BQ8" s="295">
        <v>0</v>
      </c>
      <c r="BR8" s="295">
        <v>0</v>
      </c>
      <c r="BS8" s="295">
        <v>0</v>
      </c>
      <c r="BT8" s="295">
        <v>0</v>
      </c>
      <c r="BU8" s="295">
        <v>0</v>
      </c>
      <c r="BV8" s="295">
        <v>0</v>
      </c>
      <c r="BW8" s="295">
        <v>0</v>
      </c>
      <c r="BX8" s="295">
        <v>0</v>
      </c>
      <c r="BY8" s="295">
        <v>0</v>
      </c>
      <c r="BZ8" s="295">
        <v>0</v>
      </c>
      <c r="CA8" s="295">
        <v>0</v>
      </c>
      <c r="CB8" s="295">
        <v>0</v>
      </c>
      <c r="CC8" s="296">
        <v>0</v>
      </c>
    </row>
    <row r="9" spans="1:81" x14ac:dyDescent="0.4">
      <c r="A9" s="325"/>
      <c r="B9" s="59" t="s">
        <v>438</v>
      </c>
      <c r="C9" s="324"/>
      <c r="D9" s="295">
        <v>0</v>
      </c>
      <c r="E9" s="295">
        <v>0</v>
      </c>
      <c r="F9" s="295">
        <v>0</v>
      </c>
      <c r="G9" s="295">
        <v>0</v>
      </c>
      <c r="H9" s="295">
        <v>0</v>
      </c>
      <c r="I9" s="295">
        <v>0</v>
      </c>
      <c r="J9" s="295">
        <v>0</v>
      </c>
      <c r="K9" s="295">
        <v>0</v>
      </c>
      <c r="L9" s="295">
        <v>0</v>
      </c>
      <c r="M9" s="295">
        <v>0</v>
      </c>
      <c r="N9" s="295">
        <v>0</v>
      </c>
      <c r="O9" s="295">
        <v>0</v>
      </c>
      <c r="P9" s="295">
        <v>0</v>
      </c>
      <c r="Q9" s="295">
        <v>0</v>
      </c>
      <c r="R9" s="295">
        <v>0</v>
      </c>
      <c r="S9" s="295">
        <v>0</v>
      </c>
      <c r="T9" s="295">
        <v>0</v>
      </c>
      <c r="U9" s="295">
        <v>0</v>
      </c>
      <c r="V9" s="295">
        <v>0</v>
      </c>
      <c r="W9" s="295">
        <v>0</v>
      </c>
      <c r="X9" s="295">
        <v>0</v>
      </c>
      <c r="Y9" s="295">
        <v>0</v>
      </c>
      <c r="Z9" s="295">
        <v>0</v>
      </c>
      <c r="AA9" s="295">
        <v>0</v>
      </c>
      <c r="AB9" s="295">
        <v>0</v>
      </c>
      <c r="AC9" s="295">
        <v>0</v>
      </c>
      <c r="AD9" s="295">
        <v>0</v>
      </c>
      <c r="AE9" s="295">
        <v>0</v>
      </c>
      <c r="AF9" s="295">
        <v>0</v>
      </c>
      <c r="AG9" s="295">
        <v>0</v>
      </c>
      <c r="AH9" s="295">
        <v>0</v>
      </c>
      <c r="AI9" s="295">
        <v>0</v>
      </c>
      <c r="AJ9" s="295">
        <v>0</v>
      </c>
      <c r="AK9" s="295">
        <v>0</v>
      </c>
      <c r="AL9" s="295">
        <v>0</v>
      </c>
      <c r="AM9" s="295">
        <v>0</v>
      </c>
      <c r="AN9" s="295">
        <v>0</v>
      </c>
      <c r="AO9" s="295">
        <v>0</v>
      </c>
      <c r="AP9" s="295">
        <v>0</v>
      </c>
      <c r="AQ9" s="295">
        <v>0</v>
      </c>
      <c r="AR9" s="295">
        <v>0</v>
      </c>
      <c r="AS9" s="295">
        <v>0</v>
      </c>
      <c r="AT9" s="295">
        <v>0</v>
      </c>
      <c r="AU9" s="295">
        <v>0</v>
      </c>
      <c r="AV9" s="295">
        <v>0</v>
      </c>
      <c r="AW9" s="295">
        <v>0</v>
      </c>
      <c r="AX9" s="295">
        <v>0</v>
      </c>
      <c r="AY9" s="295">
        <v>0</v>
      </c>
      <c r="AZ9" s="295">
        <v>0</v>
      </c>
      <c r="BA9" s="295">
        <v>0</v>
      </c>
      <c r="BB9" s="295">
        <v>0</v>
      </c>
      <c r="BC9" s="295">
        <v>0</v>
      </c>
      <c r="BD9" s="295">
        <v>0</v>
      </c>
      <c r="BE9" s="295">
        <v>0</v>
      </c>
      <c r="BF9" s="295">
        <v>0</v>
      </c>
      <c r="BG9" s="295">
        <v>0</v>
      </c>
      <c r="BH9" s="295">
        <v>0</v>
      </c>
      <c r="BI9" s="295">
        <v>0</v>
      </c>
      <c r="BJ9" s="295">
        <v>0</v>
      </c>
      <c r="BK9" s="295">
        <v>0</v>
      </c>
      <c r="BL9" s="295">
        <v>90.993787458770441</v>
      </c>
      <c r="BM9" s="295">
        <v>106.36432472921662</v>
      </c>
      <c r="BN9" s="295">
        <v>123.81489727307819</v>
      </c>
      <c r="BO9" s="295">
        <v>134.65359309032178</v>
      </c>
      <c r="BP9" s="295">
        <v>148.92426813359887</v>
      </c>
      <c r="BQ9" s="295">
        <v>0</v>
      </c>
      <c r="BR9" s="295">
        <v>0</v>
      </c>
      <c r="BS9" s="295">
        <v>0</v>
      </c>
      <c r="BT9" s="295">
        <v>0</v>
      </c>
      <c r="BU9" s="295">
        <v>0</v>
      </c>
      <c r="BV9" s="295">
        <v>0</v>
      </c>
      <c r="BW9" s="295">
        <v>0</v>
      </c>
      <c r="BX9" s="295">
        <v>0</v>
      </c>
      <c r="BY9" s="295">
        <v>0</v>
      </c>
      <c r="BZ9" s="295">
        <v>0</v>
      </c>
      <c r="CA9" s="295">
        <v>0</v>
      </c>
      <c r="CB9" s="295">
        <v>0</v>
      </c>
      <c r="CC9" s="296">
        <v>0</v>
      </c>
    </row>
    <row r="10" spans="1:81" x14ac:dyDescent="0.4">
      <c r="A10" s="325"/>
      <c r="B10" s="59" t="s">
        <v>561</v>
      </c>
      <c r="C10" s="324"/>
      <c r="D10" s="295">
        <v>0</v>
      </c>
      <c r="E10" s="295">
        <v>0</v>
      </c>
      <c r="F10" s="295">
        <v>0</v>
      </c>
      <c r="G10" s="295">
        <v>0</v>
      </c>
      <c r="H10" s="295">
        <v>0</v>
      </c>
      <c r="I10" s="295">
        <v>0</v>
      </c>
      <c r="J10" s="295">
        <v>0</v>
      </c>
      <c r="K10" s="295">
        <v>0</v>
      </c>
      <c r="L10" s="295">
        <v>0</v>
      </c>
      <c r="M10" s="295">
        <v>0</v>
      </c>
      <c r="N10" s="295">
        <v>0</v>
      </c>
      <c r="O10" s="295">
        <v>0</v>
      </c>
      <c r="P10" s="295">
        <v>0</v>
      </c>
      <c r="Q10" s="295">
        <v>0</v>
      </c>
      <c r="R10" s="295">
        <v>0</v>
      </c>
      <c r="S10" s="295">
        <v>0</v>
      </c>
      <c r="T10" s="295">
        <v>0</v>
      </c>
      <c r="U10" s="295">
        <v>0</v>
      </c>
      <c r="V10" s="295">
        <v>0</v>
      </c>
      <c r="W10" s="295">
        <v>0</v>
      </c>
      <c r="X10" s="295">
        <v>0</v>
      </c>
      <c r="Y10" s="295">
        <v>0</v>
      </c>
      <c r="Z10" s="295">
        <v>0</v>
      </c>
      <c r="AA10" s="295">
        <v>0</v>
      </c>
      <c r="AB10" s="295">
        <v>0</v>
      </c>
      <c r="AC10" s="295">
        <v>0</v>
      </c>
      <c r="AD10" s="295">
        <v>0</v>
      </c>
      <c r="AE10" s="295">
        <v>0</v>
      </c>
      <c r="AF10" s="295">
        <v>0</v>
      </c>
      <c r="AG10" s="295">
        <v>0</v>
      </c>
      <c r="AH10" s="295">
        <v>0</v>
      </c>
      <c r="AI10" s="295">
        <v>0</v>
      </c>
      <c r="AJ10" s="295">
        <v>0</v>
      </c>
      <c r="AK10" s="295">
        <v>0</v>
      </c>
      <c r="AL10" s="295">
        <v>0</v>
      </c>
      <c r="AM10" s="295">
        <v>0</v>
      </c>
      <c r="AN10" s="295">
        <v>0</v>
      </c>
      <c r="AO10" s="295">
        <v>0</v>
      </c>
      <c r="AP10" s="295">
        <v>0</v>
      </c>
      <c r="AQ10" s="295">
        <v>0</v>
      </c>
      <c r="AR10" s="295">
        <v>0</v>
      </c>
      <c r="AS10" s="295">
        <v>0</v>
      </c>
      <c r="AT10" s="295">
        <v>0</v>
      </c>
      <c r="AU10" s="295">
        <v>0</v>
      </c>
      <c r="AV10" s="295">
        <v>0</v>
      </c>
      <c r="AW10" s="295">
        <v>0</v>
      </c>
      <c r="AX10" s="295">
        <v>0</v>
      </c>
      <c r="AY10" s="295">
        <v>0</v>
      </c>
      <c r="AZ10" s="295">
        <v>0</v>
      </c>
      <c r="BA10" s="295">
        <v>0</v>
      </c>
      <c r="BB10" s="295">
        <v>0</v>
      </c>
      <c r="BC10" s="295">
        <v>0</v>
      </c>
      <c r="BD10" s="295">
        <v>0</v>
      </c>
      <c r="BE10" s="295">
        <v>0</v>
      </c>
      <c r="BF10" s="295">
        <v>0</v>
      </c>
      <c r="BG10" s="295">
        <v>0</v>
      </c>
      <c r="BH10" s="295">
        <v>0</v>
      </c>
      <c r="BI10" s="295">
        <v>0</v>
      </c>
      <c r="BJ10" s="295">
        <v>0</v>
      </c>
      <c r="BK10" s="295">
        <v>0</v>
      </c>
      <c r="BL10" s="295">
        <v>160.10370387808047</v>
      </c>
      <c r="BM10" s="295">
        <v>169.9076006622407</v>
      </c>
      <c r="BN10" s="295">
        <v>169.73026830045234</v>
      </c>
      <c r="BO10" s="295">
        <v>154.35312752812516</v>
      </c>
      <c r="BP10" s="295">
        <v>129.85184372983497</v>
      </c>
      <c r="BQ10" s="295">
        <v>0</v>
      </c>
      <c r="BR10" s="295">
        <v>0</v>
      </c>
      <c r="BS10" s="295">
        <v>0</v>
      </c>
      <c r="BT10" s="295">
        <v>0</v>
      </c>
      <c r="BU10" s="295">
        <v>0</v>
      </c>
      <c r="BV10" s="295">
        <v>0</v>
      </c>
      <c r="BW10" s="295">
        <v>0</v>
      </c>
      <c r="BX10" s="295">
        <v>0</v>
      </c>
      <c r="BY10" s="295">
        <v>0</v>
      </c>
      <c r="BZ10" s="295">
        <v>0</v>
      </c>
      <c r="CA10" s="295">
        <v>0</v>
      </c>
      <c r="CB10" s="295">
        <v>0</v>
      </c>
      <c r="CC10" s="296">
        <v>0</v>
      </c>
    </row>
    <row r="11" spans="1:81" ht="26.25" customHeight="1" x14ac:dyDescent="0.4">
      <c r="A11" s="325"/>
      <c r="B11" s="59" t="s">
        <v>562</v>
      </c>
      <c r="C11" s="324"/>
      <c r="D11" s="295">
        <v>0</v>
      </c>
      <c r="E11" s="295">
        <v>0</v>
      </c>
      <c r="F11" s="295">
        <v>0</v>
      </c>
      <c r="G11" s="295">
        <v>0</v>
      </c>
      <c r="H11" s="295">
        <v>0</v>
      </c>
      <c r="I11" s="295">
        <v>0</v>
      </c>
      <c r="J11" s="295">
        <v>0</v>
      </c>
      <c r="K11" s="295">
        <v>0</v>
      </c>
      <c r="L11" s="295">
        <v>0</v>
      </c>
      <c r="M11" s="295">
        <v>0</v>
      </c>
      <c r="N11" s="295">
        <v>0</v>
      </c>
      <c r="O11" s="295">
        <v>0</v>
      </c>
      <c r="P11" s="295">
        <v>0</v>
      </c>
      <c r="Q11" s="295">
        <v>0</v>
      </c>
      <c r="R11" s="295">
        <v>0</v>
      </c>
      <c r="S11" s="295">
        <v>0</v>
      </c>
      <c r="T11" s="295">
        <v>0</v>
      </c>
      <c r="U11" s="295">
        <v>0</v>
      </c>
      <c r="V11" s="295">
        <v>0</v>
      </c>
      <c r="W11" s="295">
        <v>0</v>
      </c>
      <c r="X11" s="295">
        <v>0</v>
      </c>
      <c r="Y11" s="295">
        <v>0</v>
      </c>
      <c r="Z11" s="295">
        <v>0</v>
      </c>
      <c r="AA11" s="295">
        <v>0</v>
      </c>
      <c r="AB11" s="295">
        <v>0</v>
      </c>
      <c r="AC11" s="295">
        <v>0</v>
      </c>
      <c r="AD11" s="295">
        <v>0</v>
      </c>
      <c r="AE11" s="295">
        <v>0</v>
      </c>
      <c r="AF11" s="295">
        <v>0</v>
      </c>
      <c r="AG11" s="295">
        <v>0</v>
      </c>
      <c r="AH11" s="295">
        <v>0</v>
      </c>
      <c r="AI11" s="295">
        <v>0</v>
      </c>
      <c r="AJ11" s="295">
        <v>0</v>
      </c>
      <c r="AK11" s="295">
        <v>0</v>
      </c>
      <c r="AL11" s="295">
        <v>0</v>
      </c>
      <c r="AM11" s="295">
        <v>0</v>
      </c>
      <c r="AN11" s="295">
        <v>0</v>
      </c>
      <c r="AO11" s="295">
        <v>0</v>
      </c>
      <c r="AP11" s="295">
        <v>0</v>
      </c>
      <c r="AQ11" s="295">
        <v>0</v>
      </c>
      <c r="AR11" s="295">
        <v>0</v>
      </c>
      <c r="AS11" s="295">
        <v>0</v>
      </c>
      <c r="AT11" s="295">
        <v>0</v>
      </c>
      <c r="AU11" s="295">
        <v>0</v>
      </c>
      <c r="AV11" s="295">
        <v>0</v>
      </c>
      <c r="AW11" s="295">
        <v>0</v>
      </c>
      <c r="AX11" s="295">
        <v>0</v>
      </c>
      <c r="AY11" s="295">
        <v>0</v>
      </c>
      <c r="AZ11" s="295">
        <v>0</v>
      </c>
      <c r="BA11" s="295">
        <v>0</v>
      </c>
      <c r="BB11" s="295">
        <v>0</v>
      </c>
      <c r="BC11" s="295">
        <v>0</v>
      </c>
      <c r="BD11" s="295">
        <v>0</v>
      </c>
      <c r="BE11" s="295">
        <v>0</v>
      </c>
      <c r="BF11" s="295">
        <v>0</v>
      </c>
      <c r="BG11" s="295">
        <v>0</v>
      </c>
      <c r="BH11" s="295">
        <v>0</v>
      </c>
      <c r="BI11" s="295">
        <v>0</v>
      </c>
      <c r="BJ11" s="295">
        <v>0</v>
      </c>
      <c r="BK11" s="295">
        <v>0</v>
      </c>
      <c r="BL11" s="295">
        <v>1640.5339423645937</v>
      </c>
      <c r="BM11" s="295">
        <v>1684.6942545741524</v>
      </c>
      <c r="BN11" s="295">
        <v>1704.7825727712873</v>
      </c>
      <c r="BO11" s="295">
        <v>1660.9634499654603</v>
      </c>
      <c r="BP11" s="295">
        <v>1590.5767319556921</v>
      </c>
      <c r="BQ11" s="295">
        <v>0</v>
      </c>
      <c r="BR11" s="295">
        <v>0</v>
      </c>
      <c r="BS11" s="295">
        <v>0</v>
      </c>
      <c r="BT11" s="295">
        <v>0</v>
      </c>
      <c r="BU11" s="295">
        <v>0</v>
      </c>
      <c r="BV11" s="295">
        <v>0</v>
      </c>
      <c r="BW11" s="295">
        <v>0</v>
      </c>
      <c r="BX11" s="295">
        <v>0</v>
      </c>
      <c r="BY11" s="295">
        <v>0</v>
      </c>
      <c r="BZ11" s="295">
        <v>0</v>
      </c>
      <c r="CA11" s="295">
        <v>0</v>
      </c>
      <c r="CB11" s="295">
        <v>0</v>
      </c>
      <c r="CC11" s="296">
        <v>0</v>
      </c>
    </row>
    <row r="12" spans="1:81" x14ac:dyDescent="0.4">
      <c r="A12" s="325"/>
      <c r="B12" s="59" t="s">
        <v>440</v>
      </c>
      <c r="C12" s="324"/>
      <c r="D12" s="295">
        <v>0</v>
      </c>
      <c r="E12" s="295">
        <v>0</v>
      </c>
      <c r="F12" s="295">
        <v>0</v>
      </c>
      <c r="G12" s="295">
        <v>0</v>
      </c>
      <c r="H12" s="295">
        <v>0</v>
      </c>
      <c r="I12" s="295">
        <v>0</v>
      </c>
      <c r="J12" s="295">
        <v>0</v>
      </c>
      <c r="K12" s="295">
        <v>0</v>
      </c>
      <c r="L12" s="295">
        <v>0</v>
      </c>
      <c r="M12" s="295">
        <v>0</v>
      </c>
      <c r="N12" s="295">
        <v>0</v>
      </c>
      <c r="O12" s="295">
        <v>0</v>
      </c>
      <c r="P12" s="295">
        <v>0</v>
      </c>
      <c r="Q12" s="295">
        <v>0</v>
      </c>
      <c r="R12" s="295">
        <v>0</v>
      </c>
      <c r="S12" s="295">
        <v>0</v>
      </c>
      <c r="T12" s="295">
        <v>0</v>
      </c>
      <c r="U12" s="295">
        <v>0</v>
      </c>
      <c r="V12" s="295">
        <v>0</v>
      </c>
      <c r="W12" s="295">
        <v>0</v>
      </c>
      <c r="X12" s="295">
        <v>0</v>
      </c>
      <c r="Y12" s="295">
        <v>0</v>
      </c>
      <c r="Z12" s="295">
        <v>0</v>
      </c>
      <c r="AA12" s="295">
        <v>0</v>
      </c>
      <c r="AB12" s="295">
        <v>0</v>
      </c>
      <c r="AC12" s="295">
        <v>0</v>
      </c>
      <c r="AD12" s="295">
        <v>0</v>
      </c>
      <c r="AE12" s="295">
        <v>0</v>
      </c>
      <c r="AF12" s="295">
        <v>0</v>
      </c>
      <c r="AG12" s="295">
        <v>0</v>
      </c>
      <c r="AH12" s="295">
        <v>0</v>
      </c>
      <c r="AI12" s="295">
        <v>0</v>
      </c>
      <c r="AJ12" s="295">
        <v>0</v>
      </c>
      <c r="AK12" s="295">
        <v>0</v>
      </c>
      <c r="AL12" s="295">
        <v>0</v>
      </c>
      <c r="AM12" s="295">
        <v>0</v>
      </c>
      <c r="AN12" s="295">
        <v>0</v>
      </c>
      <c r="AO12" s="295">
        <v>0</v>
      </c>
      <c r="AP12" s="295">
        <v>0</v>
      </c>
      <c r="AQ12" s="295">
        <v>0</v>
      </c>
      <c r="AR12" s="295">
        <v>0</v>
      </c>
      <c r="AS12" s="295">
        <v>0</v>
      </c>
      <c r="AT12" s="295">
        <v>0</v>
      </c>
      <c r="AU12" s="295">
        <v>0</v>
      </c>
      <c r="AV12" s="295">
        <v>0</v>
      </c>
      <c r="AW12" s="295">
        <v>0</v>
      </c>
      <c r="AX12" s="295">
        <v>0</v>
      </c>
      <c r="AY12" s="295">
        <v>0</v>
      </c>
      <c r="AZ12" s="295">
        <v>0</v>
      </c>
      <c r="BA12" s="295">
        <v>0</v>
      </c>
      <c r="BB12" s="295">
        <v>0</v>
      </c>
      <c r="BC12" s="295">
        <v>0</v>
      </c>
      <c r="BD12" s="295">
        <v>0</v>
      </c>
      <c r="BE12" s="295">
        <v>0</v>
      </c>
      <c r="BF12" s="295">
        <v>0</v>
      </c>
      <c r="BG12" s="295">
        <v>0</v>
      </c>
      <c r="BH12" s="295">
        <v>0</v>
      </c>
      <c r="BI12" s="295">
        <v>0</v>
      </c>
      <c r="BJ12" s="295">
        <v>0</v>
      </c>
      <c r="BK12" s="295">
        <v>0</v>
      </c>
      <c r="BL12" s="295">
        <v>23.082844298202023</v>
      </c>
      <c r="BM12" s="295">
        <v>28.427885672585596</v>
      </c>
      <c r="BN12" s="295">
        <v>34.419420881684694</v>
      </c>
      <c r="BO12" s="295">
        <v>38.184232300479046</v>
      </c>
      <c r="BP12" s="295">
        <v>45.841252968819461</v>
      </c>
      <c r="BQ12" s="295">
        <v>0</v>
      </c>
      <c r="BR12" s="295">
        <v>0</v>
      </c>
      <c r="BS12" s="295">
        <v>0</v>
      </c>
      <c r="BT12" s="295">
        <v>0</v>
      </c>
      <c r="BU12" s="295">
        <v>0</v>
      </c>
      <c r="BV12" s="295">
        <v>0</v>
      </c>
      <c r="BW12" s="295">
        <v>0</v>
      </c>
      <c r="BX12" s="295">
        <v>0</v>
      </c>
      <c r="BY12" s="295">
        <v>0</v>
      </c>
      <c r="BZ12" s="295">
        <v>0</v>
      </c>
      <c r="CA12" s="295">
        <v>0</v>
      </c>
      <c r="CB12" s="295">
        <v>0</v>
      </c>
      <c r="CC12" s="296">
        <v>0</v>
      </c>
    </row>
    <row r="13" spans="1:81" x14ac:dyDescent="0.4">
      <c r="A13" s="325"/>
      <c r="B13" s="59" t="s">
        <v>563</v>
      </c>
      <c r="C13" s="324"/>
      <c r="D13" s="295">
        <v>0</v>
      </c>
      <c r="E13" s="295">
        <v>0</v>
      </c>
      <c r="F13" s="295">
        <v>0</v>
      </c>
      <c r="G13" s="295">
        <v>0</v>
      </c>
      <c r="H13" s="295">
        <v>0</v>
      </c>
      <c r="I13" s="295">
        <v>0</v>
      </c>
      <c r="J13" s="295">
        <v>0</v>
      </c>
      <c r="K13" s="295">
        <v>0</v>
      </c>
      <c r="L13" s="295">
        <v>0</v>
      </c>
      <c r="M13" s="295">
        <v>0</v>
      </c>
      <c r="N13" s="295">
        <v>0</v>
      </c>
      <c r="O13" s="295">
        <v>0</v>
      </c>
      <c r="P13" s="295">
        <v>0</v>
      </c>
      <c r="Q13" s="295">
        <v>0</v>
      </c>
      <c r="R13" s="295">
        <v>0</v>
      </c>
      <c r="S13" s="295">
        <v>0</v>
      </c>
      <c r="T13" s="295">
        <v>0</v>
      </c>
      <c r="U13" s="295">
        <v>0</v>
      </c>
      <c r="V13" s="295">
        <v>0</v>
      </c>
      <c r="W13" s="295">
        <v>0</v>
      </c>
      <c r="X13" s="295">
        <v>0</v>
      </c>
      <c r="Y13" s="295">
        <v>0</v>
      </c>
      <c r="Z13" s="295">
        <v>0</v>
      </c>
      <c r="AA13" s="295">
        <v>0</v>
      </c>
      <c r="AB13" s="295">
        <v>0</v>
      </c>
      <c r="AC13" s="295">
        <v>0</v>
      </c>
      <c r="AD13" s="295">
        <v>0</v>
      </c>
      <c r="AE13" s="295">
        <v>0</v>
      </c>
      <c r="AF13" s="295">
        <v>0</v>
      </c>
      <c r="AG13" s="295">
        <v>0</v>
      </c>
      <c r="AH13" s="295">
        <v>0</v>
      </c>
      <c r="AI13" s="295">
        <v>0</v>
      </c>
      <c r="AJ13" s="295">
        <v>0</v>
      </c>
      <c r="AK13" s="295">
        <v>0</v>
      </c>
      <c r="AL13" s="295">
        <v>0</v>
      </c>
      <c r="AM13" s="295">
        <v>0</v>
      </c>
      <c r="AN13" s="295">
        <v>0</v>
      </c>
      <c r="AO13" s="295">
        <v>0</v>
      </c>
      <c r="AP13" s="295">
        <v>0</v>
      </c>
      <c r="AQ13" s="295">
        <v>0</v>
      </c>
      <c r="AR13" s="295">
        <v>0</v>
      </c>
      <c r="AS13" s="295">
        <v>0</v>
      </c>
      <c r="AT13" s="295">
        <v>0</v>
      </c>
      <c r="AU13" s="295">
        <v>0</v>
      </c>
      <c r="AV13" s="295">
        <v>0</v>
      </c>
      <c r="AW13" s="295">
        <v>0</v>
      </c>
      <c r="AX13" s="295">
        <v>0</v>
      </c>
      <c r="AY13" s="295">
        <v>0</v>
      </c>
      <c r="AZ13" s="295">
        <v>0</v>
      </c>
      <c r="BA13" s="295">
        <v>0</v>
      </c>
      <c r="BB13" s="295">
        <v>0</v>
      </c>
      <c r="BC13" s="295">
        <v>0</v>
      </c>
      <c r="BD13" s="295">
        <v>0</v>
      </c>
      <c r="BE13" s="295">
        <v>0</v>
      </c>
      <c r="BF13" s="295">
        <v>0</v>
      </c>
      <c r="BG13" s="295">
        <v>0</v>
      </c>
      <c r="BH13" s="295">
        <v>0</v>
      </c>
      <c r="BI13" s="295">
        <v>0</v>
      </c>
      <c r="BJ13" s="295">
        <v>0</v>
      </c>
      <c r="BK13" s="295">
        <v>0</v>
      </c>
      <c r="BL13" s="295">
        <v>5.4657403293191589</v>
      </c>
      <c r="BM13" s="295">
        <v>6.0969998242253682</v>
      </c>
      <c r="BN13" s="295">
        <v>6.8956510417745456</v>
      </c>
      <c r="BO13" s="295">
        <v>6.7893805407546886</v>
      </c>
      <c r="BP13" s="295">
        <v>6.7126372311936491</v>
      </c>
      <c r="BQ13" s="295">
        <v>0</v>
      </c>
      <c r="BR13" s="295">
        <v>0</v>
      </c>
      <c r="BS13" s="295">
        <v>0</v>
      </c>
      <c r="BT13" s="295">
        <v>0</v>
      </c>
      <c r="BU13" s="295">
        <v>0</v>
      </c>
      <c r="BV13" s="295">
        <v>0</v>
      </c>
      <c r="BW13" s="295">
        <v>0</v>
      </c>
      <c r="BX13" s="295">
        <v>0</v>
      </c>
      <c r="BY13" s="295">
        <v>0</v>
      </c>
      <c r="BZ13" s="295">
        <v>0</v>
      </c>
      <c r="CA13" s="295">
        <v>0</v>
      </c>
      <c r="CB13" s="295">
        <v>0</v>
      </c>
      <c r="CC13" s="296">
        <v>0</v>
      </c>
    </row>
    <row r="14" spans="1:81" x14ac:dyDescent="0.4">
      <c r="A14" s="325"/>
      <c r="B14" s="59" t="s">
        <v>33</v>
      </c>
      <c r="C14" s="324"/>
      <c r="D14" s="295">
        <v>0</v>
      </c>
      <c r="E14" s="295">
        <v>0</v>
      </c>
      <c r="F14" s="295">
        <v>0</v>
      </c>
      <c r="G14" s="295">
        <v>0</v>
      </c>
      <c r="H14" s="295">
        <v>0</v>
      </c>
      <c r="I14" s="295">
        <v>0</v>
      </c>
      <c r="J14" s="295">
        <v>0</v>
      </c>
      <c r="K14" s="295">
        <v>0</v>
      </c>
      <c r="L14" s="295">
        <v>0</v>
      </c>
      <c r="M14" s="295">
        <v>0</v>
      </c>
      <c r="N14" s="295">
        <v>0</v>
      </c>
      <c r="O14" s="295">
        <v>0</v>
      </c>
      <c r="P14" s="295">
        <v>0</v>
      </c>
      <c r="Q14" s="295">
        <v>0</v>
      </c>
      <c r="R14" s="295">
        <v>0</v>
      </c>
      <c r="S14" s="295">
        <v>0</v>
      </c>
      <c r="T14" s="295">
        <v>0</v>
      </c>
      <c r="U14" s="295">
        <v>0</v>
      </c>
      <c r="V14" s="295">
        <v>0</v>
      </c>
      <c r="W14" s="295">
        <v>0</v>
      </c>
      <c r="X14" s="295">
        <v>0</v>
      </c>
      <c r="Y14" s="295">
        <v>0</v>
      </c>
      <c r="Z14" s="295">
        <v>0</v>
      </c>
      <c r="AA14" s="295">
        <v>0</v>
      </c>
      <c r="AB14" s="295">
        <v>0</v>
      </c>
      <c r="AC14" s="295">
        <v>0</v>
      </c>
      <c r="AD14" s="295">
        <v>0</v>
      </c>
      <c r="AE14" s="295">
        <v>0</v>
      </c>
      <c r="AF14" s="295">
        <v>0</v>
      </c>
      <c r="AG14" s="295">
        <v>0</v>
      </c>
      <c r="AH14" s="295">
        <v>0</v>
      </c>
      <c r="AI14" s="295">
        <v>0</v>
      </c>
      <c r="AJ14" s="295">
        <v>0</v>
      </c>
      <c r="AK14" s="295">
        <v>0</v>
      </c>
      <c r="AL14" s="295">
        <v>0</v>
      </c>
      <c r="AM14" s="295">
        <v>0</v>
      </c>
      <c r="AN14" s="295">
        <v>0</v>
      </c>
      <c r="AO14" s="295">
        <v>0</v>
      </c>
      <c r="AP14" s="295">
        <v>0</v>
      </c>
      <c r="AQ14" s="295">
        <v>0</v>
      </c>
      <c r="AR14" s="295">
        <v>0</v>
      </c>
      <c r="AS14" s="295">
        <v>0</v>
      </c>
      <c r="AT14" s="295">
        <v>0</v>
      </c>
      <c r="AU14" s="295">
        <v>0</v>
      </c>
      <c r="AV14" s="295">
        <v>0</v>
      </c>
      <c r="AW14" s="295">
        <v>0</v>
      </c>
      <c r="AX14" s="295">
        <v>0</v>
      </c>
      <c r="AY14" s="295">
        <v>0</v>
      </c>
      <c r="AZ14" s="295">
        <v>0</v>
      </c>
      <c r="BA14" s="295">
        <v>0</v>
      </c>
      <c r="BB14" s="295">
        <v>0</v>
      </c>
      <c r="BC14" s="295">
        <v>0</v>
      </c>
      <c r="BD14" s="295">
        <v>0</v>
      </c>
      <c r="BE14" s="295">
        <v>0</v>
      </c>
      <c r="BF14" s="295">
        <v>0</v>
      </c>
      <c r="BG14" s="295">
        <v>0</v>
      </c>
      <c r="BH14" s="295">
        <v>0</v>
      </c>
      <c r="BI14" s="295">
        <v>0</v>
      </c>
      <c r="BJ14" s="295">
        <v>0</v>
      </c>
      <c r="BK14" s="295">
        <v>0</v>
      </c>
      <c r="BL14" s="295">
        <v>311.10320714739561</v>
      </c>
      <c r="BM14" s="295">
        <v>322.0954267879905</v>
      </c>
      <c r="BN14" s="295">
        <v>328.73751436019393</v>
      </c>
      <c r="BO14" s="295">
        <v>321.81967597883261</v>
      </c>
      <c r="BP14" s="295">
        <v>330.48284130260879</v>
      </c>
      <c r="BQ14" s="295">
        <v>0</v>
      </c>
      <c r="BR14" s="295">
        <v>0</v>
      </c>
      <c r="BS14" s="295">
        <v>0</v>
      </c>
      <c r="BT14" s="295">
        <v>0</v>
      </c>
      <c r="BU14" s="295">
        <v>0</v>
      </c>
      <c r="BV14" s="295">
        <v>0</v>
      </c>
      <c r="BW14" s="295">
        <v>0</v>
      </c>
      <c r="BX14" s="295">
        <v>0</v>
      </c>
      <c r="BY14" s="295">
        <v>0</v>
      </c>
      <c r="BZ14" s="295">
        <v>0</v>
      </c>
      <c r="CA14" s="295">
        <v>0</v>
      </c>
      <c r="CB14" s="295">
        <v>0</v>
      </c>
      <c r="CC14" s="296">
        <v>0</v>
      </c>
    </row>
    <row r="15" spans="1:81" x14ac:dyDescent="0.4">
      <c r="A15" s="325"/>
      <c r="B15" s="59" t="s">
        <v>564</v>
      </c>
      <c r="C15" s="324"/>
      <c r="D15" s="295">
        <v>0</v>
      </c>
      <c r="E15" s="295">
        <v>0</v>
      </c>
      <c r="F15" s="295">
        <v>0</v>
      </c>
      <c r="G15" s="295">
        <v>0</v>
      </c>
      <c r="H15" s="295">
        <v>0</v>
      </c>
      <c r="I15" s="295">
        <v>0</v>
      </c>
      <c r="J15" s="295">
        <v>0</v>
      </c>
      <c r="K15" s="295">
        <v>0</v>
      </c>
      <c r="L15" s="295">
        <v>0</v>
      </c>
      <c r="M15" s="295">
        <v>0</v>
      </c>
      <c r="N15" s="295">
        <v>0</v>
      </c>
      <c r="O15" s="295">
        <v>0</v>
      </c>
      <c r="P15" s="295">
        <v>0</v>
      </c>
      <c r="Q15" s="295">
        <v>0</v>
      </c>
      <c r="R15" s="295">
        <v>0</v>
      </c>
      <c r="S15" s="295">
        <v>0</v>
      </c>
      <c r="T15" s="295">
        <v>0</v>
      </c>
      <c r="U15" s="295">
        <v>0</v>
      </c>
      <c r="V15" s="295">
        <v>0</v>
      </c>
      <c r="W15" s="295">
        <v>0</v>
      </c>
      <c r="X15" s="295">
        <v>0</v>
      </c>
      <c r="Y15" s="295">
        <v>0</v>
      </c>
      <c r="Z15" s="295">
        <v>0</v>
      </c>
      <c r="AA15" s="295">
        <v>0</v>
      </c>
      <c r="AB15" s="295">
        <v>0</v>
      </c>
      <c r="AC15" s="295">
        <v>0</v>
      </c>
      <c r="AD15" s="295">
        <v>0</v>
      </c>
      <c r="AE15" s="295">
        <v>0</v>
      </c>
      <c r="AF15" s="295">
        <v>0</v>
      </c>
      <c r="AG15" s="295">
        <v>0</v>
      </c>
      <c r="AH15" s="295">
        <v>0</v>
      </c>
      <c r="AI15" s="295">
        <v>0</v>
      </c>
      <c r="AJ15" s="295">
        <v>0</v>
      </c>
      <c r="AK15" s="295">
        <v>0</v>
      </c>
      <c r="AL15" s="295">
        <v>0</v>
      </c>
      <c r="AM15" s="295">
        <v>0</v>
      </c>
      <c r="AN15" s="295">
        <v>0</v>
      </c>
      <c r="AO15" s="295">
        <v>0</v>
      </c>
      <c r="AP15" s="295">
        <v>0</v>
      </c>
      <c r="AQ15" s="295">
        <v>0</v>
      </c>
      <c r="AR15" s="295">
        <v>0</v>
      </c>
      <c r="AS15" s="295">
        <v>0</v>
      </c>
      <c r="AT15" s="295">
        <v>0</v>
      </c>
      <c r="AU15" s="295">
        <v>0</v>
      </c>
      <c r="AV15" s="295">
        <v>0</v>
      </c>
      <c r="AW15" s="295">
        <v>0</v>
      </c>
      <c r="AX15" s="295">
        <v>0</v>
      </c>
      <c r="AY15" s="295">
        <v>0</v>
      </c>
      <c r="AZ15" s="295">
        <v>0</v>
      </c>
      <c r="BA15" s="295">
        <v>0</v>
      </c>
      <c r="BB15" s="295">
        <v>0</v>
      </c>
      <c r="BC15" s="295">
        <v>0</v>
      </c>
      <c r="BD15" s="295">
        <v>0</v>
      </c>
      <c r="BE15" s="295">
        <v>0</v>
      </c>
      <c r="BF15" s="295">
        <v>0</v>
      </c>
      <c r="BG15" s="295">
        <v>0</v>
      </c>
      <c r="BH15" s="295">
        <v>0</v>
      </c>
      <c r="BI15" s="295">
        <v>0</v>
      </c>
      <c r="BJ15" s="295">
        <v>0</v>
      </c>
      <c r="BK15" s="295">
        <v>0</v>
      </c>
      <c r="BL15" s="295">
        <v>202.19597112502819</v>
      </c>
      <c r="BM15" s="295">
        <v>298.50971591364902</v>
      </c>
      <c r="BN15" s="295">
        <v>408.00421011928688</v>
      </c>
      <c r="BO15" s="295">
        <v>472.31268500113845</v>
      </c>
      <c r="BP15" s="295">
        <v>527.80568466400962</v>
      </c>
      <c r="BQ15" s="295">
        <v>0</v>
      </c>
      <c r="BR15" s="295">
        <v>0</v>
      </c>
      <c r="BS15" s="295">
        <v>0</v>
      </c>
      <c r="BT15" s="295">
        <v>0</v>
      </c>
      <c r="BU15" s="295">
        <v>0</v>
      </c>
      <c r="BV15" s="295">
        <v>0</v>
      </c>
      <c r="BW15" s="295">
        <v>0</v>
      </c>
      <c r="BX15" s="295">
        <v>0</v>
      </c>
      <c r="BY15" s="295">
        <v>0</v>
      </c>
      <c r="BZ15" s="295">
        <v>0</v>
      </c>
      <c r="CA15" s="295">
        <v>0</v>
      </c>
      <c r="CB15" s="295">
        <v>0</v>
      </c>
      <c r="CC15" s="296">
        <v>0</v>
      </c>
    </row>
    <row r="16" spans="1:81" ht="26.25" customHeight="1" x14ac:dyDescent="0.4">
      <c r="A16" s="325"/>
      <c r="B16" s="59" t="s">
        <v>565</v>
      </c>
      <c r="C16" s="49"/>
      <c r="D16" s="295">
        <f t="shared" ref="D16:AI16" si="1">D19</f>
        <v>0</v>
      </c>
      <c r="E16" s="295">
        <f t="shared" si="1"/>
        <v>0</v>
      </c>
      <c r="F16" s="295">
        <f t="shared" si="1"/>
        <v>0</v>
      </c>
      <c r="G16" s="295">
        <f t="shared" si="1"/>
        <v>0</v>
      </c>
      <c r="H16" s="295">
        <f t="shared" si="1"/>
        <v>0</v>
      </c>
      <c r="I16" s="295">
        <f t="shared" si="1"/>
        <v>0</v>
      </c>
      <c r="J16" s="295">
        <f t="shared" si="1"/>
        <v>0</v>
      </c>
      <c r="K16" s="295">
        <f t="shared" si="1"/>
        <v>0</v>
      </c>
      <c r="L16" s="295">
        <f t="shared" si="1"/>
        <v>0</v>
      </c>
      <c r="M16" s="295">
        <f t="shared" si="1"/>
        <v>0</v>
      </c>
      <c r="N16" s="295">
        <f t="shared" si="1"/>
        <v>0</v>
      </c>
      <c r="O16" s="295">
        <f t="shared" si="1"/>
        <v>0</v>
      </c>
      <c r="P16" s="295">
        <f t="shared" si="1"/>
        <v>0</v>
      </c>
      <c r="Q16" s="295">
        <f t="shared" si="1"/>
        <v>0</v>
      </c>
      <c r="R16" s="295">
        <f t="shared" si="1"/>
        <v>0</v>
      </c>
      <c r="S16" s="295">
        <f t="shared" si="1"/>
        <v>0</v>
      </c>
      <c r="T16" s="295">
        <f t="shared" si="1"/>
        <v>0</v>
      </c>
      <c r="U16" s="295">
        <f t="shared" si="1"/>
        <v>0</v>
      </c>
      <c r="V16" s="295">
        <f t="shared" si="1"/>
        <v>0</v>
      </c>
      <c r="W16" s="295">
        <f t="shared" si="1"/>
        <v>0</v>
      </c>
      <c r="X16" s="295">
        <f t="shared" si="1"/>
        <v>0</v>
      </c>
      <c r="Y16" s="295">
        <f t="shared" si="1"/>
        <v>0</v>
      </c>
      <c r="Z16" s="295">
        <f t="shared" si="1"/>
        <v>0</v>
      </c>
      <c r="AA16" s="295">
        <f t="shared" si="1"/>
        <v>0</v>
      </c>
      <c r="AB16" s="295">
        <f t="shared" si="1"/>
        <v>0</v>
      </c>
      <c r="AC16" s="295">
        <f t="shared" si="1"/>
        <v>0</v>
      </c>
      <c r="AD16" s="295">
        <f t="shared" si="1"/>
        <v>0</v>
      </c>
      <c r="AE16" s="295">
        <f t="shared" si="1"/>
        <v>0</v>
      </c>
      <c r="AF16" s="295">
        <f t="shared" si="1"/>
        <v>0</v>
      </c>
      <c r="AG16" s="295">
        <f t="shared" si="1"/>
        <v>0</v>
      </c>
      <c r="AH16" s="295">
        <f t="shared" si="1"/>
        <v>189.0604099893182</v>
      </c>
      <c r="AI16" s="295">
        <f t="shared" si="1"/>
        <v>217.24186395918002</v>
      </c>
      <c r="AJ16" s="295">
        <f t="shared" ref="AJ16:BK16" si="2">AJ19</f>
        <v>291.64676658977385</v>
      </c>
      <c r="AK16" s="295">
        <f t="shared" si="2"/>
        <v>435.79447132057123</v>
      </c>
      <c r="AL16" s="295">
        <f t="shared" si="2"/>
        <v>531.64070822038082</v>
      </c>
      <c r="AM16" s="295">
        <f t="shared" si="2"/>
        <v>599.91337522552976</v>
      </c>
      <c r="AN16" s="295">
        <f t="shared" si="2"/>
        <v>667.59777746960162</v>
      </c>
      <c r="AO16" s="295">
        <f t="shared" si="2"/>
        <v>730.54411349699535</v>
      </c>
      <c r="AP16" s="295">
        <f t="shared" si="2"/>
        <v>805.60849456809274</v>
      </c>
      <c r="AQ16" s="295">
        <f t="shared" si="2"/>
        <v>838.18835992187337</v>
      </c>
      <c r="AR16" s="295">
        <f t="shared" si="2"/>
        <v>760.26900000000001</v>
      </c>
      <c r="AS16" s="295">
        <f t="shared" si="2"/>
        <v>936.29321192193368</v>
      </c>
      <c r="AT16" s="295">
        <f t="shared" si="2"/>
        <v>1162.117</v>
      </c>
      <c r="AU16" s="295">
        <f t="shared" si="2"/>
        <v>670.327</v>
      </c>
      <c r="AV16" s="295">
        <f t="shared" si="2"/>
        <v>724.20100000000002</v>
      </c>
      <c r="AW16" s="295">
        <f t="shared" si="2"/>
        <v>941.47799999999995</v>
      </c>
      <c r="AX16" s="295">
        <f t="shared" si="2"/>
        <v>973.24916299999973</v>
      </c>
      <c r="AY16" s="295">
        <f t="shared" si="2"/>
        <v>991.50290500000006</v>
      </c>
      <c r="AZ16" s="295">
        <f t="shared" si="2"/>
        <v>1035.1050220000002</v>
      </c>
      <c r="BA16" s="295">
        <f t="shared" si="2"/>
        <v>1079.5440269999999</v>
      </c>
      <c r="BB16" s="295">
        <f t="shared" si="2"/>
        <v>1124.7226409999994</v>
      </c>
      <c r="BC16" s="295">
        <f t="shared" si="2"/>
        <v>1163.735510948489</v>
      </c>
      <c r="BD16" s="295">
        <f t="shared" si="2"/>
        <v>1229.3620240181656</v>
      </c>
      <c r="BE16" s="295">
        <f t="shared" si="2"/>
        <v>1349.4457237699216</v>
      </c>
      <c r="BF16" s="295">
        <f t="shared" si="2"/>
        <v>1430.8457317625675</v>
      </c>
      <c r="BG16" s="295">
        <f t="shared" si="2"/>
        <v>1612.517104499429</v>
      </c>
      <c r="BH16" s="295">
        <f t="shared" si="2"/>
        <v>1828.5273484448542</v>
      </c>
      <c r="BI16" s="295">
        <f t="shared" si="2"/>
        <v>1843.2959341159444</v>
      </c>
      <c r="BJ16" s="295">
        <f t="shared" si="2"/>
        <v>2003.9939900362206</v>
      </c>
      <c r="BK16" s="295">
        <f t="shared" si="2"/>
        <v>2046.6136160962108</v>
      </c>
      <c r="BL16" s="295">
        <v>2162.8252108384918</v>
      </c>
      <c r="BM16" s="295">
        <v>2239.7459853678515</v>
      </c>
      <c r="BN16" s="295">
        <v>2273.0145576027198</v>
      </c>
      <c r="BO16" s="295">
        <v>2227.1295013956719</v>
      </c>
      <c r="BP16" s="295">
        <v>2136.5856605519407</v>
      </c>
      <c r="BQ16" s="295">
        <v>0</v>
      </c>
      <c r="BR16" s="295">
        <v>0</v>
      </c>
      <c r="BS16" s="295">
        <v>0</v>
      </c>
      <c r="BT16" s="295">
        <v>0</v>
      </c>
      <c r="BU16" s="295">
        <v>0</v>
      </c>
      <c r="BV16" s="295">
        <v>0</v>
      </c>
      <c r="BW16" s="295">
        <v>0</v>
      </c>
      <c r="BX16" s="295">
        <v>0</v>
      </c>
      <c r="BY16" s="295">
        <v>0</v>
      </c>
      <c r="BZ16" s="295">
        <v>0</v>
      </c>
      <c r="CA16" s="295">
        <v>0</v>
      </c>
      <c r="CB16" s="295">
        <v>0</v>
      </c>
      <c r="CC16" s="296">
        <v>0</v>
      </c>
    </row>
    <row r="17" spans="1:81" x14ac:dyDescent="0.4">
      <c r="A17" s="325"/>
      <c r="B17" s="59" t="s">
        <v>566</v>
      </c>
      <c r="C17" s="49"/>
      <c r="D17" s="295">
        <f t="shared" ref="D17:AI17" si="3">SUM(D20:D23)</f>
        <v>0</v>
      </c>
      <c r="E17" s="295">
        <f t="shared" si="3"/>
        <v>0</v>
      </c>
      <c r="F17" s="295">
        <f t="shared" si="3"/>
        <v>0</v>
      </c>
      <c r="G17" s="295">
        <f t="shared" si="3"/>
        <v>0</v>
      </c>
      <c r="H17" s="295">
        <f t="shared" si="3"/>
        <v>0</v>
      </c>
      <c r="I17" s="295">
        <f t="shared" si="3"/>
        <v>0</v>
      </c>
      <c r="J17" s="295">
        <f t="shared" si="3"/>
        <v>0</v>
      </c>
      <c r="K17" s="295">
        <f t="shared" si="3"/>
        <v>0</v>
      </c>
      <c r="L17" s="295">
        <f t="shared" si="3"/>
        <v>0</v>
      </c>
      <c r="M17" s="295">
        <f t="shared" si="3"/>
        <v>0</v>
      </c>
      <c r="N17" s="295">
        <f t="shared" si="3"/>
        <v>0</v>
      </c>
      <c r="O17" s="295">
        <f t="shared" si="3"/>
        <v>0</v>
      </c>
      <c r="P17" s="295">
        <f t="shared" si="3"/>
        <v>0</v>
      </c>
      <c r="Q17" s="295">
        <f t="shared" si="3"/>
        <v>0</v>
      </c>
      <c r="R17" s="295">
        <f t="shared" si="3"/>
        <v>0</v>
      </c>
      <c r="S17" s="295">
        <f t="shared" si="3"/>
        <v>0</v>
      </c>
      <c r="T17" s="295">
        <f t="shared" si="3"/>
        <v>0</v>
      </c>
      <c r="U17" s="295">
        <f t="shared" si="3"/>
        <v>0</v>
      </c>
      <c r="V17" s="295">
        <f t="shared" si="3"/>
        <v>0</v>
      </c>
      <c r="W17" s="295">
        <f t="shared" si="3"/>
        <v>0</v>
      </c>
      <c r="X17" s="295">
        <f t="shared" si="3"/>
        <v>0</v>
      </c>
      <c r="Y17" s="295">
        <f t="shared" si="3"/>
        <v>0</v>
      </c>
      <c r="Z17" s="295">
        <f t="shared" si="3"/>
        <v>0</v>
      </c>
      <c r="AA17" s="295">
        <f t="shared" si="3"/>
        <v>0</v>
      </c>
      <c r="AB17" s="295">
        <f t="shared" si="3"/>
        <v>0</v>
      </c>
      <c r="AC17" s="295">
        <f t="shared" si="3"/>
        <v>0</v>
      </c>
      <c r="AD17" s="295">
        <f t="shared" si="3"/>
        <v>0</v>
      </c>
      <c r="AE17" s="295">
        <f t="shared" si="3"/>
        <v>0</v>
      </c>
      <c r="AF17" s="295">
        <f t="shared" si="3"/>
        <v>0</v>
      </c>
      <c r="AG17" s="295">
        <f t="shared" si="3"/>
        <v>0</v>
      </c>
      <c r="AH17" s="295">
        <f t="shared" si="3"/>
        <v>196.93959001068183</v>
      </c>
      <c r="AI17" s="295">
        <f t="shared" si="3"/>
        <v>227.75813604082006</v>
      </c>
      <c r="AJ17" s="295">
        <f t="shared" ref="AJ17:BK17" si="4">SUM(AJ20:AJ23)</f>
        <v>307.35323341022615</v>
      </c>
      <c r="AK17" s="295">
        <f t="shared" si="4"/>
        <v>454.80552867942873</v>
      </c>
      <c r="AL17" s="295">
        <f t="shared" si="4"/>
        <v>551.35929177961918</v>
      </c>
      <c r="AM17" s="295">
        <f t="shared" si="4"/>
        <v>618.08662477447024</v>
      </c>
      <c r="AN17" s="295">
        <f t="shared" si="4"/>
        <v>686.40222253039815</v>
      </c>
      <c r="AO17" s="295">
        <f t="shared" si="4"/>
        <v>748.45588650300476</v>
      </c>
      <c r="AP17" s="295">
        <f t="shared" si="4"/>
        <v>829.39150543190704</v>
      </c>
      <c r="AQ17" s="295">
        <f t="shared" si="4"/>
        <v>862.81164007812663</v>
      </c>
      <c r="AR17" s="295">
        <f t="shared" si="4"/>
        <v>604.86500000000012</v>
      </c>
      <c r="AS17" s="295">
        <f t="shared" si="4"/>
        <v>763.36878807806625</v>
      </c>
      <c r="AT17" s="295">
        <f t="shared" si="4"/>
        <v>960.69299999999987</v>
      </c>
      <c r="AU17" s="295">
        <f t="shared" si="4"/>
        <v>733.84</v>
      </c>
      <c r="AV17" s="295">
        <f t="shared" si="4"/>
        <v>968.37500000000023</v>
      </c>
      <c r="AW17" s="295">
        <f t="shared" si="4"/>
        <v>998.42199999999991</v>
      </c>
      <c r="AX17" s="295">
        <f t="shared" si="4"/>
        <v>1103.9621309999998</v>
      </c>
      <c r="AY17" s="295">
        <f t="shared" si="4"/>
        <v>1197.1680269999999</v>
      </c>
      <c r="AZ17" s="295">
        <f t="shared" si="4"/>
        <v>1275.5067700000002</v>
      </c>
      <c r="BA17" s="295">
        <f t="shared" si="4"/>
        <v>1315.1345980000001</v>
      </c>
      <c r="BB17" s="295">
        <f t="shared" si="4"/>
        <v>1327.6819739999989</v>
      </c>
      <c r="BC17" s="295">
        <f t="shared" si="4"/>
        <v>1347.1518148446023</v>
      </c>
      <c r="BD17" s="295">
        <f t="shared" si="4"/>
        <v>1345.1564549999996</v>
      </c>
      <c r="BE17" s="295">
        <f t="shared" si="4"/>
        <v>1336.3771304102056</v>
      </c>
      <c r="BF17" s="295">
        <f t="shared" si="4"/>
        <v>1403.0935666124119</v>
      </c>
      <c r="BG17" s="295">
        <f t="shared" si="4"/>
        <v>1613.6138907605705</v>
      </c>
      <c r="BH17" s="295">
        <f t="shared" si="4"/>
        <v>1728.4576144734931</v>
      </c>
      <c r="BI17" s="295">
        <f t="shared" si="4"/>
        <v>1930.7936408840555</v>
      </c>
      <c r="BJ17" s="295">
        <f t="shared" si="4"/>
        <v>1937.0327149637794</v>
      </c>
      <c r="BK17" s="295">
        <f t="shared" si="4"/>
        <v>1980.0739629037898</v>
      </c>
      <c r="BL17" s="295">
        <f t="shared" ref="BL17:CC17" si="5">BL4-BL16</f>
        <v>2071.6184511615079</v>
      </c>
      <c r="BM17" s="295">
        <f t="shared" si="5"/>
        <v>2457.9322396321481</v>
      </c>
      <c r="BN17" s="295">
        <f t="shared" si="5"/>
        <v>2651.7587673972803</v>
      </c>
      <c r="BO17" s="295">
        <f t="shared" si="5"/>
        <v>2691.2493936043288</v>
      </c>
      <c r="BP17" s="295">
        <f t="shared" si="5"/>
        <v>2775.3624294480583</v>
      </c>
      <c r="BQ17" s="295">
        <f t="shared" si="5"/>
        <v>0</v>
      </c>
      <c r="BR17" s="295">
        <f t="shared" si="5"/>
        <v>0</v>
      </c>
      <c r="BS17" s="295">
        <f t="shared" si="5"/>
        <v>0</v>
      </c>
      <c r="BT17" s="295">
        <f t="shared" si="5"/>
        <v>0</v>
      </c>
      <c r="BU17" s="295">
        <f t="shared" si="5"/>
        <v>0</v>
      </c>
      <c r="BV17" s="295">
        <f t="shared" si="5"/>
        <v>0</v>
      </c>
      <c r="BW17" s="295">
        <f t="shared" si="5"/>
        <v>0</v>
      </c>
      <c r="BX17" s="295">
        <f t="shared" si="5"/>
        <v>0</v>
      </c>
      <c r="BY17" s="295">
        <f t="shared" si="5"/>
        <v>0</v>
      </c>
      <c r="BZ17" s="295">
        <f t="shared" si="5"/>
        <v>0</v>
      </c>
      <c r="CA17" s="295">
        <f t="shared" si="5"/>
        <v>0</v>
      </c>
      <c r="CB17" s="295">
        <f t="shared" si="5"/>
        <v>0</v>
      </c>
      <c r="CC17" s="296">
        <f t="shared" si="5"/>
        <v>0</v>
      </c>
    </row>
    <row r="18" spans="1:81" ht="26.25" customHeight="1" x14ac:dyDescent="0.4">
      <c r="A18" s="60"/>
      <c r="B18" s="49" t="s">
        <v>567</v>
      </c>
      <c r="C18" s="324"/>
      <c r="D18" s="295"/>
      <c r="E18" s="295"/>
      <c r="F18" s="295"/>
      <c r="G18" s="295"/>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95"/>
      <c r="AI18" s="295"/>
      <c r="AJ18" s="295"/>
      <c r="AK18" s="295"/>
      <c r="AL18" s="295"/>
      <c r="AM18" s="295"/>
      <c r="AN18" s="295"/>
      <c r="AO18" s="295"/>
      <c r="AP18" s="295"/>
      <c r="AQ18" s="295"/>
      <c r="AR18" s="295"/>
      <c r="AS18" s="295"/>
      <c r="AT18" s="295"/>
      <c r="AU18" s="295"/>
      <c r="AV18" s="295"/>
      <c r="AW18" s="295"/>
      <c r="AX18" s="295"/>
      <c r="AY18" s="295"/>
      <c r="AZ18" s="295"/>
      <c r="BA18" s="295"/>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296"/>
    </row>
    <row r="19" spans="1:81" x14ac:dyDescent="0.4">
      <c r="A19" s="325"/>
      <c r="B19" s="59" t="s">
        <v>568</v>
      </c>
      <c r="C19" s="324"/>
      <c r="D19" s="295">
        <v>0</v>
      </c>
      <c r="E19" s="295">
        <v>0</v>
      </c>
      <c r="F19" s="295">
        <v>0</v>
      </c>
      <c r="G19" s="295">
        <v>0</v>
      </c>
      <c r="H19" s="295">
        <v>0</v>
      </c>
      <c r="I19" s="295">
        <v>0</v>
      </c>
      <c r="J19" s="295">
        <v>0</v>
      </c>
      <c r="K19" s="295">
        <v>0</v>
      </c>
      <c r="L19" s="295">
        <v>0</v>
      </c>
      <c r="M19" s="295">
        <v>0</v>
      </c>
      <c r="N19" s="295">
        <v>0</v>
      </c>
      <c r="O19" s="295">
        <v>0</v>
      </c>
      <c r="P19" s="295">
        <v>0</v>
      </c>
      <c r="Q19" s="295">
        <v>0</v>
      </c>
      <c r="R19" s="295">
        <v>0</v>
      </c>
      <c r="S19" s="295">
        <v>0</v>
      </c>
      <c r="T19" s="295">
        <v>0</v>
      </c>
      <c r="U19" s="295">
        <v>0</v>
      </c>
      <c r="V19" s="295">
        <v>0</v>
      </c>
      <c r="W19" s="295">
        <v>0</v>
      </c>
      <c r="X19" s="295">
        <v>0</v>
      </c>
      <c r="Y19" s="295">
        <v>0</v>
      </c>
      <c r="Z19" s="295">
        <v>0</v>
      </c>
      <c r="AA19" s="295">
        <v>0</v>
      </c>
      <c r="AB19" s="295">
        <v>0</v>
      </c>
      <c r="AC19" s="295">
        <v>0</v>
      </c>
      <c r="AD19" s="295">
        <v>0</v>
      </c>
      <c r="AE19" s="295">
        <v>0</v>
      </c>
      <c r="AF19" s="295">
        <v>0</v>
      </c>
      <c r="AG19" s="295">
        <v>0</v>
      </c>
      <c r="AH19" s="295">
        <v>189.0604099893182</v>
      </c>
      <c r="AI19" s="295">
        <v>217.24186395918002</v>
      </c>
      <c r="AJ19" s="295">
        <v>291.64676658977385</v>
      </c>
      <c r="AK19" s="295">
        <v>435.79447132057123</v>
      </c>
      <c r="AL19" s="295">
        <v>531.64070822038082</v>
      </c>
      <c r="AM19" s="295">
        <v>599.91337522552976</v>
      </c>
      <c r="AN19" s="295">
        <v>667.59777746960162</v>
      </c>
      <c r="AO19" s="295">
        <v>730.54411349699535</v>
      </c>
      <c r="AP19" s="295">
        <v>805.60849456809274</v>
      </c>
      <c r="AQ19" s="295">
        <v>838.18835992187337</v>
      </c>
      <c r="AR19" s="295">
        <v>760.26900000000001</v>
      </c>
      <c r="AS19" s="295">
        <v>936.29321192193368</v>
      </c>
      <c r="AT19" s="295">
        <v>1162.117</v>
      </c>
      <c r="AU19" s="295">
        <v>670.327</v>
      </c>
      <c r="AV19" s="295">
        <v>724.20100000000002</v>
      </c>
      <c r="AW19" s="295">
        <v>941.47799999999995</v>
      </c>
      <c r="AX19" s="295">
        <v>973.24916299999973</v>
      </c>
      <c r="AY19" s="295">
        <v>991.50290500000006</v>
      </c>
      <c r="AZ19" s="295">
        <v>1035.1050220000002</v>
      </c>
      <c r="BA19" s="295">
        <v>1079.5440269999999</v>
      </c>
      <c r="BB19" s="295">
        <v>1124.7226409999994</v>
      </c>
      <c r="BC19" s="295">
        <v>1163.735510948489</v>
      </c>
      <c r="BD19" s="295">
        <v>1229.3620240181656</v>
      </c>
      <c r="BE19" s="295">
        <v>1349.4457237699216</v>
      </c>
      <c r="BF19" s="295">
        <v>1430.8457317625675</v>
      </c>
      <c r="BG19" s="295">
        <v>1612.517104499429</v>
      </c>
      <c r="BH19" s="295">
        <v>1828.5273484448542</v>
      </c>
      <c r="BI19" s="295">
        <v>1843.2959341159444</v>
      </c>
      <c r="BJ19" s="295">
        <v>2003.9939900362206</v>
      </c>
      <c r="BK19" s="295">
        <v>2046.6136160962108</v>
      </c>
      <c r="BL19" s="295">
        <v>2162.8252108384918</v>
      </c>
      <c r="BM19" s="295">
        <v>2239.7459853678515</v>
      </c>
      <c r="BN19" s="295">
        <v>2273.0145576027198</v>
      </c>
      <c r="BO19" s="295">
        <v>2227.1295013956719</v>
      </c>
      <c r="BP19" s="295">
        <v>2136.5856605519407</v>
      </c>
      <c r="BQ19" s="295">
        <v>0</v>
      </c>
      <c r="BR19" s="295">
        <v>0</v>
      </c>
      <c r="BS19" s="295">
        <v>0</v>
      </c>
      <c r="BT19" s="295">
        <v>0</v>
      </c>
      <c r="BU19" s="295">
        <v>0</v>
      </c>
      <c r="BV19" s="295">
        <v>0</v>
      </c>
      <c r="BW19" s="295">
        <v>0</v>
      </c>
      <c r="BX19" s="295">
        <v>0</v>
      </c>
      <c r="BY19" s="295">
        <v>0</v>
      </c>
      <c r="BZ19" s="295">
        <v>0</v>
      </c>
      <c r="CA19" s="295">
        <v>0</v>
      </c>
      <c r="CB19" s="295">
        <v>0</v>
      </c>
      <c r="CC19" s="296">
        <v>0</v>
      </c>
    </row>
    <row r="20" spans="1:81" x14ac:dyDescent="0.4">
      <c r="A20" s="325"/>
      <c r="B20" s="59" t="s">
        <v>443</v>
      </c>
      <c r="C20" s="324"/>
      <c r="D20" s="295">
        <v>0</v>
      </c>
      <c r="E20" s="295">
        <v>0</v>
      </c>
      <c r="F20" s="295">
        <v>0</v>
      </c>
      <c r="G20" s="295">
        <v>0</v>
      </c>
      <c r="H20" s="295">
        <v>0</v>
      </c>
      <c r="I20" s="295">
        <v>0</v>
      </c>
      <c r="J20" s="295">
        <v>0</v>
      </c>
      <c r="K20" s="295">
        <v>0</v>
      </c>
      <c r="L20" s="295">
        <v>0</v>
      </c>
      <c r="M20" s="295">
        <v>0</v>
      </c>
      <c r="N20" s="295">
        <v>0</v>
      </c>
      <c r="O20" s="295">
        <v>0</v>
      </c>
      <c r="P20" s="295">
        <v>0</v>
      </c>
      <c r="Q20" s="295">
        <v>0</v>
      </c>
      <c r="R20" s="295">
        <v>0</v>
      </c>
      <c r="S20" s="295">
        <v>0</v>
      </c>
      <c r="T20" s="295">
        <v>0</v>
      </c>
      <c r="U20" s="295">
        <v>0</v>
      </c>
      <c r="V20" s="295">
        <v>0</v>
      </c>
      <c r="W20" s="295">
        <v>0</v>
      </c>
      <c r="X20" s="295">
        <v>0</v>
      </c>
      <c r="Y20" s="295">
        <v>0</v>
      </c>
      <c r="Z20" s="295">
        <v>0</v>
      </c>
      <c r="AA20" s="295">
        <v>0</v>
      </c>
      <c r="AB20" s="295">
        <v>0</v>
      </c>
      <c r="AC20" s="295">
        <v>0</v>
      </c>
      <c r="AD20" s="295">
        <v>0</v>
      </c>
      <c r="AE20" s="295">
        <v>0</v>
      </c>
      <c r="AF20" s="295">
        <v>0</v>
      </c>
      <c r="AG20" s="295">
        <v>0</v>
      </c>
      <c r="AH20" s="295">
        <v>27.502827272667155</v>
      </c>
      <c r="AI20" s="295">
        <v>31.585852043726426</v>
      </c>
      <c r="AJ20" s="295">
        <v>42.384582121077884</v>
      </c>
      <c r="AK20" s="295">
        <v>63.213077234706887</v>
      </c>
      <c r="AL20" s="295">
        <v>76.776376134597115</v>
      </c>
      <c r="AM20" s="295">
        <v>86.294927523123278</v>
      </c>
      <c r="AN20" s="295">
        <v>96.19980924653629</v>
      </c>
      <c r="AO20" s="295">
        <v>104.64116166965778</v>
      </c>
      <c r="AP20" s="295">
        <v>116.03413200590694</v>
      </c>
      <c r="AQ20" s="295">
        <v>120.6229520803748</v>
      </c>
      <c r="AR20" s="295">
        <v>83.058999999999997</v>
      </c>
      <c r="AS20" s="295">
        <v>114.8284154022263</v>
      </c>
      <c r="AT20" s="295">
        <v>166.71700000000001</v>
      </c>
      <c r="AU20" s="295">
        <v>112.279</v>
      </c>
      <c r="AV20" s="295">
        <v>146.14699999999999</v>
      </c>
      <c r="AW20" s="295">
        <v>188.857</v>
      </c>
      <c r="AX20" s="295">
        <v>237.89668399999994</v>
      </c>
      <c r="AY20" s="295">
        <v>279.43384600000002</v>
      </c>
      <c r="AZ20" s="295">
        <v>318.77796300000006</v>
      </c>
      <c r="BA20" s="295">
        <v>366.771837</v>
      </c>
      <c r="BB20" s="295">
        <v>408.74446599999976</v>
      </c>
      <c r="BC20" s="295">
        <v>444.9005951357899</v>
      </c>
      <c r="BD20" s="295">
        <v>486.32011499999982</v>
      </c>
      <c r="BE20" s="295">
        <v>528.76477520781191</v>
      </c>
      <c r="BF20" s="295">
        <v>593.43878223860281</v>
      </c>
      <c r="BG20" s="295">
        <v>700.71103272999665</v>
      </c>
      <c r="BH20" s="295">
        <v>750.02694315173312</v>
      </c>
      <c r="BI20" s="295">
        <v>839.96132516636135</v>
      </c>
      <c r="BJ20" s="295">
        <v>805.30950638016247</v>
      </c>
      <c r="BK20" s="295">
        <v>828.09404862651547</v>
      </c>
      <c r="BL20" s="295">
        <v>869.82127433533924</v>
      </c>
      <c r="BM20" s="295">
        <v>950.96467470191726</v>
      </c>
      <c r="BN20" s="295">
        <v>1008.5423032163782</v>
      </c>
      <c r="BO20" s="295">
        <v>1020.7892962954842</v>
      </c>
      <c r="BP20" s="295">
        <v>1035.9458838204823</v>
      </c>
      <c r="BQ20" s="295">
        <v>0</v>
      </c>
      <c r="BR20" s="295">
        <v>0</v>
      </c>
      <c r="BS20" s="295">
        <v>0</v>
      </c>
      <c r="BT20" s="295">
        <v>0</v>
      </c>
      <c r="BU20" s="295">
        <v>0</v>
      </c>
      <c r="BV20" s="295">
        <v>0</v>
      </c>
      <c r="BW20" s="295">
        <v>0</v>
      </c>
      <c r="BX20" s="295">
        <v>0</v>
      </c>
      <c r="BY20" s="295">
        <v>0</v>
      </c>
      <c r="BZ20" s="295">
        <v>0</v>
      </c>
      <c r="CA20" s="295">
        <v>0</v>
      </c>
      <c r="CB20" s="295">
        <v>0</v>
      </c>
      <c r="CC20" s="296">
        <v>0</v>
      </c>
    </row>
    <row r="21" spans="1:81" x14ac:dyDescent="0.4">
      <c r="A21" s="325"/>
      <c r="B21" s="59" t="s">
        <v>569</v>
      </c>
      <c r="C21" s="324"/>
      <c r="D21" s="295">
        <v>0</v>
      </c>
      <c r="E21" s="295">
        <v>0</v>
      </c>
      <c r="F21" s="295">
        <v>0</v>
      </c>
      <c r="G21" s="295">
        <v>0</v>
      </c>
      <c r="H21" s="295">
        <v>0</v>
      </c>
      <c r="I21" s="295">
        <v>0</v>
      </c>
      <c r="J21" s="295">
        <v>0</v>
      </c>
      <c r="K21" s="295">
        <v>0</v>
      </c>
      <c r="L21" s="295">
        <v>0</v>
      </c>
      <c r="M21" s="295">
        <v>0</v>
      </c>
      <c r="N21" s="295">
        <v>0</v>
      </c>
      <c r="O21" s="295">
        <v>0</v>
      </c>
      <c r="P21" s="295">
        <v>0</v>
      </c>
      <c r="Q21" s="295">
        <v>0</v>
      </c>
      <c r="R21" s="295">
        <v>0</v>
      </c>
      <c r="S21" s="295">
        <v>0</v>
      </c>
      <c r="T21" s="295">
        <v>0</v>
      </c>
      <c r="U21" s="295">
        <v>0</v>
      </c>
      <c r="V21" s="295">
        <v>0</v>
      </c>
      <c r="W21" s="295">
        <v>0</v>
      </c>
      <c r="X21" s="295">
        <v>0</v>
      </c>
      <c r="Y21" s="295">
        <v>0</v>
      </c>
      <c r="Z21" s="295">
        <v>0</v>
      </c>
      <c r="AA21" s="295">
        <v>0</v>
      </c>
      <c r="AB21" s="295">
        <v>0</v>
      </c>
      <c r="AC21" s="295">
        <v>0</v>
      </c>
      <c r="AD21" s="295">
        <v>0</v>
      </c>
      <c r="AE21" s="295">
        <v>0</v>
      </c>
      <c r="AF21" s="295">
        <v>0</v>
      </c>
      <c r="AG21" s="295">
        <v>0</v>
      </c>
      <c r="AH21" s="295">
        <v>88.945632781705058</v>
      </c>
      <c r="AI21" s="295">
        <v>102.63989716099778</v>
      </c>
      <c r="AJ21" s="295">
        <v>138.3856917255178</v>
      </c>
      <c r="AK21" s="295">
        <v>205.51754927689734</v>
      </c>
      <c r="AL21" s="295">
        <v>249.99250242525952</v>
      </c>
      <c r="AM21" s="295">
        <v>281.05739095461479</v>
      </c>
      <c r="AN21" s="295">
        <v>312.24655644943772</v>
      </c>
      <c r="AO21" s="295">
        <v>341.18609501439198</v>
      </c>
      <c r="AP21" s="295">
        <v>377.30402508543466</v>
      </c>
      <c r="AQ21" s="295">
        <v>392.27715570427546</v>
      </c>
      <c r="AR21" s="295">
        <v>216.39</v>
      </c>
      <c r="AS21" s="295">
        <v>243.14730758287362</v>
      </c>
      <c r="AT21" s="295">
        <v>222.857</v>
      </c>
      <c r="AU21" s="295">
        <v>185.916</v>
      </c>
      <c r="AV21" s="295">
        <v>219.042</v>
      </c>
      <c r="AW21" s="295">
        <v>306.87099999999998</v>
      </c>
      <c r="AX21" s="295">
        <v>345.70058699999993</v>
      </c>
      <c r="AY21" s="295">
        <v>383.72152899999998</v>
      </c>
      <c r="AZ21" s="295">
        <v>408.69452700000005</v>
      </c>
      <c r="BA21" s="295">
        <v>423.69869799999998</v>
      </c>
      <c r="BB21" s="295">
        <v>442.26725699999969</v>
      </c>
      <c r="BC21" s="295">
        <v>458.38614234181148</v>
      </c>
      <c r="BD21" s="295">
        <v>449.61359899999985</v>
      </c>
      <c r="BE21" s="295">
        <v>447.65738801479245</v>
      </c>
      <c r="BF21" s="295">
        <v>456.77495423193301</v>
      </c>
      <c r="BG21" s="295">
        <v>524.55682653580504</v>
      </c>
      <c r="BH21" s="295">
        <v>571.40950903414523</v>
      </c>
      <c r="BI21" s="295">
        <v>632.58899092529441</v>
      </c>
      <c r="BJ21" s="295">
        <v>623.4840715467576</v>
      </c>
      <c r="BK21" s="295">
        <v>618.93076704709995</v>
      </c>
      <c r="BL21" s="295">
        <v>631.6028273544332</v>
      </c>
      <c r="BM21" s="295">
        <v>678.72746288485951</v>
      </c>
      <c r="BN21" s="295">
        <v>743.17843271133438</v>
      </c>
      <c r="BO21" s="295">
        <v>750.37605441262167</v>
      </c>
      <c r="BP21" s="295">
        <v>756.7359161644182</v>
      </c>
      <c r="BQ21" s="295">
        <v>0</v>
      </c>
      <c r="BR21" s="295">
        <v>0</v>
      </c>
      <c r="BS21" s="295">
        <v>0</v>
      </c>
      <c r="BT21" s="295">
        <v>0</v>
      </c>
      <c r="BU21" s="295">
        <v>0</v>
      </c>
      <c r="BV21" s="295">
        <v>0</v>
      </c>
      <c r="BW21" s="295">
        <v>0</v>
      </c>
      <c r="BX21" s="295">
        <v>0</v>
      </c>
      <c r="BY21" s="295">
        <v>0</v>
      </c>
      <c r="BZ21" s="295">
        <v>0</v>
      </c>
      <c r="CA21" s="295">
        <v>0</v>
      </c>
      <c r="CB21" s="295">
        <v>0</v>
      </c>
      <c r="CC21" s="296">
        <v>0</v>
      </c>
    </row>
    <row r="22" spans="1:81" x14ac:dyDescent="0.4">
      <c r="A22" s="325"/>
      <c r="B22" s="59" t="s">
        <v>400</v>
      </c>
      <c r="C22" s="324"/>
      <c r="D22" s="295">
        <v>0</v>
      </c>
      <c r="E22" s="295">
        <v>0</v>
      </c>
      <c r="F22" s="295">
        <v>0</v>
      </c>
      <c r="G22" s="295">
        <v>0</v>
      </c>
      <c r="H22" s="295">
        <v>0</v>
      </c>
      <c r="I22" s="295">
        <v>0</v>
      </c>
      <c r="J22" s="295">
        <v>0</v>
      </c>
      <c r="K22" s="295">
        <v>0</v>
      </c>
      <c r="L22" s="295">
        <v>0</v>
      </c>
      <c r="M22" s="295">
        <v>0</v>
      </c>
      <c r="N22" s="295">
        <v>0</v>
      </c>
      <c r="O22" s="295">
        <v>0</v>
      </c>
      <c r="P22" s="295">
        <v>0</v>
      </c>
      <c r="Q22" s="295">
        <v>0</v>
      </c>
      <c r="R22" s="295">
        <v>0</v>
      </c>
      <c r="S22" s="295">
        <v>0</v>
      </c>
      <c r="T22" s="295">
        <v>0</v>
      </c>
      <c r="U22" s="295">
        <v>0</v>
      </c>
      <c r="V22" s="295">
        <v>0</v>
      </c>
      <c r="W22" s="295">
        <v>0</v>
      </c>
      <c r="X22" s="295">
        <v>0</v>
      </c>
      <c r="Y22" s="295">
        <v>0</v>
      </c>
      <c r="Z22" s="295">
        <v>0</v>
      </c>
      <c r="AA22" s="295">
        <v>0</v>
      </c>
      <c r="AB22" s="295">
        <v>0</v>
      </c>
      <c r="AC22" s="295">
        <v>0</v>
      </c>
      <c r="AD22" s="295">
        <v>0</v>
      </c>
      <c r="AE22" s="295">
        <v>0</v>
      </c>
      <c r="AF22" s="295">
        <v>0</v>
      </c>
      <c r="AG22" s="295">
        <v>0</v>
      </c>
      <c r="AH22" s="295">
        <v>73.242794596669199</v>
      </c>
      <c r="AI22" s="295">
        <v>85.168081893459714</v>
      </c>
      <c r="AJ22" s="295">
        <v>115.30566723086193</v>
      </c>
      <c r="AK22" s="295">
        <v>169.32691721496712</v>
      </c>
      <c r="AL22" s="295">
        <v>204.21808645897408</v>
      </c>
      <c r="AM22" s="295">
        <v>227.83044737490729</v>
      </c>
      <c r="AN22" s="295">
        <v>252.51033820403745</v>
      </c>
      <c r="AO22" s="295">
        <v>274.82477751762963</v>
      </c>
      <c r="AP22" s="295">
        <v>305.30618267506998</v>
      </c>
      <c r="AQ22" s="295">
        <v>317.94417999582299</v>
      </c>
      <c r="AR22" s="295">
        <v>223.36600000000001</v>
      </c>
      <c r="AS22" s="295">
        <v>286.63975529133552</v>
      </c>
      <c r="AT22" s="295">
        <v>372.90100000000001</v>
      </c>
      <c r="AU22" s="295">
        <v>327.95400000000001</v>
      </c>
      <c r="AV22" s="295">
        <v>480.35</v>
      </c>
      <c r="AW22" s="295">
        <v>380.02</v>
      </c>
      <c r="AX22" s="295">
        <v>382.28165999999993</v>
      </c>
      <c r="AY22" s="295">
        <v>366.89570099999997</v>
      </c>
      <c r="AZ22" s="295">
        <v>361.93527000000006</v>
      </c>
      <c r="BA22" s="295">
        <v>314.93220000000008</v>
      </c>
      <c r="BB22" s="295">
        <v>270.82839699999982</v>
      </c>
      <c r="BC22" s="295">
        <v>249.93090682948699</v>
      </c>
      <c r="BD22" s="295">
        <v>226.13233899999992</v>
      </c>
      <c r="BE22" s="295">
        <v>192.60883676756498</v>
      </c>
      <c r="BF22" s="295">
        <v>192.05057165464862</v>
      </c>
      <c r="BG22" s="295">
        <v>171.31617186991193</v>
      </c>
      <c r="BH22" s="295">
        <v>217.85321717670377</v>
      </c>
      <c r="BI22" s="295">
        <v>241.13550347906477</v>
      </c>
      <c r="BJ22" s="295">
        <v>243.50566881771863</v>
      </c>
      <c r="BK22" s="295">
        <v>242.59360966221021</v>
      </c>
      <c r="BL22" s="295">
        <v>285.76615929922252</v>
      </c>
      <c r="BM22" s="295">
        <v>460.43987830568727</v>
      </c>
      <c r="BN22" s="295">
        <v>455.5631536628552</v>
      </c>
      <c r="BO22" s="295">
        <v>451.67751435741542</v>
      </c>
      <c r="BP22" s="295">
        <v>463.81295775151688</v>
      </c>
      <c r="BQ22" s="295">
        <v>0</v>
      </c>
      <c r="BR22" s="295">
        <v>0</v>
      </c>
      <c r="BS22" s="295">
        <v>0</v>
      </c>
      <c r="BT22" s="295">
        <v>0</v>
      </c>
      <c r="BU22" s="295">
        <v>0</v>
      </c>
      <c r="BV22" s="295">
        <v>0</v>
      </c>
      <c r="BW22" s="295">
        <v>0</v>
      </c>
      <c r="BX22" s="295">
        <v>0</v>
      </c>
      <c r="BY22" s="295">
        <v>0</v>
      </c>
      <c r="BZ22" s="295">
        <v>0</v>
      </c>
      <c r="CA22" s="295">
        <v>0</v>
      </c>
      <c r="CB22" s="295">
        <v>0</v>
      </c>
      <c r="CC22" s="296">
        <v>0</v>
      </c>
    </row>
    <row r="23" spans="1:81" x14ac:dyDescent="0.4">
      <c r="A23" s="49"/>
      <c r="B23" s="59" t="s">
        <v>570</v>
      </c>
      <c r="C23" s="324"/>
      <c r="D23" s="295">
        <v>0</v>
      </c>
      <c r="E23" s="295">
        <v>0</v>
      </c>
      <c r="F23" s="295">
        <v>0</v>
      </c>
      <c r="G23" s="295">
        <v>0</v>
      </c>
      <c r="H23" s="295">
        <v>0</v>
      </c>
      <c r="I23" s="295">
        <v>0</v>
      </c>
      <c r="J23" s="295">
        <v>0</v>
      </c>
      <c r="K23" s="295">
        <v>0</v>
      </c>
      <c r="L23" s="295">
        <v>0</v>
      </c>
      <c r="M23" s="295">
        <v>0</v>
      </c>
      <c r="N23" s="295">
        <v>0</v>
      </c>
      <c r="O23" s="295">
        <v>0</v>
      </c>
      <c r="P23" s="295">
        <v>0</v>
      </c>
      <c r="Q23" s="295">
        <v>0</v>
      </c>
      <c r="R23" s="295">
        <v>0</v>
      </c>
      <c r="S23" s="295">
        <v>0</v>
      </c>
      <c r="T23" s="295">
        <v>0</v>
      </c>
      <c r="U23" s="295">
        <v>0</v>
      </c>
      <c r="V23" s="295">
        <v>0</v>
      </c>
      <c r="W23" s="295">
        <v>0</v>
      </c>
      <c r="X23" s="295">
        <v>0</v>
      </c>
      <c r="Y23" s="295">
        <v>0</v>
      </c>
      <c r="Z23" s="295">
        <v>0</v>
      </c>
      <c r="AA23" s="295">
        <v>0</v>
      </c>
      <c r="AB23" s="295">
        <v>0</v>
      </c>
      <c r="AC23" s="295">
        <v>0</v>
      </c>
      <c r="AD23" s="295">
        <v>0</v>
      </c>
      <c r="AE23" s="295">
        <v>0</v>
      </c>
      <c r="AF23" s="295">
        <v>0</v>
      </c>
      <c r="AG23" s="295">
        <v>0</v>
      </c>
      <c r="AH23" s="295">
        <v>7.2483353596404072</v>
      </c>
      <c r="AI23" s="295">
        <v>8.3643049426361529</v>
      </c>
      <c r="AJ23" s="295">
        <v>11.277292332768525</v>
      </c>
      <c r="AK23" s="295">
        <v>16.747984952857394</v>
      </c>
      <c r="AL23" s="295">
        <v>20.372326760788525</v>
      </c>
      <c r="AM23" s="295">
        <v>22.903858921824849</v>
      </c>
      <c r="AN23" s="295">
        <v>25.445518630386744</v>
      </c>
      <c r="AO23" s="295">
        <v>27.803852301325378</v>
      </c>
      <c r="AP23" s="295">
        <v>30.747165665495459</v>
      </c>
      <c r="AQ23" s="295">
        <v>31.967352297653349</v>
      </c>
      <c r="AR23" s="295">
        <v>82.050000000000196</v>
      </c>
      <c r="AS23" s="295">
        <v>118.75330980163085</v>
      </c>
      <c r="AT23" s="295">
        <v>198.21799999999985</v>
      </c>
      <c r="AU23" s="295">
        <v>107.69100000000003</v>
      </c>
      <c r="AV23" s="295">
        <v>122.83600000000021</v>
      </c>
      <c r="AW23" s="295">
        <v>122.67399999999998</v>
      </c>
      <c r="AX23" s="295">
        <v>138.08320000000001</v>
      </c>
      <c r="AY23" s="295">
        <v>167.11695100000003</v>
      </c>
      <c r="AZ23" s="295">
        <v>186.09901000000005</v>
      </c>
      <c r="BA23" s="295">
        <v>209.73186299999998</v>
      </c>
      <c r="BB23" s="295">
        <v>205.84185399999987</v>
      </c>
      <c r="BC23" s="295">
        <v>193.93417053751386</v>
      </c>
      <c r="BD23" s="295">
        <v>183.09040199999998</v>
      </c>
      <c r="BE23" s="295">
        <v>167.34613042003627</v>
      </c>
      <c r="BF23" s="295">
        <v>160.82925848722746</v>
      </c>
      <c r="BG23" s="295">
        <v>217.02985962485695</v>
      </c>
      <c r="BH23" s="295">
        <v>189.16794511091098</v>
      </c>
      <c r="BI23" s="295">
        <v>217.10782131333502</v>
      </c>
      <c r="BJ23" s="295">
        <v>264.73346821914066</v>
      </c>
      <c r="BK23" s="295">
        <v>290.45553756796437</v>
      </c>
      <c r="BL23" s="295">
        <v>284.42819017251315</v>
      </c>
      <c r="BM23" s="295">
        <v>367.80022373968399</v>
      </c>
      <c r="BN23" s="295">
        <v>444.4748778067123</v>
      </c>
      <c r="BO23" s="295">
        <v>468.40652853880829</v>
      </c>
      <c r="BP23" s="295">
        <v>518.86767171164104</v>
      </c>
      <c r="BQ23" s="295">
        <v>0</v>
      </c>
      <c r="BR23" s="295">
        <v>0</v>
      </c>
      <c r="BS23" s="295">
        <v>0</v>
      </c>
      <c r="BT23" s="295">
        <v>0</v>
      </c>
      <c r="BU23" s="295">
        <v>0</v>
      </c>
      <c r="BV23" s="295">
        <v>0</v>
      </c>
      <c r="BW23" s="295">
        <v>0</v>
      </c>
      <c r="BX23" s="295">
        <v>0</v>
      </c>
      <c r="BY23" s="295">
        <v>0</v>
      </c>
      <c r="BZ23" s="295">
        <v>0</v>
      </c>
      <c r="CA23" s="295">
        <v>0</v>
      </c>
      <c r="CB23" s="295">
        <v>0</v>
      </c>
      <c r="CC23" s="296">
        <v>0</v>
      </c>
    </row>
    <row r="24" spans="1:81" ht="26.25" customHeight="1" x14ac:dyDescent="0.4">
      <c r="A24" s="325"/>
      <c r="B24" s="59" t="s">
        <v>566</v>
      </c>
      <c r="C24" s="324"/>
      <c r="D24" s="295">
        <f t="shared" ref="D24:AI24" si="6">SUM(D20:D23)</f>
        <v>0</v>
      </c>
      <c r="E24" s="295">
        <f t="shared" si="6"/>
        <v>0</v>
      </c>
      <c r="F24" s="295">
        <f t="shared" si="6"/>
        <v>0</v>
      </c>
      <c r="G24" s="295">
        <f t="shared" si="6"/>
        <v>0</v>
      </c>
      <c r="H24" s="295">
        <f t="shared" si="6"/>
        <v>0</v>
      </c>
      <c r="I24" s="295">
        <f t="shared" si="6"/>
        <v>0</v>
      </c>
      <c r="J24" s="295">
        <f t="shared" si="6"/>
        <v>0</v>
      </c>
      <c r="K24" s="295">
        <f t="shared" si="6"/>
        <v>0</v>
      </c>
      <c r="L24" s="295">
        <f t="shared" si="6"/>
        <v>0</v>
      </c>
      <c r="M24" s="295">
        <f t="shared" si="6"/>
        <v>0</v>
      </c>
      <c r="N24" s="295">
        <f t="shared" si="6"/>
        <v>0</v>
      </c>
      <c r="O24" s="295">
        <f t="shared" si="6"/>
        <v>0</v>
      </c>
      <c r="P24" s="295">
        <f t="shared" si="6"/>
        <v>0</v>
      </c>
      <c r="Q24" s="295">
        <f t="shared" si="6"/>
        <v>0</v>
      </c>
      <c r="R24" s="295">
        <f t="shared" si="6"/>
        <v>0</v>
      </c>
      <c r="S24" s="295">
        <f t="shared" si="6"/>
        <v>0</v>
      </c>
      <c r="T24" s="295">
        <f t="shared" si="6"/>
        <v>0</v>
      </c>
      <c r="U24" s="295">
        <f t="shared" si="6"/>
        <v>0</v>
      </c>
      <c r="V24" s="295">
        <f t="shared" si="6"/>
        <v>0</v>
      </c>
      <c r="W24" s="295">
        <f t="shared" si="6"/>
        <v>0</v>
      </c>
      <c r="X24" s="295">
        <f t="shared" si="6"/>
        <v>0</v>
      </c>
      <c r="Y24" s="295">
        <f t="shared" si="6"/>
        <v>0</v>
      </c>
      <c r="Z24" s="295">
        <f t="shared" si="6"/>
        <v>0</v>
      </c>
      <c r="AA24" s="295">
        <f t="shared" si="6"/>
        <v>0</v>
      </c>
      <c r="AB24" s="295">
        <f t="shared" si="6"/>
        <v>0</v>
      </c>
      <c r="AC24" s="295">
        <f t="shared" si="6"/>
        <v>0</v>
      </c>
      <c r="AD24" s="295">
        <f t="shared" si="6"/>
        <v>0</v>
      </c>
      <c r="AE24" s="295">
        <f t="shared" si="6"/>
        <v>0</v>
      </c>
      <c r="AF24" s="295">
        <f t="shared" si="6"/>
        <v>0</v>
      </c>
      <c r="AG24" s="295">
        <f t="shared" si="6"/>
        <v>0</v>
      </c>
      <c r="AH24" s="295">
        <f t="shared" si="6"/>
        <v>196.93959001068183</v>
      </c>
      <c r="AI24" s="295">
        <f t="shared" si="6"/>
        <v>227.75813604082006</v>
      </c>
      <c r="AJ24" s="295">
        <f t="shared" ref="AJ24:BO24" si="7">SUM(AJ20:AJ23)</f>
        <v>307.35323341022615</v>
      </c>
      <c r="AK24" s="295">
        <f t="shared" si="7"/>
        <v>454.80552867942873</v>
      </c>
      <c r="AL24" s="295">
        <f t="shared" si="7"/>
        <v>551.35929177961918</v>
      </c>
      <c r="AM24" s="295">
        <f t="shared" si="7"/>
        <v>618.08662477447024</v>
      </c>
      <c r="AN24" s="295">
        <f t="shared" si="7"/>
        <v>686.40222253039815</v>
      </c>
      <c r="AO24" s="295">
        <f t="shared" si="7"/>
        <v>748.45588650300476</v>
      </c>
      <c r="AP24" s="295">
        <f t="shared" si="7"/>
        <v>829.39150543190704</v>
      </c>
      <c r="AQ24" s="295">
        <f t="shared" si="7"/>
        <v>862.81164007812663</v>
      </c>
      <c r="AR24" s="295">
        <f t="shared" si="7"/>
        <v>604.86500000000012</v>
      </c>
      <c r="AS24" s="295">
        <f t="shared" si="7"/>
        <v>763.36878807806625</v>
      </c>
      <c r="AT24" s="295">
        <f t="shared" si="7"/>
        <v>960.69299999999987</v>
      </c>
      <c r="AU24" s="295">
        <f t="shared" si="7"/>
        <v>733.84</v>
      </c>
      <c r="AV24" s="295">
        <f t="shared" si="7"/>
        <v>968.37500000000023</v>
      </c>
      <c r="AW24" s="295">
        <f t="shared" si="7"/>
        <v>998.42199999999991</v>
      </c>
      <c r="AX24" s="295">
        <f t="shared" si="7"/>
        <v>1103.9621309999998</v>
      </c>
      <c r="AY24" s="295">
        <f t="shared" si="7"/>
        <v>1197.1680269999999</v>
      </c>
      <c r="AZ24" s="295">
        <f t="shared" si="7"/>
        <v>1275.5067700000002</v>
      </c>
      <c r="BA24" s="295">
        <f t="shared" si="7"/>
        <v>1315.1345980000001</v>
      </c>
      <c r="BB24" s="295">
        <f t="shared" si="7"/>
        <v>1327.6819739999989</v>
      </c>
      <c r="BC24" s="295">
        <f t="shared" si="7"/>
        <v>1347.1518148446023</v>
      </c>
      <c r="BD24" s="295">
        <f t="shared" si="7"/>
        <v>1345.1564549999996</v>
      </c>
      <c r="BE24" s="295">
        <f t="shared" si="7"/>
        <v>1336.3771304102056</v>
      </c>
      <c r="BF24" s="295">
        <f t="shared" si="7"/>
        <v>1403.0935666124119</v>
      </c>
      <c r="BG24" s="295">
        <f t="shared" si="7"/>
        <v>1613.6138907605705</v>
      </c>
      <c r="BH24" s="295">
        <f t="shared" si="7"/>
        <v>1728.4576144734931</v>
      </c>
      <c r="BI24" s="295">
        <f t="shared" si="7"/>
        <v>1930.7936408840555</v>
      </c>
      <c r="BJ24" s="295">
        <f t="shared" si="7"/>
        <v>1937.0327149637794</v>
      </c>
      <c r="BK24" s="295">
        <f t="shared" si="7"/>
        <v>1980.0739629037898</v>
      </c>
      <c r="BL24" s="295">
        <f t="shared" si="7"/>
        <v>2071.6184511615079</v>
      </c>
      <c r="BM24" s="295">
        <f t="shared" si="7"/>
        <v>2457.9322396321481</v>
      </c>
      <c r="BN24" s="295">
        <f t="shared" si="7"/>
        <v>2651.7587673972803</v>
      </c>
      <c r="BO24" s="295">
        <f t="shared" si="7"/>
        <v>2691.2493936043297</v>
      </c>
      <c r="BP24" s="295">
        <f t="shared" ref="BP24:CC24" si="8">SUM(BP20:BP23)</f>
        <v>2775.3624294480583</v>
      </c>
      <c r="BQ24" s="295">
        <f t="shared" si="8"/>
        <v>0</v>
      </c>
      <c r="BR24" s="295">
        <f t="shared" si="8"/>
        <v>0</v>
      </c>
      <c r="BS24" s="295">
        <f t="shared" si="8"/>
        <v>0</v>
      </c>
      <c r="BT24" s="295">
        <f t="shared" si="8"/>
        <v>0</v>
      </c>
      <c r="BU24" s="295">
        <f t="shared" si="8"/>
        <v>0</v>
      </c>
      <c r="BV24" s="295">
        <f t="shared" si="8"/>
        <v>0</v>
      </c>
      <c r="BW24" s="295">
        <f t="shared" si="8"/>
        <v>0</v>
      </c>
      <c r="BX24" s="295">
        <f t="shared" si="8"/>
        <v>0</v>
      </c>
      <c r="BY24" s="295">
        <f t="shared" si="8"/>
        <v>0</v>
      </c>
      <c r="BZ24" s="295">
        <f t="shared" si="8"/>
        <v>0</v>
      </c>
      <c r="CA24" s="295">
        <f t="shared" si="8"/>
        <v>0</v>
      </c>
      <c r="CB24" s="295">
        <f t="shared" si="8"/>
        <v>0</v>
      </c>
      <c r="CC24" s="296">
        <f t="shared" si="8"/>
        <v>0</v>
      </c>
    </row>
    <row r="25" spans="1:81" ht="26.25" customHeight="1" x14ac:dyDescent="0.4">
      <c r="A25" s="60"/>
      <c r="B25" s="49" t="s">
        <v>571</v>
      </c>
      <c r="C25" s="324"/>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296"/>
    </row>
    <row r="26" spans="1:81" x14ac:dyDescent="0.4">
      <c r="A26" s="325"/>
      <c r="B26" s="59" t="s">
        <v>23</v>
      </c>
      <c r="C26" s="324"/>
      <c r="D26" s="295">
        <f t="shared" ref="D26:AI26" si="9">SUM(D27:D29)</f>
        <v>0</v>
      </c>
      <c r="E26" s="295">
        <f t="shared" si="9"/>
        <v>0</v>
      </c>
      <c r="F26" s="295">
        <f t="shared" si="9"/>
        <v>0</v>
      </c>
      <c r="G26" s="295">
        <f t="shared" si="9"/>
        <v>0</v>
      </c>
      <c r="H26" s="295">
        <f t="shared" si="9"/>
        <v>0</v>
      </c>
      <c r="I26" s="295">
        <f t="shared" si="9"/>
        <v>0</v>
      </c>
      <c r="J26" s="295">
        <f t="shared" si="9"/>
        <v>0</v>
      </c>
      <c r="K26" s="295">
        <f t="shared" si="9"/>
        <v>0</v>
      </c>
      <c r="L26" s="295">
        <f t="shared" si="9"/>
        <v>0</v>
      </c>
      <c r="M26" s="295">
        <f t="shared" si="9"/>
        <v>0</v>
      </c>
      <c r="N26" s="295">
        <f t="shared" si="9"/>
        <v>0</v>
      </c>
      <c r="O26" s="295">
        <f t="shared" si="9"/>
        <v>0</v>
      </c>
      <c r="P26" s="295">
        <f t="shared" si="9"/>
        <v>0</v>
      </c>
      <c r="Q26" s="295">
        <f t="shared" si="9"/>
        <v>0</v>
      </c>
      <c r="R26" s="295">
        <f t="shared" si="9"/>
        <v>0</v>
      </c>
      <c r="S26" s="295">
        <f t="shared" si="9"/>
        <v>0</v>
      </c>
      <c r="T26" s="295">
        <f t="shared" si="9"/>
        <v>0</v>
      </c>
      <c r="U26" s="295">
        <f t="shared" si="9"/>
        <v>0</v>
      </c>
      <c r="V26" s="295">
        <f t="shared" si="9"/>
        <v>0</v>
      </c>
      <c r="W26" s="295">
        <f t="shared" si="9"/>
        <v>0</v>
      </c>
      <c r="X26" s="295">
        <f t="shared" si="9"/>
        <v>0</v>
      </c>
      <c r="Y26" s="295">
        <f t="shared" si="9"/>
        <v>0</v>
      </c>
      <c r="Z26" s="295">
        <f t="shared" si="9"/>
        <v>0</v>
      </c>
      <c r="AA26" s="295">
        <f t="shared" si="9"/>
        <v>0</v>
      </c>
      <c r="AB26" s="295">
        <f t="shared" si="9"/>
        <v>0</v>
      </c>
      <c r="AC26" s="295">
        <f t="shared" si="9"/>
        <v>0</v>
      </c>
      <c r="AD26" s="295">
        <f t="shared" si="9"/>
        <v>0</v>
      </c>
      <c r="AE26" s="295">
        <f t="shared" si="9"/>
        <v>0</v>
      </c>
      <c r="AF26" s="295">
        <f t="shared" si="9"/>
        <v>0</v>
      </c>
      <c r="AG26" s="295">
        <f t="shared" si="9"/>
        <v>0</v>
      </c>
      <c r="AH26" s="295">
        <f t="shared" si="9"/>
        <v>0</v>
      </c>
      <c r="AI26" s="295">
        <f t="shared" si="9"/>
        <v>0</v>
      </c>
      <c r="AJ26" s="295">
        <f t="shared" ref="AJ26:BO26" si="10">SUM(AJ27:AJ29)</f>
        <v>0</v>
      </c>
      <c r="AK26" s="295">
        <f t="shared" si="10"/>
        <v>0</v>
      </c>
      <c r="AL26" s="295">
        <f t="shared" si="10"/>
        <v>0</v>
      </c>
      <c r="AM26" s="295">
        <f t="shared" si="10"/>
        <v>0</v>
      </c>
      <c r="AN26" s="295">
        <f t="shared" si="10"/>
        <v>0</v>
      </c>
      <c r="AO26" s="295">
        <f t="shared" si="10"/>
        <v>0</v>
      </c>
      <c r="AP26" s="295">
        <f t="shared" si="10"/>
        <v>0</v>
      </c>
      <c r="AQ26" s="295">
        <f t="shared" si="10"/>
        <v>0</v>
      </c>
      <c r="AR26" s="295">
        <f t="shared" si="10"/>
        <v>0</v>
      </c>
      <c r="AS26" s="295">
        <f t="shared" si="10"/>
        <v>0</v>
      </c>
      <c r="AT26" s="295">
        <f t="shared" si="10"/>
        <v>0</v>
      </c>
      <c r="AU26" s="295">
        <f t="shared" si="10"/>
        <v>0</v>
      </c>
      <c r="AV26" s="295">
        <f t="shared" si="10"/>
        <v>0</v>
      </c>
      <c r="AW26" s="295">
        <f t="shared" si="10"/>
        <v>1939.9</v>
      </c>
      <c r="AX26" s="295">
        <f t="shared" si="10"/>
        <v>2077.2112939999997</v>
      </c>
      <c r="AY26" s="295">
        <f t="shared" si="10"/>
        <v>2188.6709320000004</v>
      </c>
      <c r="AZ26" s="295">
        <f t="shared" si="10"/>
        <v>2310.6117920000002</v>
      </c>
      <c r="BA26" s="295">
        <f t="shared" si="10"/>
        <v>2394.6786249999996</v>
      </c>
      <c r="BB26" s="295">
        <f t="shared" si="10"/>
        <v>2452.4046149999999</v>
      </c>
      <c r="BC26" s="295">
        <f t="shared" si="10"/>
        <v>2510.8873257930918</v>
      </c>
      <c r="BD26" s="295">
        <f t="shared" si="10"/>
        <v>2574.5184790181661</v>
      </c>
      <c r="BE26" s="295">
        <f t="shared" si="10"/>
        <v>2685.8228541801273</v>
      </c>
      <c r="BF26" s="295">
        <f t="shared" si="10"/>
        <v>2833.9392983749799</v>
      </c>
      <c r="BG26" s="295">
        <f t="shared" si="10"/>
        <v>3226.1309952600004</v>
      </c>
      <c r="BH26" s="295">
        <f t="shared" si="10"/>
        <v>3556.9849629183477</v>
      </c>
      <c r="BI26" s="295">
        <f t="shared" si="10"/>
        <v>3774.0895750000004</v>
      </c>
      <c r="BJ26" s="295">
        <f t="shared" si="10"/>
        <v>3941.0267050000002</v>
      </c>
      <c r="BK26" s="295">
        <f t="shared" si="10"/>
        <v>4026.6875789999999</v>
      </c>
      <c r="BL26" s="295">
        <f t="shared" si="10"/>
        <v>4234.4436619999997</v>
      </c>
      <c r="BM26" s="295">
        <f t="shared" si="10"/>
        <v>4697.6782249999997</v>
      </c>
      <c r="BN26" s="295">
        <f t="shared" si="10"/>
        <v>4924.7733250000001</v>
      </c>
      <c r="BO26" s="295">
        <f t="shared" si="10"/>
        <v>4918.3788950000007</v>
      </c>
      <c r="BP26" s="295">
        <f t="shared" ref="BP26:CC26" si="11">SUM(BP27:BP29)</f>
        <v>4911.948089999999</v>
      </c>
      <c r="BQ26" s="295">
        <f t="shared" si="11"/>
        <v>0</v>
      </c>
      <c r="BR26" s="295">
        <f t="shared" si="11"/>
        <v>0</v>
      </c>
      <c r="BS26" s="295">
        <f t="shared" si="11"/>
        <v>0</v>
      </c>
      <c r="BT26" s="295">
        <f t="shared" si="11"/>
        <v>0</v>
      </c>
      <c r="BU26" s="295">
        <f t="shared" si="11"/>
        <v>0</v>
      </c>
      <c r="BV26" s="295">
        <f t="shared" si="11"/>
        <v>0</v>
      </c>
      <c r="BW26" s="295">
        <f t="shared" si="11"/>
        <v>0</v>
      </c>
      <c r="BX26" s="295">
        <f t="shared" si="11"/>
        <v>0</v>
      </c>
      <c r="BY26" s="295">
        <f t="shared" si="11"/>
        <v>0</v>
      </c>
      <c r="BZ26" s="295">
        <f t="shared" si="11"/>
        <v>0</v>
      </c>
      <c r="CA26" s="295">
        <f t="shared" si="11"/>
        <v>0</v>
      </c>
      <c r="CB26" s="295">
        <f t="shared" si="11"/>
        <v>0</v>
      </c>
      <c r="CC26" s="296">
        <f t="shared" si="11"/>
        <v>0</v>
      </c>
    </row>
    <row r="27" spans="1:81" x14ac:dyDescent="0.4">
      <c r="A27" s="325"/>
      <c r="B27" s="155" t="s">
        <v>572</v>
      </c>
      <c r="C27" s="324"/>
      <c r="D27" s="295">
        <v>0</v>
      </c>
      <c r="E27" s="295">
        <v>0</v>
      </c>
      <c r="F27" s="295">
        <v>0</v>
      </c>
      <c r="G27" s="295">
        <v>0</v>
      </c>
      <c r="H27" s="295">
        <v>0</v>
      </c>
      <c r="I27" s="295">
        <v>0</v>
      </c>
      <c r="J27" s="295">
        <v>0</v>
      </c>
      <c r="K27" s="295">
        <v>0</v>
      </c>
      <c r="L27" s="295">
        <v>0</v>
      </c>
      <c r="M27" s="295">
        <v>0</v>
      </c>
      <c r="N27" s="295">
        <v>0</v>
      </c>
      <c r="O27" s="295">
        <v>0</v>
      </c>
      <c r="P27" s="295">
        <v>0</v>
      </c>
      <c r="Q27" s="295">
        <v>0</v>
      </c>
      <c r="R27" s="295">
        <v>0</v>
      </c>
      <c r="S27" s="295">
        <v>0</v>
      </c>
      <c r="T27" s="295">
        <v>0</v>
      </c>
      <c r="U27" s="295">
        <v>0</v>
      </c>
      <c r="V27" s="295">
        <v>0</v>
      </c>
      <c r="W27" s="295">
        <v>0</v>
      </c>
      <c r="X27" s="295">
        <v>0</v>
      </c>
      <c r="Y27" s="295">
        <v>0</v>
      </c>
      <c r="Z27" s="295">
        <v>0</v>
      </c>
      <c r="AA27" s="295">
        <v>0</v>
      </c>
      <c r="AB27" s="295">
        <v>0</v>
      </c>
      <c r="AC27" s="295">
        <v>0</v>
      </c>
      <c r="AD27" s="295">
        <v>0</v>
      </c>
      <c r="AE27" s="295">
        <v>0</v>
      </c>
      <c r="AF27" s="295">
        <v>0</v>
      </c>
      <c r="AG27" s="295">
        <v>0</v>
      </c>
      <c r="AH27" s="295">
        <v>0</v>
      </c>
      <c r="AI27" s="295">
        <v>0</v>
      </c>
      <c r="AJ27" s="295">
        <v>0</v>
      </c>
      <c r="AK27" s="295">
        <v>0</v>
      </c>
      <c r="AL27" s="295">
        <v>0</v>
      </c>
      <c r="AM27" s="295">
        <v>0</v>
      </c>
      <c r="AN27" s="295">
        <v>0</v>
      </c>
      <c r="AO27" s="295">
        <v>0</v>
      </c>
      <c r="AP27" s="295">
        <v>0</v>
      </c>
      <c r="AQ27" s="295">
        <v>0</v>
      </c>
      <c r="AR27" s="295">
        <v>0</v>
      </c>
      <c r="AS27" s="295">
        <v>0</v>
      </c>
      <c r="AT27" s="295">
        <v>0</v>
      </c>
      <c r="AU27" s="295">
        <v>0</v>
      </c>
      <c r="AV27" s="295">
        <v>0</v>
      </c>
      <c r="AW27" s="295">
        <v>1697.3629265066443</v>
      </c>
      <c r="AX27" s="295">
        <v>1808.6742359999998</v>
      </c>
      <c r="AY27" s="295">
        <v>1902.2181960000007</v>
      </c>
      <c r="AZ27" s="295">
        <v>1977.2827580000003</v>
      </c>
      <c r="BA27" s="295">
        <v>2013.6534619999995</v>
      </c>
      <c r="BB27" s="295">
        <v>2046.3778799999998</v>
      </c>
      <c r="BC27" s="295">
        <v>2096.1272547930917</v>
      </c>
      <c r="BD27" s="295">
        <v>2145.6562128556334</v>
      </c>
      <c r="BE27" s="295">
        <v>2246.2732761801276</v>
      </c>
      <c r="BF27" s="295">
        <v>2381.3558843749797</v>
      </c>
      <c r="BG27" s="295">
        <v>2743.7872092600001</v>
      </c>
      <c r="BH27" s="295">
        <v>3038.9946899183474</v>
      </c>
      <c r="BI27" s="295">
        <v>3229.8402160000005</v>
      </c>
      <c r="BJ27" s="295">
        <v>3384.656673</v>
      </c>
      <c r="BK27" s="295">
        <v>3471.3048880000001</v>
      </c>
      <c r="BL27" s="295">
        <v>3671.6925609999998</v>
      </c>
      <c r="BM27" s="295">
        <v>4094.947136911996</v>
      </c>
      <c r="BN27" s="295">
        <v>4299.4764100000002</v>
      </c>
      <c r="BO27" s="295">
        <v>4288.8172760000007</v>
      </c>
      <c r="BP27" s="295">
        <v>4281.2685299999994</v>
      </c>
      <c r="BQ27" s="295">
        <v>0</v>
      </c>
      <c r="BR27" s="295">
        <v>0</v>
      </c>
      <c r="BS27" s="295">
        <v>0</v>
      </c>
      <c r="BT27" s="295">
        <v>0</v>
      </c>
      <c r="BU27" s="295">
        <v>0</v>
      </c>
      <c r="BV27" s="295">
        <v>0</v>
      </c>
      <c r="BW27" s="295">
        <v>0</v>
      </c>
      <c r="BX27" s="295">
        <v>0</v>
      </c>
      <c r="BY27" s="295">
        <v>0</v>
      </c>
      <c r="BZ27" s="295">
        <v>0</v>
      </c>
      <c r="CA27" s="295">
        <v>0</v>
      </c>
      <c r="CB27" s="295">
        <v>0</v>
      </c>
      <c r="CC27" s="296">
        <v>0</v>
      </c>
    </row>
    <row r="28" spans="1:81" x14ac:dyDescent="0.4">
      <c r="A28" s="325"/>
      <c r="B28" s="155" t="s">
        <v>573</v>
      </c>
      <c r="C28" s="324"/>
      <c r="D28" s="295">
        <v>0</v>
      </c>
      <c r="E28" s="295">
        <v>0</v>
      </c>
      <c r="F28" s="295">
        <v>0</v>
      </c>
      <c r="G28" s="295">
        <v>0</v>
      </c>
      <c r="H28" s="295">
        <v>0</v>
      </c>
      <c r="I28" s="295">
        <v>0</v>
      </c>
      <c r="J28" s="295">
        <v>0</v>
      </c>
      <c r="K28" s="295">
        <v>0</v>
      </c>
      <c r="L28" s="295">
        <v>0</v>
      </c>
      <c r="M28" s="295">
        <v>0</v>
      </c>
      <c r="N28" s="295">
        <v>0</v>
      </c>
      <c r="O28" s="295">
        <v>0</v>
      </c>
      <c r="P28" s="295">
        <v>0</v>
      </c>
      <c r="Q28" s="295">
        <v>0</v>
      </c>
      <c r="R28" s="295">
        <v>0</v>
      </c>
      <c r="S28" s="295">
        <v>0</v>
      </c>
      <c r="T28" s="295">
        <v>0</v>
      </c>
      <c r="U28" s="295">
        <v>0</v>
      </c>
      <c r="V28" s="295">
        <v>0</v>
      </c>
      <c r="W28" s="295">
        <v>0</v>
      </c>
      <c r="X28" s="295">
        <v>0</v>
      </c>
      <c r="Y28" s="295">
        <v>0</v>
      </c>
      <c r="Z28" s="295">
        <v>0</v>
      </c>
      <c r="AA28" s="295">
        <v>0</v>
      </c>
      <c r="AB28" s="295">
        <v>0</v>
      </c>
      <c r="AC28" s="295">
        <v>0</v>
      </c>
      <c r="AD28" s="295">
        <v>0</v>
      </c>
      <c r="AE28" s="295">
        <v>0</v>
      </c>
      <c r="AF28" s="295">
        <v>0</v>
      </c>
      <c r="AG28" s="295">
        <v>0</v>
      </c>
      <c r="AH28" s="295">
        <v>0</v>
      </c>
      <c r="AI28" s="295">
        <v>0</v>
      </c>
      <c r="AJ28" s="295">
        <v>0</v>
      </c>
      <c r="AK28" s="295">
        <v>0</v>
      </c>
      <c r="AL28" s="295">
        <v>0</v>
      </c>
      <c r="AM28" s="295">
        <v>0</v>
      </c>
      <c r="AN28" s="295">
        <v>0</v>
      </c>
      <c r="AO28" s="295">
        <v>0</v>
      </c>
      <c r="AP28" s="295">
        <v>0</v>
      </c>
      <c r="AQ28" s="295">
        <v>0</v>
      </c>
      <c r="AR28" s="295">
        <v>0</v>
      </c>
      <c r="AS28" s="295">
        <v>0</v>
      </c>
      <c r="AT28" s="295">
        <v>0</v>
      </c>
      <c r="AU28" s="295">
        <v>0</v>
      </c>
      <c r="AV28" s="295">
        <v>0</v>
      </c>
      <c r="AW28" s="295">
        <v>57.568125284286531</v>
      </c>
      <c r="AX28" s="295">
        <v>64.45333500000001</v>
      </c>
      <c r="AY28" s="295">
        <v>73.004104999999981</v>
      </c>
      <c r="AZ28" s="295">
        <v>87.356730000000013</v>
      </c>
      <c r="BA28" s="295">
        <v>94.058710999999988</v>
      </c>
      <c r="BB28" s="295">
        <v>103.31371100000001</v>
      </c>
      <c r="BC28" s="295">
        <v>108.169843</v>
      </c>
      <c r="BD28" s="295">
        <v>118.92382939562549</v>
      </c>
      <c r="BE28" s="295">
        <v>123.72467599999997</v>
      </c>
      <c r="BF28" s="295">
        <v>130.99570600000001</v>
      </c>
      <c r="BG28" s="295">
        <v>145.12074899999999</v>
      </c>
      <c r="BH28" s="295">
        <v>160.45740000000004</v>
      </c>
      <c r="BI28" s="295">
        <v>176.47248999999999</v>
      </c>
      <c r="BJ28" s="295">
        <v>183.76244300000005</v>
      </c>
      <c r="BK28" s="295">
        <v>188.90478099999996</v>
      </c>
      <c r="BL28" s="295">
        <v>199.600787</v>
      </c>
      <c r="BM28" s="295">
        <v>223.05064708800333</v>
      </c>
      <c r="BN28" s="295">
        <v>237.858463</v>
      </c>
      <c r="BO28" s="295">
        <v>246.06113200000004</v>
      </c>
      <c r="BP28" s="295">
        <v>251.21643899999995</v>
      </c>
      <c r="BQ28" s="295">
        <v>0</v>
      </c>
      <c r="BR28" s="295">
        <v>0</v>
      </c>
      <c r="BS28" s="295">
        <v>0</v>
      </c>
      <c r="BT28" s="295">
        <v>0</v>
      </c>
      <c r="BU28" s="295">
        <v>0</v>
      </c>
      <c r="BV28" s="295">
        <v>0</v>
      </c>
      <c r="BW28" s="295">
        <v>0</v>
      </c>
      <c r="BX28" s="295">
        <v>0</v>
      </c>
      <c r="BY28" s="295">
        <v>0</v>
      </c>
      <c r="BZ28" s="295">
        <v>0</v>
      </c>
      <c r="CA28" s="295">
        <v>0</v>
      </c>
      <c r="CB28" s="295">
        <v>0</v>
      </c>
      <c r="CC28" s="296">
        <v>0</v>
      </c>
    </row>
    <row r="29" spans="1:81" x14ac:dyDescent="0.4">
      <c r="A29" s="325"/>
      <c r="B29" s="155" t="s">
        <v>574</v>
      </c>
      <c r="C29" s="324"/>
      <c r="D29" s="295">
        <v>0</v>
      </c>
      <c r="E29" s="295">
        <v>0</v>
      </c>
      <c r="F29" s="295">
        <v>0</v>
      </c>
      <c r="G29" s="295">
        <v>0</v>
      </c>
      <c r="H29" s="295">
        <v>0</v>
      </c>
      <c r="I29" s="295">
        <v>0</v>
      </c>
      <c r="J29" s="295">
        <v>0</v>
      </c>
      <c r="K29" s="295">
        <v>0</v>
      </c>
      <c r="L29" s="295">
        <v>0</v>
      </c>
      <c r="M29" s="295">
        <v>0</v>
      </c>
      <c r="N29" s="295">
        <v>0</v>
      </c>
      <c r="O29" s="295">
        <v>0</v>
      </c>
      <c r="P29" s="295">
        <v>0</v>
      </c>
      <c r="Q29" s="295">
        <v>0</v>
      </c>
      <c r="R29" s="295">
        <v>0</v>
      </c>
      <c r="S29" s="295">
        <v>0</v>
      </c>
      <c r="T29" s="295">
        <v>0</v>
      </c>
      <c r="U29" s="295">
        <v>0</v>
      </c>
      <c r="V29" s="295">
        <v>0</v>
      </c>
      <c r="W29" s="295">
        <v>0</v>
      </c>
      <c r="X29" s="295">
        <v>0</v>
      </c>
      <c r="Y29" s="295">
        <v>0</v>
      </c>
      <c r="Z29" s="295">
        <v>0</v>
      </c>
      <c r="AA29" s="295">
        <v>0</v>
      </c>
      <c r="AB29" s="295">
        <v>0</v>
      </c>
      <c r="AC29" s="295">
        <v>0</v>
      </c>
      <c r="AD29" s="295">
        <v>0</v>
      </c>
      <c r="AE29" s="295">
        <v>0</v>
      </c>
      <c r="AF29" s="295">
        <v>0</v>
      </c>
      <c r="AG29" s="295">
        <v>0</v>
      </c>
      <c r="AH29" s="295">
        <v>0</v>
      </c>
      <c r="AI29" s="295">
        <v>0</v>
      </c>
      <c r="AJ29" s="295">
        <v>0</v>
      </c>
      <c r="AK29" s="295">
        <v>0</v>
      </c>
      <c r="AL29" s="295">
        <v>0</v>
      </c>
      <c r="AM29" s="295">
        <v>0</v>
      </c>
      <c r="AN29" s="295">
        <v>0</v>
      </c>
      <c r="AO29" s="295">
        <v>0</v>
      </c>
      <c r="AP29" s="295">
        <v>0</v>
      </c>
      <c r="AQ29" s="295">
        <v>0</v>
      </c>
      <c r="AR29" s="295">
        <v>0</v>
      </c>
      <c r="AS29" s="295">
        <v>0</v>
      </c>
      <c r="AT29" s="295">
        <v>0</v>
      </c>
      <c r="AU29" s="295">
        <v>0</v>
      </c>
      <c r="AV29" s="295">
        <v>0</v>
      </c>
      <c r="AW29" s="295">
        <v>184.96894820906931</v>
      </c>
      <c r="AX29" s="295">
        <v>204.08372300000002</v>
      </c>
      <c r="AY29" s="295">
        <v>213.44863099999995</v>
      </c>
      <c r="AZ29" s="295">
        <v>245.97230400000004</v>
      </c>
      <c r="BA29" s="295">
        <v>286.966452</v>
      </c>
      <c r="BB29" s="295">
        <v>302.71302400000002</v>
      </c>
      <c r="BC29" s="295">
        <v>306.59022800000014</v>
      </c>
      <c r="BD29" s="295">
        <v>309.93843676690722</v>
      </c>
      <c r="BE29" s="295">
        <v>315.82490200000007</v>
      </c>
      <c r="BF29" s="295">
        <v>321.58770799999996</v>
      </c>
      <c r="BG29" s="295">
        <v>337.22303699999998</v>
      </c>
      <c r="BH29" s="295">
        <v>357.53287299999994</v>
      </c>
      <c r="BI29" s="295">
        <v>367.77686899999998</v>
      </c>
      <c r="BJ29" s="295">
        <v>372.60758899999996</v>
      </c>
      <c r="BK29" s="295">
        <v>366.47790999999995</v>
      </c>
      <c r="BL29" s="295">
        <v>363.15031399999992</v>
      </c>
      <c r="BM29" s="295">
        <v>379.68044099999997</v>
      </c>
      <c r="BN29" s="295">
        <v>387.43845199999998</v>
      </c>
      <c r="BO29" s="295">
        <v>383.50048700000008</v>
      </c>
      <c r="BP29" s="295">
        <v>379.46312099999994</v>
      </c>
      <c r="BQ29" s="295">
        <v>0</v>
      </c>
      <c r="BR29" s="295">
        <v>0</v>
      </c>
      <c r="BS29" s="295">
        <v>0</v>
      </c>
      <c r="BT29" s="295">
        <v>0</v>
      </c>
      <c r="BU29" s="295">
        <v>0</v>
      </c>
      <c r="BV29" s="295">
        <v>0</v>
      </c>
      <c r="BW29" s="295">
        <v>0</v>
      </c>
      <c r="BX29" s="295">
        <v>0</v>
      </c>
      <c r="BY29" s="295">
        <v>0</v>
      </c>
      <c r="BZ29" s="295">
        <v>0</v>
      </c>
      <c r="CA29" s="295">
        <v>0</v>
      </c>
      <c r="CB29" s="295">
        <v>0</v>
      </c>
      <c r="CC29" s="296">
        <v>0</v>
      </c>
    </row>
    <row r="30" spans="1:81" ht="26.25" customHeight="1" x14ac:dyDescent="0.4">
      <c r="A30" s="325"/>
      <c r="B30" s="59" t="s">
        <v>575</v>
      </c>
      <c r="C30" s="324"/>
      <c r="D30" s="295">
        <v>0</v>
      </c>
      <c r="E30" s="295">
        <v>0</v>
      </c>
      <c r="F30" s="295">
        <v>0</v>
      </c>
      <c r="G30" s="295">
        <v>0</v>
      </c>
      <c r="H30" s="295">
        <v>0</v>
      </c>
      <c r="I30" s="295">
        <v>0</v>
      </c>
      <c r="J30" s="295">
        <v>0</v>
      </c>
      <c r="K30" s="295">
        <v>0</v>
      </c>
      <c r="L30" s="295">
        <v>0</v>
      </c>
      <c r="M30" s="295">
        <v>0</v>
      </c>
      <c r="N30" s="295">
        <v>0</v>
      </c>
      <c r="O30" s="295">
        <v>0</v>
      </c>
      <c r="P30" s="295">
        <v>0</v>
      </c>
      <c r="Q30" s="295">
        <v>0</v>
      </c>
      <c r="R30" s="295">
        <v>0</v>
      </c>
      <c r="S30" s="295">
        <v>0</v>
      </c>
      <c r="T30" s="295">
        <v>0</v>
      </c>
      <c r="U30" s="295">
        <v>0</v>
      </c>
      <c r="V30" s="295">
        <v>0</v>
      </c>
      <c r="W30" s="295">
        <v>0</v>
      </c>
      <c r="X30" s="295">
        <v>0</v>
      </c>
      <c r="Y30" s="295">
        <v>0</v>
      </c>
      <c r="Z30" s="295">
        <v>0</v>
      </c>
      <c r="AA30" s="295">
        <v>0</v>
      </c>
      <c r="AB30" s="295">
        <v>0</v>
      </c>
      <c r="AC30" s="295">
        <v>0</v>
      </c>
      <c r="AD30" s="295">
        <v>0</v>
      </c>
      <c r="AE30" s="295">
        <v>0</v>
      </c>
      <c r="AF30" s="295">
        <v>0</v>
      </c>
      <c r="AG30" s="295">
        <v>0</v>
      </c>
      <c r="AH30" s="295">
        <v>0</v>
      </c>
      <c r="AI30" s="295">
        <v>0</v>
      </c>
      <c r="AJ30" s="295">
        <v>0</v>
      </c>
      <c r="AK30" s="295">
        <v>0</v>
      </c>
      <c r="AL30" s="295">
        <v>0</v>
      </c>
      <c r="AM30" s="295">
        <v>0</v>
      </c>
      <c r="AN30" s="295">
        <v>0</v>
      </c>
      <c r="AO30" s="295">
        <v>0</v>
      </c>
      <c r="AP30" s="295">
        <v>0</v>
      </c>
      <c r="AQ30" s="295">
        <v>0</v>
      </c>
      <c r="AR30" s="295">
        <v>0</v>
      </c>
      <c r="AS30" s="295">
        <v>206</v>
      </c>
      <c r="AT30" s="295">
        <v>2122.81</v>
      </c>
      <c r="AU30" s="295">
        <v>1404.1669999999999</v>
      </c>
      <c r="AV30" s="295">
        <v>1692.576</v>
      </c>
      <c r="AW30" s="295">
        <v>0</v>
      </c>
      <c r="AX30" s="295">
        <v>0</v>
      </c>
      <c r="AY30" s="295">
        <v>0</v>
      </c>
      <c r="AZ30" s="295">
        <v>0</v>
      </c>
      <c r="BA30" s="295">
        <v>0</v>
      </c>
      <c r="BB30" s="295">
        <v>0</v>
      </c>
      <c r="BC30" s="295">
        <v>0</v>
      </c>
      <c r="BD30" s="295">
        <v>0</v>
      </c>
      <c r="BE30" s="295">
        <v>0</v>
      </c>
      <c r="BF30" s="295">
        <v>0</v>
      </c>
      <c r="BG30" s="295">
        <v>0</v>
      </c>
      <c r="BH30" s="295">
        <v>0</v>
      </c>
      <c r="BI30" s="295">
        <v>0</v>
      </c>
      <c r="BJ30" s="295">
        <v>0</v>
      </c>
      <c r="BK30" s="295">
        <v>0</v>
      </c>
      <c r="BL30" s="295">
        <v>0</v>
      </c>
      <c r="BM30" s="295">
        <v>0</v>
      </c>
      <c r="BN30" s="295">
        <v>0</v>
      </c>
      <c r="BO30" s="295">
        <v>0</v>
      </c>
      <c r="BP30" s="295">
        <v>0</v>
      </c>
      <c r="BQ30" s="295">
        <v>0</v>
      </c>
      <c r="BR30" s="295">
        <v>0</v>
      </c>
      <c r="BS30" s="295">
        <v>0</v>
      </c>
      <c r="BT30" s="295">
        <v>0</v>
      </c>
      <c r="BU30" s="295">
        <v>0</v>
      </c>
      <c r="BV30" s="295">
        <v>0</v>
      </c>
      <c r="BW30" s="295">
        <v>0</v>
      </c>
      <c r="BX30" s="295">
        <v>0</v>
      </c>
      <c r="BY30" s="295">
        <v>0</v>
      </c>
      <c r="BZ30" s="295">
        <v>0</v>
      </c>
      <c r="CA30" s="295">
        <v>0</v>
      </c>
      <c r="CB30" s="295">
        <v>0</v>
      </c>
      <c r="CC30" s="296">
        <v>0</v>
      </c>
    </row>
    <row r="31" spans="1:81" x14ac:dyDescent="0.4">
      <c r="A31" s="325"/>
      <c r="B31" s="155" t="s">
        <v>572</v>
      </c>
      <c r="C31" s="324"/>
      <c r="D31" s="295">
        <v>0</v>
      </c>
      <c r="E31" s="295">
        <v>0</v>
      </c>
      <c r="F31" s="295">
        <v>0</v>
      </c>
      <c r="G31" s="295">
        <v>0</v>
      </c>
      <c r="H31" s="295">
        <v>0</v>
      </c>
      <c r="I31" s="295">
        <v>0</v>
      </c>
      <c r="J31" s="295">
        <v>0</v>
      </c>
      <c r="K31" s="295">
        <v>0</v>
      </c>
      <c r="L31" s="295">
        <v>0</v>
      </c>
      <c r="M31" s="295">
        <v>0</v>
      </c>
      <c r="N31" s="295">
        <v>0</v>
      </c>
      <c r="O31" s="295">
        <v>0</v>
      </c>
      <c r="P31" s="295">
        <v>0</v>
      </c>
      <c r="Q31" s="295">
        <v>0</v>
      </c>
      <c r="R31" s="295">
        <v>0</v>
      </c>
      <c r="S31" s="295">
        <v>0</v>
      </c>
      <c r="T31" s="295">
        <v>0</v>
      </c>
      <c r="U31" s="295">
        <v>0</v>
      </c>
      <c r="V31" s="295">
        <v>0</v>
      </c>
      <c r="W31" s="295">
        <v>0</v>
      </c>
      <c r="X31" s="295">
        <v>0</v>
      </c>
      <c r="Y31" s="295">
        <v>0</v>
      </c>
      <c r="Z31" s="295">
        <v>0</v>
      </c>
      <c r="AA31" s="295">
        <v>0</v>
      </c>
      <c r="AB31" s="295">
        <v>0</v>
      </c>
      <c r="AC31" s="295">
        <v>0</v>
      </c>
      <c r="AD31" s="295">
        <v>0</v>
      </c>
      <c r="AE31" s="295">
        <v>0</v>
      </c>
      <c r="AF31" s="295">
        <v>0</v>
      </c>
      <c r="AG31" s="295">
        <v>0</v>
      </c>
      <c r="AH31" s="295">
        <v>0</v>
      </c>
      <c r="AI31" s="295">
        <v>0</v>
      </c>
      <c r="AJ31" s="295">
        <v>0</v>
      </c>
      <c r="AK31" s="295">
        <v>0</v>
      </c>
      <c r="AL31" s="295">
        <v>0</v>
      </c>
      <c r="AM31" s="295">
        <v>0</v>
      </c>
      <c r="AN31" s="295">
        <v>0</v>
      </c>
      <c r="AO31" s="295">
        <v>0</v>
      </c>
      <c r="AP31" s="295">
        <v>0</v>
      </c>
      <c r="AQ31" s="295">
        <v>0</v>
      </c>
      <c r="AR31" s="295">
        <v>0</v>
      </c>
      <c r="AS31" s="295">
        <v>0</v>
      </c>
      <c r="AT31" s="295">
        <v>0</v>
      </c>
      <c r="AU31" s="295">
        <v>1244.3508119934597</v>
      </c>
      <c r="AV31" s="295">
        <v>1475.3810084883232</v>
      </c>
      <c r="AW31" s="295">
        <v>0</v>
      </c>
      <c r="AX31" s="295">
        <v>0</v>
      </c>
      <c r="AY31" s="295">
        <v>0</v>
      </c>
      <c r="AZ31" s="295">
        <v>0</v>
      </c>
      <c r="BA31" s="295">
        <v>0</v>
      </c>
      <c r="BB31" s="295">
        <v>0</v>
      </c>
      <c r="BC31" s="295">
        <v>0</v>
      </c>
      <c r="BD31" s="295">
        <v>0</v>
      </c>
      <c r="BE31" s="295">
        <v>0</v>
      </c>
      <c r="BF31" s="295">
        <v>0</v>
      </c>
      <c r="BG31" s="295">
        <v>0</v>
      </c>
      <c r="BH31" s="295">
        <v>0</v>
      </c>
      <c r="BI31" s="295">
        <v>0</v>
      </c>
      <c r="BJ31" s="295">
        <v>0</v>
      </c>
      <c r="BK31" s="295">
        <v>0</v>
      </c>
      <c r="BL31" s="295">
        <v>0</v>
      </c>
      <c r="BM31" s="295">
        <v>0</v>
      </c>
      <c r="BN31" s="295">
        <v>0</v>
      </c>
      <c r="BO31" s="295">
        <v>0</v>
      </c>
      <c r="BP31" s="295">
        <v>0</v>
      </c>
      <c r="BQ31" s="295">
        <v>0</v>
      </c>
      <c r="BR31" s="295">
        <v>0</v>
      </c>
      <c r="BS31" s="295">
        <v>0</v>
      </c>
      <c r="BT31" s="295">
        <v>0</v>
      </c>
      <c r="BU31" s="295">
        <v>0</v>
      </c>
      <c r="BV31" s="295">
        <v>0</v>
      </c>
      <c r="BW31" s="295">
        <v>0</v>
      </c>
      <c r="BX31" s="295">
        <v>0</v>
      </c>
      <c r="BY31" s="295">
        <v>0</v>
      </c>
      <c r="BZ31" s="295">
        <v>0</v>
      </c>
      <c r="CA31" s="295">
        <v>0</v>
      </c>
      <c r="CB31" s="295">
        <v>0</v>
      </c>
      <c r="CC31" s="296">
        <v>0</v>
      </c>
    </row>
    <row r="32" spans="1:81" x14ac:dyDescent="0.4">
      <c r="A32" s="325"/>
      <c r="B32" s="155" t="s">
        <v>573</v>
      </c>
      <c r="C32" s="324"/>
      <c r="D32" s="295">
        <v>0</v>
      </c>
      <c r="E32" s="295">
        <v>0</v>
      </c>
      <c r="F32" s="295">
        <v>0</v>
      </c>
      <c r="G32" s="295">
        <v>0</v>
      </c>
      <c r="H32" s="295">
        <v>0</v>
      </c>
      <c r="I32" s="295">
        <v>0</v>
      </c>
      <c r="J32" s="295">
        <v>0</v>
      </c>
      <c r="K32" s="295">
        <v>0</v>
      </c>
      <c r="L32" s="295">
        <v>0</v>
      </c>
      <c r="M32" s="295">
        <v>0</v>
      </c>
      <c r="N32" s="295">
        <v>0</v>
      </c>
      <c r="O32" s="295">
        <v>0</v>
      </c>
      <c r="P32" s="295">
        <v>0</v>
      </c>
      <c r="Q32" s="295">
        <v>0</v>
      </c>
      <c r="R32" s="295">
        <v>0</v>
      </c>
      <c r="S32" s="295">
        <v>0</v>
      </c>
      <c r="T32" s="295">
        <v>0</v>
      </c>
      <c r="U32" s="295">
        <v>0</v>
      </c>
      <c r="V32" s="295">
        <v>0</v>
      </c>
      <c r="W32" s="295">
        <v>0</v>
      </c>
      <c r="X32" s="295">
        <v>0</v>
      </c>
      <c r="Y32" s="295">
        <v>0</v>
      </c>
      <c r="Z32" s="295">
        <v>0</v>
      </c>
      <c r="AA32" s="295">
        <v>0</v>
      </c>
      <c r="AB32" s="295">
        <v>0</v>
      </c>
      <c r="AC32" s="295">
        <v>0</v>
      </c>
      <c r="AD32" s="295">
        <v>0</v>
      </c>
      <c r="AE32" s="295">
        <v>0</v>
      </c>
      <c r="AF32" s="295">
        <v>0</v>
      </c>
      <c r="AG32" s="295">
        <v>0</v>
      </c>
      <c r="AH32" s="295">
        <v>0</v>
      </c>
      <c r="AI32" s="295">
        <v>0</v>
      </c>
      <c r="AJ32" s="295">
        <v>0</v>
      </c>
      <c r="AK32" s="295">
        <v>0</v>
      </c>
      <c r="AL32" s="295">
        <v>0</v>
      </c>
      <c r="AM32" s="295">
        <v>0</v>
      </c>
      <c r="AN32" s="295">
        <v>0</v>
      </c>
      <c r="AO32" s="295">
        <v>0</v>
      </c>
      <c r="AP32" s="295">
        <v>0</v>
      </c>
      <c r="AQ32" s="295">
        <v>0</v>
      </c>
      <c r="AR32" s="295">
        <v>0</v>
      </c>
      <c r="AS32" s="295">
        <v>0</v>
      </c>
      <c r="AT32" s="295">
        <v>0</v>
      </c>
      <c r="AU32" s="295">
        <v>29.407042073381728</v>
      </c>
      <c r="AV32" s="295">
        <v>45.400550983141173</v>
      </c>
      <c r="AW32" s="295">
        <v>0</v>
      </c>
      <c r="AX32" s="295">
        <v>0</v>
      </c>
      <c r="AY32" s="295">
        <v>0</v>
      </c>
      <c r="AZ32" s="295">
        <v>0</v>
      </c>
      <c r="BA32" s="295">
        <v>0</v>
      </c>
      <c r="BB32" s="295">
        <v>0</v>
      </c>
      <c r="BC32" s="295">
        <v>0</v>
      </c>
      <c r="BD32" s="295">
        <v>0</v>
      </c>
      <c r="BE32" s="295">
        <v>0</v>
      </c>
      <c r="BF32" s="295">
        <v>0</v>
      </c>
      <c r="BG32" s="295">
        <v>0</v>
      </c>
      <c r="BH32" s="295">
        <v>0</v>
      </c>
      <c r="BI32" s="295">
        <v>0</v>
      </c>
      <c r="BJ32" s="295">
        <v>0</v>
      </c>
      <c r="BK32" s="295">
        <v>0</v>
      </c>
      <c r="BL32" s="295">
        <v>0</v>
      </c>
      <c r="BM32" s="295">
        <v>0</v>
      </c>
      <c r="BN32" s="295">
        <v>0</v>
      </c>
      <c r="BO32" s="295">
        <v>0</v>
      </c>
      <c r="BP32" s="295">
        <v>0</v>
      </c>
      <c r="BQ32" s="295">
        <v>0</v>
      </c>
      <c r="BR32" s="295">
        <v>0</v>
      </c>
      <c r="BS32" s="295">
        <v>0</v>
      </c>
      <c r="BT32" s="295">
        <v>0</v>
      </c>
      <c r="BU32" s="295">
        <v>0</v>
      </c>
      <c r="BV32" s="295">
        <v>0</v>
      </c>
      <c r="BW32" s="295">
        <v>0</v>
      </c>
      <c r="BX32" s="295">
        <v>0</v>
      </c>
      <c r="BY32" s="295">
        <v>0</v>
      </c>
      <c r="BZ32" s="295">
        <v>0</v>
      </c>
      <c r="CA32" s="295">
        <v>0</v>
      </c>
      <c r="CB32" s="295">
        <v>0</v>
      </c>
      <c r="CC32" s="296">
        <v>0</v>
      </c>
    </row>
    <row r="33" spans="1:81" x14ac:dyDescent="0.4">
      <c r="A33" s="325"/>
      <c r="B33" s="155" t="s">
        <v>574</v>
      </c>
      <c r="C33" s="324"/>
      <c r="D33" s="295">
        <v>0</v>
      </c>
      <c r="E33" s="295">
        <v>0</v>
      </c>
      <c r="F33" s="295">
        <v>0</v>
      </c>
      <c r="G33" s="295">
        <v>0</v>
      </c>
      <c r="H33" s="295">
        <v>0</v>
      </c>
      <c r="I33" s="295">
        <v>0</v>
      </c>
      <c r="J33" s="295">
        <v>0</v>
      </c>
      <c r="K33" s="295">
        <v>0</v>
      </c>
      <c r="L33" s="295">
        <v>0</v>
      </c>
      <c r="M33" s="295">
        <v>0</v>
      </c>
      <c r="N33" s="295">
        <v>0</v>
      </c>
      <c r="O33" s="295">
        <v>0</v>
      </c>
      <c r="P33" s="295">
        <v>0</v>
      </c>
      <c r="Q33" s="295">
        <v>0</v>
      </c>
      <c r="R33" s="295">
        <v>0</v>
      </c>
      <c r="S33" s="295">
        <v>0</v>
      </c>
      <c r="T33" s="295">
        <v>0</v>
      </c>
      <c r="U33" s="295">
        <v>0</v>
      </c>
      <c r="V33" s="295">
        <v>0</v>
      </c>
      <c r="W33" s="295">
        <v>0</v>
      </c>
      <c r="X33" s="295">
        <v>0</v>
      </c>
      <c r="Y33" s="295">
        <v>0</v>
      </c>
      <c r="Z33" s="295">
        <v>0</v>
      </c>
      <c r="AA33" s="295">
        <v>0</v>
      </c>
      <c r="AB33" s="295">
        <v>0</v>
      </c>
      <c r="AC33" s="295">
        <v>0</v>
      </c>
      <c r="AD33" s="295">
        <v>0</v>
      </c>
      <c r="AE33" s="295">
        <v>0</v>
      </c>
      <c r="AF33" s="295">
        <v>0</v>
      </c>
      <c r="AG33" s="295">
        <v>0</v>
      </c>
      <c r="AH33" s="295">
        <v>0</v>
      </c>
      <c r="AI33" s="295">
        <v>0</v>
      </c>
      <c r="AJ33" s="295">
        <v>0</v>
      </c>
      <c r="AK33" s="295">
        <v>0</v>
      </c>
      <c r="AL33" s="295">
        <v>0</v>
      </c>
      <c r="AM33" s="295">
        <v>0</v>
      </c>
      <c r="AN33" s="295">
        <v>0</v>
      </c>
      <c r="AO33" s="295">
        <v>0</v>
      </c>
      <c r="AP33" s="295">
        <v>0</v>
      </c>
      <c r="AQ33" s="295">
        <v>0</v>
      </c>
      <c r="AR33" s="295">
        <v>0</v>
      </c>
      <c r="AS33" s="295">
        <v>0</v>
      </c>
      <c r="AT33" s="295">
        <v>0</v>
      </c>
      <c r="AU33" s="295">
        <v>130.40914593315847</v>
      </c>
      <c r="AV33" s="295">
        <v>171.79444052853557</v>
      </c>
      <c r="AW33" s="295">
        <v>0</v>
      </c>
      <c r="AX33" s="295">
        <v>0</v>
      </c>
      <c r="AY33" s="295">
        <v>0</v>
      </c>
      <c r="AZ33" s="295">
        <v>0</v>
      </c>
      <c r="BA33" s="295">
        <v>0</v>
      </c>
      <c r="BB33" s="295">
        <v>0</v>
      </c>
      <c r="BC33" s="295">
        <v>0</v>
      </c>
      <c r="BD33" s="295">
        <v>0</v>
      </c>
      <c r="BE33" s="295">
        <v>0</v>
      </c>
      <c r="BF33" s="295">
        <v>0</v>
      </c>
      <c r="BG33" s="295">
        <v>0</v>
      </c>
      <c r="BH33" s="295">
        <v>0</v>
      </c>
      <c r="BI33" s="295">
        <v>0</v>
      </c>
      <c r="BJ33" s="295">
        <v>0</v>
      </c>
      <c r="BK33" s="295">
        <v>0</v>
      </c>
      <c r="BL33" s="295">
        <v>0</v>
      </c>
      <c r="BM33" s="295">
        <v>0</v>
      </c>
      <c r="BN33" s="295">
        <v>0</v>
      </c>
      <c r="BO33" s="295">
        <v>0</v>
      </c>
      <c r="BP33" s="295">
        <v>0</v>
      </c>
      <c r="BQ33" s="295">
        <v>0</v>
      </c>
      <c r="BR33" s="295">
        <v>0</v>
      </c>
      <c r="BS33" s="295">
        <v>0</v>
      </c>
      <c r="BT33" s="295">
        <v>0</v>
      </c>
      <c r="BU33" s="295">
        <v>0</v>
      </c>
      <c r="BV33" s="295">
        <v>0</v>
      </c>
      <c r="BW33" s="295">
        <v>0</v>
      </c>
      <c r="BX33" s="295">
        <v>0</v>
      </c>
      <c r="BY33" s="295">
        <v>0</v>
      </c>
      <c r="BZ33" s="295">
        <v>0</v>
      </c>
      <c r="CA33" s="295">
        <v>0</v>
      </c>
      <c r="CB33" s="295">
        <v>0</v>
      </c>
      <c r="CC33" s="296">
        <v>0</v>
      </c>
    </row>
    <row r="34" spans="1:81" ht="26.25" customHeight="1" x14ac:dyDescent="0.4">
      <c r="A34" s="325"/>
      <c r="B34" s="59" t="s">
        <v>576</v>
      </c>
      <c r="C34" s="324"/>
      <c r="D34" s="295">
        <v>0</v>
      </c>
      <c r="E34" s="295">
        <v>0</v>
      </c>
      <c r="F34" s="295">
        <v>0</v>
      </c>
      <c r="G34" s="295">
        <v>0</v>
      </c>
      <c r="H34" s="295">
        <v>0</v>
      </c>
      <c r="I34" s="295">
        <v>0</v>
      </c>
      <c r="J34" s="295">
        <v>0</v>
      </c>
      <c r="K34" s="295">
        <v>0</v>
      </c>
      <c r="L34" s="295">
        <v>0</v>
      </c>
      <c r="M34" s="295">
        <v>0</v>
      </c>
      <c r="N34" s="295">
        <v>0</v>
      </c>
      <c r="O34" s="295">
        <v>0</v>
      </c>
      <c r="P34" s="295">
        <v>0</v>
      </c>
      <c r="Q34" s="295">
        <v>0</v>
      </c>
      <c r="R34" s="295">
        <v>0</v>
      </c>
      <c r="S34" s="295">
        <v>0</v>
      </c>
      <c r="T34" s="295">
        <v>0</v>
      </c>
      <c r="U34" s="295">
        <v>0</v>
      </c>
      <c r="V34" s="295">
        <v>0</v>
      </c>
      <c r="W34" s="295">
        <v>0</v>
      </c>
      <c r="X34" s="295">
        <v>0</v>
      </c>
      <c r="Y34" s="295">
        <v>0</v>
      </c>
      <c r="Z34" s="295">
        <v>18</v>
      </c>
      <c r="AA34" s="295">
        <v>21</v>
      </c>
      <c r="AB34" s="295">
        <v>27</v>
      </c>
      <c r="AC34" s="295">
        <v>33</v>
      </c>
      <c r="AD34" s="295">
        <v>99</v>
      </c>
      <c r="AE34" s="295">
        <v>137</v>
      </c>
      <c r="AF34" s="295">
        <v>148</v>
      </c>
      <c r="AG34" s="295">
        <v>369</v>
      </c>
      <c r="AH34" s="295">
        <v>386</v>
      </c>
      <c r="AI34" s="295">
        <v>445</v>
      </c>
      <c r="AJ34" s="295">
        <v>599</v>
      </c>
      <c r="AK34" s="295">
        <v>890.6</v>
      </c>
      <c r="AL34" s="295">
        <v>1083</v>
      </c>
      <c r="AM34" s="295">
        <v>1218</v>
      </c>
      <c r="AN34" s="295">
        <v>1354</v>
      </c>
      <c r="AO34" s="295">
        <v>1479</v>
      </c>
      <c r="AP34" s="295">
        <v>1635</v>
      </c>
      <c r="AQ34" s="295">
        <v>1701</v>
      </c>
      <c r="AR34" s="295">
        <v>1365.134</v>
      </c>
      <c r="AS34" s="295">
        <v>1493.6620000000003</v>
      </c>
      <c r="AT34" s="295">
        <v>0</v>
      </c>
      <c r="AU34" s="295">
        <v>0</v>
      </c>
      <c r="AV34" s="295">
        <v>0</v>
      </c>
      <c r="AW34" s="295">
        <v>0</v>
      </c>
      <c r="AX34" s="295">
        <v>0</v>
      </c>
      <c r="AY34" s="295">
        <v>0</v>
      </c>
      <c r="AZ34" s="295">
        <v>0</v>
      </c>
      <c r="BA34" s="295">
        <v>0</v>
      </c>
      <c r="BB34" s="295">
        <v>0</v>
      </c>
      <c r="BC34" s="295">
        <v>0</v>
      </c>
      <c r="BD34" s="295">
        <v>0</v>
      </c>
      <c r="BE34" s="295">
        <v>0</v>
      </c>
      <c r="BF34" s="295">
        <v>0</v>
      </c>
      <c r="BG34" s="295">
        <v>0</v>
      </c>
      <c r="BH34" s="295">
        <v>0</v>
      </c>
      <c r="BI34" s="295">
        <v>0</v>
      </c>
      <c r="BJ34" s="295">
        <v>0</v>
      </c>
      <c r="BK34" s="295">
        <v>0</v>
      </c>
      <c r="BL34" s="295">
        <v>0</v>
      </c>
      <c r="BM34" s="295">
        <v>0</v>
      </c>
      <c r="BN34" s="295">
        <v>0</v>
      </c>
      <c r="BO34" s="295">
        <v>0</v>
      </c>
      <c r="BP34" s="295">
        <v>0</v>
      </c>
      <c r="BQ34" s="295">
        <v>0</v>
      </c>
      <c r="BR34" s="295">
        <v>0</v>
      </c>
      <c r="BS34" s="295">
        <v>0</v>
      </c>
      <c r="BT34" s="295">
        <v>0</v>
      </c>
      <c r="BU34" s="295">
        <v>0</v>
      </c>
      <c r="BV34" s="295">
        <v>0</v>
      </c>
      <c r="BW34" s="295">
        <v>0</v>
      </c>
      <c r="BX34" s="295">
        <v>0</v>
      </c>
      <c r="BY34" s="295">
        <v>0</v>
      </c>
      <c r="BZ34" s="295">
        <v>0</v>
      </c>
      <c r="CA34" s="295">
        <v>0</v>
      </c>
      <c r="CB34" s="295">
        <v>0</v>
      </c>
      <c r="CC34" s="296">
        <v>0</v>
      </c>
    </row>
    <row r="35" spans="1:81" ht="26.25" customHeight="1" x14ac:dyDescent="0.4">
      <c r="A35" s="49"/>
      <c r="B35" s="49" t="s">
        <v>577</v>
      </c>
      <c r="C35" s="324"/>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6"/>
    </row>
    <row r="36" spans="1:81" x14ac:dyDescent="0.4">
      <c r="A36" s="325"/>
      <c r="B36" s="59" t="s">
        <v>578</v>
      </c>
      <c r="C36" s="324"/>
      <c r="D36" s="295" t="s">
        <v>439</v>
      </c>
      <c r="E36" s="295" t="s">
        <v>439</v>
      </c>
      <c r="F36" s="295" t="s">
        <v>439</v>
      </c>
      <c r="G36" s="295" t="s">
        <v>439</v>
      </c>
      <c r="H36" s="295" t="s">
        <v>439</v>
      </c>
      <c r="I36" s="295" t="s">
        <v>439</v>
      </c>
      <c r="J36" s="295" t="s">
        <v>439</v>
      </c>
      <c r="K36" s="295" t="s">
        <v>439</v>
      </c>
      <c r="L36" s="295" t="s">
        <v>439</v>
      </c>
      <c r="M36" s="295" t="s">
        <v>439</v>
      </c>
      <c r="N36" s="295" t="s">
        <v>439</v>
      </c>
      <c r="O36" s="295" t="s">
        <v>439</v>
      </c>
      <c r="P36" s="295" t="s">
        <v>439</v>
      </c>
      <c r="Q36" s="295" t="s">
        <v>439</v>
      </c>
      <c r="R36" s="295" t="s">
        <v>439</v>
      </c>
      <c r="S36" s="295" t="s">
        <v>439</v>
      </c>
      <c r="T36" s="295" t="s">
        <v>439</v>
      </c>
      <c r="U36" s="295" t="s">
        <v>439</v>
      </c>
      <c r="V36" s="295" t="s">
        <v>439</v>
      </c>
      <c r="W36" s="295" t="s">
        <v>439</v>
      </c>
      <c r="X36" s="295" t="s">
        <v>439</v>
      </c>
      <c r="Y36" s="295" t="s">
        <v>439</v>
      </c>
      <c r="Z36" s="295" t="s">
        <v>439</v>
      </c>
      <c r="AA36" s="295" t="s">
        <v>439</v>
      </c>
      <c r="AB36" s="295" t="s">
        <v>439</v>
      </c>
      <c r="AC36" s="295" t="s">
        <v>439</v>
      </c>
      <c r="AD36" s="295" t="s">
        <v>439</v>
      </c>
      <c r="AE36" s="295" t="s">
        <v>439</v>
      </c>
      <c r="AF36" s="295" t="s">
        <v>439</v>
      </c>
      <c r="AG36" s="295" t="s">
        <v>439</v>
      </c>
      <c r="AH36" s="295" t="s">
        <v>439</v>
      </c>
      <c r="AI36" s="295" t="s">
        <v>439</v>
      </c>
      <c r="AJ36" s="295" t="s">
        <v>439</v>
      </c>
      <c r="AK36" s="295" t="s">
        <v>439</v>
      </c>
      <c r="AL36" s="295" t="s">
        <v>439</v>
      </c>
      <c r="AM36" s="295" t="s">
        <v>439</v>
      </c>
      <c r="AN36" s="295" t="s">
        <v>439</v>
      </c>
      <c r="AO36" s="295" t="s">
        <v>439</v>
      </c>
      <c r="AP36" s="295" t="s">
        <v>439</v>
      </c>
      <c r="AQ36" s="295" t="s">
        <v>439</v>
      </c>
      <c r="AR36" s="295" t="s">
        <v>439</v>
      </c>
      <c r="AS36" s="295" t="s">
        <v>439</v>
      </c>
      <c r="AT36" s="295" t="s">
        <v>439</v>
      </c>
      <c r="AU36" s="295">
        <v>1074</v>
      </c>
      <c r="AV36" s="295">
        <v>1467</v>
      </c>
      <c r="AW36" s="295">
        <v>1761.354</v>
      </c>
      <c r="AX36" s="295">
        <v>1895.0971347</v>
      </c>
      <c r="AY36" s="295">
        <v>2000.7013923499997</v>
      </c>
      <c r="AZ36" s="295">
        <v>2119.6110000000003</v>
      </c>
      <c r="BA36" s="295">
        <v>2196.8490000000002</v>
      </c>
      <c r="BB36" s="295">
        <v>2241.7669999999989</v>
      </c>
      <c r="BC36" s="295">
        <v>2265.7673767930914</v>
      </c>
      <c r="BD36" s="295">
        <v>2297.6929199581655</v>
      </c>
      <c r="BE36" s="295">
        <v>2377.8325881801275</v>
      </c>
      <c r="BF36" s="295">
        <v>2598.0192173749792</v>
      </c>
      <c r="BG36" s="295">
        <v>2955.6031452049692</v>
      </c>
      <c r="BH36" s="295">
        <v>3448.9196739083468</v>
      </c>
      <c r="BI36" s="295">
        <v>3641.8223280000002</v>
      </c>
      <c r="BJ36" s="295">
        <v>3811.5277370000003</v>
      </c>
      <c r="BK36" s="295">
        <v>3911.4053540000004</v>
      </c>
      <c r="BL36" s="295">
        <v>4128.4742460000007</v>
      </c>
      <c r="BM36" s="295">
        <v>4582.3780900000011</v>
      </c>
      <c r="BN36" s="295">
        <v>4798.5646799999995</v>
      </c>
      <c r="BO36" s="295">
        <v>4823.8635100000001</v>
      </c>
      <c r="BP36" s="295">
        <v>4816.0338059999995</v>
      </c>
      <c r="BQ36" s="295">
        <v>0</v>
      </c>
      <c r="BR36" s="295">
        <v>0</v>
      </c>
      <c r="BS36" s="295">
        <v>0</v>
      </c>
      <c r="BT36" s="295">
        <v>0</v>
      </c>
      <c r="BU36" s="295">
        <v>0</v>
      </c>
      <c r="BV36" s="295">
        <v>0</v>
      </c>
      <c r="BW36" s="295">
        <v>0</v>
      </c>
      <c r="BX36" s="295">
        <v>0</v>
      </c>
      <c r="BY36" s="295">
        <v>0</v>
      </c>
      <c r="BZ36" s="295">
        <v>0</v>
      </c>
      <c r="CA36" s="295">
        <v>0</v>
      </c>
      <c r="CB36" s="295">
        <v>0</v>
      </c>
      <c r="CC36" s="296">
        <v>0</v>
      </c>
    </row>
    <row r="37" spans="1:81" x14ac:dyDescent="0.4">
      <c r="A37" s="325"/>
      <c r="B37" s="155" t="s">
        <v>572</v>
      </c>
      <c r="C37" s="324"/>
      <c r="D37" s="295">
        <v>0</v>
      </c>
      <c r="E37" s="295">
        <v>0</v>
      </c>
      <c r="F37" s="295">
        <v>0</v>
      </c>
      <c r="G37" s="295">
        <v>0</v>
      </c>
      <c r="H37" s="295">
        <v>0</v>
      </c>
      <c r="I37" s="295">
        <v>0</v>
      </c>
      <c r="J37" s="295">
        <v>0</v>
      </c>
      <c r="K37" s="295">
        <v>0</v>
      </c>
      <c r="L37" s="295">
        <v>0</v>
      </c>
      <c r="M37" s="295">
        <v>0</v>
      </c>
      <c r="N37" s="295">
        <v>0</v>
      </c>
      <c r="O37" s="295">
        <v>0</v>
      </c>
      <c r="P37" s="295">
        <v>0</v>
      </c>
      <c r="Q37" s="295">
        <v>0</v>
      </c>
      <c r="R37" s="295">
        <v>0</v>
      </c>
      <c r="S37" s="295">
        <v>0</v>
      </c>
      <c r="T37" s="295">
        <v>0</v>
      </c>
      <c r="U37" s="295">
        <v>0</v>
      </c>
      <c r="V37" s="295">
        <v>0</v>
      </c>
      <c r="W37" s="295">
        <v>0</v>
      </c>
      <c r="X37" s="295">
        <v>0</v>
      </c>
      <c r="Y37" s="295">
        <v>0</v>
      </c>
      <c r="Z37" s="295">
        <v>0</v>
      </c>
      <c r="AA37" s="295">
        <v>0</v>
      </c>
      <c r="AB37" s="295">
        <v>0</v>
      </c>
      <c r="AC37" s="295">
        <v>0</v>
      </c>
      <c r="AD37" s="295">
        <v>0</v>
      </c>
      <c r="AE37" s="295">
        <v>0</v>
      </c>
      <c r="AF37" s="295">
        <v>0</v>
      </c>
      <c r="AG37" s="295">
        <v>0</v>
      </c>
      <c r="AH37" s="295">
        <v>0</v>
      </c>
      <c r="AI37" s="295">
        <v>0</v>
      </c>
      <c r="AJ37" s="295">
        <v>0</v>
      </c>
      <c r="AK37" s="295">
        <v>0</v>
      </c>
      <c r="AL37" s="295">
        <v>0</v>
      </c>
      <c r="AM37" s="295">
        <v>0</v>
      </c>
      <c r="AN37" s="295">
        <v>0</v>
      </c>
      <c r="AO37" s="295">
        <v>0</v>
      </c>
      <c r="AP37" s="295">
        <v>0</v>
      </c>
      <c r="AQ37" s="295">
        <v>0</v>
      </c>
      <c r="AR37" s="295">
        <v>0</v>
      </c>
      <c r="AS37" s="295">
        <v>0</v>
      </c>
      <c r="AT37" s="295">
        <v>0</v>
      </c>
      <c r="AU37" s="295">
        <v>0</v>
      </c>
      <c r="AV37" s="295">
        <v>0</v>
      </c>
      <c r="AW37" s="295">
        <v>0</v>
      </c>
      <c r="AX37" s="295">
        <v>1648.6480053999999</v>
      </c>
      <c r="AY37" s="295">
        <v>1737.3765572499997</v>
      </c>
      <c r="AZ37" s="295">
        <v>1813.2495899999999</v>
      </c>
      <c r="BA37" s="295">
        <v>1847.0662776000001</v>
      </c>
      <c r="BB37" s="295">
        <v>1873.9394869</v>
      </c>
      <c r="BC37" s="295">
        <v>1888.1157537930912</v>
      </c>
      <c r="BD37" s="295">
        <v>1909.0346487956333</v>
      </c>
      <c r="BE37" s="295">
        <v>1978.2198331801276</v>
      </c>
      <c r="BF37" s="295">
        <v>2184.4064373749793</v>
      </c>
      <c r="BG37" s="295">
        <v>2518.3832842049678</v>
      </c>
      <c r="BH37" s="295">
        <v>2948.3689439083469</v>
      </c>
      <c r="BI37" s="295">
        <v>3117.8052739999998</v>
      </c>
      <c r="BJ37" s="295">
        <v>3275.1103619999999</v>
      </c>
      <c r="BK37" s="295">
        <v>3374.9266170000001</v>
      </c>
      <c r="BL37" s="295">
        <v>3583.558086</v>
      </c>
      <c r="BM37" s="295">
        <v>3996.1454942944661</v>
      </c>
      <c r="BN37" s="295">
        <v>4189.8204910000004</v>
      </c>
      <c r="BO37" s="295">
        <v>4206.5381749999997</v>
      </c>
      <c r="BP37" s="295">
        <v>4197.8565689999996</v>
      </c>
      <c r="BQ37" s="295">
        <v>0</v>
      </c>
      <c r="BR37" s="295">
        <v>0</v>
      </c>
      <c r="BS37" s="295">
        <v>0</v>
      </c>
      <c r="BT37" s="295">
        <v>0</v>
      </c>
      <c r="BU37" s="295">
        <v>0</v>
      </c>
      <c r="BV37" s="295">
        <v>0</v>
      </c>
      <c r="BW37" s="295">
        <v>0</v>
      </c>
      <c r="BX37" s="295">
        <v>0</v>
      </c>
      <c r="BY37" s="295">
        <v>0</v>
      </c>
      <c r="BZ37" s="295">
        <v>0</v>
      </c>
      <c r="CA37" s="295">
        <v>0</v>
      </c>
      <c r="CB37" s="295">
        <v>0</v>
      </c>
      <c r="CC37" s="296">
        <v>0</v>
      </c>
    </row>
    <row r="38" spans="1:81" x14ac:dyDescent="0.4">
      <c r="A38" s="325"/>
      <c r="B38" s="155" t="s">
        <v>573</v>
      </c>
      <c r="C38" s="324"/>
      <c r="D38" s="295">
        <v>0</v>
      </c>
      <c r="E38" s="295">
        <v>0</v>
      </c>
      <c r="F38" s="295">
        <v>0</v>
      </c>
      <c r="G38" s="295">
        <v>0</v>
      </c>
      <c r="H38" s="295">
        <v>0</v>
      </c>
      <c r="I38" s="295">
        <v>0</v>
      </c>
      <c r="J38" s="295">
        <v>0</v>
      </c>
      <c r="K38" s="295">
        <v>0</v>
      </c>
      <c r="L38" s="295">
        <v>0</v>
      </c>
      <c r="M38" s="295">
        <v>0</v>
      </c>
      <c r="N38" s="295">
        <v>0</v>
      </c>
      <c r="O38" s="295">
        <v>0</v>
      </c>
      <c r="P38" s="295">
        <v>0</v>
      </c>
      <c r="Q38" s="295">
        <v>0</v>
      </c>
      <c r="R38" s="295">
        <v>0</v>
      </c>
      <c r="S38" s="295">
        <v>0</v>
      </c>
      <c r="T38" s="295">
        <v>0</v>
      </c>
      <c r="U38" s="295">
        <v>0</v>
      </c>
      <c r="V38" s="295">
        <v>0</v>
      </c>
      <c r="W38" s="295">
        <v>0</v>
      </c>
      <c r="X38" s="295">
        <v>0</v>
      </c>
      <c r="Y38" s="295">
        <v>0</v>
      </c>
      <c r="Z38" s="295">
        <v>0</v>
      </c>
      <c r="AA38" s="295">
        <v>0</v>
      </c>
      <c r="AB38" s="295">
        <v>0</v>
      </c>
      <c r="AC38" s="295">
        <v>0</v>
      </c>
      <c r="AD38" s="295">
        <v>0</v>
      </c>
      <c r="AE38" s="295">
        <v>0</v>
      </c>
      <c r="AF38" s="295">
        <v>0</v>
      </c>
      <c r="AG38" s="295">
        <v>0</v>
      </c>
      <c r="AH38" s="295">
        <v>0</v>
      </c>
      <c r="AI38" s="295">
        <v>0</v>
      </c>
      <c r="AJ38" s="295">
        <v>0</v>
      </c>
      <c r="AK38" s="295">
        <v>0</v>
      </c>
      <c r="AL38" s="295">
        <v>0</v>
      </c>
      <c r="AM38" s="295">
        <v>0</v>
      </c>
      <c r="AN38" s="295">
        <v>0</v>
      </c>
      <c r="AO38" s="295">
        <v>0</v>
      </c>
      <c r="AP38" s="295">
        <v>0</v>
      </c>
      <c r="AQ38" s="295">
        <v>0</v>
      </c>
      <c r="AR38" s="295">
        <v>0</v>
      </c>
      <c r="AS38" s="295">
        <v>0</v>
      </c>
      <c r="AT38" s="295">
        <v>0</v>
      </c>
      <c r="AU38" s="295">
        <v>0</v>
      </c>
      <c r="AV38" s="295">
        <v>0</v>
      </c>
      <c r="AW38" s="295">
        <v>0</v>
      </c>
      <c r="AX38" s="295">
        <v>58.91362749999999</v>
      </c>
      <c r="AY38" s="295">
        <v>67.022252499999993</v>
      </c>
      <c r="AZ38" s="295">
        <v>80.040999999999997</v>
      </c>
      <c r="BA38" s="295">
        <v>84.993651249999999</v>
      </c>
      <c r="BB38" s="295">
        <v>93.386817649999998</v>
      </c>
      <c r="BC38" s="295">
        <v>98.976178000000004</v>
      </c>
      <c r="BD38" s="295">
        <v>108.60597139562549</v>
      </c>
      <c r="BE38" s="295">
        <v>113.284626</v>
      </c>
      <c r="BF38" s="295">
        <v>120.025907</v>
      </c>
      <c r="BG38" s="295">
        <v>129.921313</v>
      </c>
      <c r="BH38" s="295">
        <v>155.52628799999999</v>
      </c>
      <c r="BI38" s="295">
        <v>170.191858</v>
      </c>
      <c r="BJ38" s="295">
        <v>177.78376700000001</v>
      </c>
      <c r="BK38" s="295">
        <v>183.493774</v>
      </c>
      <c r="BL38" s="295">
        <v>194.99431200000001</v>
      </c>
      <c r="BM38" s="295">
        <v>218.01888170553451</v>
      </c>
      <c r="BN38" s="295">
        <v>232.68308099999999</v>
      </c>
      <c r="BO38" s="295">
        <v>241.97063399999999</v>
      </c>
      <c r="BP38" s="295">
        <v>246.946744</v>
      </c>
      <c r="BQ38" s="295">
        <v>0</v>
      </c>
      <c r="BR38" s="295">
        <v>0</v>
      </c>
      <c r="BS38" s="295">
        <v>0</v>
      </c>
      <c r="BT38" s="295">
        <v>0</v>
      </c>
      <c r="BU38" s="295">
        <v>0</v>
      </c>
      <c r="BV38" s="295">
        <v>0</v>
      </c>
      <c r="BW38" s="295">
        <v>0</v>
      </c>
      <c r="BX38" s="295">
        <v>0</v>
      </c>
      <c r="BY38" s="295">
        <v>0</v>
      </c>
      <c r="BZ38" s="295">
        <v>0</v>
      </c>
      <c r="CA38" s="295">
        <v>0</v>
      </c>
      <c r="CB38" s="295">
        <v>0</v>
      </c>
      <c r="CC38" s="296">
        <v>0</v>
      </c>
    </row>
    <row r="39" spans="1:81" x14ac:dyDescent="0.4">
      <c r="A39" s="325"/>
      <c r="B39" s="155" t="s">
        <v>574</v>
      </c>
      <c r="C39" s="324"/>
      <c r="D39" s="295">
        <v>0</v>
      </c>
      <c r="E39" s="295">
        <v>0</v>
      </c>
      <c r="F39" s="295">
        <v>0</v>
      </c>
      <c r="G39" s="295">
        <v>0</v>
      </c>
      <c r="H39" s="295">
        <v>0</v>
      </c>
      <c r="I39" s="295">
        <v>0</v>
      </c>
      <c r="J39" s="295">
        <v>0</v>
      </c>
      <c r="K39" s="295">
        <v>0</v>
      </c>
      <c r="L39" s="295">
        <v>0</v>
      </c>
      <c r="M39" s="295">
        <v>0</v>
      </c>
      <c r="N39" s="295">
        <v>0</v>
      </c>
      <c r="O39" s="295">
        <v>0</v>
      </c>
      <c r="P39" s="295">
        <v>0</v>
      </c>
      <c r="Q39" s="295">
        <v>0</v>
      </c>
      <c r="R39" s="295">
        <v>0</v>
      </c>
      <c r="S39" s="295">
        <v>0</v>
      </c>
      <c r="T39" s="295">
        <v>0</v>
      </c>
      <c r="U39" s="295">
        <v>0</v>
      </c>
      <c r="V39" s="295">
        <v>0</v>
      </c>
      <c r="W39" s="295">
        <v>0</v>
      </c>
      <c r="X39" s="295">
        <v>0</v>
      </c>
      <c r="Y39" s="295">
        <v>0</v>
      </c>
      <c r="Z39" s="295">
        <v>0</v>
      </c>
      <c r="AA39" s="295">
        <v>0</v>
      </c>
      <c r="AB39" s="295">
        <v>0</v>
      </c>
      <c r="AC39" s="295">
        <v>0</v>
      </c>
      <c r="AD39" s="295">
        <v>0</v>
      </c>
      <c r="AE39" s="295">
        <v>0</v>
      </c>
      <c r="AF39" s="295">
        <v>0</v>
      </c>
      <c r="AG39" s="295">
        <v>0</v>
      </c>
      <c r="AH39" s="295">
        <v>0</v>
      </c>
      <c r="AI39" s="295">
        <v>0</v>
      </c>
      <c r="AJ39" s="295">
        <v>0</v>
      </c>
      <c r="AK39" s="295">
        <v>0</v>
      </c>
      <c r="AL39" s="295">
        <v>0</v>
      </c>
      <c r="AM39" s="295">
        <v>0</v>
      </c>
      <c r="AN39" s="295">
        <v>0</v>
      </c>
      <c r="AO39" s="295">
        <v>0</v>
      </c>
      <c r="AP39" s="295">
        <v>0</v>
      </c>
      <c r="AQ39" s="295">
        <v>0</v>
      </c>
      <c r="AR39" s="295">
        <v>0</v>
      </c>
      <c r="AS39" s="295">
        <v>0</v>
      </c>
      <c r="AT39" s="295">
        <v>0</v>
      </c>
      <c r="AU39" s="295">
        <v>0</v>
      </c>
      <c r="AV39" s="295">
        <v>0</v>
      </c>
      <c r="AW39" s="295">
        <v>0</v>
      </c>
      <c r="AX39" s="295">
        <v>187.53550179999999</v>
      </c>
      <c r="AY39" s="295">
        <v>196.30258259999999</v>
      </c>
      <c r="AZ39" s="295">
        <v>226.32</v>
      </c>
      <c r="BA39" s="295">
        <v>264.78886645</v>
      </c>
      <c r="BB39" s="295">
        <v>274.80888385000003</v>
      </c>
      <c r="BC39" s="295">
        <v>278.16376500000001</v>
      </c>
      <c r="BD39" s="295">
        <v>280.05229976690725</v>
      </c>
      <c r="BE39" s="295">
        <v>286.32812899999999</v>
      </c>
      <c r="BF39" s="295">
        <v>293.58687300000003</v>
      </c>
      <c r="BG39" s="295">
        <v>307.29854799999998</v>
      </c>
      <c r="BH39" s="295">
        <v>345.02444200000002</v>
      </c>
      <c r="BI39" s="295">
        <v>353.82519600000001</v>
      </c>
      <c r="BJ39" s="295">
        <v>358.63360799999998</v>
      </c>
      <c r="BK39" s="295">
        <v>352.98496299999999</v>
      </c>
      <c r="BL39" s="295">
        <v>349.92184800000001</v>
      </c>
      <c r="BM39" s="295">
        <v>368.21371399999998</v>
      </c>
      <c r="BN39" s="295">
        <v>376.06110799999999</v>
      </c>
      <c r="BO39" s="295">
        <v>375.35470099999998</v>
      </c>
      <c r="BP39" s="295">
        <v>371.23049300000002</v>
      </c>
      <c r="BQ39" s="295">
        <v>0</v>
      </c>
      <c r="BR39" s="295">
        <v>0</v>
      </c>
      <c r="BS39" s="295">
        <v>0</v>
      </c>
      <c r="BT39" s="295">
        <v>0</v>
      </c>
      <c r="BU39" s="295">
        <v>0</v>
      </c>
      <c r="BV39" s="295">
        <v>0</v>
      </c>
      <c r="BW39" s="295">
        <v>0</v>
      </c>
      <c r="BX39" s="295">
        <v>0</v>
      </c>
      <c r="BY39" s="295">
        <v>0</v>
      </c>
      <c r="BZ39" s="295">
        <v>0</v>
      </c>
      <c r="CA39" s="295">
        <v>0</v>
      </c>
      <c r="CB39" s="295">
        <v>0</v>
      </c>
      <c r="CC39" s="296">
        <v>0</v>
      </c>
    </row>
    <row r="40" spans="1:81" s="269" customFormat="1" ht="26.25" customHeight="1" thickBot="1" x14ac:dyDescent="0.4">
      <c r="A40" s="326"/>
      <c r="B40" s="327" t="s">
        <v>579</v>
      </c>
      <c r="C40" s="328"/>
      <c r="D40" s="298" t="s">
        <v>439</v>
      </c>
      <c r="E40" s="298" t="s">
        <v>439</v>
      </c>
      <c r="F40" s="298" t="s">
        <v>439</v>
      </c>
      <c r="G40" s="298" t="s">
        <v>439</v>
      </c>
      <c r="H40" s="298" t="s">
        <v>439</v>
      </c>
      <c r="I40" s="298" t="s">
        <v>439</v>
      </c>
      <c r="J40" s="298" t="s">
        <v>439</v>
      </c>
      <c r="K40" s="298" t="s">
        <v>439</v>
      </c>
      <c r="L40" s="298" t="s">
        <v>439</v>
      </c>
      <c r="M40" s="298" t="s">
        <v>439</v>
      </c>
      <c r="N40" s="298" t="s">
        <v>439</v>
      </c>
      <c r="O40" s="298" t="s">
        <v>439</v>
      </c>
      <c r="P40" s="298" t="s">
        <v>439</v>
      </c>
      <c r="Q40" s="298" t="s">
        <v>439</v>
      </c>
      <c r="R40" s="298" t="s">
        <v>439</v>
      </c>
      <c r="S40" s="298" t="s">
        <v>439</v>
      </c>
      <c r="T40" s="298" t="s">
        <v>439</v>
      </c>
      <c r="U40" s="298" t="s">
        <v>439</v>
      </c>
      <c r="V40" s="298" t="s">
        <v>439</v>
      </c>
      <c r="W40" s="298" t="s">
        <v>439</v>
      </c>
      <c r="X40" s="298" t="s">
        <v>439</v>
      </c>
      <c r="Y40" s="298" t="s">
        <v>439</v>
      </c>
      <c r="Z40" s="298" t="s">
        <v>439</v>
      </c>
      <c r="AA40" s="298" t="s">
        <v>439</v>
      </c>
      <c r="AB40" s="298" t="s">
        <v>439</v>
      </c>
      <c r="AC40" s="298" t="s">
        <v>439</v>
      </c>
      <c r="AD40" s="298" t="s">
        <v>439</v>
      </c>
      <c r="AE40" s="298" t="s">
        <v>439</v>
      </c>
      <c r="AF40" s="298" t="s">
        <v>439</v>
      </c>
      <c r="AG40" s="298" t="s">
        <v>439</v>
      </c>
      <c r="AH40" s="298" t="s">
        <v>439</v>
      </c>
      <c r="AI40" s="298" t="s">
        <v>439</v>
      </c>
      <c r="AJ40" s="298" t="s">
        <v>439</v>
      </c>
      <c r="AK40" s="298" t="s">
        <v>439</v>
      </c>
      <c r="AL40" s="298" t="s">
        <v>439</v>
      </c>
      <c r="AM40" s="298" t="s">
        <v>439</v>
      </c>
      <c r="AN40" s="298" t="s">
        <v>439</v>
      </c>
      <c r="AO40" s="298" t="s">
        <v>439</v>
      </c>
      <c r="AP40" s="298" t="s">
        <v>439</v>
      </c>
      <c r="AQ40" s="298" t="s">
        <v>439</v>
      </c>
      <c r="AR40" s="298" t="s">
        <v>439</v>
      </c>
      <c r="AS40" s="298" t="s">
        <v>439</v>
      </c>
      <c r="AT40" s="298" t="s">
        <v>439</v>
      </c>
      <c r="AU40" s="298">
        <v>330.16699999999992</v>
      </c>
      <c r="AV40" s="298">
        <v>225.57600000000002</v>
      </c>
      <c r="AW40" s="298">
        <v>178.54600000000005</v>
      </c>
      <c r="AX40" s="298">
        <v>182.11415929999976</v>
      </c>
      <c r="AY40" s="298">
        <v>187.96953965000034</v>
      </c>
      <c r="AZ40" s="298">
        <v>191.00079200000008</v>
      </c>
      <c r="BA40" s="298">
        <v>197.82962499999996</v>
      </c>
      <c r="BB40" s="298">
        <v>210.63761499999998</v>
      </c>
      <c r="BC40" s="298">
        <v>245.11994899999974</v>
      </c>
      <c r="BD40" s="298">
        <v>276.82555906000005</v>
      </c>
      <c r="BE40" s="298">
        <v>307.99026600000002</v>
      </c>
      <c r="BF40" s="298">
        <v>235.92008099999998</v>
      </c>
      <c r="BG40" s="298">
        <v>270.52785005503068</v>
      </c>
      <c r="BH40" s="298">
        <v>108.06528901000044</v>
      </c>
      <c r="BI40" s="298">
        <v>132.26724699999974</v>
      </c>
      <c r="BJ40" s="298">
        <v>129.49896799999988</v>
      </c>
      <c r="BK40" s="298">
        <v>115.282225</v>
      </c>
      <c r="BL40" s="298">
        <v>105.96941599999904</v>
      </c>
      <c r="BM40" s="298">
        <v>115.30013499999859</v>
      </c>
      <c r="BN40" s="298">
        <v>126.20864500000062</v>
      </c>
      <c r="BO40" s="298">
        <v>94.515385000000606</v>
      </c>
      <c r="BP40" s="298">
        <v>95.914283999999498</v>
      </c>
      <c r="BQ40" s="298">
        <v>0</v>
      </c>
      <c r="BR40" s="298">
        <v>0</v>
      </c>
      <c r="BS40" s="298">
        <v>0</v>
      </c>
      <c r="BT40" s="298">
        <v>0</v>
      </c>
      <c r="BU40" s="298">
        <v>0</v>
      </c>
      <c r="BV40" s="298">
        <v>0</v>
      </c>
      <c r="BW40" s="298">
        <v>0</v>
      </c>
      <c r="BX40" s="298">
        <v>0</v>
      </c>
      <c r="BY40" s="298">
        <v>0</v>
      </c>
      <c r="BZ40" s="298">
        <v>0</v>
      </c>
      <c r="CA40" s="298">
        <v>0</v>
      </c>
      <c r="CB40" s="298">
        <v>0</v>
      </c>
      <c r="CC40" s="299">
        <v>0</v>
      </c>
    </row>
    <row r="41" spans="1:81" ht="26.25" customHeight="1" x14ac:dyDescent="0.4">
      <c r="A41" s="300"/>
      <c r="B41" s="75" t="s">
        <v>580</v>
      </c>
      <c r="D41" s="47" t="s">
        <v>137</v>
      </c>
      <c r="E41" s="47" t="s">
        <v>138</v>
      </c>
      <c r="F41" s="47" t="s">
        <v>139</v>
      </c>
      <c r="G41" s="47" t="s">
        <v>140</v>
      </c>
      <c r="H41" s="47" t="s">
        <v>141</v>
      </c>
      <c r="I41" s="47" t="s">
        <v>142</v>
      </c>
      <c r="J41" s="47" t="s">
        <v>143</v>
      </c>
      <c r="K41" s="47" t="s">
        <v>144</v>
      </c>
      <c r="L41" s="47" t="s">
        <v>145</v>
      </c>
      <c r="M41" s="47" t="s">
        <v>146</v>
      </c>
      <c r="N41" s="47" t="s">
        <v>147</v>
      </c>
      <c r="O41" s="47" t="s">
        <v>148</v>
      </c>
      <c r="P41" s="47" t="s">
        <v>149</v>
      </c>
      <c r="Q41" s="47" t="s">
        <v>150</v>
      </c>
      <c r="R41" s="47" t="s">
        <v>151</v>
      </c>
      <c r="S41" s="47" t="s">
        <v>152</v>
      </c>
      <c r="T41" s="47" t="s">
        <v>153</v>
      </c>
      <c r="U41" s="47" t="s">
        <v>154</v>
      </c>
      <c r="V41" s="47" t="s">
        <v>155</v>
      </c>
      <c r="W41" s="47" t="s">
        <v>156</v>
      </c>
      <c r="X41" s="47" t="s">
        <v>157</v>
      </c>
      <c r="Y41" s="47" t="s">
        <v>158</v>
      </c>
      <c r="Z41" s="47" t="s">
        <v>159</v>
      </c>
      <c r="AA41" s="47" t="s">
        <v>160</v>
      </c>
      <c r="AB41" s="47" t="s">
        <v>161</v>
      </c>
      <c r="AC41" s="47" t="s">
        <v>162</v>
      </c>
      <c r="AD41" s="47" t="s">
        <v>163</v>
      </c>
      <c r="AE41" s="47" t="s">
        <v>164</v>
      </c>
      <c r="AF41" s="47" t="s">
        <v>165</v>
      </c>
      <c r="AG41" s="47" t="s">
        <v>166</v>
      </c>
      <c r="AH41" s="47" t="s">
        <v>167</v>
      </c>
      <c r="AI41" s="47" t="s">
        <v>168</v>
      </c>
      <c r="AJ41" s="47" t="s">
        <v>169</v>
      </c>
      <c r="AK41" s="47" t="s">
        <v>170</v>
      </c>
      <c r="AL41" s="47" t="s">
        <v>171</v>
      </c>
      <c r="AM41" s="47" t="s">
        <v>172</v>
      </c>
      <c r="AN41" s="47" t="s">
        <v>173</v>
      </c>
      <c r="AO41" s="47" t="s">
        <v>174</v>
      </c>
      <c r="AP41" s="47" t="s">
        <v>175</v>
      </c>
      <c r="AQ41" s="47" t="s">
        <v>176</v>
      </c>
      <c r="AR41" s="47" t="s">
        <v>177</v>
      </c>
      <c r="AS41" s="47" t="s">
        <v>178</v>
      </c>
      <c r="AT41" s="47" t="s">
        <v>179</v>
      </c>
      <c r="AU41" s="47" t="s">
        <v>180</v>
      </c>
      <c r="AV41" s="47" t="s">
        <v>181</v>
      </c>
      <c r="AW41" s="47" t="s">
        <v>182</v>
      </c>
      <c r="AX41" s="47" t="s">
        <v>183</v>
      </c>
      <c r="AY41" s="47" t="s">
        <v>85</v>
      </c>
      <c r="AZ41" s="47" t="s">
        <v>86</v>
      </c>
      <c r="BA41" s="47" t="s">
        <v>87</v>
      </c>
      <c r="BB41" s="47" t="s">
        <v>88</v>
      </c>
      <c r="BC41" s="47" t="s">
        <v>89</v>
      </c>
      <c r="BD41" s="47" t="s">
        <v>90</v>
      </c>
      <c r="BE41" s="47" t="s">
        <v>91</v>
      </c>
      <c r="BF41" s="47" t="s">
        <v>92</v>
      </c>
      <c r="BG41" s="47" t="s">
        <v>93</v>
      </c>
      <c r="BH41" s="47" t="s">
        <v>94</v>
      </c>
      <c r="BI41" s="47" t="s">
        <v>95</v>
      </c>
      <c r="BJ41" s="47" t="s">
        <v>96</v>
      </c>
      <c r="BK41" s="47" t="s">
        <v>97</v>
      </c>
      <c r="BL41" s="47" t="s">
        <v>98</v>
      </c>
      <c r="BM41" s="47" t="s">
        <v>99</v>
      </c>
      <c r="BN41" s="47" t="s">
        <v>100</v>
      </c>
      <c r="BO41" s="47" t="s">
        <v>101</v>
      </c>
      <c r="BP41" s="47" t="s">
        <v>102</v>
      </c>
      <c r="BQ41" s="47" t="s">
        <v>103</v>
      </c>
      <c r="BR41" s="47" t="s">
        <v>104</v>
      </c>
      <c r="BS41" s="47" t="s">
        <v>105</v>
      </c>
      <c r="BT41" s="47" t="s">
        <v>106</v>
      </c>
      <c r="BU41" s="47" t="s">
        <v>107</v>
      </c>
      <c r="BV41" s="47" t="s">
        <v>108</v>
      </c>
      <c r="BW41" s="47" t="s">
        <v>109</v>
      </c>
      <c r="BX41" s="47" t="s">
        <v>110</v>
      </c>
      <c r="BY41" s="47" t="s">
        <v>111</v>
      </c>
      <c r="BZ41" s="47" t="s">
        <v>112</v>
      </c>
      <c r="CA41" s="47" t="s">
        <v>113</v>
      </c>
      <c r="CB41" s="47" t="s">
        <v>114</v>
      </c>
      <c r="CC41" s="48" t="s">
        <v>115</v>
      </c>
    </row>
    <row r="42" spans="1:81" x14ac:dyDescent="0.4">
      <c r="A42" s="300"/>
      <c r="B42" s="280" t="s">
        <v>299</v>
      </c>
      <c r="C42" s="301"/>
      <c r="D42" s="224" t="s">
        <v>116</v>
      </c>
      <c r="E42" s="224" t="s">
        <v>116</v>
      </c>
      <c r="F42" s="224" t="s">
        <v>116</v>
      </c>
      <c r="G42" s="224" t="s">
        <v>116</v>
      </c>
      <c r="H42" s="224" t="s">
        <v>116</v>
      </c>
      <c r="I42" s="224" t="s">
        <v>116</v>
      </c>
      <c r="J42" s="224" t="s">
        <v>116</v>
      </c>
      <c r="K42" s="224" t="s">
        <v>116</v>
      </c>
      <c r="L42" s="224" t="s">
        <v>116</v>
      </c>
      <c r="M42" s="224" t="s">
        <v>116</v>
      </c>
      <c r="N42" s="224" t="s">
        <v>116</v>
      </c>
      <c r="O42" s="224" t="s">
        <v>116</v>
      </c>
      <c r="P42" s="224" t="s">
        <v>116</v>
      </c>
      <c r="Q42" s="224" t="s">
        <v>116</v>
      </c>
      <c r="R42" s="224" t="s">
        <v>116</v>
      </c>
      <c r="S42" s="224" t="s">
        <v>116</v>
      </c>
      <c r="T42" s="224" t="s">
        <v>116</v>
      </c>
      <c r="U42" s="224" t="s">
        <v>116</v>
      </c>
      <c r="V42" s="224" t="s">
        <v>116</v>
      </c>
      <c r="W42" s="224" t="s">
        <v>116</v>
      </c>
      <c r="X42" s="224" t="s">
        <v>116</v>
      </c>
      <c r="Y42" s="224" t="s">
        <v>116</v>
      </c>
      <c r="Z42" s="224" t="s">
        <v>116</v>
      </c>
      <c r="AA42" s="224" t="s">
        <v>116</v>
      </c>
      <c r="AB42" s="224" t="s">
        <v>116</v>
      </c>
      <c r="AC42" s="224" t="s">
        <v>116</v>
      </c>
      <c r="AD42" s="224" t="s">
        <v>116</v>
      </c>
      <c r="AE42" s="224" t="s">
        <v>116</v>
      </c>
      <c r="AF42" s="224" t="s">
        <v>116</v>
      </c>
      <c r="AG42" s="224" t="s">
        <v>116</v>
      </c>
      <c r="AH42" s="224" t="s">
        <v>116</v>
      </c>
      <c r="AI42" s="224" t="s">
        <v>116</v>
      </c>
      <c r="AJ42" s="224" t="s">
        <v>116</v>
      </c>
      <c r="AK42" s="224" t="s">
        <v>116</v>
      </c>
      <c r="AL42" s="224" t="s">
        <v>116</v>
      </c>
      <c r="AM42" s="224" t="s">
        <v>116</v>
      </c>
      <c r="AN42" s="224" t="s">
        <v>116</v>
      </c>
      <c r="AO42" s="224" t="s">
        <v>116</v>
      </c>
      <c r="AP42" s="224" t="s">
        <v>116</v>
      </c>
      <c r="AQ42" s="224" t="s">
        <v>116</v>
      </c>
      <c r="AR42" s="224" t="s">
        <v>116</v>
      </c>
      <c r="AS42" s="224" t="s">
        <v>116</v>
      </c>
      <c r="AT42" s="224" t="s">
        <v>116</v>
      </c>
      <c r="AU42" s="224" t="s">
        <v>116</v>
      </c>
      <c r="AV42" s="224" t="s">
        <v>116</v>
      </c>
      <c r="AW42" s="224" t="s">
        <v>116</v>
      </c>
      <c r="AX42" s="224" t="s">
        <v>116</v>
      </c>
      <c r="AY42" s="224" t="s">
        <v>116</v>
      </c>
      <c r="AZ42" s="224" t="s">
        <v>116</v>
      </c>
      <c r="BA42" s="224" t="s">
        <v>116</v>
      </c>
      <c r="BB42" s="224" t="s">
        <v>116</v>
      </c>
      <c r="BC42" s="224" t="s">
        <v>116</v>
      </c>
      <c r="BD42" s="224" t="s">
        <v>116</v>
      </c>
      <c r="BE42" s="224" t="s">
        <v>116</v>
      </c>
      <c r="BF42" s="224" t="s">
        <v>116</v>
      </c>
      <c r="BG42" s="224" t="s">
        <v>116</v>
      </c>
      <c r="BH42" s="224" t="s">
        <v>116</v>
      </c>
      <c r="BI42" s="224" t="s">
        <v>116</v>
      </c>
      <c r="BJ42" s="224" t="s">
        <v>116</v>
      </c>
      <c r="BK42" s="224" t="s">
        <v>116</v>
      </c>
      <c r="BL42" s="224" t="s">
        <v>116</v>
      </c>
      <c r="BM42" s="224" t="s">
        <v>116</v>
      </c>
      <c r="BN42" s="224" t="s">
        <v>116</v>
      </c>
      <c r="BO42" s="224" t="s">
        <v>116</v>
      </c>
      <c r="BP42" s="224" t="s">
        <v>116</v>
      </c>
      <c r="BQ42" s="224" t="s">
        <v>116</v>
      </c>
      <c r="BR42" s="224" t="s">
        <v>116</v>
      </c>
      <c r="BS42" s="224" t="s">
        <v>116</v>
      </c>
      <c r="BT42" s="224" t="s">
        <v>116</v>
      </c>
      <c r="BU42" s="224" t="s">
        <v>116</v>
      </c>
      <c r="BV42" s="224" t="s">
        <v>116</v>
      </c>
      <c r="BW42" s="224" t="s">
        <v>116</v>
      </c>
      <c r="BX42" s="224" t="s">
        <v>117</v>
      </c>
      <c r="BY42" s="224" t="s">
        <v>117</v>
      </c>
      <c r="BZ42" s="224" t="s">
        <v>117</v>
      </c>
      <c r="CA42" s="224" t="s">
        <v>117</v>
      </c>
      <c r="CB42" s="224" t="s">
        <v>117</v>
      </c>
      <c r="CC42" s="225" t="s">
        <v>117</v>
      </c>
    </row>
    <row r="43" spans="1:81" s="196" customFormat="1" ht="26.25" customHeight="1" x14ac:dyDescent="0.4">
      <c r="A43" s="329"/>
      <c r="B43" s="75" t="s">
        <v>129</v>
      </c>
      <c r="C43" s="262"/>
      <c r="D43" s="292">
        <v>0</v>
      </c>
      <c r="E43" s="292">
        <v>0</v>
      </c>
      <c r="F43" s="292">
        <v>0</v>
      </c>
      <c r="G43" s="292">
        <v>0</v>
      </c>
      <c r="H43" s="292">
        <v>0</v>
      </c>
      <c r="I43" s="292">
        <v>0</v>
      </c>
      <c r="J43" s="292">
        <v>0</v>
      </c>
      <c r="K43" s="292">
        <v>0</v>
      </c>
      <c r="L43" s="292">
        <v>0</v>
      </c>
      <c r="M43" s="292">
        <v>0</v>
      </c>
      <c r="N43" s="292">
        <v>0</v>
      </c>
      <c r="O43" s="292">
        <v>0</v>
      </c>
      <c r="P43" s="292">
        <v>0</v>
      </c>
      <c r="Q43" s="292">
        <v>0</v>
      </c>
      <c r="R43" s="292">
        <v>0</v>
      </c>
      <c r="S43" s="292">
        <v>0</v>
      </c>
      <c r="T43" s="292">
        <v>0</v>
      </c>
      <c r="U43" s="292">
        <v>0</v>
      </c>
      <c r="V43" s="292">
        <v>0</v>
      </c>
      <c r="W43" s="292">
        <v>0</v>
      </c>
      <c r="X43" s="292">
        <v>0</v>
      </c>
      <c r="Y43" s="292">
        <v>0</v>
      </c>
      <c r="Z43" s="292">
        <v>256.16503404483683</v>
      </c>
      <c r="AA43" s="292">
        <v>277.86409991793681</v>
      </c>
      <c r="AB43" s="292">
        <v>329.28278172600614</v>
      </c>
      <c r="AC43" s="292">
        <v>369.89025149872685</v>
      </c>
      <c r="AD43" s="292">
        <v>922.43460456940943</v>
      </c>
      <c r="AE43" s="292">
        <v>1025.4645039541565</v>
      </c>
      <c r="AF43" s="292">
        <v>972.43376342311706</v>
      </c>
      <c r="AG43" s="292">
        <v>2131.3873259487832</v>
      </c>
      <c r="AH43" s="292">
        <v>2003.9725077965934</v>
      </c>
      <c r="AI43" s="292">
        <v>1977.0648254496141</v>
      </c>
      <c r="AJ43" s="292">
        <v>2234.1118988782264</v>
      </c>
      <c r="AK43" s="292">
        <v>3005.1683114295347</v>
      </c>
      <c r="AL43" s="292">
        <v>3403.8449663184006</v>
      </c>
      <c r="AM43" s="292">
        <v>3653.5925157262072</v>
      </c>
      <c r="AN43" s="292">
        <v>3843.0421146862618</v>
      </c>
      <c r="AO43" s="292">
        <v>3976.4715674511767</v>
      </c>
      <c r="AP43" s="292">
        <v>4220.8904894196567</v>
      </c>
      <c r="AQ43" s="292">
        <v>4158.591497121578</v>
      </c>
      <c r="AR43" s="292">
        <v>3132.8175845751039</v>
      </c>
      <c r="AS43" s="292">
        <v>3619.9231945976339</v>
      </c>
      <c r="AT43" s="292">
        <v>4177.6646146868834</v>
      </c>
      <c r="AU43" s="292">
        <v>2611.6684803192907</v>
      </c>
      <c r="AV43" s="292">
        <v>3068.2304345977323</v>
      </c>
      <c r="AW43" s="292">
        <v>3432.1039299378131</v>
      </c>
      <c r="AX43" s="292">
        <v>3628.089152018897</v>
      </c>
      <c r="AY43" s="292">
        <v>3712.3471001989669</v>
      </c>
      <c r="AZ43" s="292">
        <v>3784.6987815026632</v>
      </c>
      <c r="BA43" s="292">
        <v>3935.378900172082</v>
      </c>
      <c r="BB43" s="292">
        <v>3964.9842375711601</v>
      </c>
      <c r="BC43" s="292">
        <v>4041.5129343563171</v>
      </c>
      <c r="BD43" s="292">
        <v>4069.7318866578798</v>
      </c>
      <c r="BE43" s="292">
        <v>4184.5107634380083</v>
      </c>
      <c r="BF43" s="292">
        <v>4318.9106708959189</v>
      </c>
      <c r="BG43" s="292">
        <v>4813.2040487554796</v>
      </c>
      <c r="BH43" s="292">
        <v>5159.4494666783658</v>
      </c>
      <c r="BI43" s="292">
        <v>5333.6438312255459</v>
      </c>
      <c r="BJ43" s="292">
        <v>5415.8074739123876</v>
      </c>
      <c r="BK43" s="292">
        <v>5381.826137261095</v>
      </c>
      <c r="BL43" s="292">
        <f t="shared" ref="BL43:CC43" si="12">SUM(BL45:BL54)</f>
        <v>5510.1976520599655</v>
      </c>
      <c r="BM43" s="292">
        <f t="shared" si="12"/>
        <v>6016.8289251503847</v>
      </c>
      <c r="BN43" s="292">
        <f t="shared" si="12"/>
        <v>6194.2568073394532</v>
      </c>
      <c r="BO43" s="292">
        <f t="shared" si="12"/>
        <v>6093.822820703228</v>
      </c>
      <c r="BP43" s="292">
        <f t="shared" si="12"/>
        <v>5963.9157561153024</v>
      </c>
      <c r="BQ43" s="292">
        <f t="shared" si="12"/>
        <v>0</v>
      </c>
      <c r="BR43" s="292">
        <f t="shared" si="12"/>
        <v>0</v>
      </c>
      <c r="BS43" s="292">
        <f t="shared" si="12"/>
        <v>0</v>
      </c>
      <c r="BT43" s="292">
        <f t="shared" si="12"/>
        <v>0</v>
      </c>
      <c r="BU43" s="292">
        <f t="shared" si="12"/>
        <v>0</v>
      </c>
      <c r="BV43" s="292">
        <f t="shared" si="12"/>
        <v>0</v>
      </c>
      <c r="BW43" s="292">
        <f t="shared" si="12"/>
        <v>0</v>
      </c>
      <c r="BX43" s="292">
        <f t="shared" si="12"/>
        <v>0</v>
      </c>
      <c r="BY43" s="292">
        <f t="shared" si="12"/>
        <v>0</v>
      </c>
      <c r="BZ43" s="292">
        <f t="shared" si="12"/>
        <v>0</v>
      </c>
      <c r="CA43" s="292">
        <f t="shared" si="12"/>
        <v>0</v>
      </c>
      <c r="CB43" s="292">
        <f t="shared" si="12"/>
        <v>0</v>
      </c>
      <c r="CC43" s="293">
        <f t="shared" si="12"/>
        <v>0</v>
      </c>
    </row>
    <row r="44" spans="1:81" ht="26.25" customHeight="1" x14ac:dyDescent="0.4">
      <c r="A44" s="60"/>
      <c r="B44" s="49" t="s">
        <v>558</v>
      </c>
      <c r="C44" s="324"/>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296"/>
    </row>
    <row r="45" spans="1:81" x14ac:dyDescent="0.4">
      <c r="A45" s="325"/>
      <c r="B45" s="59" t="s">
        <v>559</v>
      </c>
      <c r="C45" s="324"/>
      <c r="D45" s="295">
        <v>0</v>
      </c>
      <c r="E45" s="295">
        <v>0</v>
      </c>
      <c r="F45" s="295">
        <v>0</v>
      </c>
      <c r="G45" s="295">
        <v>0</v>
      </c>
      <c r="H45" s="295">
        <v>0</v>
      </c>
      <c r="I45" s="295">
        <v>0</v>
      </c>
      <c r="J45" s="295">
        <v>0</v>
      </c>
      <c r="K45" s="295">
        <v>0</v>
      </c>
      <c r="L45" s="295">
        <v>0</v>
      </c>
      <c r="M45" s="295">
        <v>0</v>
      </c>
      <c r="N45" s="295">
        <v>0</v>
      </c>
      <c r="O45" s="295">
        <v>0</v>
      </c>
      <c r="P45" s="295">
        <v>0</v>
      </c>
      <c r="Q45" s="295">
        <v>0</v>
      </c>
      <c r="R45" s="295">
        <v>0</v>
      </c>
      <c r="S45" s="295">
        <v>0</v>
      </c>
      <c r="T45" s="295">
        <v>0</v>
      </c>
      <c r="U45" s="295">
        <v>0</v>
      </c>
      <c r="V45" s="295">
        <v>0</v>
      </c>
      <c r="W45" s="295">
        <v>0</v>
      </c>
      <c r="X45" s="295">
        <v>0</v>
      </c>
      <c r="Y45" s="295">
        <v>0</v>
      </c>
      <c r="Z45" s="295">
        <v>0</v>
      </c>
      <c r="AA45" s="295">
        <v>0</v>
      </c>
      <c r="AB45" s="295">
        <v>0</v>
      </c>
      <c r="AC45" s="295">
        <v>0</v>
      </c>
      <c r="AD45" s="295">
        <v>0</v>
      </c>
      <c r="AE45" s="295">
        <v>0</v>
      </c>
      <c r="AF45" s="295">
        <v>0</v>
      </c>
      <c r="AG45" s="295">
        <v>0</v>
      </c>
      <c r="AH45" s="295">
        <v>0</v>
      </c>
      <c r="AI45" s="295">
        <v>0</v>
      </c>
      <c r="AJ45" s="295">
        <v>0</v>
      </c>
      <c r="AK45" s="295">
        <v>0</v>
      </c>
      <c r="AL45" s="295">
        <v>0</v>
      </c>
      <c r="AM45" s="295">
        <v>0</v>
      </c>
      <c r="AN45" s="295">
        <v>0</v>
      </c>
      <c r="AO45" s="295">
        <v>0</v>
      </c>
      <c r="AP45" s="295">
        <v>0</v>
      </c>
      <c r="AQ45" s="295">
        <v>0</v>
      </c>
      <c r="AR45" s="295">
        <v>0</v>
      </c>
      <c r="AS45" s="295">
        <v>0</v>
      </c>
      <c r="AT45" s="295">
        <v>0</v>
      </c>
      <c r="AU45" s="295">
        <v>0</v>
      </c>
      <c r="AV45" s="295">
        <v>0</v>
      </c>
      <c r="AW45" s="295">
        <v>0</v>
      </c>
      <c r="AX45" s="295">
        <v>0</v>
      </c>
      <c r="AY45" s="295">
        <v>0</v>
      </c>
      <c r="AZ45" s="295">
        <v>0</v>
      </c>
      <c r="BA45" s="295">
        <v>0</v>
      </c>
      <c r="BB45" s="295">
        <v>0</v>
      </c>
      <c r="BC45" s="295">
        <v>0</v>
      </c>
      <c r="BD45" s="295">
        <v>0</v>
      </c>
      <c r="BE45" s="295">
        <v>0</v>
      </c>
      <c r="BF45" s="295">
        <v>0</v>
      </c>
      <c r="BG45" s="295">
        <v>0</v>
      </c>
      <c r="BH45" s="295">
        <v>0</v>
      </c>
      <c r="BI45" s="295">
        <v>0</v>
      </c>
      <c r="BJ45" s="295">
        <v>0</v>
      </c>
      <c r="BK45" s="295">
        <v>0</v>
      </c>
      <c r="BL45" s="295">
        <v>400.8301488059825</v>
      </c>
      <c r="BM45" s="295">
        <v>660.23458485869651</v>
      </c>
      <c r="BN45" s="295">
        <v>703.91235857246511</v>
      </c>
      <c r="BO45" s="295">
        <v>728.82093226967413</v>
      </c>
      <c r="BP45" s="295">
        <v>753.95681414459375</v>
      </c>
      <c r="BQ45" s="295">
        <v>0</v>
      </c>
      <c r="BR45" s="295">
        <v>0</v>
      </c>
      <c r="BS45" s="295">
        <v>0</v>
      </c>
      <c r="BT45" s="295">
        <v>0</v>
      </c>
      <c r="BU45" s="295">
        <v>0</v>
      </c>
      <c r="BV45" s="295">
        <v>0</v>
      </c>
      <c r="BW45" s="295">
        <v>0</v>
      </c>
      <c r="BX45" s="295">
        <v>0</v>
      </c>
      <c r="BY45" s="295">
        <v>0</v>
      </c>
      <c r="BZ45" s="295">
        <v>0</v>
      </c>
      <c r="CA45" s="295">
        <v>0</v>
      </c>
      <c r="CB45" s="295">
        <v>0</v>
      </c>
      <c r="CC45" s="296">
        <v>0</v>
      </c>
    </row>
    <row r="46" spans="1:81" x14ac:dyDescent="0.4">
      <c r="A46" s="325"/>
      <c r="B46" s="59" t="s">
        <v>26</v>
      </c>
      <c r="C46" s="324"/>
      <c r="D46" s="295">
        <v>0</v>
      </c>
      <c r="E46" s="295">
        <v>0</v>
      </c>
      <c r="F46" s="295">
        <v>0</v>
      </c>
      <c r="G46" s="295">
        <v>0</v>
      </c>
      <c r="H46" s="295">
        <v>0</v>
      </c>
      <c r="I46" s="295">
        <v>0</v>
      </c>
      <c r="J46" s="295">
        <v>0</v>
      </c>
      <c r="K46" s="295">
        <v>0</v>
      </c>
      <c r="L46" s="295">
        <v>0</v>
      </c>
      <c r="M46" s="295">
        <v>0</v>
      </c>
      <c r="N46" s="295">
        <v>0</v>
      </c>
      <c r="O46" s="295">
        <v>0</v>
      </c>
      <c r="P46" s="295">
        <v>0</v>
      </c>
      <c r="Q46" s="295">
        <v>0</v>
      </c>
      <c r="R46" s="295">
        <v>0</v>
      </c>
      <c r="S46" s="295">
        <v>0</v>
      </c>
      <c r="T46" s="295">
        <v>0</v>
      </c>
      <c r="U46" s="295">
        <v>0</v>
      </c>
      <c r="V46" s="295">
        <v>0</v>
      </c>
      <c r="W46" s="295">
        <v>0</v>
      </c>
      <c r="X46" s="295">
        <v>0</v>
      </c>
      <c r="Y46" s="295">
        <v>0</v>
      </c>
      <c r="Z46" s="295">
        <v>0</v>
      </c>
      <c r="AA46" s="295">
        <v>0</v>
      </c>
      <c r="AB46" s="295">
        <v>0</v>
      </c>
      <c r="AC46" s="295">
        <v>0</v>
      </c>
      <c r="AD46" s="295">
        <v>0</v>
      </c>
      <c r="AE46" s="295">
        <v>0</v>
      </c>
      <c r="AF46" s="295">
        <v>0</v>
      </c>
      <c r="AG46" s="295">
        <v>0</v>
      </c>
      <c r="AH46" s="295">
        <v>0</v>
      </c>
      <c r="AI46" s="295">
        <v>0</v>
      </c>
      <c r="AJ46" s="295">
        <v>0</v>
      </c>
      <c r="AK46" s="295">
        <v>0</v>
      </c>
      <c r="AL46" s="295">
        <v>0</v>
      </c>
      <c r="AM46" s="295">
        <v>0</v>
      </c>
      <c r="AN46" s="295">
        <v>0</v>
      </c>
      <c r="AO46" s="295">
        <v>0</v>
      </c>
      <c r="AP46" s="295">
        <v>0</v>
      </c>
      <c r="AQ46" s="295">
        <v>0</v>
      </c>
      <c r="AR46" s="295">
        <v>0</v>
      </c>
      <c r="AS46" s="295">
        <v>0</v>
      </c>
      <c r="AT46" s="295">
        <v>0</v>
      </c>
      <c r="AU46" s="295">
        <v>0</v>
      </c>
      <c r="AV46" s="295">
        <v>0</v>
      </c>
      <c r="AW46" s="295">
        <v>0</v>
      </c>
      <c r="AX46" s="295">
        <v>0</v>
      </c>
      <c r="AY46" s="295">
        <v>0</v>
      </c>
      <c r="AZ46" s="295">
        <v>0</v>
      </c>
      <c r="BA46" s="295">
        <v>0</v>
      </c>
      <c r="BB46" s="295">
        <v>0</v>
      </c>
      <c r="BC46" s="295">
        <v>0</v>
      </c>
      <c r="BD46" s="295">
        <v>0</v>
      </c>
      <c r="BE46" s="295">
        <v>0</v>
      </c>
      <c r="BF46" s="295">
        <v>0</v>
      </c>
      <c r="BG46" s="295">
        <v>0</v>
      </c>
      <c r="BH46" s="295">
        <v>0</v>
      </c>
      <c r="BI46" s="295">
        <v>0</v>
      </c>
      <c r="BJ46" s="295">
        <v>0</v>
      </c>
      <c r="BK46" s="295">
        <v>0</v>
      </c>
      <c r="BL46" s="295">
        <v>1228.6858744853334</v>
      </c>
      <c r="BM46" s="295">
        <v>1314.5064455367035</v>
      </c>
      <c r="BN46" s="295">
        <v>1363.3739246149153</v>
      </c>
      <c r="BO46" s="295">
        <v>1359.5754506697665</v>
      </c>
      <c r="BP46" s="295">
        <v>1348.8904816706822</v>
      </c>
      <c r="BQ46" s="295">
        <v>0</v>
      </c>
      <c r="BR46" s="295">
        <v>0</v>
      </c>
      <c r="BS46" s="295">
        <v>0</v>
      </c>
      <c r="BT46" s="295">
        <v>0</v>
      </c>
      <c r="BU46" s="295">
        <v>0</v>
      </c>
      <c r="BV46" s="295">
        <v>0</v>
      </c>
      <c r="BW46" s="295">
        <v>0</v>
      </c>
      <c r="BX46" s="295">
        <v>0</v>
      </c>
      <c r="BY46" s="295">
        <v>0</v>
      </c>
      <c r="BZ46" s="295">
        <v>0</v>
      </c>
      <c r="CA46" s="295">
        <v>0</v>
      </c>
      <c r="CB46" s="295">
        <v>0</v>
      </c>
      <c r="CC46" s="296">
        <v>0</v>
      </c>
    </row>
    <row r="47" spans="1:81" x14ac:dyDescent="0.4">
      <c r="A47" s="325"/>
      <c r="B47" s="59" t="s">
        <v>560</v>
      </c>
      <c r="C47" s="324"/>
      <c r="D47" s="295">
        <v>0</v>
      </c>
      <c r="E47" s="295">
        <v>0</v>
      </c>
      <c r="F47" s="295">
        <v>0</v>
      </c>
      <c r="G47" s="295">
        <v>0</v>
      </c>
      <c r="H47" s="295">
        <v>0</v>
      </c>
      <c r="I47" s="295">
        <v>0</v>
      </c>
      <c r="J47" s="295">
        <v>0</v>
      </c>
      <c r="K47" s="295">
        <v>0</v>
      </c>
      <c r="L47" s="295">
        <v>0</v>
      </c>
      <c r="M47" s="295">
        <v>0</v>
      </c>
      <c r="N47" s="295">
        <v>0</v>
      </c>
      <c r="O47" s="295">
        <v>0</v>
      </c>
      <c r="P47" s="295">
        <v>0</v>
      </c>
      <c r="Q47" s="295">
        <v>0</v>
      </c>
      <c r="R47" s="295">
        <v>0</v>
      </c>
      <c r="S47" s="295">
        <v>0</v>
      </c>
      <c r="T47" s="295">
        <v>0</v>
      </c>
      <c r="U47" s="295">
        <v>0</v>
      </c>
      <c r="V47" s="295">
        <v>0</v>
      </c>
      <c r="W47" s="295">
        <v>0</v>
      </c>
      <c r="X47" s="295">
        <v>0</v>
      </c>
      <c r="Y47" s="295">
        <v>0</v>
      </c>
      <c r="Z47" s="295">
        <v>0</v>
      </c>
      <c r="AA47" s="295">
        <v>0</v>
      </c>
      <c r="AB47" s="295">
        <v>0</v>
      </c>
      <c r="AC47" s="295">
        <v>0</v>
      </c>
      <c r="AD47" s="295">
        <v>0</v>
      </c>
      <c r="AE47" s="295">
        <v>0</v>
      </c>
      <c r="AF47" s="295">
        <v>0</v>
      </c>
      <c r="AG47" s="295">
        <v>0</v>
      </c>
      <c r="AH47" s="295">
        <v>0</v>
      </c>
      <c r="AI47" s="295">
        <v>0</v>
      </c>
      <c r="AJ47" s="295">
        <v>0</v>
      </c>
      <c r="AK47" s="295">
        <v>0</v>
      </c>
      <c r="AL47" s="295">
        <v>0</v>
      </c>
      <c r="AM47" s="295">
        <v>0</v>
      </c>
      <c r="AN47" s="295">
        <v>0</v>
      </c>
      <c r="AO47" s="295">
        <v>0</v>
      </c>
      <c r="AP47" s="295">
        <v>0</v>
      </c>
      <c r="AQ47" s="295">
        <v>0</v>
      </c>
      <c r="AR47" s="295">
        <v>0</v>
      </c>
      <c r="AS47" s="295">
        <v>0</v>
      </c>
      <c r="AT47" s="295">
        <v>0</v>
      </c>
      <c r="AU47" s="295">
        <v>0</v>
      </c>
      <c r="AV47" s="295">
        <v>0</v>
      </c>
      <c r="AW47" s="295">
        <v>0</v>
      </c>
      <c r="AX47" s="295">
        <v>0</v>
      </c>
      <c r="AY47" s="295">
        <v>0</v>
      </c>
      <c r="AZ47" s="295">
        <v>0</v>
      </c>
      <c r="BA47" s="295">
        <v>0</v>
      </c>
      <c r="BB47" s="295">
        <v>0</v>
      </c>
      <c r="BC47" s="295">
        <v>0</v>
      </c>
      <c r="BD47" s="295">
        <v>0</v>
      </c>
      <c r="BE47" s="295">
        <v>0</v>
      </c>
      <c r="BF47" s="295">
        <v>0</v>
      </c>
      <c r="BG47" s="295">
        <v>0</v>
      </c>
      <c r="BH47" s="295">
        <v>0</v>
      </c>
      <c r="BI47" s="295">
        <v>0</v>
      </c>
      <c r="BJ47" s="295">
        <v>0</v>
      </c>
      <c r="BK47" s="295">
        <v>0</v>
      </c>
      <c r="BL47" s="295">
        <v>714.04335801256332</v>
      </c>
      <c r="BM47" s="295">
        <v>691.36811737862729</v>
      </c>
      <c r="BN47" s="295">
        <v>634.9034442619992</v>
      </c>
      <c r="BO47" s="295">
        <v>549.78867168337581</v>
      </c>
      <c r="BP47" s="295">
        <v>485.45251072142622</v>
      </c>
      <c r="BQ47" s="295">
        <v>0</v>
      </c>
      <c r="BR47" s="295">
        <v>0</v>
      </c>
      <c r="BS47" s="295">
        <v>0</v>
      </c>
      <c r="BT47" s="295">
        <v>0</v>
      </c>
      <c r="BU47" s="295">
        <v>0</v>
      </c>
      <c r="BV47" s="295">
        <v>0</v>
      </c>
      <c r="BW47" s="295">
        <v>0</v>
      </c>
      <c r="BX47" s="295">
        <v>0</v>
      </c>
      <c r="BY47" s="295">
        <v>0</v>
      </c>
      <c r="BZ47" s="295">
        <v>0</v>
      </c>
      <c r="CA47" s="295">
        <v>0</v>
      </c>
      <c r="CB47" s="295">
        <v>0</v>
      </c>
      <c r="CC47" s="296">
        <v>0</v>
      </c>
    </row>
    <row r="48" spans="1:81" x14ac:dyDescent="0.4">
      <c r="A48" s="325"/>
      <c r="B48" s="59" t="s">
        <v>438</v>
      </c>
      <c r="C48" s="324"/>
      <c r="D48" s="295">
        <v>0</v>
      </c>
      <c r="E48" s="295">
        <v>0</v>
      </c>
      <c r="F48" s="295">
        <v>0</v>
      </c>
      <c r="G48" s="295">
        <v>0</v>
      </c>
      <c r="H48" s="295">
        <v>0</v>
      </c>
      <c r="I48" s="295">
        <v>0</v>
      </c>
      <c r="J48" s="295">
        <v>0</v>
      </c>
      <c r="K48" s="295">
        <v>0</v>
      </c>
      <c r="L48" s="295">
        <v>0</v>
      </c>
      <c r="M48" s="295">
        <v>0</v>
      </c>
      <c r="N48" s="295">
        <v>0</v>
      </c>
      <c r="O48" s="295">
        <v>0</v>
      </c>
      <c r="P48" s="295">
        <v>0</v>
      </c>
      <c r="Q48" s="295">
        <v>0</v>
      </c>
      <c r="R48" s="295">
        <v>0</v>
      </c>
      <c r="S48" s="295">
        <v>0</v>
      </c>
      <c r="T48" s="295">
        <v>0</v>
      </c>
      <c r="U48" s="295">
        <v>0</v>
      </c>
      <c r="V48" s="295">
        <v>0</v>
      </c>
      <c r="W48" s="295">
        <v>0</v>
      </c>
      <c r="X48" s="295">
        <v>0</v>
      </c>
      <c r="Y48" s="295">
        <v>0</v>
      </c>
      <c r="Z48" s="295">
        <v>0</v>
      </c>
      <c r="AA48" s="295">
        <v>0</v>
      </c>
      <c r="AB48" s="295">
        <v>0</v>
      </c>
      <c r="AC48" s="295">
        <v>0</v>
      </c>
      <c r="AD48" s="295">
        <v>0</v>
      </c>
      <c r="AE48" s="295">
        <v>0</v>
      </c>
      <c r="AF48" s="295">
        <v>0</v>
      </c>
      <c r="AG48" s="295">
        <v>0</v>
      </c>
      <c r="AH48" s="295">
        <v>0</v>
      </c>
      <c r="AI48" s="295">
        <v>0</v>
      </c>
      <c r="AJ48" s="295">
        <v>0</v>
      </c>
      <c r="AK48" s="295">
        <v>0</v>
      </c>
      <c r="AL48" s="295">
        <v>0</v>
      </c>
      <c r="AM48" s="295">
        <v>0</v>
      </c>
      <c r="AN48" s="295">
        <v>0</v>
      </c>
      <c r="AO48" s="295">
        <v>0</v>
      </c>
      <c r="AP48" s="295">
        <v>0</v>
      </c>
      <c r="AQ48" s="295">
        <v>0</v>
      </c>
      <c r="AR48" s="295">
        <v>0</v>
      </c>
      <c r="AS48" s="295">
        <v>0</v>
      </c>
      <c r="AT48" s="295">
        <v>0</v>
      </c>
      <c r="AU48" s="295">
        <v>0</v>
      </c>
      <c r="AV48" s="295">
        <v>0</v>
      </c>
      <c r="AW48" s="295">
        <v>0</v>
      </c>
      <c r="AX48" s="295">
        <v>0</v>
      </c>
      <c r="AY48" s="295">
        <v>0</v>
      </c>
      <c r="AZ48" s="295">
        <v>0</v>
      </c>
      <c r="BA48" s="295">
        <v>0</v>
      </c>
      <c r="BB48" s="295">
        <v>0</v>
      </c>
      <c r="BC48" s="295">
        <v>0</v>
      </c>
      <c r="BD48" s="295">
        <v>0</v>
      </c>
      <c r="BE48" s="295">
        <v>0</v>
      </c>
      <c r="BF48" s="295">
        <v>0</v>
      </c>
      <c r="BG48" s="295">
        <v>0</v>
      </c>
      <c r="BH48" s="295">
        <v>0</v>
      </c>
      <c r="BI48" s="295">
        <v>0</v>
      </c>
      <c r="BJ48" s="295">
        <v>0</v>
      </c>
      <c r="BK48" s="295">
        <v>0</v>
      </c>
      <c r="BL48" s="295">
        <v>118.4084130122878</v>
      </c>
      <c r="BM48" s="295">
        <v>136.23239289337212</v>
      </c>
      <c r="BN48" s="295">
        <v>155.73128338527127</v>
      </c>
      <c r="BO48" s="295">
        <v>166.83447045888667</v>
      </c>
      <c r="BP48" s="295">
        <v>180.81864321776871</v>
      </c>
      <c r="BQ48" s="295">
        <v>0</v>
      </c>
      <c r="BR48" s="295">
        <v>0</v>
      </c>
      <c r="BS48" s="295">
        <v>0</v>
      </c>
      <c r="BT48" s="295">
        <v>0</v>
      </c>
      <c r="BU48" s="295">
        <v>0</v>
      </c>
      <c r="BV48" s="295">
        <v>0</v>
      </c>
      <c r="BW48" s="295">
        <v>0</v>
      </c>
      <c r="BX48" s="295">
        <v>0</v>
      </c>
      <c r="BY48" s="295">
        <v>0</v>
      </c>
      <c r="BZ48" s="295">
        <v>0</v>
      </c>
      <c r="CA48" s="295">
        <v>0</v>
      </c>
      <c r="CB48" s="295">
        <v>0</v>
      </c>
      <c r="CC48" s="296">
        <v>0</v>
      </c>
    </row>
    <row r="49" spans="1:81" x14ac:dyDescent="0.4">
      <c r="A49" s="325"/>
      <c r="B49" s="59" t="s">
        <v>561</v>
      </c>
      <c r="C49" s="324"/>
      <c r="D49" s="295">
        <v>0</v>
      </c>
      <c r="E49" s="295">
        <v>0</v>
      </c>
      <c r="F49" s="295">
        <v>0</v>
      </c>
      <c r="G49" s="295">
        <v>0</v>
      </c>
      <c r="H49" s="295">
        <v>0</v>
      </c>
      <c r="I49" s="295">
        <v>0</v>
      </c>
      <c r="J49" s="295">
        <v>0</v>
      </c>
      <c r="K49" s="295">
        <v>0</v>
      </c>
      <c r="L49" s="295">
        <v>0</v>
      </c>
      <c r="M49" s="295">
        <v>0</v>
      </c>
      <c r="N49" s="295">
        <v>0</v>
      </c>
      <c r="O49" s="295">
        <v>0</v>
      </c>
      <c r="P49" s="295">
        <v>0</v>
      </c>
      <c r="Q49" s="295">
        <v>0</v>
      </c>
      <c r="R49" s="295">
        <v>0</v>
      </c>
      <c r="S49" s="295">
        <v>0</v>
      </c>
      <c r="T49" s="295">
        <v>0</v>
      </c>
      <c r="U49" s="295">
        <v>0</v>
      </c>
      <c r="V49" s="295">
        <v>0</v>
      </c>
      <c r="W49" s="295">
        <v>0</v>
      </c>
      <c r="X49" s="295">
        <v>0</v>
      </c>
      <c r="Y49" s="295">
        <v>0</v>
      </c>
      <c r="Z49" s="295">
        <v>0</v>
      </c>
      <c r="AA49" s="295">
        <v>0</v>
      </c>
      <c r="AB49" s="295">
        <v>0</v>
      </c>
      <c r="AC49" s="295">
        <v>0</v>
      </c>
      <c r="AD49" s="295">
        <v>0</v>
      </c>
      <c r="AE49" s="295">
        <v>0</v>
      </c>
      <c r="AF49" s="295">
        <v>0</v>
      </c>
      <c r="AG49" s="295">
        <v>0</v>
      </c>
      <c r="AH49" s="295">
        <v>0</v>
      </c>
      <c r="AI49" s="295">
        <v>0</v>
      </c>
      <c r="AJ49" s="295">
        <v>0</v>
      </c>
      <c r="AK49" s="295">
        <v>0</v>
      </c>
      <c r="AL49" s="295">
        <v>0</v>
      </c>
      <c r="AM49" s="295">
        <v>0</v>
      </c>
      <c r="AN49" s="295">
        <v>0</v>
      </c>
      <c r="AO49" s="295">
        <v>0</v>
      </c>
      <c r="AP49" s="295">
        <v>0</v>
      </c>
      <c r="AQ49" s="295">
        <v>0</v>
      </c>
      <c r="AR49" s="295">
        <v>0</v>
      </c>
      <c r="AS49" s="295">
        <v>0</v>
      </c>
      <c r="AT49" s="295">
        <v>0</v>
      </c>
      <c r="AU49" s="295">
        <v>0</v>
      </c>
      <c r="AV49" s="295">
        <v>0</v>
      </c>
      <c r="AW49" s="295">
        <v>0</v>
      </c>
      <c r="AX49" s="295">
        <v>0</v>
      </c>
      <c r="AY49" s="295">
        <v>0</v>
      </c>
      <c r="AZ49" s="295">
        <v>0</v>
      </c>
      <c r="BA49" s="295">
        <v>0</v>
      </c>
      <c r="BB49" s="295">
        <v>0</v>
      </c>
      <c r="BC49" s="295">
        <v>0</v>
      </c>
      <c r="BD49" s="295">
        <v>0</v>
      </c>
      <c r="BE49" s="295">
        <v>0</v>
      </c>
      <c r="BF49" s="295">
        <v>0</v>
      </c>
      <c r="BG49" s="295">
        <v>0</v>
      </c>
      <c r="BH49" s="295">
        <v>0</v>
      </c>
      <c r="BI49" s="295">
        <v>0</v>
      </c>
      <c r="BJ49" s="295">
        <v>0</v>
      </c>
      <c r="BK49" s="295">
        <v>0</v>
      </c>
      <c r="BL49" s="295">
        <v>208.33977816543279</v>
      </c>
      <c r="BM49" s="295">
        <v>217.619197676629</v>
      </c>
      <c r="BN49" s="295">
        <v>213.48248953805984</v>
      </c>
      <c r="BO49" s="295">
        <v>191.24199884925795</v>
      </c>
      <c r="BP49" s="295">
        <v>157.66157186343247</v>
      </c>
      <c r="BQ49" s="295">
        <v>0</v>
      </c>
      <c r="BR49" s="295">
        <v>0</v>
      </c>
      <c r="BS49" s="295">
        <v>0</v>
      </c>
      <c r="BT49" s="295">
        <v>0</v>
      </c>
      <c r="BU49" s="295">
        <v>0</v>
      </c>
      <c r="BV49" s="295">
        <v>0</v>
      </c>
      <c r="BW49" s="295">
        <v>0</v>
      </c>
      <c r="BX49" s="295">
        <v>0</v>
      </c>
      <c r="BY49" s="295">
        <v>0</v>
      </c>
      <c r="BZ49" s="295">
        <v>0</v>
      </c>
      <c r="CA49" s="295">
        <v>0</v>
      </c>
      <c r="CB49" s="295">
        <v>0</v>
      </c>
      <c r="CC49" s="296">
        <v>0</v>
      </c>
    </row>
    <row r="50" spans="1:81" ht="26.25" customHeight="1" x14ac:dyDescent="0.4">
      <c r="A50" s="325"/>
      <c r="B50" s="59" t="s">
        <v>562</v>
      </c>
      <c r="C50" s="324"/>
      <c r="D50" s="295">
        <v>0</v>
      </c>
      <c r="E50" s="295">
        <v>0</v>
      </c>
      <c r="F50" s="295">
        <v>0</v>
      </c>
      <c r="G50" s="295">
        <v>0</v>
      </c>
      <c r="H50" s="295">
        <v>0</v>
      </c>
      <c r="I50" s="295">
        <v>0</v>
      </c>
      <c r="J50" s="295">
        <v>0</v>
      </c>
      <c r="K50" s="295">
        <v>0</v>
      </c>
      <c r="L50" s="295">
        <v>0</v>
      </c>
      <c r="M50" s="295">
        <v>0</v>
      </c>
      <c r="N50" s="295">
        <v>0</v>
      </c>
      <c r="O50" s="295">
        <v>0</v>
      </c>
      <c r="P50" s="295">
        <v>0</v>
      </c>
      <c r="Q50" s="295">
        <v>0</v>
      </c>
      <c r="R50" s="295">
        <v>0</v>
      </c>
      <c r="S50" s="295">
        <v>0</v>
      </c>
      <c r="T50" s="295">
        <v>0</v>
      </c>
      <c r="U50" s="295">
        <v>0</v>
      </c>
      <c r="V50" s="295">
        <v>0</v>
      </c>
      <c r="W50" s="295">
        <v>0</v>
      </c>
      <c r="X50" s="295">
        <v>0</v>
      </c>
      <c r="Y50" s="295">
        <v>0</v>
      </c>
      <c r="Z50" s="295">
        <v>0</v>
      </c>
      <c r="AA50" s="295">
        <v>0</v>
      </c>
      <c r="AB50" s="295">
        <v>0</v>
      </c>
      <c r="AC50" s="295">
        <v>0</v>
      </c>
      <c r="AD50" s="295">
        <v>0</v>
      </c>
      <c r="AE50" s="295">
        <v>0</v>
      </c>
      <c r="AF50" s="295">
        <v>0</v>
      </c>
      <c r="AG50" s="295">
        <v>0</v>
      </c>
      <c r="AH50" s="295">
        <v>0</v>
      </c>
      <c r="AI50" s="295">
        <v>0</v>
      </c>
      <c r="AJ50" s="295">
        <v>0</v>
      </c>
      <c r="AK50" s="295">
        <v>0</v>
      </c>
      <c r="AL50" s="295">
        <v>0</v>
      </c>
      <c r="AM50" s="295">
        <v>0</v>
      </c>
      <c r="AN50" s="295">
        <v>0</v>
      </c>
      <c r="AO50" s="295">
        <v>0</v>
      </c>
      <c r="AP50" s="295">
        <v>0</v>
      </c>
      <c r="AQ50" s="295">
        <v>0</v>
      </c>
      <c r="AR50" s="295">
        <v>0</v>
      </c>
      <c r="AS50" s="295">
        <v>0</v>
      </c>
      <c r="AT50" s="295">
        <v>0</v>
      </c>
      <c r="AU50" s="295">
        <v>0</v>
      </c>
      <c r="AV50" s="295">
        <v>0</v>
      </c>
      <c r="AW50" s="295">
        <v>0</v>
      </c>
      <c r="AX50" s="295">
        <v>0</v>
      </c>
      <c r="AY50" s="295">
        <v>0</v>
      </c>
      <c r="AZ50" s="295">
        <v>0</v>
      </c>
      <c r="BA50" s="295">
        <v>0</v>
      </c>
      <c r="BB50" s="295">
        <v>0</v>
      </c>
      <c r="BC50" s="295">
        <v>0</v>
      </c>
      <c r="BD50" s="295">
        <v>0</v>
      </c>
      <c r="BE50" s="295">
        <v>0</v>
      </c>
      <c r="BF50" s="295">
        <v>0</v>
      </c>
      <c r="BG50" s="295">
        <v>0</v>
      </c>
      <c r="BH50" s="295">
        <v>0</v>
      </c>
      <c r="BI50" s="295">
        <v>0</v>
      </c>
      <c r="BJ50" s="295">
        <v>0</v>
      </c>
      <c r="BK50" s="295">
        <v>0</v>
      </c>
      <c r="BL50" s="295">
        <v>2134.7943198451894</v>
      </c>
      <c r="BM50" s="295">
        <v>2157.7716981576418</v>
      </c>
      <c r="BN50" s="295">
        <v>2144.2329137904458</v>
      </c>
      <c r="BO50" s="295">
        <v>2057.9172918221225</v>
      </c>
      <c r="BP50" s="295">
        <v>1931.2226960079579</v>
      </c>
      <c r="BQ50" s="295">
        <v>0</v>
      </c>
      <c r="BR50" s="295">
        <v>0</v>
      </c>
      <c r="BS50" s="295">
        <v>0</v>
      </c>
      <c r="BT50" s="295">
        <v>0</v>
      </c>
      <c r="BU50" s="295">
        <v>0</v>
      </c>
      <c r="BV50" s="295">
        <v>0</v>
      </c>
      <c r="BW50" s="295">
        <v>0</v>
      </c>
      <c r="BX50" s="295">
        <v>0</v>
      </c>
      <c r="BY50" s="295">
        <v>0</v>
      </c>
      <c r="BZ50" s="295">
        <v>0</v>
      </c>
      <c r="CA50" s="295">
        <v>0</v>
      </c>
      <c r="CB50" s="295">
        <v>0</v>
      </c>
      <c r="CC50" s="296">
        <v>0</v>
      </c>
    </row>
    <row r="51" spans="1:81" x14ac:dyDescent="0.4">
      <c r="A51" s="325"/>
      <c r="B51" s="59" t="s">
        <v>440</v>
      </c>
      <c r="C51" s="324"/>
      <c r="D51" s="295">
        <v>0</v>
      </c>
      <c r="E51" s="295">
        <v>0</v>
      </c>
      <c r="F51" s="295">
        <v>0</v>
      </c>
      <c r="G51" s="295">
        <v>0</v>
      </c>
      <c r="H51" s="295">
        <v>0</v>
      </c>
      <c r="I51" s="295">
        <v>0</v>
      </c>
      <c r="J51" s="295">
        <v>0</v>
      </c>
      <c r="K51" s="295">
        <v>0</v>
      </c>
      <c r="L51" s="295">
        <v>0</v>
      </c>
      <c r="M51" s="295">
        <v>0</v>
      </c>
      <c r="N51" s="295">
        <v>0</v>
      </c>
      <c r="O51" s="295">
        <v>0</v>
      </c>
      <c r="P51" s="295">
        <v>0</v>
      </c>
      <c r="Q51" s="295">
        <v>0</v>
      </c>
      <c r="R51" s="295">
        <v>0</v>
      </c>
      <c r="S51" s="295">
        <v>0</v>
      </c>
      <c r="T51" s="295">
        <v>0</v>
      </c>
      <c r="U51" s="295">
        <v>0</v>
      </c>
      <c r="V51" s="295">
        <v>0</v>
      </c>
      <c r="W51" s="295">
        <v>0</v>
      </c>
      <c r="X51" s="295">
        <v>0</v>
      </c>
      <c r="Y51" s="295">
        <v>0</v>
      </c>
      <c r="Z51" s="295">
        <v>0</v>
      </c>
      <c r="AA51" s="295">
        <v>0</v>
      </c>
      <c r="AB51" s="295">
        <v>0</v>
      </c>
      <c r="AC51" s="295">
        <v>0</v>
      </c>
      <c r="AD51" s="295">
        <v>0</v>
      </c>
      <c r="AE51" s="295">
        <v>0</v>
      </c>
      <c r="AF51" s="295">
        <v>0</v>
      </c>
      <c r="AG51" s="295">
        <v>0</v>
      </c>
      <c r="AH51" s="295">
        <v>0</v>
      </c>
      <c r="AI51" s="295">
        <v>0</v>
      </c>
      <c r="AJ51" s="295">
        <v>0</v>
      </c>
      <c r="AK51" s="295">
        <v>0</v>
      </c>
      <c r="AL51" s="295">
        <v>0</v>
      </c>
      <c r="AM51" s="295">
        <v>0</v>
      </c>
      <c r="AN51" s="295">
        <v>0</v>
      </c>
      <c r="AO51" s="295">
        <v>0</v>
      </c>
      <c r="AP51" s="295">
        <v>0</v>
      </c>
      <c r="AQ51" s="295">
        <v>0</v>
      </c>
      <c r="AR51" s="295">
        <v>0</v>
      </c>
      <c r="AS51" s="295">
        <v>0</v>
      </c>
      <c r="AT51" s="295">
        <v>0</v>
      </c>
      <c r="AU51" s="295">
        <v>0</v>
      </c>
      <c r="AV51" s="295">
        <v>0</v>
      </c>
      <c r="AW51" s="295">
        <v>0</v>
      </c>
      <c r="AX51" s="295">
        <v>0</v>
      </c>
      <c r="AY51" s="295">
        <v>0</v>
      </c>
      <c r="AZ51" s="295">
        <v>0</v>
      </c>
      <c r="BA51" s="295">
        <v>0</v>
      </c>
      <c r="BB51" s="295">
        <v>0</v>
      </c>
      <c r="BC51" s="295">
        <v>0</v>
      </c>
      <c r="BD51" s="295">
        <v>0</v>
      </c>
      <c r="BE51" s="295">
        <v>0</v>
      </c>
      <c r="BF51" s="295">
        <v>0</v>
      </c>
      <c r="BG51" s="295">
        <v>0</v>
      </c>
      <c r="BH51" s="295">
        <v>0</v>
      </c>
      <c r="BI51" s="295">
        <v>0</v>
      </c>
      <c r="BJ51" s="295">
        <v>0</v>
      </c>
      <c r="BK51" s="295">
        <v>0</v>
      </c>
      <c r="BL51" s="295">
        <v>30.037248008807854</v>
      </c>
      <c r="BM51" s="295">
        <v>36.410694092544247</v>
      </c>
      <c r="BN51" s="295">
        <v>43.291887368452059</v>
      </c>
      <c r="BO51" s="295">
        <v>47.309886275789346</v>
      </c>
      <c r="BP51" s="295">
        <v>55.65884774258879</v>
      </c>
      <c r="BQ51" s="295">
        <v>0</v>
      </c>
      <c r="BR51" s="295">
        <v>0</v>
      </c>
      <c r="BS51" s="295">
        <v>0</v>
      </c>
      <c r="BT51" s="295">
        <v>0</v>
      </c>
      <c r="BU51" s="295">
        <v>0</v>
      </c>
      <c r="BV51" s="295">
        <v>0</v>
      </c>
      <c r="BW51" s="295">
        <v>0</v>
      </c>
      <c r="BX51" s="295">
        <v>0</v>
      </c>
      <c r="BY51" s="295">
        <v>0</v>
      </c>
      <c r="BZ51" s="295">
        <v>0</v>
      </c>
      <c r="CA51" s="295">
        <v>0</v>
      </c>
      <c r="CB51" s="295">
        <v>0</v>
      </c>
      <c r="CC51" s="296">
        <v>0</v>
      </c>
    </row>
    <row r="52" spans="1:81" x14ac:dyDescent="0.4">
      <c r="A52" s="325"/>
      <c r="B52" s="59" t="s">
        <v>563</v>
      </c>
      <c r="C52" s="324"/>
      <c r="D52" s="295">
        <v>0</v>
      </c>
      <c r="E52" s="295">
        <v>0</v>
      </c>
      <c r="F52" s="295">
        <v>0</v>
      </c>
      <c r="G52" s="295">
        <v>0</v>
      </c>
      <c r="H52" s="295">
        <v>0</v>
      </c>
      <c r="I52" s="295">
        <v>0</v>
      </c>
      <c r="J52" s="295">
        <v>0</v>
      </c>
      <c r="K52" s="295">
        <v>0</v>
      </c>
      <c r="L52" s="295">
        <v>0</v>
      </c>
      <c r="M52" s="295">
        <v>0</v>
      </c>
      <c r="N52" s="295">
        <v>0</v>
      </c>
      <c r="O52" s="295">
        <v>0</v>
      </c>
      <c r="P52" s="295">
        <v>0</v>
      </c>
      <c r="Q52" s="295">
        <v>0</v>
      </c>
      <c r="R52" s="295">
        <v>0</v>
      </c>
      <c r="S52" s="295">
        <v>0</v>
      </c>
      <c r="T52" s="295">
        <v>0</v>
      </c>
      <c r="U52" s="295">
        <v>0</v>
      </c>
      <c r="V52" s="295">
        <v>0</v>
      </c>
      <c r="W52" s="295">
        <v>0</v>
      </c>
      <c r="X52" s="295">
        <v>0</v>
      </c>
      <c r="Y52" s="295">
        <v>0</v>
      </c>
      <c r="Z52" s="295">
        <v>0</v>
      </c>
      <c r="AA52" s="295">
        <v>0</v>
      </c>
      <c r="AB52" s="295">
        <v>0</v>
      </c>
      <c r="AC52" s="295">
        <v>0</v>
      </c>
      <c r="AD52" s="295">
        <v>0</v>
      </c>
      <c r="AE52" s="295">
        <v>0</v>
      </c>
      <c r="AF52" s="295">
        <v>0</v>
      </c>
      <c r="AG52" s="295">
        <v>0</v>
      </c>
      <c r="AH52" s="295">
        <v>0</v>
      </c>
      <c r="AI52" s="295">
        <v>0</v>
      </c>
      <c r="AJ52" s="295">
        <v>0</v>
      </c>
      <c r="AK52" s="295">
        <v>0</v>
      </c>
      <c r="AL52" s="295">
        <v>0</v>
      </c>
      <c r="AM52" s="295">
        <v>0</v>
      </c>
      <c r="AN52" s="295">
        <v>0</v>
      </c>
      <c r="AO52" s="295">
        <v>0</v>
      </c>
      <c r="AP52" s="295">
        <v>0</v>
      </c>
      <c r="AQ52" s="295">
        <v>0</v>
      </c>
      <c r="AR52" s="295">
        <v>0</v>
      </c>
      <c r="AS52" s="295">
        <v>0</v>
      </c>
      <c r="AT52" s="295">
        <v>0</v>
      </c>
      <c r="AU52" s="295">
        <v>0</v>
      </c>
      <c r="AV52" s="295">
        <v>0</v>
      </c>
      <c r="AW52" s="295">
        <v>0</v>
      </c>
      <c r="AX52" s="295">
        <v>0</v>
      </c>
      <c r="AY52" s="295">
        <v>0</v>
      </c>
      <c r="AZ52" s="295">
        <v>0</v>
      </c>
      <c r="BA52" s="295">
        <v>0</v>
      </c>
      <c r="BB52" s="295">
        <v>0</v>
      </c>
      <c r="BC52" s="295">
        <v>0</v>
      </c>
      <c r="BD52" s="295">
        <v>0</v>
      </c>
      <c r="BE52" s="295">
        <v>0</v>
      </c>
      <c r="BF52" s="295">
        <v>0</v>
      </c>
      <c r="BG52" s="295">
        <v>0</v>
      </c>
      <c r="BH52" s="295">
        <v>0</v>
      </c>
      <c r="BI52" s="295">
        <v>0</v>
      </c>
      <c r="BJ52" s="295">
        <v>0</v>
      </c>
      <c r="BK52" s="295">
        <v>0</v>
      </c>
      <c r="BL52" s="295">
        <v>7.1124596129728577</v>
      </c>
      <c r="BM52" s="295">
        <v>7.8090927351747279</v>
      </c>
      <c r="BN52" s="295">
        <v>8.6731775429581557</v>
      </c>
      <c r="BO52" s="295">
        <v>8.4119753603670535</v>
      </c>
      <c r="BP52" s="295">
        <v>8.1502495984647112</v>
      </c>
      <c r="BQ52" s="295">
        <v>0</v>
      </c>
      <c r="BR52" s="295">
        <v>0</v>
      </c>
      <c r="BS52" s="295">
        <v>0</v>
      </c>
      <c r="BT52" s="295">
        <v>0</v>
      </c>
      <c r="BU52" s="295">
        <v>0</v>
      </c>
      <c r="BV52" s="295">
        <v>0</v>
      </c>
      <c r="BW52" s="295">
        <v>0</v>
      </c>
      <c r="BX52" s="295">
        <v>0</v>
      </c>
      <c r="BY52" s="295">
        <v>0</v>
      </c>
      <c r="BZ52" s="295">
        <v>0</v>
      </c>
      <c r="CA52" s="295">
        <v>0</v>
      </c>
      <c r="CB52" s="295">
        <v>0</v>
      </c>
      <c r="CC52" s="296">
        <v>0</v>
      </c>
    </row>
    <row r="53" spans="1:81" x14ac:dyDescent="0.4">
      <c r="A53" s="325"/>
      <c r="B53" s="59" t="s">
        <v>33</v>
      </c>
      <c r="C53" s="324"/>
      <c r="D53" s="295">
        <v>0</v>
      </c>
      <c r="E53" s="295">
        <v>0</v>
      </c>
      <c r="F53" s="295">
        <v>0</v>
      </c>
      <c r="G53" s="295">
        <v>0</v>
      </c>
      <c r="H53" s="295">
        <v>0</v>
      </c>
      <c r="I53" s="295">
        <v>0</v>
      </c>
      <c r="J53" s="295">
        <v>0</v>
      </c>
      <c r="K53" s="295">
        <v>0</v>
      </c>
      <c r="L53" s="295">
        <v>0</v>
      </c>
      <c r="M53" s="295">
        <v>0</v>
      </c>
      <c r="N53" s="295">
        <v>0</v>
      </c>
      <c r="O53" s="295">
        <v>0</v>
      </c>
      <c r="P53" s="295">
        <v>0</v>
      </c>
      <c r="Q53" s="295">
        <v>0</v>
      </c>
      <c r="R53" s="295">
        <v>0</v>
      </c>
      <c r="S53" s="295">
        <v>0</v>
      </c>
      <c r="T53" s="295">
        <v>0</v>
      </c>
      <c r="U53" s="295">
        <v>0</v>
      </c>
      <c r="V53" s="295">
        <v>0</v>
      </c>
      <c r="W53" s="295">
        <v>0</v>
      </c>
      <c r="X53" s="295">
        <v>0</v>
      </c>
      <c r="Y53" s="295">
        <v>0</v>
      </c>
      <c r="Z53" s="295">
        <v>0</v>
      </c>
      <c r="AA53" s="295">
        <v>0</v>
      </c>
      <c r="AB53" s="295">
        <v>0</v>
      </c>
      <c r="AC53" s="295">
        <v>0</v>
      </c>
      <c r="AD53" s="295">
        <v>0</v>
      </c>
      <c r="AE53" s="295">
        <v>0</v>
      </c>
      <c r="AF53" s="295">
        <v>0</v>
      </c>
      <c r="AG53" s="295">
        <v>0</v>
      </c>
      <c r="AH53" s="295">
        <v>0</v>
      </c>
      <c r="AI53" s="295">
        <v>0</v>
      </c>
      <c r="AJ53" s="295">
        <v>0</v>
      </c>
      <c r="AK53" s="295">
        <v>0</v>
      </c>
      <c r="AL53" s="295">
        <v>0</v>
      </c>
      <c r="AM53" s="295">
        <v>0</v>
      </c>
      <c r="AN53" s="295">
        <v>0</v>
      </c>
      <c r="AO53" s="295">
        <v>0</v>
      </c>
      <c r="AP53" s="295">
        <v>0</v>
      </c>
      <c r="AQ53" s="295">
        <v>0</v>
      </c>
      <c r="AR53" s="295">
        <v>0</v>
      </c>
      <c r="AS53" s="295">
        <v>0</v>
      </c>
      <c r="AT53" s="295">
        <v>0</v>
      </c>
      <c r="AU53" s="295">
        <v>0</v>
      </c>
      <c r="AV53" s="295">
        <v>0</v>
      </c>
      <c r="AW53" s="295">
        <v>0</v>
      </c>
      <c r="AX53" s="295">
        <v>0</v>
      </c>
      <c r="AY53" s="295">
        <v>0</v>
      </c>
      <c r="AZ53" s="295">
        <v>0</v>
      </c>
      <c r="BA53" s="295">
        <v>0</v>
      </c>
      <c r="BB53" s="295">
        <v>0</v>
      </c>
      <c r="BC53" s="295">
        <v>0</v>
      </c>
      <c r="BD53" s="295">
        <v>0</v>
      </c>
      <c r="BE53" s="295">
        <v>0</v>
      </c>
      <c r="BF53" s="295">
        <v>0</v>
      </c>
      <c r="BG53" s="295">
        <v>0</v>
      </c>
      <c r="BH53" s="295">
        <v>0</v>
      </c>
      <c r="BI53" s="295">
        <v>0</v>
      </c>
      <c r="BJ53" s="295">
        <v>0</v>
      </c>
      <c r="BK53" s="295">
        <v>0</v>
      </c>
      <c r="BL53" s="295">
        <v>404.83244043498252</v>
      </c>
      <c r="BM53" s="295">
        <v>412.54274723267991</v>
      </c>
      <c r="BN53" s="295">
        <v>413.47782969350828</v>
      </c>
      <c r="BO53" s="295">
        <v>398.73139656336463</v>
      </c>
      <c r="BP53" s="295">
        <v>401.2607194247409</v>
      </c>
      <c r="BQ53" s="295">
        <v>0</v>
      </c>
      <c r="BR53" s="295">
        <v>0</v>
      </c>
      <c r="BS53" s="295">
        <v>0</v>
      </c>
      <c r="BT53" s="295">
        <v>0</v>
      </c>
      <c r="BU53" s="295">
        <v>0</v>
      </c>
      <c r="BV53" s="295">
        <v>0</v>
      </c>
      <c r="BW53" s="295">
        <v>0</v>
      </c>
      <c r="BX53" s="295">
        <v>0</v>
      </c>
      <c r="BY53" s="295">
        <v>0</v>
      </c>
      <c r="BZ53" s="295">
        <v>0</v>
      </c>
      <c r="CA53" s="295">
        <v>0</v>
      </c>
      <c r="CB53" s="295">
        <v>0</v>
      </c>
      <c r="CC53" s="296">
        <v>0</v>
      </c>
    </row>
    <row r="54" spans="1:81" x14ac:dyDescent="0.4">
      <c r="A54" s="325"/>
      <c r="B54" s="59" t="s">
        <v>564</v>
      </c>
      <c r="C54" s="324"/>
      <c r="D54" s="295">
        <v>0</v>
      </c>
      <c r="E54" s="295">
        <v>0</v>
      </c>
      <c r="F54" s="295">
        <v>0</v>
      </c>
      <c r="G54" s="295">
        <v>0</v>
      </c>
      <c r="H54" s="295">
        <v>0</v>
      </c>
      <c r="I54" s="295">
        <v>0</v>
      </c>
      <c r="J54" s="295">
        <v>0</v>
      </c>
      <c r="K54" s="295">
        <v>0</v>
      </c>
      <c r="L54" s="295">
        <v>0</v>
      </c>
      <c r="M54" s="295">
        <v>0</v>
      </c>
      <c r="N54" s="295">
        <v>0</v>
      </c>
      <c r="O54" s="295">
        <v>0</v>
      </c>
      <c r="P54" s="295">
        <v>0</v>
      </c>
      <c r="Q54" s="295">
        <v>0</v>
      </c>
      <c r="R54" s="295">
        <v>0</v>
      </c>
      <c r="S54" s="295">
        <v>0</v>
      </c>
      <c r="T54" s="295">
        <v>0</v>
      </c>
      <c r="U54" s="295">
        <v>0</v>
      </c>
      <c r="V54" s="295">
        <v>0</v>
      </c>
      <c r="W54" s="295">
        <v>0</v>
      </c>
      <c r="X54" s="295">
        <v>0</v>
      </c>
      <c r="Y54" s="295">
        <v>0</v>
      </c>
      <c r="Z54" s="295">
        <v>0</v>
      </c>
      <c r="AA54" s="295">
        <v>0</v>
      </c>
      <c r="AB54" s="295">
        <v>0</v>
      </c>
      <c r="AC54" s="295">
        <v>0</v>
      </c>
      <c r="AD54" s="295">
        <v>0</v>
      </c>
      <c r="AE54" s="295">
        <v>0</v>
      </c>
      <c r="AF54" s="295">
        <v>0</v>
      </c>
      <c r="AG54" s="295">
        <v>0</v>
      </c>
      <c r="AH54" s="295">
        <v>0</v>
      </c>
      <c r="AI54" s="295">
        <v>0</v>
      </c>
      <c r="AJ54" s="295">
        <v>0</v>
      </c>
      <c r="AK54" s="295">
        <v>0</v>
      </c>
      <c r="AL54" s="295">
        <v>0</v>
      </c>
      <c r="AM54" s="295">
        <v>0</v>
      </c>
      <c r="AN54" s="295">
        <v>0</v>
      </c>
      <c r="AO54" s="295">
        <v>0</v>
      </c>
      <c r="AP54" s="295">
        <v>0</v>
      </c>
      <c r="AQ54" s="295">
        <v>0</v>
      </c>
      <c r="AR54" s="295">
        <v>0</v>
      </c>
      <c r="AS54" s="295">
        <v>0</v>
      </c>
      <c r="AT54" s="295">
        <v>0</v>
      </c>
      <c r="AU54" s="295">
        <v>0</v>
      </c>
      <c r="AV54" s="295">
        <v>0</v>
      </c>
      <c r="AW54" s="295">
        <v>0</v>
      </c>
      <c r="AX54" s="295">
        <v>0</v>
      </c>
      <c r="AY54" s="295">
        <v>0</v>
      </c>
      <c r="AZ54" s="295">
        <v>0</v>
      </c>
      <c r="BA54" s="295">
        <v>0</v>
      </c>
      <c r="BB54" s="295">
        <v>0</v>
      </c>
      <c r="BC54" s="295">
        <v>0</v>
      </c>
      <c r="BD54" s="295">
        <v>0</v>
      </c>
      <c r="BE54" s="295">
        <v>0</v>
      </c>
      <c r="BF54" s="295">
        <v>0</v>
      </c>
      <c r="BG54" s="295">
        <v>0</v>
      </c>
      <c r="BH54" s="295">
        <v>0</v>
      </c>
      <c r="BI54" s="295">
        <v>0</v>
      </c>
      <c r="BJ54" s="295">
        <v>0</v>
      </c>
      <c r="BK54" s="295">
        <v>0</v>
      </c>
      <c r="BL54" s="295">
        <v>263.11361167641269</v>
      </c>
      <c r="BM54" s="295">
        <v>382.33395458831529</v>
      </c>
      <c r="BN54" s="295">
        <v>513.17749857137824</v>
      </c>
      <c r="BO54" s="295">
        <v>585.19074675062268</v>
      </c>
      <c r="BP54" s="295">
        <v>640.84322172364659</v>
      </c>
      <c r="BQ54" s="295">
        <v>0</v>
      </c>
      <c r="BR54" s="295">
        <v>0</v>
      </c>
      <c r="BS54" s="295">
        <v>0</v>
      </c>
      <c r="BT54" s="295">
        <v>0</v>
      </c>
      <c r="BU54" s="295">
        <v>0</v>
      </c>
      <c r="BV54" s="295">
        <v>0</v>
      </c>
      <c r="BW54" s="295">
        <v>0</v>
      </c>
      <c r="BX54" s="295">
        <v>0</v>
      </c>
      <c r="BY54" s="295">
        <v>0</v>
      </c>
      <c r="BZ54" s="295">
        <v>0</v>
      </c>
      <c r="CA54" s="295">
        <v>0</v>
      </c>
      <c r="CB54" s="295">
        <v>0</v>
      </c>
      <c r="CC54" s="296">
        <v>0</v>
      </c>
    </row>
    <row r="55" spans="1:81" ht="26.25" customHeight="1" x14ac:dyDescent="0.4">
      <c r="A55" s="325"/>
      <c r="B55" s="59" t="s">
        <v>565</v>
      </c>
      <c r="C55" s="49"/>
      <c r="D55" s="295">
        <v>0</v>
      </c>
      <c r="E55" s="295">
        <v>0</v>
      </c>
      <c r="F55" s="295">
        <v>0</v>
      </c>
      <c r="G55" s="295">
        <v>0</v>
      </c>
      <c r="H55" s="295">
        <v>0</v>
      </c>
      <c r="I55" s="295">
        <v>0</v>
      </c>
      <c r="J55" s="295">
        <v>0</v>
      </c>
      <c r="K55" s="295">
        <v>0</v>
      </c>
      <c r="L55" s="295">
        <v>0</v>
      </c>
      <c r="M55" s="295">
        <v>0</v>
      </c>
      <c r="N55" s="295">
        <v>0</v>
      </c>
      <c r="O55" s="295">
        <v>0</v>
      </c>
      <c r="P55" s="295">
        <v>0</v>
      </c>
      <c r="Q55" s="295">
        <v>0</v>
      </c>
      <c r="R55" s="295">
        <v>0</v>
      </c>
      <c r="S55" s="295">
        <v>0</v>
      </c>
      <c r="T55" s="295">
        <v>0</v>
      </c>
      <c r="U55" s="295">
        <v>0</v>
      </c>
      <c r="V55" s="295">
        <v>0</v>
      </c>
      <c r="W55" s="295">
        <v>0</v>
      </c>
      <c r="X55" s="295">
        <v>0</v>
      </c>
      <c r="Y55" s="295">
        <v>0</v>
      </c>
      <c r="Z55" s="295">
        <v>0</v>
      </c>
      <c r="AA55" s="295">
        <v>0</v>
      </c>
      <c r="AB55" s="295">
        <v>0</v>
      </c>
      <c r="AC55" s="295">
        <v>0</v>
      </c>
      <c r="AD55" s="295">
        <v>0</v>
      </c>
      <c r="AE55" s="295">
        <v>0</v>
      </c>
      <c r="AF55" s="295">
        <v>0</v>
      </c>
      <c r="AG55" s="295">
        <v>0</v>
      </c>
      <c r="AH55" s="295">
        <v>981.53332624701068</v>
      </c>
      <c r="AI55" s="295">
        <v>965.17134348046079</v>
      </c>
      <c r="AJ55" s="295">
        <v>1087.7654616153163</v>
      </c>
      <c r="AK55" s="295">
        <v>1470.5094717143136</v>
      </c>
      <c r="AL55" s="295">
        <v>1670.9349478909444</v>
      </c>
      <c r="AM55" s="295">
        <v>1799.5394234877203</v>
      </c>
      <c r="AN55" s="295">
        <v>1894.8348408320724</v>
      </c>
      <c r="AO55" s="295">
        <v>1964.1567924879157</v>
      </c>
      <c r="AP55" s="295">
        <v>2079.7463198276146</v>
      </c>
      <c r="AQ55" s="295">
        <v>2049.1963471824715</v>
      </c>
      <c r="AR55" s="295">
        <v>1744.7254937664213</v>
      </c>
      <c r="AS55" s="295">
        <v>1994.1079548642761</v>
      </c>
      <c r="AT55" s="295">
        <v>2287.032315198288</v>
      </c>
      <c r="AU55" s="295">
        <v>1246.7690078224236</v>
      </c>
      <c r="AV55" s="295">
        <v>1312.8010493863273</v>
      </c>
      <c r="AW55" s="295">
        <v>1665.6788204288839</v>
      </c>
      <c r="AX55" s="295">
        <v>1699.8919371809322</v>
      </c>
      <c r="AY55" s="295">
        <v>1681.7525560373285</v>
      </c>
      <c r="AZ55" s="295">
        <v>1695.4646942659967</v>
      </c>
      <c r="BA55" s="295">
        <v>1774.1064463974158</v>
      </c>
      <c r="BB55" s="295">
        <v>1818.4224234158057</v>
      </c>
      <c r="BC55" s="295">
        <v>1873.1434387174272</v>
      </c>
      <c r="BD55" s="295">
        <v>1943.3435301272493</v>
      </c>
      <c r="BE55" s="295">
        <v>2102.435812921236</v>
      </c>
      <c r="BF55" s="295">
        <v>2180.6024225214551</v>
      </c>
      <c r="BG55" s="295">
        <v>2405.7838530014837</v>
      </c>
      <c r="BH55" s="295">
        <v>2652.3009096446317</v>
      </c>
      <c r="BI55" s="295">
        <v>2604.9948716759422</v>
      </c>
      <c r="BJ55" s="295">
        <v>2753.9132417306646</v>
      </c>
      <c r="BK55" s="295">
        <v>2735.3794988774393</v>
      </c>
      <c r="BL55" s="295">
        <v>2814.4416008003927</v>
      </c>
      <c r="BM55" s="295">
        <v>2868.6869947868217</v>
      </c>
      <c r="BN55" s="295">
        <v>2858.9409029525887</v>
      </c>
      <c r="BO55" s="295">
        <v>2759.3914316083501</v>
      </c>
      <c r="BP55" s="295">
        <v>2594.1676605250404</v>
      </c>
      <c r="BQ55" s="295">
        <v>0</v>
      </c>
      <c r="BR55" s="295">
        <v>0</v>
      </c>
      <c r="BS55" s="295">
        <v>0</v>
      </c>
      <c r="BT55" s="295">
        <v>0</v>
      </c>
      <c r="BU55" s="295">
        <v>0</v>
      </c>
      <c r="BV55" s="295">
        <v>0</v>
      </c>
      <c r="BW55" s="295">
        <v>0</v>
      </c>
      <c r="BX55" s="295">
        <v>0</v>
      </c>
      <c r="BY55" s="295">
        <v>0</v>
      </c>
      <c r="BZ55" s="295">
        <v>0</v>
      </c>
      <c r="CA55" s="295">
        <v>0</v>
      </c>
      <c r="CB55" s="295">
        <v>0</v>
      </c>
      <c r="CC55" s="296">
        <v>0</v>
      </c>
    </row>
    <row r="56" spans="1:81" x14ac:dyDescent="0.4">
      <c r="A56" s="325"/>
      <c r="B56" s="59" t="s">
        <v>566</v>
      </c>
      <c r="C56" s="49"/>
      <c r="D56" s="295">
        <v>0</v>
      </c>
      <c r="E56" s="295">
        <v>0</v>
      </c>
      <c r="F56" s="295">
        <v>0</v>
      </c>
      <c r="G56" s="295">
        <v>0</v>
      </c>
      <c r="H56" s="295">
        <v>0</v>
      </c>
      <c r="I56" s="295">
        <v>0</v>
      </c>
      <c r="J56" s="295">
        <v>0</v>
      </c>
      <c r="K56" s="295">
        <v>0</v>
      </c>
      <c r="L56" s="295">
        <v>0</v>
      </c>
      <c r="M56" s="295">
        <v>0</v>
      </c>
      <c r="N56" s="295">
        <v>0</v>
      </c>
      <c r="O56" s="295">
        <v>0</v>
      </c>
      <c r="P56" s="295">
        <v>0</v>
      </c>
      <c r="Q56" s="295">
        <v>0</v>
      </c>
      <c r="R56" s="295">
        <v>0</v>
      </c>
      <c r="S56" s="295">
        <v>0</v>
      </c>
      <c r="T56" s="295">
        <v>0</v>
      </c>
      <c r="U56" s="295">
        <v>0</v>
      </c>
      <c r="V56" s="295">
        <v>0</v>
      </c>
      <c r="W56" s="295">
        <v>0</v>
      </c>
      <c r="X56" s="295">
        <v>0</v>
      </c>
      <c r="Y56" s="295">
        <v>0</v>
      </c>
      <c r="Z56" s="295">
        <v>0</v>
      </c>
      <c r="AA56" s="295">
        <v>0</v>
      </c>
      <c r="AB56" s="295">
        <v>0</v>
      </c>
      <c r="AC56" s="295">
        <v>0</v>
      </c>
      <c r="AD56" s="295">
        <v>0</v>
      </c>
      <c r="AE56" s="295">
        <v>0</v>
      </c>
      <c r="AF56" s="295">
        <v>0</v>
      </c>
      <c r="AG56" s="295">
        <v>0</v>
      </c>
      <c r="AH56" s="295">
        <v>1022.4391815495829</v>
      </c>
      <c r="AI56" s="295">
        <v>1011.8934819691536</v>
      </c>
      <c r="AJ56" s="295">
        <v>1146.3464372629098</v>
      </c>
      <c r="AK56" s="295">
        <v>1534.6588397152207</v>
      </c>
      <c r="AL56" s="295">
        <v>1732.9100184274562</v>
      </c>
      <c r="AM56" s="295">
        <v>1854.0530922384867</v>
      </c>
      <c r="AN56" s="295">
        <v>1948.2072738541885</v>
      </c>
      <c r="AO56" s="295">
        <v>2012.3147749632612</v>
      </c>
      <c r="AP56" s="295">
        <v>2141.1441695920416</v>
      </c>
      <c r="AQ56" s="295">
        <v>2109.3951499391069</v>
      </c>
      <c r="AR56" s="295">
        <v>1388.092090808683</v>
      </c>
      <c r="AS56" s="295">
        <v>1625.8152397333572</v>
      </c>
      <c r="AT56" s="295">
        <v>1890.6322994885959</v>
      </c>
      <c r="AU56" s="295">
        <v>1364.8994724968672</v>
      </c>
      <c r="AV56" s="295">
        <v>1755.4293852114054</v>
      </c>
      <c r="AW56" s="295">
        <v>1766.4251095089287</v>
      </c>
      <c r="AX56" s="295">
        <v>1928.1972148379646</v>
      </c>
      <c r="AY56" s="295">
        <v>2030.5945441616384</v>
      </c>
      <c r="AZ56" s="295">
        <v>2089.2340872366658</v>
      </c>
      <c r="BA56" s="295">
        <v>2161.2724537746662</v>
      </c>
      <c r="BB56" s="295">
        <v>2146.5618141553532</v>
      </c>
      <c r="BC56" s="295">
        <v>2168.3694956388899</v>
      </c>
      <c r="BD56" s="295">
        <v>2126.3883565306296</v>
      </c>
      <c r="BE56" s="295">
        <v>2082.0749505167719</v>
      </c>
      <c r="BF56" s="295">
        <v>2138.3082483744638</v>
      </c>
      <c r="BG56" s="295">
        <v>2407.4201957539949</v>
      </c>
      <c r="BH56" s="295">
        <v>2507.1485570337341</v>
      </c>
      <c r="BI56" s="295">
        <v>2728.6489595496032</v>
      </c>
      <c r="BJ56" s="295">
        <v>2661.8942321817226</v>
      </c>
      <c r="BK56" s="295">
        <v>2646.4466383836557</v>
      </c>
      <c r="BL56" s="295">
        <v>2695.7560512595719</v>
      </c>
      <c r="BM56" s="295">
        <v>3148.1419303635635</v>
      </c>
      <c r="BN56" s="295">
        <v>3335.3159043868645</v>
      </c>
      <c r="BO56" s="295">
        <v>3334.4313890948779</v>
      </c>
      <c r="BP56" s="295">
        <v>3369.7480955902611</v>
      </c>
      <c r="BQ56" s="295">
        <v>0</v>
      </c>
      <c r="BR56" s="295">
        <v>0</v>
      </c>
      <c r="BS56" s="295">
        <v>0</v>
      </c>
      <c r="BT56" s="295">
        <v>0</v>
      </c>
      <c r="BU56" s="295">
        <v>0</v>
      </c>
      <c r="BV56" s="295">
        <v>0</v>
      </c>
      <c r="BW56" s="295">
        <v>0</v>
      </c>
      <c r="BX56" s="295">
        <v>0</v>
      </c>
      <c r="BY56" s="295">
        <v>0</v>
      </c>
      <c r="BZ56" s="295">
        <v>0</v>
      </c>
      <c r="CA56" s="295">
        <v>0</v>
      </c>
      <c r="CB56" s="295">
        <v>0</v>
      </c>
      <c r="CC56" s="296">
        <v>0</v>
      </c>
    </row>
    <row r="57" spans="1:81" ht="26.25" customHeight="1" x14ac:dyDescent="0.4">
      <c r="A57" s="60"/>
      <c r="B57" s="49" t="s">
        <v>567</v>
      </c>
      <c r="C57" s="324"/>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c r="CA57" s="295"/>
      <c r="CB57" s="295"/>
      <c r="CC57" s="296"/>
    </row>
    <row r="58" spans="1:81" x14ac:dyDescent="0.4">
      <c r="A58" s="325"/>
      <c r="B58" s="59" t="s">
        <v>568</v>
      </c>
      <c r="C58" s="324"/>
      <c r="D58" s="295">
        <v>0</v>
      </c>
      <c r="E58" s="295">
        <v>0</v>
      </c>
      <c r="F58" s="295">
        <v>0</v>
      </c>
      <c r="G58" s="295">
        <v>0</v>
      </c>
      <c r="H58" s="295">
        <v>0</v>
      </c>
      <c r="I58" s="295">
        <v>0</v>
      </c>
      <c r="J58" s="295">
        <v>0</v>
      </c>
      <c r="K58" s="295">
        <v>0</v>
      </c>
      <c r="L58" s="295">
        <v>0</v>
      </c>
      <c r="M58" s="295">
        <v>0</v>
      </c>
      <c r="N58" s="295">
        <v>0</v>
      </c>
      <c r="O58" s="295">
        <v>0</v>
      </c>
      <c r="P58" s="295">
        <v>0</v>
      </c>
      <c r="Q58" s="295">
        <v>0</v>
      </c>
      <c r="R58" s="295">
        <v>0</v>
      </c>
      <c r="S58" s="295">
        <v>0</v>
      </c>
      <c r="T58" s="295">
        <v>0</v>
      </c>
      <c r="U58" s="295">
        <v>0</v>
      </c>
      <c r="V58" s="295">
        <v>0</v>
      </c>
      <c r="W58" s="295">
        <v>0</v>
      </c>
      <c r="X58" s="295">
        <v>0</v>
      </c>
      <c r="Y58" s="295">
        <v>0</v>
      </c>
      <c r="Z58" s="295">
        <v>0</v>
      </c>
      <c r="AA58" s="295">
        <v>0</v>
      </c>
      <c r="AB58" s="295">
        <v>0</v>
      </c>
      <c r="AC58" s="295">
        <v>0</v>
      </c>
      <c r="AD58" s="295">
        <v>0</v>
      </c>
      <c r="AE58" s="295">
        <v>0</v>
      </c>
      <c r="AF58" s="295">
        <v>0</v>
      </c>
      <c r="AG58" s="295">
        <v>0</v>
      </c>
      <c r="AH58" s="295">
        <v>981.53332624701068</v>
      </c>
      <c r="AI58" s="295">
        <v>965.17134348046079</v>
      </c>
      <c r="AJ58" s="295">
        <v>1087.7654616153163</v>
      </c>
      <c r="AK58" s="295">
        <v>1470.5094717143136</v>
      </c>
      <c r="AL58" s="295">
        <v>1670.9349478909444</v>
      </c>
      <c r="AM58" s="295">
        <v>1799.5394234877203</v>
      </c>
      <c r="AN58" s="295">
        <v>1894.8348408320724</v>
      </c>
      <c r="AO58" s="295">
        <v>1964.1567924879157</v>
      </c>
      <c r="AP58" s="295">
        <v>2079.7463198276146</v>
      </c>
      <c r="AQ58" s="295">
        <v>2049.1963471824715</v>
      </c>
      <c r="AR58" s="295">
        <v>1744.7254937664213</v>
      </c>
      <c r="AS58" s="295">
        <v>1994.1079548642761</v>
      </c>
      <c r="AT58" s="295">
        <v>2287.032315198288</v>
      </c>
      <c r="AU58" s="295">
        <v>1246.7690078224236</v>
      </c>
      <c r="AV58" s="295">
        <v>1312.8010493863273</v>
      </c>
      <c r="AW58" s="295">
        <v>1665.6788204288839</v>
      </c>
      <c r="AX58" s="295">
        <v>1699.8919371809322</v>
      </c>
      <c r="AY58" s="295">
        <v>1681.7525560373285</v>
      </c>
      <c r="AZ58" s="295">
        <v>1695.4646942659967</v>
      </c>
      <c r="BA58" s="295">
        <v>1774.1064463974158</v>
      </c>
      <c r="BB58" s="295">
        <v>1818.4224234158057</v>
      </c>
      <c r="BC58" s="295">
        <v>1873.1434387174272</v>
      </c>
      <c r="BD58" s="295">
        <v>1943.3435301272493</v>
      </c>
      <c r="BE58" s="295">
        <v>2102.435812921236</v>
      </c>
      <c r="BF58" s="295">
        <v>2180.6024225214551</v>
      </c>
      <c r="BG58" s="295">
        <v>2405.7838530014837</v>
      </c>
      <c r="BH58" s="295">
        <v>2652.3009096446317</v>
      </c>
      <c r="BI58" s="295">
        <v>2604.9948716759422</v>
      </c>
      <c r="BJ58" s="295">
        <v>2753.9132417306646</v>
      </c>
      <c r="BK58" s="295">
        <v>2735.3794988774393</v>
      </c>
      <c r="BL58" s="295">
        <v>2814.4416008003927</v>
      </c>
      <c r="BM58" s="295">
        <v>2868.6869947868217</v>
      </c>
      <c r="BN58" s="295">
        <v>2858.9409029525887</v>
      </c>
      <c r="BO58" s="295">
        <v>2759.3914316083501</v>
      </c>
      <c r="BP58" s="295">
        <v>2594.1676605250404</v>
      </c>
      <c r="BQ58" s="295">
        <v>0</v>
      </c>
      <c r="BR58" s="295">
        <v>0</v>
      </c>
      <c r="BS58" s="295">
        <v>0</v>
      </c>
      <c r="BT58" s="295">
        <v>0</v>
      </c>
      <c r="BU58" s="295">
        <v>0</v>
      </c>
      <c r="BV58" s="295">
        <v>0</v>
      </c>
      <c r="BW58" s="295">
        <v>0</v>
      </c>
      <c r="BX58" s="295">
        <v>0</v>
      </c>
      <c r="BY58" s="295">
        <v>0</v>
      </c>
      <c r="BZ58" s="295">
        <v>0</v>
      </c>
      <c r="CA58" s="295">
        <v>0</v>
      </c>
      <c r="CB58" s="295">
        <v>0</v>
      </c>
      <c r="CC58" s="296">
        <v>0</v>
      </c>
    </row>
    <row r="59" spans="1:81" x14ac:dyDescent="0.4">
      <c r="A59" s="325"/>
      <c r="B59" s="59" t="s">
        <v>443</v>
      </c>
      <c r="C59" s="324"/>
      <c r="D59" s="295">
        <v>0</v>
      </c>
      <c r="E59" s="295">
        <v>0</v>
      </c>
      <c r="F59" s="295">
        <v>0</v>
      </c>
      <c r="G59" s="295">
        <v>0</v>
      </c>
      <c r="H59" s="295">
        <v>0</v>
      </c>
      <c r="I59" s="295">
        <v>0</v>
      </c>
      <c r="J59" s="295">
        <v>0</v>
      </c>
      <c r="K59" s="295">
        <v>0</v>
      </c>
      <c r="L59" s="295">
        <v>0</v>
      </c>
      <c r="M59" s="295">
        <v>0</v>
      </c>
      <c r="N59" s="295">
        <v>0</v>
      </c>
      <c r="O59" s="295">
        <v>0</v>
      </c>
      <c r="P59" s="295">
        <v>0</v>
      </c>
      <c r="Q59" s="295">
        <v>0</v>
      </c>
      <c r="R59" s="295">
        <v>0</v>
      </c>
      <c r="S59" s="295">
        <v>0</v>
      </c>
      <c r="T59" s="295">
        <v>0</v>
      </c>
      <c r="U59" s="295">
        <v>0</v>
      </c>
      <c r="V59" s="295">
        <v>0</v>
      </c>
      <c r="W59" s="295">
        <v>0</v>
      </c>
      <c r="X59" s="295">
        <v>0</v>
      </c>
      <c r="Y59" s="295">
        <v>0</v>
      </c>
      <c r="Z59" s="295">
        <v>0</v>
      </c>
      <c r="AA59" s="295">
        <v>0</v>
      </c>
      <c r="AB59" s="295">
        <v>0</v>
      </c>
      <c r="AC59" s="295">
        <v>0</v>
      </c>
      <c r="AD59" s="295">
        <v>0</v>
      </c>
      <c r="AE59" s="295">
        <v>0</v>
      </c>
      <c r="AF59" s="295">
        <v>0</v>
      </c>
      <c r="AG59" s="295">
        <v>0</v>
      </c>
      <c r="AH59" s="295">
        <v>142.78474026192575</v>
      </c>
      <c r="AI59" s="295">
        <v>140.33095967979173</v>
      </c>
      <c r="AJ59" s="295">
        <v>158.08330424988551</v>
      </c>
      <c r="AK59" s="295">
        <v>213.30107407780019</v>
      </c>
      <c r="AL59" s="295">
        <v>241.30644638773461</v>
      </c>
      <c r="AM59" s="295">
        <v>258.85591243318447</v>
      </c>
      <c r="AN59" s="295">
        <v>273.04277574536468</v>
      </c>
      <c r="AO59" s="295">
        <v>281.34050315379045</v>
      </c>
      <c r="AP59" s="295">
        <v>299.55190472892821</v>
      </c>
      <c r="AQ59" s="295">
        <v>294.89804989955923</v>
      </c>
      <c r="AR59" s="295">
        <v>190.6103692071427</v>
      </c>
      <c r="AS59" s="295">
        <v>244.56041513748681</v>
      </c>
      <c r="AT59" s="295">
        <v>328.09705605624305</v>
      </c>
      <c r="AU59" s="295">
        <v>208.83237200544497</v>
      </c>
      <c r="AV59" s="295">
        <v>264.92912183863808</v>
      </c>
      <c r="AW59" s="295">
        <v>334.12900247242925</v>
      </c>
      <c r="AX59" s="295">
        <v>415.51400236208588</v>
      </c>
      <c r="AY59" s="295">
        <v>473.96591818744218</v>
      </c>
      <c r="AZ59" s="295">
        <v>522.14680644891337</v>
      </c>
      <c r="BA59" s="295">
        <v>602.74733045113896</v>
      </c>
      <c r="BB59" s="295">
        <v>660.8474617001325</v>
      </c>
      <c r="BC59" s="295">
        <v>716.1099947709431</v>
      </c>
      <c r="BD59" s="295">
        <v>768.76219583144086</v>
      </c>
      <c r="BE59" s="295">
        <v>823.81527498744572</v>
      </c>
      <c r="BF59" s="295">
        <v>904.39801960594093</v>
      </c>
      <c r="BG59" s="295">
        <v>1045.4210274471027</v>
      </c>
      <c r="BH59" s="295">
        <v>1087.923101216508</v>
      </c>
      <c r="BI59" s="295">
        <v>1187.055699503793</v>
      </c>
      <c r="BJ59" s="295">
        <v>1106.6662496686581</v>
      </c>
      <c r="BK59" s="295">
        <v>1106.7802275624574</v>
      </c>
      <c r="BL59" s="295">
        <v>1131.8811929335318</v>
      </c>
      <c r="BM59" s="295">
        <v>1218.004190047036</v>
      </c>
      <c r="BN59" s="295">
        <v>1268.5193033098353</v>
      </c>
      <c r="BO59" s="295">
        <v>1264.747845111882</v>
      </c>
      <c r="BP59" s="295">
        <v>1257.8092980212598</v>
      </c>
      <c r="BQ59" s="295">
        <v>0</v>
      </c>
      <c r="BR59" s="295">
        <v>0</v>
      </c>
      <c r="BS59" s="295">
        <v>0</v>
      </c>
      <c r="BT59" s="295">
        <v>0</v>
      </c>
      <c r="BU59" s="295">
        <v>0</v>
      </c>
      <c r="BV59" s="295">
        <v>0</v>
      </c>
      <c r="BW59" s="295">
        <v>0</v>
      </c>
      <c r="BX59" s="295">
        <v>0</v>
      </c>
      <c r="BY59" s="295">
        <v>0</v>
      </c>
      <c r="BZ59" s="295">
        <v>0</v>
      </c>
      <c r="CA59" s="295">
        <v>0</v>
      </c>
      <c r="CB59" s="295">
        <v>0</v>
      </c>
      <c r="CC59" s="296">
        <v>0</v>
      </c>
    </row>
    <row r="60" spans="1:81" x14ac:dyDescent="0.4">
      <c r="A60" s="325"/>
      <c r="B60" s="59" t="s">
        <v>569</v>
      </c>
      <c r="C60" s="324"/>
      <c r="D60" s="295">
        <v>0</v>
      </c>
      <c r="E60" s="295">
        <v>0</v>
      </c>
      <c r="F60" s="295">
        <v>0</v>
      </c>
      <c r="G60" s="295">
        <v>0</v>
      </c>
      <c r="H60" s="295">
        <v>0</v>
      </c>
      <c r="I60" s="295">
        <v>0</v>
      </c>
      <c r="J60" s="295">
        <v>0</v>
      </c>
      <c r="K60" s="295">
        <v>0</v>
      </c>
      <c r="L60" s="295">
        <v>0</v>
      </c>
      <c r="M60" s="295">
        <v>0</v>
      </c>
      <c r="N60" s="295">
        <v>0</v>
      </c>
      <c r="O60" s="295">
        <v>0</v>
      </c>
      <c r="P60" s="295">
        <v>0</v>
      </c>
      <c r="Q60" s="295">
        <v>0</v>
      </c>
      <c r="R60" s="295">
        <v>0</v>
      </c>
      <c r="S60" s="295">
        <v>0</v>
      </c>
      <c r="T60" s="295">
        <v>0</v>
      </c>
      <c r="U60" s="295">
        <v>0</v>
      </c>
      <c r="V60" s="295">
        <v>0</v>
      </c>
      <c r="W60" s="295">
        <v>0</v>
      </c>
      <c r="X60" s="295">
        <v>0</v>
      </c>
      <c r="Y60" s="295">
        <v>0</v>
      </c>
      <c r="Z60" s="295">
        <v>0</v>
      </c>
      <c r="AA60" s="295">
        <v>0</v>
      </c>
      <c r="AB60" s="295">
        <v>0</v>
      </c>
      <c r="AC60" s="295">
        <v>0</v>
      </c>
      <c r="AD60" s="295">
        <v>0</v>
      </c>
      <c r="AE60" s="295">
        <v>0</v>
      </c>
      <c r="AF60" s="295">
        <v>0</v>
      </c>
      <c r="AG60" s="295">
        <v>0</v>
      </c>
      <c r="AH60" s="295">
        <v>461.77358233965901</v>
      </c>
      <c r="AI60" s="295">
        <v>456.01287722421216</v>
      </c>
      <c r="AJ60" s="295">
        <v>516.14210437140798</v>
      </c>
      <c r="AK60" s="295">
        <v>693.48172752031189</v>
      </c>
      <c r="AL60" s="295">
        <v>785.72088734770102</v>
      </c>
      <c r="AM60" s="295">
        <v>843.07814456594019</v>
      </c>
      <c r="AN60" s="295">
        <v>886.24569172891449</v>
      </c>
      <c r="AO60" s="295">
        <v>917.32035566898264</v>
      </c>
      <c r="AP60" s="295">
        <v>974.04218416077481</v>
      </c>
      <c r="AQ60" s="295">
        <v>959.03612241436645</v>
      </c>
      <c r="AR60" s="295">
        <v>496.58890418538158</v>
      </c>
      <c r="AS60" s="295">
        <v>517.85271331782985</v>
      </c>
      <c r="AT60" s="295">
        <v>438.57990259857212</v>
      </c>
      <c r="AU60" s="295">
        <v>345.79288445536838</v>
      </c>
      <c r="AV60" s="295">
        <v>397.07010548132342</v>
      </c>
      <c r="AW60" s="295">
        <v>542.92136970150341</v>
      </c>
      <c r="AX60" s="295">
        <v>603.8059552073978</v>
      </c>
      <c r="AY60" s="295">
        <v>650.85503930248376</v>
      </c>
      <c r="AZ60" s="295">
        <v>669.42689537858428</v>
      </c>
      <c r="BA60" s="295">
        <v>696.30007915554143</v>
      </c>
      <c r="BB60" s="295">
        <v>715.04624158392915</v>
      </c>
      <c r="BC60" s="295">
        <v>737.81627083523995</v>
      </c>
      <c r="BD60" s="295">
        <v>710.73748952974506</v>
      </c>
      <c r="BE60" s="295">
        <v>697.45000328856906</v>
      </c>
      <c r="BF60" s="295">
        <v>696.1229639468653</v>
      </c>
      <c r="BG60" s="295">
        <v>782.60896566011399</v>
      </c>
      <c r="BH60" s="295">
        <v>828.83636489211779</v>
      </c>
      <c r="BI60" s="295">
        <v>893.99159773516749</v>
      </c>
      <c r="BJ60" s="295">
        <v>856.79949599536019</v>
      </c>
      <c r="BK60" s="295">
        <v>827.22528477770936</v>
      </c>
      <c r="BL60" s="295">
        <v>821.89224703937816</v>
      </c>
      <c r="BM60" s="295">
        <v>869.32029725802624</v>
      </c>
      <c r="BN60" s="295">
        <v>934.75125901150966</v>
      </c>
      <c r="BO60" s="295">
        <v>929.70851211512456</v>
      </c>
      <c r="BP60" s="295">
        <v>918.80231039479952</v>
      </c>
      <c r="BQ60" s="295">
        <v>0</v>
      </c>
      <c r="BR60" s="295">
        <v>0</v>
      </c>
      <c r="BS60" s="295">
        <v>0</v>
      </c>
      <c r="BT60" s="295">
        <v>0</v>
      </c>
      <c r="BU60" s="295">
        <v>0</v>
      </c>
      <c r="BV60" s="295">
        <v>0</v>
      </c>
      <c r="BW60" s="295">
        <v>0</v>
      </c>
      <c r="BX60" s="295">
        <v>0</v>
      </c>
      <c r="BY60" s="295">
        <v>0</v>
      </c>
      <c r="BZ60" s="295">
        <v>0</v>
      </c>
      <c r="CA60" s="295">
        <v>0</v>
      </c>
      <c r="CB60" s="295">
        <v>0</v>
      </c>
      <c r="CC60" s="296">
        <v>0</v>
      </c>
    </row>
    <row r="61" spans="1:81" x14ac:dyDescent="0.4">
      <c r="A61" s="325"/>
      <c r="B61" s="59" t="s">
        <v>400</v>
      </c>
      <c r="C61" s="324"/>
      <c r="D61" s="295">
        <v>0</v>
      </c>
      <c r="E61" s="295">
        <v>0</v>
      </c>
      <c r="F61" s="295">
        <v>0</v>
      </c>
      <c r="G61" s="295">
        <v>0</v>
      </c>
      <c r="H61" s="295">
        <v>0</v>
      </c>
      <c r="I61" s="295">
        <v>0</v>
      </c>
      <c r="J61" s="295">
        <v>0</v>
      </c>
      <c r="K61" s="295">
        <v>0</v>
      </c>
      <c r="L61" s="295">
        <v>0</v>
      </c>
      <c r="M61" s="295">
        <v>0</v>
      </c>
      <c r="N61" s="295">
        <v>0</v>
      </c>
      <c r="O61" s="295">
        <v>0</v>
      </c>
      <c r="P61" s="295">
        <v>0</v>
      </c>
      <c r="Q61" s="295">
        <v>0</v>
      </c>
      <c r="R61" s="295">
        <v>0</v>
      </c>
      <c r="S61" s="295">
        <v>0</v>
      </c>
      <c r="T61" s="295">
        <v>0</v>
      </c>
      <c r="U61" s="295">
        <v>0</v>
      </c>
      <c r="V61" s="295">
        <v>0</v>
      </c>
      <c r="W61" s="295">
        <v>0</v>
      </c>
      <c r="X61" s="295">
        <v>0</v>
      </c>
      <c r="Y61" s="295">
        <v>0</v>
      </c>
      <c r="Z61" s="295">
        <v>0</v>
      </c>
      <c r="AA61" s="295">
        <v>0</v>
      </c>
      <c r="AB61" s="295">
        <v>0</v>
      </c>
      <c r="AC61" s="295">
        <v>0</v>
      </c>
      <c r="AD61" s="295">
        <v>0</v>
      </c>
      <c r="AE61" s="295">
        <v>0</v>
      </c>
      <c r="AF61" s="295">
        <v>0</v>
      </c>
      <c r="AG61" s="295">
        <v>0</v>
      </c>
      <c r="AH61" s="295">
        <v>380.25012115522787</v>
      </c>
      <c r="AI61" s="295">
        <v>378.38835721926154</v>
      </c>
      <c r="AJ61" s="295">
        <v>430.05970478891788</v>
      </c>
      <c r="AK61" s="295">
        <v>571.36299785141625</v>
      </c>
      <c r="AL61" s="295">
        <v>641.85291378075237</v>
      </c>
      <c r="AM61" s="295">
        <v>683.41512100452769</v>
      </c>
      <c r="AN61" s="295">
        <v>716.69709314016779</v>
      </c>
      <c r="AO61" s="295">
        <v>738.89987412437426</v>
      </c>
      <c r="AP61" s="295">
        <v>788.17367756221608</v>
      </c>
      <c r="AQ61" s="295">
        <v>777.30744473246455</v>
      </c>
      <c r="AR61" s="295">
        <v>512.59798129429248</v>
      </c>
      <c r="AS61" s="295">
        <v>610.48249515073883</v>
      </c>
      <c r="AT61" s="295">
        <v>733.8646946647857</v>
      </c>
      <c r="AU61" s="295">
        <v>609.97525564596856</v>
      </c>
      <c r="AV61" s="295">
        <v>870.75823434753931</v>
      </c>
      <c r="AW61" s="295">
        <v>672.33781919427167</v>
      </c>
      <c r="AX61" s="295">
        <v>667.69901919365179</v>
      </c>
      <c r="AY61" s="295">
        <v>622.31565822377229</v>
      </c>
      <c r="AZ61" s="295">
        <v>592.83691881714299</v>
      </c>
      <c r="BA61" s="295">
        <v>517.5548492920525</v>
      </c>
      <c r="BB61" s="295">
        <v>437.86833486759861</v>
      </c>
      <c r="BC61" s="295">
        <v>402.28766232181459</v>
      </c>
      <c r="BD61" s="295">
        <v>357.46412314888471</v>
      </c>
      <c r="BE61" s="295">
        <v>300.08447851754585</v>
      </c>
      <c r="BF61" s="295">
        <v>292.68420242682726</v>
      </c>
      <c r="BG61" s="295">
        <v>255.59398960335622</v>
      </c>
      <c r="BH61" s="295">
        <v>315.99871151952141</v>
      </c>
      <c r="BI61" s="295">
        <v>340.77911111067891</v>
      </c>
      <c r="BJ61" s="295">
        <v>334.6284914664223</v>
      </c>
      <c r="BK61" s="295">
        <v>324.23588957374102</v>
      </c>
      <c r="BL61" s="295">
        <v>371.86184200288693</v>
      </c>
      <c r="BM61" s="295">
        <v>589.73557689392032</v>
      </c>
      <c r="BN61" s="295">
        <v>572.99594915856767</v>
      </c>
      <c r="BO61" s="295">
        <v>559.6239743521686</v>
      </c>
      <c r="BP61" s="295">
        <v>563.14548849898631</v>
      </c>
      <c r="BQ61" s="295">
        <v>0</v>
      </c>
      <c r="BR61" s="295">
        <v>0</v>
      </c>
      <c r="BS61" s="295">
        <v>0</v>
      </c>
      <c r="BT61" s="295">
        <v>0</v>
      </c>
      <c r="BU61" s="295">
        <v>0</v>
      </c>
      <c r="BV61" s="295">
        <v>0</v>
      </c>
      <c r="BW61" s="295">
        <v>0</v>
      </c>
      <c r="BX61" s="295">
        <v>0</v>
      </c>
      <c r="BY61" s="295">
        <v>0</v>
      </c>
      <c r="BZ61" s="295">
        <v>0</v>
      </c>
      <c r="CA61" s="295">
        <v>0</v>
      </c>
      <c r="CB61" s="295">
        <v>0</v>
      </c>
      <c r="CC61" s="296">
        <v>0</v>
      </c>
    </row>
    <row r="62" spans="1:81" x14ac:dyDescent="0.4">
      <c r="A62" s="49"/>
      <c r="B62" s="59" t="s">
        <v>570</v>
      </c>
      <c r="C62" s="324"/>
      <c r="D62" s="295">
        <v>0</v>
      </c>
      <c r="E62" s="295">
        <v>0</v>
      </c>
      <c r="F62" s="295">
        <v>0</v>
      </c>
      <c r="G62" s="295">
        <v>0</v>
      </c>
      <c r="H62" s="295">
        <v>0</v>
      </c>
      <c r="I62" s="295">
        <v>0</v>
      </c>
      <c r="J62" s="295">
        <v>0</v>
      </c>
      <c r="K62" s="295">
        <v>0</v>
      </c>
      <c r="L62" s="295">
        <v>0</v>
      </c>
      <c r="M62" s="295">
        <v>0</v>
      </c>
      <c r="N62" s="295">
        <v>0</v>
      </c>
      <c r="O62" s="295">
        <v>0</v>
      </c>
      <c r="P62" s="295">
        <v>0</v>
      </c>
      <c r="Q62" s="295">
        <v>0</v>
      </c>
      <c r="R62" s="295">
        <v>0</v>
      </c>
      <c r="S62" s="295">
        <v>0</v>
      </c>
      <c r="T62" s="295">
        <v>0</v>
      </c>
      <c r="U62" s="295">
        <v>0</v>
      </c>
      <c r="V62" s="295">
        <v>0</v>
      </c>
      <c r="W62" s="295">
        <v>0</v>
      </c>
      <c r="X62" s="295">
        <v>0</v>
      </c>
      <c r="Y62" s="295">
        <v>0</v>
      </c>
      <c r="Z62" s="295">
        <v>0</v>
      </c>
      <c r="AA62" s="295">
        <v>0</v>
      </c>
      <c r="AB62" s="295">
        <v>0</v>
      </c>
      <c r="AC62" s="295">
        <v>0</v>
      </c>
      <c r="AD62" s="295">
        <v>0</v>
      </c>
      <c r="AE62" s="295">
        <v>0</v>
      </c>
      <c r="AF62" s="295">
        <v>0</v>
      </c>
      <c r="AG62" s="295">
        <v>0</v>
      </c>
      <c r="AH62" s="295">
        <v>37.630737792770233</v>
      </c>
      <c r="AI62" s="295">
        <v>37.161287845888296</v>
      </c>
      <c r="AJ62" s="295">
        <v>42.061323852698415</v>
      </c>
      <c r="AK62" s="295">
        <v>56.51304026569246</v>
      </c>
      <c r="AL62" s="295">
        <v>64.029770911268386</v>
      </c>
      <c r="AM62" s="295">
        <v>68.703914234834301</v>
      </c>
      <c r="AN62" s="295">
        <v>72.221713239741604</v>
      </c>
      <c r="AO62" s="295">
        <v>74.754042016113814</v>
      </c>
      <c r="AP62" s="295">
        <v>79.376403140122562</v>
      </c>
      <c r="AQ62" s="295">
        <v>78.15353289271674</v>
      </c>
      <c r="AR62" s="295">
        <v>188.29483612186635</v>
      </c>
      <c r="AS62" s="295">
        <v>252.91961612730177</v>
      </c>
      <c r="AT62" s="295">
        <v>390.09064616899491</v>
      </c>
      <c r="AU62" s="295">
        <v>200.29896039008526</v>
      </c>
      <c r="AV62" s="295">
        <v>222.67192354390448</v>
      </c>
      <c r="AW62" s="295">
        <v>217.03691814072437</v>
      </c>
      <c r="AX62" s="295">
        <v>241.17823807482912</v>
      </c>
      <c r="AY62" s="295">
        <v>283.45792844794039</v>
      </c>
      <c r="AZ62" s="295">
        <v>304.8234665920254</v>
      </c>
      <c r="BA62" s="295">
        <v>344.67019487593313</v>
      </c>
      <c r="BB62" s="295">
        <v>332.79977600369335</v>
      </c>
      <c r="BC62" s="295">
        <v>312.15556771089206</v>
      </c>
      <c r="BD62" s="295">
        <v>289.42454802055897</v>
      </c>
      <c r="BE62" s="295">
        <v>260.72519372321148</v>
      </c>
      <c r="BF62" s="295">
        <v>245.10306239483049</v>
      </c>
      <c r="BG62" s="295">
        <v>323.79621304342226</v>
      </c>
      <c r="BH62" s="295">
        <v>274.39037940558671</v>
      </c>
      <c r="BI62" s="295">
        <v>306.82255119996387</v>
      </c>
      <c r="BJ62" s="295">
        <v>363.79999505128177</v>
      </c>
      <c r="BK62" s="295">
        <v>388.20523646974806</v>
      </c>
      <c r="BL62" s="295">
        <v>370.12076928377542</v>
      </c>
      <c r="BM62" s="295">
        <v>471.0818661645805</v>
      </c>
      <c r="BN62" s="295">
        <v>559.04939290695154</v>
      </c>
      <c r="BO62" s="295">
        <v>580.35105751570347</v>
      </c>
      <c r="BP62" s="295">
        <v>629.99099867521579</v>
      </c>
      <c r="BQ62" s="295">
        <v>0</v>
      </c>
      <c r="BR62" s="295">
        <v>0</v>
      </c>
      <c r="BS62" s="295">
        <v>0</v>
      </c>
      <c r="BT62" s="295">
        <v>0</v>
      </c>
      <c r="BU62" s="295">
        <v>0</v>
      </c>
      <c r="BV62" s="295">
        <v>0</v>
      </c>
      <c r="BW62" s="295">
        <v>0</v>
      </c>
      <c r="BX62" s="295">
        <v>0</v>
      </c>
      <c r="BY62" s="295">
        <v>0</v>
      </c>
      <c r="BZ62" s="295">
        <v>0</v>
      </c>
      <c r="CA62" s="295">
        <v>0</v>
      </c>
      <c r="CB62" s="295">
        <v>0</v>
      </c>
      <c r="CC62" s="296">
        <v>0</v>
      </c>
    </row>
    <row r="63" spans="1:81" ht="26.25" customHeight="1" x14ac:dyDescent="0.4">
      <c r="A63" s="325"/>
      <c r="B63" s="59" t="s">
        <v>566</v>
      </c>
      <c r="C63" s="324"/>
      <c r="D63" s="295">
        <v>0</v>
      </c>
      <c r="E63" s="295">
        <v>0</v>
      </c>
      <c r="F63" s="295">
        <v>0</v>
      </c>
      <c r="G63" s="295">
        <v>0</v>
      </c>
      <c r="H63" s="295">
        <v>0</v>
      </c>
      <c r="I63" s="295">
        <v>0</v>
      </c>
      <c r="J63" s="295">
        <v>0</v>
      </c>
      <c r="K63" s="295">
        <v>0</v>
      </c>
      <c r="L63" s="295">
        <v>0</v>
      </c>
      <c r="M63" s="295">
        <v>0</v>
      </c>
      <c r="N63" s="295">
        <v>0</v>
      </c>
      <c r="O63" s="295">
        <v>0</v>
      </c>
      <c r="P63" s="295">
        <v>0</v>
      </c>
      <c r="Q63" s="295">
        <v>0</v>
      </c>
      <c r="R63" s="295">
        <v>0</v>
      </c>
      <c r="S63" s="295">
        <v>0</v>
      </c>
      <c r="T63" s="295">
        <v>0</v>
      </c>
      <c r="U63" s="295">
        <v>0</v>
      </c>
      <c r="V63" s="295">
        <v>0</v>
      </c>
      <c r="W63" s="295">
        <v>0</v>
      </c>
      <c r="X63" s="295">
        <v>0</v>
      </c>
      <c r="Y63" s="295">
        <v>0</v>
      </c>
      <c r="Z63" s="295">
        <v>0</v>
      </c>
      <c r="AA63" s="295">
        <v>0</v>
      </c>
      <c r="AB63" s="295">
        <v>0</v>
      </c>
      <c r="AC63" s="295">
        <v>0</v>
      </c>
      <c r="AD63" s="295">
        <v>0</v>
      </c>
      <c r="AE63" s="295">
        <v>0</v>
      </c>
      <c r="AF63" s="295">
        <v>0</v>
      </c>
      <c r="AG63" s="295">
        <v>0</v>
      </c>
      <c r="AH63" s="295">
        <v>1022.4391815495829</v>
      </c>
      <c r="AI63" s="295">
        <v>1011.8934819691536</v>
      </c>
      <c r="AJ63" s="295">
        <v>1146.3464372629098</v>
      </c>
      <c r="AK63" s="295">
        <v>1534.6588397152207</v>
      </c>
      <c r="AL63" s="295">
        <v>1732.9100184274562</v>
      </c>
      <c r="AM63" s="295">
        <v>1854.0530922384867</v>
      </c>
      <c r="AN63" s="295">
        <v>1948.2072738541885</v>
      </c>
      <c r="AO63" s="295">
        <v>2012.3147749632612</v>
      </c>
      <c r="AP63" s="295">
        <v>2141.1441695920416</v>
      </c>
      <c r="AQ63" s="295">
        <v>2109.3951499391069</v>
      </c>
      <c r="AR63" s="295">
        <v>1388.092090808683</v>
      </c>
      <c r="AS63" s="295">
        <v>1625.8152397333572</v>
      </c>
      <c r="AT63" s="295">
        <v>1890.6322994885959</v>
      </c>
      <c r="AU63" s="295">
        <v>1364.8994724968672</v>
      </c>
      <c r="AV63" s="295">
        <v>1755.4293852114054</v>
      </c>
      <c r="AW63" s="295">
        <v>1766.4251095089287</v>
      </c>
      <c r="AX63" s="295">
        <v>1928.1972148379646</v>
      </c>
      <c r="AY63" s="295">
        <v>2030.5945441616384</v>
      </c>
      <c r="AZ63" s="295">
        <v>2089.2340872366658</v>
      </c>
      <c r="BA63" s="295">
        <v>2161.2724537746662</v>
      </c>
      <c r="BB63" s="295">
        <v>2146.5618141553532</v>
      </c>
      <c r="BC63" s="295">
        <v>2168.3694956388899</v>
      </c>
      <c r="BD63" s="295">
        <v>2126.3883565306296</v>
      </c>
      <c r="BE63" s="295">
        <v>2082.0749505167719</v>
      </c>
      <c r="BF63" s="295">
        <v>2138.3082483744638</v>
      </c>
      <c r="BG63" s="295">
        <v>2407.4201957539949</v>
      </c>
      <c r="BH63" s="295">
        <v>2507.1485570337341</v>
      </c>
      <c r="BI63" s="295">
        <v>2728.6489595496032</v>
      </c>
      <c r="BJ63" s="295">
        <v>2661.8942321817226</v>
      </c>
      <c r="BK63" s="295">
        <v>2646.4466383836557</v>
      </c>
      <c r="BL63" s="295">
        <v>2695.7560512595719</v>
      </c>
      <c r="BM63" s="295">
        <v>3148.1419303635635</v>
      </c>
      <c r="BN63" s="295">
        <v>3335.3159043868645</v>
      </c>
      <c r="BO63" s="295">
        <v>3334.4313890948788</v>
      </c>
      <c r="BP63" s="295">
        <v>3369.7480955902611</v>
      </c>
      <c r="BQ63" s="295">
        <v>0</v>
      </c>
      <c r="BR63" s="295">
        <v>0</v>
      </c>
      <c r="BS63" s="295">
        <v>0</v>
      </c>
      <c r="BT63" s="295">
        <v>0</v>
      </c>
      <c r="BU63" s="295">
        <v>0</v>
      </c>
      <c r="BV63" s="295">
        <v>0</v>
      </c>
      <c r="BW63" s="295">
        <v>0</v>
      </c>
      <c r="BX63" s="295">
        <v>0</v>
      </c>
      <c r="BY63" s="295">
        <v>0</v>
      </c>
      <c r="BZ63" s="295">
        <v>0</v>
      </c>
      <c r="CA63" s="295">
        <v>0</v>
      </c>
      <c r="CB63" s="295">
        <v>0</v>
      </c>
      <c r="CC63" s="296">
        <v>0</v>
      </c>
    </row>
    <row r="64" spans="1:81" ht="26.25" customHeight="1" x14ac:dyDescent="0.4">
      <c r="A64" s="60"/>
      <c r="B64" s="49" t="s">
        <v>571</v>
      </c>
      <c r="C64" s="324"/>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296"/>
    </row>
    <row r="65" spans="1:81" x14ac:dyDescent="0.4">
      <c r="A65" s="325"/>
      <c r="B65" s="59" t="s">
        <v>23</v>
      </c>
      <c r="C65" s="324"/>
      <c r="D65" s="295">
        <v>0</v>
      </c>
      <c r="E65" s="295">
        <v>0</v>
      </c>
      <c r="F65" s="295">
        <v>0</v>
      </c>
      <c r="G65" s="295">
        <v>0</v>
      </c>
      <c r="H65" s="295">
        <v>0</v>
      </c>
      <c r="I65" s="295">
        <v>0</v>
      </c>
      <c r="J65" s="295">
        <v>0</v>
      </c>
      <c r="K65" s="295">
        <v>0</v>
      </c>
      <c r="L65" s="295">
        <v>0</v>
      </c>
      <c r="M65" s="295">
        <v>0</v>
      </c>
      <c r="N65" s="295">
        <v>0</v>
      </c>
      <c r="O65" s="295">
        <v>0</v>
      </c>
      <c r="P65" s="295">
        <v>0</v>
      </c>
      <c r="Q65" s="295">
        <v>0</v>
      </c>
      <c r="R65" s="295">
        <v>0</v>
      </c>
      <c r="S65" s="295">
        <v>0</v>
      </c>
      <c r="T65" s="295">
        <v>0</v>
      </c>
      <c r="U65" s="295">
        <v>0</v>
      </c>
      <c r="V65" s="295">
        <v>0</v>
      </c>
      <c r="W65" s="295">
        <v>0</v>
      </c>
      <c r="X65" s="295">
        <v>0</v>
      </c>
      <c r="Y65" s="295">
        <v>0</v>
      </c>
      <c r="Z65" s="295">
        <v>0</v>
      </c>
      <c r="AA65" s="295">
        <v>0</v>
      </c>
      <c r="AB65" s="295">
        <v>0</v>
      </c>
      <c r="AC65" s="295">
        <v>0</v>
      </c>
      <c r="AD65" s="295">
        <v>0</v>
      </c>
      <c r="AE65" s="295">
        <v>0</v>
      </c>
      <c r="AF65" s="295">
        <v>0</v>
      </c>
      <c r="AG65" s="295">
        <v>0</v>
      </c>
      <c r="AH65" s="295">
        <v>0</v>
      </c>
      <c r="AI65" s="295">
        <v>0</v>
      </c>
      <c r="AJ65" s="295">
        <v>0</v>
      </c>
      <c r="AK65" s="295">
        <v>0</v>
      </c>
      <c r="AL65" s="295">
        <v>0</v>
      </c>
      <c r="AM65" s="295">
        <v>0</v>
      </c>
      <c r="AN65" s="295">
        <v>0</v>
      </c>
      <c r="AO65" s="295">
        <v>0</v>
      </c>
      <c r="AP65" s="295">
        <v>0</v>
      </c>
      <c r="AQ65" s="295">
        <v>0</v>
      </c>
      <c r="AR65" s="295">
        <v>0</v>
      </c>
      <c r="AS65" s="295">
        <v>0</v>
      </c>
      <c r="AT65" s="295">
        <v>0</v>
      </c>
      <c r="AU65" s="295">
        <v>0</v>
      </c>
      <c r="AV65" s="295">
        <v>0</v>
      </c>
      <c r="AW65" s="295">
        <v>3432.1039299378131</v>
      </c>
      <c r="AX65" s="295">
        <v>3628.089152018897</v>
      </c>
      <c r="AY65" s="295">
        <v>3712.3471001989678</v>
      </c>
      <c r="AZ65" s="295">
        <v>3784.6987815026623</v>
      </c>
      <c r="BA65" s="295">
        <v>3935.3789001720811</v>
      </c>
      <c r="BB65" s="295">
        <v>3964.9842375711619</v>
      </c>
      <c r="BC65" s="295">
        <v>4041.5129343563181</v>
      </c>
      <c r="BD65" s="295">
        <v>4069.7318866578803</v>
      </c>
      <c r="BE65" s="295">
        <v>4184.5107634380083</v>
      </c>
      <c r="BF65" s="295">
        <v>4318.9106708959198</v>
      </c>
      <c r="BG65" s="295">
        <v>4813.2040487554805</v>
      </c>
      <c r="BH65" s="295">
        <v>5159.4494666783667</v>
      </c>
      <c r="BI65" s="295">
        <v>5333.6438312255459</v>
      </c>
      <c r="BJ65" s="295">
        <v>5415.8074739123876</v>
      </c>
      <c r="BK65" s="295">
        <v>5381.8261372610941</v>
      </c>
      <c r="BL65" s="295">
        <v>5510.1976520599646</v>
      </c>
      <c r="BM65" s="295">
        <v>6016.8289251503847</v>
      </c>
      <c r="BN65" s="295">
        <v>6194.2568073394532</v>
      </c>
      <c r="BO65" s="295">
        <v>6093.822820703228</v>
      </c>
      <c r="BP65" s="295">
        <v>5963.9157561153015</v>
      </c>
      <c r="BQ65" s="295">
        <v>0</v>
      </c>
      <c r="BR65" s="295">
        <v>0</v>
      </c>
      <c r="BS65" s="295">
        <v>0</v>
      </c>
      <c r="BT65" s="295">
        <v>0</v>
      </c>
      <c r="BU65" s="295">
        <v>0</v>
      </c>
      <c r="BV65" s="295">
        <v>0</v>
      </c>
      <c r="BW65" s="295">
        <v>0</v>
      </c>
      <c r="BX65" s="295">
        <v>0</v>
      </c>
      <c r="BY65" s="295">
        <v>0</v>
      </c>
      <c r="BZ65" s="295">
        <v>0</v>
      </c>
      <c r="CA65" s="295">
        <v>0</v>
      </c>
      <c r="CB65" s="295">
        <v>0</v>
      </c>
      <c r="CC65" s="296">
        <v>0</v>
      </c>
    </row>
    <row r="66" spans="1:81" x14ac:dyDescent="0.4">
      <c r="A66" s="325"/>
      <c r="B66" s="155" t="s">
        <v>572</v>
      </c>
      <c r="C66" s="324"/>
      <c r="D66" s="295">
        <v>0</v>
      </c>
      <c r="E66" s="295">
        <v>0</v>
      </c>
      <c r="F66" s="295">
        <v>0</v>
      </c>
      <c r="G66" s="295">
        <v>0</v>
      </c>
      <c r="H66" s="295">
        <v>0</v>
      </c>
      <c r="I66" s="295">
        <v>0</v>
      </c>
      <c r="J66" s="295">
        <v>0</v>
      </c>
      <c r="K66" s="295">
        <v>0</v>
      </c>
      <c r="L66" s="295">
        <v>0</v>
      </c>
      <c r="M66" s="295">
        <v>0</v>
      </c>
      <c r="N66" s="295">
        <v>0</v>
      </c>
      <c r="O66" s="295">
        <v>0</v>
      </c>
      <c r="P66" s="295">
        <v>0</v>
      </c>
      <c r="Q66" s="295">
        <v>0</v>
      </c>
      <c r="R66" s="295">
        <v>0</v>
      </c>
      <c r="S66" s="295">
        <v>0</v>
      </c>
      <c r="T66" s="295">
        <v>0</v>
      </c>
      <c r="U66" s="295">
        <v>0</v>
      </c>
      <c r="V66" s="295">
        <v>0</v>
      </c>
      <c r="W66" s="295">
        <v>0</v>
      </c>
      <c r="X66" s="295">
        <v>0</v>
      </c>
      <c r="Y66" s="295">
        <v>0</v>
      </c>
      <c r="Z66" s="295">
        <v>0</v>
      </c>
      <c r="AA66" s="295">
        <v>0</v>
      </c>
      <c r="AB66" s="295">
        <v>0</v>
      </c>
      <c r="AC66" s="295">
        <v>0</v>
      </c>
      <c r="AD66" s="295">
        <v>0</v>
      </c>
      <c r="AE66" s="295">
        <v>0</v>
      </c>
      <c r="AF66" s="295">
        <v>0</v>
      </c>
      <c r="AG66" s="295">
        <v>0</v>
      </c>
      <c r="AH66" s="295">
        <v>0</v>
      </c>
      <c r="AI66" s="295">
        <v>0</v>
      </c>
      <c r="AJ66" s="295">
        <v>0</v>
      </c>
      <c r="AK66" s="295">
        <v>0</v>
      </c>
      <c r="AL66" s="295">
        <v>0</v>
      </c>
      <c r="AM66" s="295">
        <v>0</v>
      </c>
      <c r="AN66" s="295">
        <v>0</v>
      </c>
      <c r="AO66" s="295">
        <v>0</v>
      </c>
      <c r="AP66" s="295">
        <v>0</v>
      </c>
      <c r="AQ66" s="295">
        <v>0</v>
      </c>
      <c r="AR66" s="295">
        <v>0</v>
      </c>
      <c r="AS66" s="295">
        <v>0</v>
      </c>
      <c r="AT66" s="295">
        <v>0</v>
      </c>
      <c r="AU66" s="295">
        <v>0</v>
      </c>
      <c r="AV66" s="295">
        <v>0</v>
      </c>
      <c r="AW66" s="295">
        <v>3003.0032324316721</v>
      </c>
      <c r="AX66" s="295">
        <v>3159.0582017929596</v>
      </c>
      <c r="AY66" s="295">
        <v>3226.4759862339656</v>
      </c>
      <c r="AZ66" s="295">
        <v>3238.7178455500689</v>
      </c>
      <c r="BA66" s="295">
        <v>3309.2078677627414</v>
      </c>
      <c r="BB66" s="295">
        <v>3308.5307329330276</v>
      </c>
      <c r="BC66" s="295">
        <v>3373.9169915269913</v>
      </c>
      <c r="BD66" s="295">
        <v>3391.7975646437549</v>
      </c>
      <c r="BE66" s="295">
        <v>3499.6927243990572</v>
      </c>
      <c r="BF66" s="295">
        <v>3629.1755953013435</v>
      </c>
      <c r="BG66" s="295">
        <v>4093.5745398860968</v>
      </c>
      <c r="BH66" s="295">
        <v>4408.0983460985008</v>
      </c>
      <c r="BI66" s="295">
        <v>4564.4961524032151</v>
      </c>
      <c r="BJ66" s="295">
        <v>4651.2369182895027</v>
      </c>
      <c r="BK66" s="295">
        <v>4639.5353525987066</v>
      </c>
      <c r="BL66" s="295">
        <v>4777.9007925571123</v>
      </c>
      <c r="BM66" s="295">
        <v>5244.8454747736268</v>
      </c>
      <c r="BN66" s="295">
        <v>5407.7739751885729</v>
      </c>
      <c r="BO66" s="295">
        <v>5313.8021995182326</v>
      </c>
      <c r="BP66" s="295">
        <v>5198.1666691896162</v>
      </c>
      <c r="BQ66" s="295">
        <v>0</v>
      </c>
      <c r="BR66" s="295">
        <v>0</v>
      </c>
      <c r="BS66" s="295">
        <v>0</v>
      </c>
      <c r="BT66" s="295">
        <v>0</v>
      </c>
      <c r="BU66" s="295">
        <v>0</v>
      </c>
      <c r="BV66" s="295">
        <v>0</v>
      </c>
      <c r="BW66" s="295">
        <v>0</v>
      </c>
      <c r="BX66" s="295">
        <v>0</v>
      </c>
      <c r="BY66" s="295">
        <v>0</v>
      </c>
      <c r="BZ66" s="295">
        <v>0</v>
      </c>
      <c r="CA66" s="295">
        <v>0</v>
      </c>
      <c r="CB66" s="295">
        <v>0</v>
      </c>
      <c r="CC66" s="296">
        <v>0</v>
      </c>
    </row>
    <row r="67" spans="1:81" x14ac:dyDescent="0.4">
      <c r="A67" s="325"/>
      <c r="B67" s="155" t="s">
        <v>573</v>
      </c>
      <c r="C67" s="324"/>
      <c r="D67" s="295">
        <v>0</v>
      </c>
      <c r="E67" s="295">
        <v>0</v>
      </c>
      <c r="F67" s="295">
        <v>0</v>
      </c>
      <c r="G67" s="295">
        <v>0</v>
      </c>
      <c r="H67" s="295">
        <v>0</v>
      </c>
      <c r="I67" s="295">
        <v>0</v>
      </c>
      <c r="J67" s="295">
        <v>0</v>
      </c>
      <c r="K67" s="295">
        <v>0</v>
      </c>
      <c r="L67" s="295">
        <v>0</v>
      </c>
      <c r="M67" s="295">
        <v>0</v>
      </c>
      <c r="N67" s="295">
        <v>0</v>
      </c>
      <c r="O67" s="295">
        <v>0</v>
      </c>
      <c r="P67" s="295">
        <v>0</v>
      </c>
      <c r="Q67" s="295">
        <v>0</v>
      </c>
      <c r="R67" s="295">
        <v>0</v>
      </c>
      <c r="S67" s="295">
        <v>0</v>
      </c>
      <c r="T67" s="295">
        <v>0</v>
      </c>
      <c r="U67" s="295">
        <v>0</v>
      </c>
      <c r="V67" s="295">
        <v>0</v>
      </c>
      <c r="W67" s="295">
        <v>0</v>
      </c>
      <c r="X67" s="295">
        <v>0</v>
      </c>
      <c r="Y67" s="295">
        <v>0</v>
      </c>
      <c r="Z67" s="295">
        <v>0</v>
      </c>
      <c r="AA67" s="295">
        <v>0</v>
      </c>
      <c r="AB67" s="295">
        <v>0</v>
      </c>
      <c r="AC67" s="295">
        <v>0</v>
      </c>
      <c r="AD67" s="295">
        <v>0</v>
      </c>
      <c r="AE67" s="295">
        <v>0</v>
      </c>
      <c r="AF67" s="295">
        <v>0</v>
      </c>
      <c r="AG67" s="295">
        <v>0</v>
      </c>
      <c r="AH67" s="295">
        <v>0</v>
      </c>
      <c r="AI67" s="295">
        <v>0</v>
      </c>
      <c r="AJ67" s="295">
        <v>0</v>
      </c>
      <c r="AK67" s="295">
        <v>0</v>
      </c>
      <c r="AL67" s="295">
        <v>0</v>
      </c>
      <c r="AM67" s="295">
        <v>0</v>
      </c>
      <c r="AN67" s="295">
        <v>0</v>
      </c>
      <c r="AO67" s="295">
        <v>0</v>
      </c>
      <c r="AP67" s="295">
        <v>0</v>
      </c>
      <c r="AQ67" s="295">
        <v>0</v>
      </c>
      <c r="AR67" s="295">
        <v>0</v>
      </c>
      <c r="AS67" s="295">
        <v>0</v>
      </c>
      <c r="AT67" s="295">
        <v>0</v>
      </c>
      <c r="AU67" s="295">
        <v>0</v>
      </c>
      <c r="AV67" s="295">
        <v>0</v>
      </c>
      <c r="AW67" s="295">
        <v>101.85050210183627</v>
      </c>
      <c r="AX67" s="295">
        <v>112.57518491276794</v>
      </c>
      <c r="AY67" s="295">
        <v>123.82701005295338</v>
      </c>
      <c r="AZ67" s="295">
        <v>143.08717315983347</v>
      </c>
      <c r="BA67" s="295">
        <v>154.57467352087116</v>
      </c>
      <c r="BB67" s="295">
        <v>167.03493099566785</v>
      </c>
      <c r="BC67" s="295">
        <v>174.1096922593718</v>
      </c>
      <c r="BD67" s="295">
        <v>187.99169806674507</v>
      </c>
      <c r="BE67" s="295">
        <v>192.76298793090774</v>
      </c>
      <c r="BF67" s="295">
        <v>199.63686336166714</v>
      </c>
      <c r="BG67" s="295">
        <v>216.51190781511789</v>
      </c>
      <c r="BH67" s="295">
        <v>232.74538843576261</v>
      </c>
      <c r="BI67" s="295">
        <v>249.39561951692994</v>
      </c>
      <c r="BJ67" s="295">
        <v>252.52861417080888</v>
      </c>
      <c r="BK67" s="295">
        <v>252.4786609076489</v>
      </c>
      <c r="BL67" s="295">
        <v>259.73654998570652</v>
      </c>
      <c r="BM67" s="295">
        <v>285.68529407367168</v>
      </c>
      <c r="BN67" s="295">
        <v>299.17243015871179</v>
      </c>
      <c r="BO67" s="295">
        <v>304.86730963204275</v>
      </c>
      <c r="BP67" s="295">
        <v>305.01822317655615</v>
      </c>
      <c r="BQ67" s="295">
        <v>0</v>
      </c>
      <c r="BR67" s="295">
        <v>0</v>
      </c>
      <c r="BS67" s="295">
        <v>0</v>
      </c>
      <c r="BT67" s="295">
        <v>0</v>
      </c>
      <c r="BU67" s="295">
        <v>0</v>
      </c>
      <c r="BV67" s="295">
        <v>0</v>
      </c>
      <c r="BW67" s="295">
        <v>0</v>
      </c>
      <c r="BX67" s="295">
        <v>0</v>
      </c>
      <c r="BY67" s="295">
        <v>0</v>
      </c>
      <c r="BZ67" s="295">
        <v>0</v>
      </c>
      <c r="CA67" s="295">
        <v>0</v>
      </c>
      <c r="CB67" s="295">
        <v>0</v>
      </c>
      <c r="CC67" s="296">
        <v>0</v>
      </c>
    </row>
    <row r="68" spans="1:81" x14ac:dyDescent="0.4">
      <c r="A68" s="325"/>
      <c r="B68" s="155" t="s">
        <v>574</v>
      </c>
      <c r="C68" s="324"/>
      <c r="D68" s="295">
        <v>0</v>
      </c>
      <c r="E68" s="295">
        <v>0</v>
      </c>
      <c r="F68" s="295">
        <v>0</v>
      </c>
      <c r="G68" s="295">
        <v>0</v>
      </c>
      <c r="H68" s="295">
        <v>0</v>
      </c>
      <c r="I68" s="295">
        <v>0</v>
      </c>
      <c r="J68" s="295">
        <v>0</v>
      </c>
      <c r="K68" s="295">
        <v>0</v>
      </c>
      <c r="L68" s="295">
        <v>0</v>
      </c>
      <c r="M68" s="295">
        <v>0</v>
      </c>
      <c r="N68" s="295">
        <v>0</v>
      </c>
      <c r="O68" s="295">
        <v>0</v>
      </c>
      <c r="P68" s="295">
        <v>0</v>
      </c>
      <c r="Q68" s="295">
        <v>0</v>
      </c>
      <c r="R68" s="295">
        <v>0</v>
      </c>
      <c r="S68" s="295">
        <v>0</v>
      </c>
      <c r="T68" s="295">
        <v>0</v>
      </c>
      <c r="U68" s="295">
        <v>0</v>
      </c>
      <c r="V68" s="295">
        <v>0</v>
      </c>
      <c r="W68" s="295">
        <v>0</v>
      </c>
      <c r="X68" s="295">
        <v>0</v>
      </c>
      <c r="Y68" s="295">
        <v>0</v>
      </c>
      <c r="Z68" s="295">
        <v>0</v>
      </c>
      <c r="AA68" s="295">
        <v>0</v>
      </c>
      <c r="AB68" s="295">
        <v>0</v>
      </c>
      <c r="AC68" s="295">
        <v>0</v>
      </c>
      <c r="AD68" s="295">
        <v>0</v>
      </c>
      <c r="AE68" s="295">
        <v>0</v>
      </c>
      <c r="AF68" s="295">
        <v>0</v>
      </c>
      <c r="AG68" s="295">
        <v>0</v>
      </c>
      <c r="AH68" s="295">
        <v>0</v>
      </c>
      <c r="AI68" s="295">
        <v>0</v>
      </c>
      <c r="AJ68" s="295">
        <v>0</v>
      </c>
      <c r="AK68" s="295">
        <v>0</v>
      </c>
      <c r="AL68" s="295">
        <v>0</v>
      </c>
      <c r="AM68" s="295">
        <v>0</v>
      </c>
      <c r="AN68" s="295">
        <v>0</v>
      </c>
      <c r="AO68" s="295">
        <v>0</v>
      </c>
      <c r="AP68" s="295">
        <v>0</v>
      </c>
      <c r="AQ68" s="295">
        <v>0</v>
      </c>
      <c r="AR68" s="295">
        <v>0</v>
      </c>
      <c r="AS68" s="295">
        <v>0</v>
      </c>
      <c r="AT68" s="295">
        <v>0</v>
      </c>
      <c r="AU68" s="295">
        <v>0</v>
      </c>
      <c r="AV68" s="295">
        <v>0</v>
      </c>
      <c r="AW68" s="295">
        <v>327.25019540430463</v>
      </c>
      <c r="AX68" s="295">
        <v>356.45576531316976</v>
      </c>
      <c r="AY68" s="295">
        <v>362.04410391204902</v>
      </c>
      <c r="AZ68" s="295">
        <v>402.89376279276019</v>
      </c>
      <c r="BA68" s="295">
        <v>471.59635888846861</v>
      </c>
      <c r="BB68" s="295">
        <v>489.41857364246596</v>
      </c>
      <c r="BC68" s="295">
        <v>493.48625056995468</v>
      </c>
      <c r="BD68" s="295">
        <v>489.94262394738053</v>
      </c>
      <c r="BE68" s="295">
        <v>492.0550511080437</v>
      </c>
      <c r="BF68" s="295">
        <v>490.09821223290857</v>
      </c>
      <c r="BG68" s="295">
        <v>503.11760105426475</v>
      </c>
      <c r="BH68" s="295">
        <v>518.60573214410272</v>
      </c>
      <c r="BI68" s="295">
        <v>519.75205930540096</v>
      </c>
      <c r="BJ68" s="295">
        <v>512.04194145207521</v>
      </c>
      <c r="BK68" s="295">
        <v>489.8121237547391</v>
      </c>
      <c r="BL68" s="295">
        <v>472.56030951714632</v>
      </c>
      <c r="BM68" s="295">
        <v>486.2981563030861</v>
      </c>
      <c r="BN68" s="295">
        <v>487.31040199216881</v>
      </c>
      <c r="BO68" s="295">
        <v>475.15331155295257</v>
      </c>
      <c r="BP68" s="295">
        <v>460.73086374912964</v>
      </c>
      <c r="BQ68" s="295">
        <v>0</v>
      </c>
      <c r="BR68" s="295">
        <v>0</v>
      </c>
      <c r="BS68" s="295">
        <v>0</v>
      </c>
      <c r="BT68" s="295">
        <v>0</v>
      </c>
      <c r="BU68" s="295">
        <v>0</v>
      </c>
      <c r="BV68" s="295">
        <v>0</v>
      </c>
      <c r="BW68" s="295">
        <v>0</v>
      </c>
      <c r="BX68" s="295">
        <v>0</v>
      </c>
      <c r="BY68" s="295">
        <v>0</v>
      </c>
      <c r="BZ68" s="295">
        <v>0</v>
      </c>
      <c r="CA68" s="295">
        <v>0</v>
      </c>
      <c r="CB68" s="295">
        <v>0</v>
      </c>
      <c r="CC68" s="296">
        <v>0</v>
      </c>
    </row>
    <row r="69" spans="1:81" ht="26.25" customHeight="1" x14ac:dyDescent="0.4">
      <c r="A69" s="325"/>
      <c r="B69" s="59" t="s">
        <v>581</v>
      </c>
      <c r="C69" s="324"/>
      <c r="D69" s="295">
        <v>0</v>
      </c>
      <c r="E69" s="295">
        <v>0</v>
      </c>
      <c r="F69" s="295">
        <v>0</v>
      </c>
      <c r="G69" s="295">
        <v>0</v>
      </c>
      <c r="H69" s="295">
        <v>0</v>
      </c>
      <c r="I69" s="295">
        <v>0</v>
      </c>
      <c r="J69" s="295">
        <v>0</v>
      </c>
      <c r="K69" s="295">
        <v>0</v>
      </c>
      <c r="L69" s="295">
        <v>0</v>
      </c>
      <c r="M69" s="295">
        <v>0</v>
      </c>
      <c r="N69" s="295">
        <v>0</v>
      </c>
      <c r="O69" s="295">
        <v>0</v>
      </c>
      <c r="P69" s="295">
        <v>0</v>
      </c>
      <c r="Q69" s="295">
        <v>0</v>
      </c>
      <c r="R69" s="295">
        <v>0</v>
      </c>
      <c r="S69" s="295">
        <v>0</v>
      </c>
      <c r="T69" s="295">
        <v>0</v>
      </c>
      <c r="U69" s="295">
        <v>0</v>
      </c>
      <c r="V69" s="295">
        <v>0</v>
      </c>
      <c r="W69" s="295">
        <v>0</v>
      </c>
      <c r="X69" s="295">
        <v>0</v>
      </c>
      <c r="Y69" s="295">
        <v>0</v>
      </c>
      <c r="Z69" s="295">
        <v>0</v>
      </c>
      <c r="AA69" s="295">
        <v>0</v>
      </c>
      <c r="AB69" s="295">
        <v>0</v>
      </c>
      <c r="AC69" s="295">
        <v>0</v>
      </c>
      <c r="AD69" s="295">
        <v>0</v>
      </c>
      <c r="AE69" s="295">
        <v>0</v>
      </c>
      <c r="AF69" s="295">
        <v>0</v>
      </c>
      <c r="AG69" s="295">
        <v>0</v>
      </c>
      <c r="AH69" s="295">
        <v>0</v>
      </c>
      <c r="AI69" s="295">
        <v>0</v>
      </c>
      <c r="AJ69" s="295">
        <v>0</v>
      </c>
      <c r="AK69" s="295">
        <v>0</v>
      </c>
      <c r="AL69" s="295">
        <v>0</v>
      </c>
      <c r="AM69" s="295">
        <v>0</v>
      </c>
      <c r="AN69" s="295">
        <v>0</v>
      </c>
      <c r="AO69" s="295">
        <v>0</v>
      </c>
      <c r="AP69" s="295">
        <v>0</v>
      </c>
      <c r="AQ69" s="295">
        <v>0</v>
      </c>
      <c r="AR69" s="295">
        <v>0</v>
      </c>
      <c r="AS69" s="295">
        <v>438.73674771049332</v>
      </c>
      <c r="AT69" s="295">
        <v>4177.6646146868834</v>
      </c>
      <c r="AU69" s="295">
        <v>2611.6684803192907</v>
      </c>
      <c r="AV69" s="295">
        <v>3068.2304345977323</v>
      </c>
      <c r="AW69" s="295">
        <v>0</v>
      </c>
      <c r="AX69" s="295">
        <v>0</v>
      </c>
      <c r="AY69" s="295">
        <v>0</v>
      </c>
      <c r="AZ69" s="295">
        <v>0</v>
      </c>
      <c r="BA69" s="295">
        <v>0</v>
      </c>
      <c r="BB69" s="295">
        <v>0</v>
      </c>
      <c r="BC69" s="295">
        <v>0</v>
      </c>
      <c r="BD69" s="295">
        <v>0</v>
      </c>
      <c r="BE69" s="295">
        <v>0</v>
      </c>
      <c r="BF69" s="295">
        <v>0</v>
      </c>
      <c r="BG69" s="295">
        <v>0</v>
      </c>
      <c r="BH69" s="295">
        <v>0</v>
      </c>
      <c r="BI69" s="295">
        <v>0</v>
      </c>
      <c r="BJ69" s="295">
        <v>0</v>
      </c>
      <c r="BK69" s="295">
        <v>0</v>
      </c>
      <c r="BL69" s="295">
        <v>0</v>
      </c>
      <c r="BM69" s="295">
        <v>0</v>
      </c>
      <c r="BN69" s="295">
        <v>0</v>
      </c>
      <c r="BO69" s="295">
        <v>0</v>
      </c>
      <c r="BP69" s="295">
        <v>0</v>
      </c>
      <c r="BQ69" s="295">
        <v>0</v>
      </c>
      <c r="BR69" s="295">
        <v>0</v>
      </c>
      <c r="BS69" s="295">
        <v>0</v>
      </c>
      <c r="BT69" s="295">
        <v>0</v>
      </c>
      <c r="BU69" s="295">
        <v>0</v>
      </c>
      <c r="BV69" s="295">
        <v>0</v>
      </c>
      <c r="BW69" s="295">
        <v>0</v>
      </c>
      <c r="BX69" s="295">
        <v>0</v>
      </c>
      <c r="BY69" s="295">
        <v>0</v>
      </c>
      <c r="BZ69" s="295">
        <v>0</v>
      </c>
      <c r="CA69" s="295">
        <v>0</v>
      </c>
      <c r="CB69" s="295">
        <v>0</v>
      </c>
      <c r="CC69" s="296">
        <v>0</v>
      </c>
    </row>
    <row r="70" spans="1:81" x14ac:dyDescent="0.4">
      <c r="A70" s="325"/>
      <c r="B70" s="155" t="s">
        <v>572</v>
      </c>
      <c r="C70" s="324"/>
      <c r="D70" s="295">
        <v>0</v>
      </c>
      <c r="E70" s="295">
        <v>0</v>
      </c>
      <c r="F70" s="295">
        <v>0</v>
      </c>
      <c r="G70" s="295">
        <v>0</v>
      </c>
      <c r="H70" s="295">
        <v>0</v>
      </c>
      <c r="I70" s="295">
        <v>0</v>
      </c>
      <c r="J70" s="295">
        <v>0</v>
      </c>
      <c r="K70" s="295">
        <v>0</v>
      </c>
      <c r="L70" s="295">
        <v>0</v>
      </c>
      <c r="M70" s="295">
        <v>0</v>
      </c>
      <c r="N70" s="295">
        <v>0</v>
      </c>
      <c r="O70" s="295">
        <v>0</v>
      </c>
      <c r="P70" s="295">
        <v>0</v>
      </c>
      <c r="Q70" s="295">
        <v>0</v>
      </c>
      <c r="R70" s="295">
        <v>0</v>
      </c>
      <c r="S70" s="295">
        <v>0</v>
      </c>
      <c r="T70" s="295">
        <v>0</v>
      </c>
      <c r="U70" s="295">
        <v>0</v>
      </c>
      <c r="V70" s="295">
        <v>0</v>
      </c>
      <c r="W70" s="295">
        <v>0</v>
      </c>
      <c r="X70" s="295">
        <v>0</v>
      </c>
      <c r="Y70" s="295">
        <v>0</v>
      </c>
      <c r="Z70" s="295">
        <v>0</v>
      </c>
      <c r="AA70" s="295">
        <v>0</v>
      </c>
      <c r="AB70" s="295">
        <v>0</v>
      </c>
      <c r="AC70" s="295">
        <v>0</v>
      </c>
      <c r="AD70" s="295">
        <v>0</v>
      </c>
      <c r="AE70" s="295">
        <v>0</v>
      </c>
      <c r="AF70" s="295">
        <v>0</v>
      </c>
      <c r="AG70" s="295">
        <v>0</v>
      </c>
      <c r="AH70" s="295">
        <v>0</v>
      </c>
      <c r="AI70" s="295">
        <v>0</v>
      </c>
      <c r="AJ70" s="295">
        <v>0</v>
      </c>
      <c r="AK70" s="295">
        <v>0</v>
      </c>
      <c r="AL70" s="295">
        <v>0</v>
      </c>
      <c r="AM70" s="295">
        <v>0</v>
      </c>
      <c r="AN70" s="295">
        <v>0</v>
      </c>
      <c r="AO70" s="295">
        <v>0</v>
      </c>
      <c r="AP70" s="295">
        <v>0</v>
      </c>
      <c r="AQ70" s="295">
        <v>0</v>
      </c>
      <c r="AR70" s="295">
        <v>0</v>
      </c>
      <c r="AS70" s="295">
        <v>0</v>
      </c>
      <c r="AT70" s="295">
        <v>0</v>
      </c>
      <c r="AU70" s="295">
        <v>2314.419719408756</v>
      </c>
      <c r="AV70" s="295">
        <v>2674.508508256863</v>
      </c>
      <c r="AW70" s="295">
        <v>0</v>
      </c>
      <c r="AX70" s="295">
        <v>0</v>
      </c>
      <c r="AY70" s="295">
        <v>0</v>
      </c>
      <c r="AZ70" s="295">
        <v>0</v>
      </c>
      <c r="BA70" s="295">
        <v>0</v>
      </c>
      <c r="BB70" s="295">
        <v>0</v>
      </c>
      <c r="BC70" s="295">
        <v>0</v>
      </c>
      <c r="BD70" s="295">
        <v>0</v>
      </c>
      <c r="BE70" s="295">
        <v>0</v>
      </c>
      <c r="BF70" s="295">
        <v>0</v>
      </c>
      <c r="BG70" s="295">
        <v>0</v>
      </c>
      <c r="BH70" s="295">
        <v>0</v>
      </c>
      <c r="BI70" s="295">
        <v>0</v>
      </c>
      <c r="BJ70" s="295">
        <v>0</v>
      </c>
      <c r="BK70" s="295">
        <v>0</v>
      </c>
      <c r="BL70" s="295">
        <v>0</v>
      </c>
      <c r="BM70" s="295">
        <v>0</v>
      </c>
      <c r="BN70" s="295">
        <v>0</v>
      </c>
      <c r="BO70" s="295">
        <v>0</v>
      </c>
      <c r="BP70" s="295">
        <v>0</v>
      </c>
      <c r="BQ70" s="295">
        <v>0</v>
      </c>
      <c r="BR70" s="295">
        <v>0</v>
      </c>
      <c r="BS70" s="295">
        <v>0</v>
      </c>
      <c r="BT70" s="295">
        <v>0</v>
      </c>
      <c r="BU70" s="295">
        <v>0</v>
      </c>
      <c r="BV70" s="295">
        <v>0</v>
      </c>
      <c r="BW70" s="295">
        <v>0</v>
      </c>
      <c r="BX70" s="295">
        <v>0</v>
      </c>
      <c r="BY70" s="295">
        <v>0</v>
      </c>
      <c r="BZ70" s="295">
        <v>0</v>
      </c>
      <c r="CA70" s="295">
        <v>0</v>
      </c>
      <c r="CB70" s="295">
        <v>0</v>
      </c>
      <c r="CC70" s="296">
        <v>0</v>
      </c>
    </row>
    <row r="71" spans="1:81" x14ac:dyDescent="0.4">
      <c r="A71" s="325"/>
      <c r="B71" s="155" t="s">
        <v>573</v>
      </c>
      <c r="C71" s="324"/>
      <c r="D71" s="295">
        <v>0</v>
      </c>
      <c r="E71" s="295">
        <v>0</v>
      </c>
      <c r="F71" s="295">
        <v>0</v>
      </c>
      <c r="G71" s="295">
        <v>0</v>
      </c>
      <c r="H71" s="295">
        <v>0</v>
      </c>
      <c r="I71" s="295">
        <v>0</v>
      </c>
      <c r="J71" s="295">
        <v>0</v>
      </c>
      <c r="K71" s="295">
        <v>0</v>
      </c>
      <c r="L71" s="295">
        <v>0</v>
      </c>
      <c r="M71" s="295">
        <v>0</v>
      </c>
      <c r="N71" s="295">
        <v>0</v>
      </c>
      <c r="O71" s="295">
        <v>0</v>
      </c>
      <c r="P71" s="295">
        <v>0</v>
      </c>
      <c r="Q71" s="295">
        <v>0</v>
      </c>
      <c r="R71" s="295">
        <v>0</v>
      </c>
      <c r="S71" s="295">
        <v>0</v>
      </c>
      <c r="T71" s="295">
        <v>0</v>
      </c>
      <c r="U71" s="295">
        <v>0</v>
      </c>
      <c r="V71" s="295">
        <v>0</v>
      </c>
      <c r="W71" s="295">
        <v>0</v>
      </c>
      <c r="X71" s="295">
        <v>0</v>
      </c>
      <c r="Y71" s="295">
        <v>0</v>
      </c>
      <c r="Z71" s="295">
        <v>0</v>
      </c>
      <c r="AA71" s="295">
        <v>0</v>
      </c>
      <c r="AB71" s="295">
        <v>0</v>
      </c>
      <c r="AC71" s="295">
        <v>0</v>
      </c>
      <c r="AD71" s="295">
        <v>0</v>
      </c>
      <c r="AE71" s="295">
        <v>0</v>
      </c>
      <c r="AF71" s="295">
        <v>0</v>
      </c>
      <c r="AG71" s="295">
        <v>0</v>
      </c>
      <c r="AH71" s="295">
        <v>0</v>
      </c>
      <c r="AI71" s="295">
        <v>0</v>
      </c>
      <c r="AJ71" s="295">
        <v>0</v>
      </c>
      <c r="AK71" s="295">
        <v>0</v>
      </c>
      <c r="AL71" s="295">
        <v>0</v>
      </c>
      <c r="AM71" s="295">
        <v>0</v>
      </c>
      <c r="AN71" s="295">
        <v>0</v>
      </c>
      <c r="AO71" s="295">
        <v>0</v>
      </c>
      <c r="AP71" s="295">
        <v>0</v>
      </c>
      <c r="AQ71" s="295">
        <v>0</v>
      </c>
      <c r="AR71" s="295">
        <v>0</v>
      </c>
      <c r="AS71" s="295">
        <v>0</v>
      </c>
      <c r="AT71" s="295">
        <v>0</v>
      </c>
      <c r="AU71" s="295">
        <v>54.69537803015902</v>
      </c>
      <c r="AV71" s="295">
        <v>82.300205292985211</v>
      </c>
      <c r="AW71" s="295">
        <v>0</v>
      </c>
      <c r="AX71" s="295">
        <v>0</v>
      </c>
      <c r="AY71" s="295">
        <v>0</v>
      </c>
      <c r="AZ71" s="295">
        <v>0</v>
      </c>
      <c r="BA71" s="295">
        <v>0</v>
      </c>
      <c r="BB71" s="295">
        <v>0</v>
      </c>
      <c r="BC71" s="295">
        <v>0</v>
      </c>
      <c r="BD71" s="295">
        <v>0</v>
      </c>
      <c r="BE71" s="295">
        <v>0</v>
      </c>
      <c r="BF71" s="295">
        <v>0</v>
      </c>
      <c r="BG71" s="295">
        <v>0</v>
      </c>
      <c r="BH71" s="295">
        <v>0</v>
      </c>
      <c r="BI71" s="295">
        <v>0</v>
      </c>
      <c r="BJ71" s="295">
        <v>0</v>
      </c>
      <c r="BK71" s="295">
        <v>0</v>
      </c>
      <c r="BL71" s="295">
        <v>0</v>
      </c>
      <c r="BM71" s="295">
        <v>0</v>
      </c>
      <c r="BN71" s="295">
        <v>0</v>
      </c>
      <c r="BO71" s="295">
        <v>0</v>
      </c>
      <c r="BP71" s="295">
        <v>0</v>
      </c>
      <c r="BQ71" s="295">
        <v>0</v>
      </c>
      <c r="BR71" s="295">
        <v>0</v>
      </c>
      <c r="BS71" s="295">
        <v>0</v>
      </c>
      <c r="BT71" s="295">
        <v>0</v>
      </c>
      <c r="BU71" s="295">
        <v>0</v>
      </c>
      <c r="BV71" s="295">
        <v>0</v>
      </c>
      <c r="BW71" s="295">
        <v>0</v>
      </c>
      <c r="BX71" s="295">
        <v>0</v>
      </c>
      <c r="BY71" s="295">
        <v>0</v>
      </c>
      <c r="BZ71" s="295">
        <v>0</v>
      </c>
      <c r="CA71" s="295">
        <v>0</v>
      </c>
      <c r="CB71" s="295">
        <v>0</v>
      </c>
      <c r="CC71" s="296">
        <v>0</v>
      </c>
    </row>
    <row r="72" spans="1:81" x14ac:dyDescent="0.4">
      <c r="A72" s="325"/>
      <c r="B72" s="155" t="s">
        <v>574</v>
      </c>
      <c r="C72" s="324"/>
      <c r="D72" s="295">
        <v>0</v>
      </c>
      <c r="E72" s="295">
        <v>0</v>
      </c>
      <c r="F72" s="295">
        <v>0</v>
      </c>
      <c r="G72" s="295">
        <v>0</v>
      </c>
      <c r="H72" s="295">
        <v>0</v>
      </c>
      <c r="I72" s="295">
        <v>0</v>
      </c>
      <c r="J72" s="295">
        <v>0</v>
      </c>
      <c r="K72" s="295">
        <v>0</v>
      </c>
      <c r="L72" s="295">
        <v>0</v>
      </c>
      <c r="M72" s="295">
        <v>0</v>
      </c>
      <c r="N72" s="295">
        <v>0</v>
      </c>
      <c r="O72" s="295">
        <v>0</v>
      </c>
      <c r="P72" s="295">
        <v>0</v>
      </c>
      <c r="Q72" s="295">
        <v>0</v>
      </c>
      <c r="R72" s="295">
        <v>0</v>
      </c>
      <c r="S72" s="295">
        <v>0</v>
      </c>
      <c r="T72" s="295">
        <v>0</v>
      </c>
      <c r="U72" s="295">
        <v>0</v>
      </c>
      <c r="V72" s="295">
        <v>0</v>
      </c>
      <c r="W72" s="295">
        <v>0</v>
      </c>
      <c r="X72" s="295">
        <v>0</v>
      </c>
      <c r="Y72" s="295">
        <v>0</v>
      </c>
      <c r="Z72" s="295">
        <v>0</v>
      </c>
      <c r="AA72" s="295">
        <v>0</v>
      </c>
      <c r="AB72" s="295">
        <v>0</v>
      </c>
      <c r="AC72" s="295">
        <v>0</v>
      </c>
      <c r="AD72" s="295">
        <v>0</v>
      </c>
      <c r="AE72" s="295">
        <v>0</v>
      </c>
      <c r="AF72" s="295">
        <v>0</v>
      </c>
      <c r="AG72" s="295">
        <v>0</v>
      </c>
      <c r="AH72" s="295">
        <v>0</v>
      </c>
      <c r="AI72" s="295">
        <v>0</v>
      </c>
      <c r="AJ72" s="295">
        <v>0</v>
      </c>
      <c r="AK72" s="295">
        <v>0</v>
      </c>
      <c r="AL72" s="295">
        <v>0</v>
      </c>
      <c r="AM72" s="295">
        <v>0</v>
      </c>
      <c r="AN72" s="295">
        <v>0</v>
      </c>
      <c r="AO72" s="295">
        <v>0</v>
      </c>
      <c r="AP72" s="295">
        <v>0</v>
      </c>
      <c r="AQ72" s="295">
        <v>0</v>
      </c>
      <c r="AR72" s="295">
        <v>0</v>
      </c>
      <c r="AS72" s="295">
        <v>0</v>
      </c>
      <c r="AT72" s="295">
        <v>0</v>
      </c>
      <c r="AU72" s="295">
        <v>242.55338288037578</v>
      </c>
      <c r="AV72" s="295">
        <v>311.42172104788381</v>
      </c>
      <c r="AW72" s="295">
        <v>0</v>
      </c>
      <c r="AX72" s="295">
        <v>0</v>
      </c>
      <c r="AY72" s="295">
        <v>0</v>
      </c>
      <c r="AZ72" s="295">
        <v>0</v>
      </c>
      <c r="BA72" s="295">
        <v>0</v>
      </c>
      <c r="BB72" s="295">
        <v>0</v>
      </c>
      <c r="BC72" s="295">
        <v>0</v>
      </c>
      <c r="BD72" s="295">
        <v>0</v>
      </c>
      <c r="BE72" s="295">
        <v>0</v>
      </c>
      <c r="BF72" s="295">
        <v>0</v>
      </c>
      <c r="BG72" s="295">
        <v>0</v>
      </c>
      <c r="BH72" s="295">
        <v>0</v>
      </c>
      <c r="BI72" s="295">
        <v>0</v>
      </c>
      <c r="BJ72" s="295">
        <v>0</v>
      </c>
      <c r="BK72" s="295">
        <v>0</v>
      </c>
      <c r="BL72" s="295">
        <v>0</v>
      </c>
      <c r="BM72" s="295">
        <v>0</v>
      </c>
      <c r="BN72" s="295">
        <v>0</v>
      </c>
      <c r="BO72" s="295">
        <v>0</v>
      </c>
      <c r="BP72" s="295">
        <v>0</v>
      </c>
      <c r="BQ72" s="295">
        <v>0</v>
      </c>
      <c r="BR72" s="295">
        <v>0</v>
      </c>
      <c r="BS72" s="295">
        <v>0</v>
      </c>
      <c r="BT72" s="295">
        <v>0</v>
      </c>
      <c r="BU72" s="295">
        <v>0</v>
      </c>
      <c r="BV72" s="295">
        <v>0</v>
      </c>
      <c r="BW72" s="295">
        <v>0</v>
      </c>
      <c r="BX72" s="295">
        <v>0</v>
      </c>
      <c r="BY72" s="295">
        <v>0</v>
      </c>
      <c r="BZ72" s="295">
        <v>0</v>
      </c>
      <c r="CA72" s="295">
        <v>0</v>
      </c>
      <c r="CB72" s="295">
        <v>0</v>
      </c>
      <c r="CC72" s="296">
        <v>0</v>
      </c>
    </row>
    <row r="73" spans="1:81" ht="26.25" customHeight="1" x14ac:dyDescent="0.4">
      <c r="A73" s="325"/>
      <c r="B73" s="59" t="s">
        <v>576</v>
      </c>
      <c r="C73" s="324"/>
      <c r="D73" s="295">
        <v>0</v>
      </c>
      <c r="E73" s="295">
        <v>0</v>
      </c>
      <c r="F73" s="295">
        <v>0</v>
      </c>
      <c r="G73" s="295">
        <v>0</v>
      </c>
      <c r="H73" s="295">
        <v>0</v>
      </c>
      <c r="I73" s="295">
        <v>0</v>
      </c>
      <c r="J73" s="295">
        <v>0</v>
      </c>
      <c r="K73" s="295">
        <v>0</v>
      </c>
      <c r="L73" s="295">
        <v>0</v>
      </c>
      <c r="M73" s="295">
        <v>0</v>
      </c>
      <c r="N73" s="295">
        <v>0</v>
      </c>
      <c r="O73" s="295">
        <v>0</v>
      </c>
      <c r="P73" s="295">
        <v>0</v>
      </c>
      <c r="Q73" s="295">
        <v>0</v>
      </c>
      <c r="R73" s="295">
        <v>0</v>
      </c>
      <c r="S73" s="295">
        <v>0</v>
      </c>
      <c r="T73" s="295">
        <v>0</v>
      </c>
      <c r="U73" s="295">
        <v>0</v>
      </c>
      <c r="V73" s="295">
        <v>0</v>
      </c>
      <c r="W73" s="295">
        <v>0</v>
      </c>
      <c r="X73" s="295">
        <v>0</v>
      </c>
      <c r="Y73" s="295">
        <v>0</v>
      </c>
      <c r="Z73" s="295">
        <v>256.16503404483683</v>
      </c>
      <c r="AA73" s="295">
        <v>277.86409991793681</v>
      </c>
      <c r="AB73" s="295">
        <v>329.28278172600614</v>
      </c>
      <c r="AC73" s="295">
        <v>369.89025149872685</v>
      </c>
      <c r="AD73" s="295">
        <v>922.43460456940943</v>
      </c>
      <c r="AE73" s="295">
        <v>1025.4645039541565</v>
      </c>
      <c r="AF73" s="295">
        <v>972.43376342311706</v>
      </c>
      <c r="AG73" s="295">
        <v>2131.3873259487832</v>
      </c>
      <c r="AH73" s="295">
        <v>2003.9725077965934</v>
      </c>
      <c r="AI73" s="295">
        <v>1977.0648254496141</v>
      </c>
      <c r="AJ73" s="295">
        <v>2234.1118988782264</v>
      </c>
      <c r="AK73" s="295">
        <v>3005.1683114295347</v>
      </c>
      <c r="AL73" s="295">
        <v>3403.8449663184006</v>
      </c>
      <c r="AM73" s="295">
        <v>3653.5925157262072</v>
      </c>
      <c r="AN73" s="295">
        <v>3843.0421146862618</v>
      </c>
      <c r="AO73" s="295">
        <v>3976.4715674511767</v>
      </c>
      <c r="AP73" s="295">
        <v>4220.8904894196567</v>
      </c>
      <c r="AQ73" s="295">
        <v>4158.591497121578</v>
      </c>
      <c r="AR73" s="295">
        <v>3132.8175845751039</v>
      </c>
      <c r="AS73" s="295">
        <v>3181.1864468871404</v>
      </c>
      <c r="AT73" s="295">
        <v>0</v>
      </c>
      <c r="AU73" s="295">
        <v>0</v>
      </c>
      <c r="AV73" s="295">
        <v>0</v>
      </c>
      <c r="AW73" s="295">
        <v>0</v>
      </c>
      <c r="AX73" s="295">
        <v>0</v>
      </c>
      <c r="AY73" s="295">
        <v>0</v>
      </c>
      <c r="AZ73" s="295">
        <v>0</v>
      </c>
      <c r="BA73" s="295">
        <v>0</v>
      </c>
      <c r="BB73" s="295">
        <v>0</v>
      </c>
      <c r="BC73" s="295">
        <v>0</v>
      </c>
      <c r="BD73" s="295">
        <v>0</v>
      </c>
      <c r="BE73" s="295">
        <v>0</v>
      </c>
      <c r="BF73" s="295">
        <v>0</v>
      </c>
      <c r="BG73" s="295">
        <v>0</v>
      </c>
      <c r="BH73" s="295">
        <v>0</v>
      </c>
      <c r="BI73" s="295">
        <v>0</v>
      </c>
      <c r="BJ73" s="295">
        <v>0</v>
      </c>
      <c r="BK73" s="295">
        <v>0</v>
      </c>
      <c r="BL73" s="295">
        <v>0</v>
      </c>
      <c r="BM73" s="295">
        <v>0</v>
      </c>
      <c r="BN73" s="295">
        <v>0</v>
      </c>
      <c r="BO73" s="295">
        <v>0</v>
      </c>
      <c r="BP73" s="295">
        <v>0</v>
      </c>
      <c r="BQ73" s="295">
        <v>0</v>
      </c>
      <c r="BR73" s="295">
        <v>0</v>
      </c>
      <c r="BS73" s="295">
        <v>0</v>
      </c>
      <c r="BT73" s="295">
        <v>0</v>
      </c>
      <c r="BU73" s="295">
        <v>0</v>
      </c>
      <c r="BV73" s="295">
        <v>0</v>
      </c>
      <c r="BW73" s="295">
        <v>0</v>
      </c>
      <c r="BX73" s="295">
        <v>0</v>
      </c>
      <c r="BY73" s="295">
        <v>0</v>
      </c>
      <c r="BZ73" s="295">
        <v>0</v>
      </c>
      <c r="CA73" s="295">
        <v>0</v>
      </c>
      <c r="CB73" s="295">
        <v>0</v>
      </c>
      <c r="CC73" s="296">
        <v>0</v>
      </c>
    </row>
    <row r="74" spans="1:81" ht="26.25" customHeight="1" x14ac:dyDescent="0.4">
      <c r="A74" s="49"/>
      <c r="B74" s="49" t="s">
        <v>577</v>
      </c>
      <c r="C74" s="324"/>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6"/>
    </row>
    <row r="75" spans="1:81" x14ac:dyDescent="0.4">
      <c r="A75" s="325"/>
      <c r="B75" s="59" t="s">
        <v>582</v>
      </c>
      <c r="C75" s="324"/>
      <c r="D75" s="295" t="s">
        <v>439</v>
      </c>
      <c r="E75" s="295" t="s">
        <v>439</v>
      </c>
      <c r="F75" s="295" t="s">
        <v>439</v>
      </c>
      <c r="G75" s="295" t="s">
        <v>439</v>
      </c>
      <c r="H75" s="295" t="s">
        <v>439</v>
      </c>
      <c r="I75" s="295" t="s">
        <v>439</v>
      </c>
      <c r="J75" s="295" t="s">
        <v>439</v>
      </c>
      <c r="K75" s="295" t="s">
        <v>439</v>
      </c>
      <c r="L75" s="295" t="s">
        <v>439</v>
      </c>
      <c r="M75" s="295" t="s">
        <v>439</v>
      </c>
      <c r="N75" s="295" t="s">
        <v>439</v>
      </c>
      <c r="O75" s="295" t="s">
        <v>439</v>
      </c>
      <c r="P75" s="295" t="s">
        <v>439</v>
      </c>
      <c r="Q75" s="295" t="s">
        <v>439</v>
      </c>
      <c r="R75" s="295" t="s">
        <v>439</v>
      </c>
      <c r="S75" s="295" t="s">
        <v>439</v>
      </c>
      <c r="T75" s="295" t="s">
        <v>439</v>
      </c>
      <c r="U75" s="295" t="s">
        <v>439</v>
      </c>
      <c r="V75" s="295" t="s">
        <v>439</v>
      </c>
      <c r="W75" s="295" t="s">
        <v>439</v>
      </c>
      <c r="X75" s="295" t="s">
        <v>439</v>
      </c>
      <c r="Y75" s="295" t="s">
        <v>439</v>
      </c>
      <c r="Z75" s="295" t="s">
        <v>439</v>
      </c>
      <c r="AA75" s="295" t="s">
        <v>439</v>
      </c>
      <c r="AB75" s="295" t="s">
        <v>439</v>
      </c>
      <c r="AC75" s="295" t="s">
        <v>439</v>
      </c>
      <c r="AD75" s="295" t="s">
        <v>439</v>
      </c>
      <c r="AE75" s="295" t="s">
        <v>439</v>
      </c>
      <c r="AF75" s="295" t="s">
        <v>439</v>
      </c>
      <c r="AG75" s="295" t="s">
        <v>439</v>
      </c>
      <c r="AH75" s="295" t="s">
        <v>439</v>
      </c>
      <c r="AI75" s="295" t="s">
        <v>439</v>
      </c>
      <c r="AJ75" s="295" t="s">
        <v>439</v>
      </c>
      <c r="AK75" s="295" t="s">
        <v>439</v>
      </c>
      <c r="AL75" s="295" t="s">
        <v>439</v>
      </c>
      <c r="AM75" s="295" t="s">
        <v>439</v>
      </c>
      <c r="AN75" s="295" t="s">
        <v>439</v>
      </c>
      <c r="AO75" s="295" t="s">
        <v>439</v>
      </c>
      <c r="AP75" s="295" t="s">
        <v>439</v>
      </c>
      <c r="AQ75" s="295" t="s">
        <v>439</v>
      </c>
      <c r="AR75" s="295" t="s">
        <v>439</v>
      </c>
      <c r="AS75" s="295" t="s">
        <v>439</v>
      </c>
      <c r="AT75" s="295" t="s">
        <v>439</v>
      </c>
      <c r="AU75" s="295">
        <v>1997.5771741273782</v>
      </c>
      <c r="AV75" s="295">
        <v>2659.3157693095454</v>
      </c>
      <c r="AW75" s="295">
        <v>3116.2173232701102</v>
      </c>
      <c r="AX75" s="295">
        <v>3310.0057641161493</v>
      </c>
      <c r="AY75" s="295">
        <v>3393.5197400677853</v>
      </c>
      <c r="AZ75" s="295">
        <v>3471.8463727807552</v>
      </c>
      <c r="BA75" s="295">
        <v>3610.2686645328613</v>
      </c>
      <c r="BB75" s="295">
        <v>3624.4307994450528</v>
      </c>
      <c r="BC75" s="295">
        <v>3646.9689680955648</v>
      </c>
      <c r="BD75" s="295">
        <v>3632.1332390156122</v>
      </c>
      <c r="BE75" s="295">
        <v>3704.6620715909989</v>
      </c>
      <c r="BF75" s="295">
        <v>3959.3695346782902</v>
      </c>
      <c r="BG75" s="295">
        <v>4409.5918751955369</v>
      </c>
      <c r="BH75" s="295">
        <v>5002.6994653256361</v>
      </c>
      <c r="BI75" s="295">
        <v>5146.7202375970783</v>
      </c>
      <c r="BJ75" s="295">
        <v>5237.8483959217347</v>
      </c>
      <c r="BK75" s="295">
        <v>5227.7469147005277</v>
      </c>
      <c r="BL75" s="295">
        <v>5372.3017502976136</v>
      </c>
      <c r="BM75" s="295">
        <v>5869.1514653257</v>
      </c>
      <c r="BN75" s="295">
        <v>6035.514727888245</v>
      </c>
      <c r="BO75" s="295">
        <v>5976.7191932039159</v>
      </c>
      <c r="BP75" s="295">
        <v>5847.4599835576337</v>
      </c>
      <c r="BQ75" s="295">
        <v>0</v>
      </c>
      <c r="BR75" s="295">
        <v>0</v>
      </c>
      <c r="BS75" s="295">
        <v>0</v>
      </c>
      <c r="BT75" s="295">
        <v>0</v>
      </c>
      <c r="BU75" s="295">
        <v>0</v>
      </c>
      <c r="BV75" s="295">
        <v>0</v>
      </c>
      <c r="BW75" s="295">
        <v>0</v>
      </c>
      <c r="BX75" s="295">
        <v>0</v>
      </c>
      <c r="BY75" s="295">
        <v>0</v>
      </c>
      <c r="BZ75" s="295">
        <v>0</v>
      </c>
      <c r="CA75" s="295">
        <v>0</v>
      </c>
      <c r="CB75" s="295">
        <v>0</v>
      </c>
      <c r="CC75" s="296">
        <v>0</v>
      </c>
    </row>
    <row r="76" spans="1:81" x14ac:dyDescent="0.4">
      <c r="A76" s="325"/>
      <c r="B76" s="155" t="s">
        <v>572</v>
      </c>
      <c r="C76" s="324"/>
      <c r="D76" s="295">
        <v>0</v>
      </c>
      <c r="E76" s="295">
        <v>0</v>
      </c>
      <c r="F76" s="295">
        <v>0</v>
      </c>
      <c r="G76" s="295">
        <v>0</v>
      </c>
      <c r="H76" s="295">
        <v>0</v>
      </c>
      <c r="I76" s="295">
        <v>0</v>
      </c>
      <c r="J76" s="295">
        <v>0</v>
      </c>
      <c r="K76" s="295">
        <v>0</v>
      </c>
      <c r="L76" s="295">
        <v>0</v>
      </c>
      <c r="M76" s="295">
        <v>0</v>
      </c>
      <c r="N76" s="295">
        <v>0</v>
      </c>
      <c r="O76" s="295">
        <v>0</v>
      </c>
      <c r="P76" s="295">
        <v>0</v>
      </c>
      <c r="Q76" s="295">
        <v>0</v>
      </c>
      <c r="R76" s="295">
        <v>0</v>
      </c>
      <c r="S76" s="295">
        <v>0</v>
      </c>
      <c r="T76" s="295">
        <v>0</v>
      </c>
      <c r="U76" s="295">
        <v>0</v>
      </c>
      <c r="V76" s="295">
        <v>0</v>
      </c>
      <c r="W76" s="295">
        <v>0</v>
      </c>
      <c r="X76" s="295">
        <v>0</v>
      </c>
      <c r="Y76" s="295">
        <v>0</v>
      </c>
      <c r="Z76" s="295">
        <v>0</v>
      </c>
      <c r="AA76" s="295">
        <v>0</v>
      </c>
      <c r="AB76" s="295">
        <v>0</v>
      </c>
      <c r="AC76" s="295">
        <v>0</v>
      </c>
      <c r="AD76" s="295">
        <v>0</v>
      </c>
      <c r="AE76" s="295">
        <v>0</v>
      </c>
      <c r="AF76" s="295">
        <v>0</v>
      </c>
      <c r="AG76" s="295">
        <v>0</v>
      </c>
      <c r="AH76" s="295">
        <v>0</v>
      </c>
      <c r="AI76" s="295">
        <v>0</v>
      </c>
      <c r="AJ76" s="295">
        <v>0</v>
      </c>
      <c r="AK76" s="295">
        <v>0</v>
      </c>
      <c r="AL76" s="295">
        <v>0</v>
      </c>
      <c r="AM76" s="295">
        <v>0</v>
      </c>
      <c r="AN76" s="295">
        <v>0</v>
      </c>
      <c r="AO76" s="295">
        <v>0</v>
      </c>
      <c r="AP76" s="295">
        <v>0</v>
      </c>
      <c r="AQ76" s="295">
        <v>0</v>
      </c>
      <c r="AR76" s="295">
        <v>0</v>
      </c>
      <c r="AS76" s="295">
        <v>0</v>
      </c>
      <c r="AT76" s="295">
        <v>0</v>
      </c>
      <c r="AU76" s="295">
        <v>0</v>
      </c>
      <c r="AV76" s="295">
        <v>0</v>
      </c>
      <c r="AW76" s="295">
        <v>0</v>
      </c>
      <c r="AX76" s="295">
        <v>2879.5539294277169</v>
      </c>
      <c r="AY76" s="295">
        <v>2946.8773628600925</v>
      </c>
      <c r="AZ76" s="295">
        <v>2970.0374323343717</v>
      </c>
      <c r="BA76" s="295">
        <v>3035.4409899518059</v>
      </c>
      <c r="BB76" s="295">
        <v>3029.7368069993991</v>
      </c>
      <c r="BC76" s="295">
        <v>3039.1026160866936</v>
      </c>
      <c r="BD76" s="295">
        <v>3017.7523471889194</v>
      </c>
      <c r="BE76" s="295">
        <v>3082.065584297698</v>
      </c>
      <c r="BF76" s="295">
        <v>3329.0255290091327</v>
      </c>
      <c r="BG76" s="295">
        <v>3757.2846972621392</v>
      </c>
      <c r="BH76" s="295">
        <v>4276.644611603374</v>
      </c>
      <c r="BI76" s="295">
        <v>4406.1653906644679</v>
      </c>
      <c r="BJ76" s="295">
        <v>4500.6970274786563</v>
      </c>
      <c r="BK76" s="295">
        <v>4510.722007198653</v>
      </c>
      <c r="BL76" s="295">
        <v>4663.213146203786</v>
      </c>
      <c r="BM76" s="295">
        <v>5118.299433797496</v>
      </c>
      <c r="BN76" s="295">
        <v>5269.8515008113764</v>
      </c>
      <c r="BO76" s="295">
        <v>5211.8592069093329</v>
      </c>
      <c r="BP76" s="295">
        <v>5096.8907804095352</v>
      </c>
      <c r="BQ76" s="295">
        <v>0</v>
      </c>
      <c r="BR76" s="295">
        <v>0</v>
      </c>
      <c r="BS76" s="295">
        <v>0</v>
      </c>
      <c r="BT76" s="295">
        <v>0</v>
      </c>
      <c r="BU76" s="295">
        <v>0</v>
      </c>
      <c r="BV76" s="295">
        <v>0</v>
      </c>
      <c r="BW76" s="295">
        <v>0</v>
      </c>
      <c r="BX76" s="295">
        <v>0</v>
      </c>
      <c r="BY76" s="295">
        <v>0</v>
      </c>
      <c r="BZ76" s="295">
        <v>0</v>
      </c>
      <c r="CA76" s="295">
        <v>0</v>
      </c>
      <c r="CB76" s="295">
        <v>0</v>
      </c>
      <c r="CC76" s="296">
        <v>0</v>
      </c>
    </row>
    <row r="77" spans="1:81" x14ac:dyDescent="0.4">
      <c r="A77" s="325"/>
      <c r="B77" s="155" t="s">
        <v>573</v>
      </c>
      <c r="C77" s="324"/>
      <c r="D77" s="295">
        <v>0</v>
      </c>
      <c r="E77" s="295">
        <v>0</v>
      </c>
      <c r="F77" s="295">
        <v>0</v>
      </c>
      <c r="G77" s="295">
        <v>0</v>
      </c>
      <c r="H77" s="295">
        <v>0</v>
      </c>
      <c r="I77" s="295">
        <v>0</v>
      </c>
      <c r="J77" s="295">
        <v>0</v>
      </c>
      <c r="K77" s="295">
        <v>0</v>
      </c>
      <c r="L77" s="295">
        <v>0</v>
      </c>
      <c r="M77" s="295">
        <v>0</v>
      </c>
      <c r="N77" s="295">
        <v>0</v>
      </c>
      <c r="O77" s="295">
        <v>0</v>
      </c>
      <c r="P77" s="295">
        <v>0</v>
      </c>
      <c r="Q77" s="295">
        <v>0</v>
      </c>
      <c r="R77" s="295">
        <v>0</v>
      </c>
      <c r="S77" s="295">
        <v>0</v>
      </c>
      <c r="T77" s="295">
        <v>0</v>
      </c>
      <c r="U77" s="295">
        <v>0</v>
      </c>
      <c r="V77" s="295">
        <v>0</v>
      </c>
      <c r="W77" s="295">
        <v>0</v>
      </c>
      <c r="X77" s="295">
        <v>0</v>
      </c>
      <c r="Y77" s="295">
        <v>0</v>
      </c>
      <c r="Z77" s="295">
        <v>0</v>
      </c>
      <c r="AA77" s="295">
        <v>0</v>
      </c>
      <c r="AB77" s="295">
        <v>0</v>
      </c>
      <c r="AC77" s="295">
        <v>0</v>
      </c>
      <c r="AD77" s="295">
        <v>0</v>
      </c>
      <c r="AE77" s="295">
        <v>0</v>
      </c>
      <c r="AF77" s="295">
        <v>0</v>
      </c>
      <c r="AG77" s="295">
        <v>0</v>
      </c>
      <c r="AH77" s="295">
        <v>0</v>
      </c>
      <c r="AI77" s="295">
        <v>0</v>
      </c>
      <c r="AJ77" s="295">
        <v>0</v>
      </c>
      <c r="AK77" s="295">
        <v>0</v>
      </c>
      <c r="AL77" s="295">
        <v>0</v>
      </c>
      <c r="AM77" s="295">
        <v>0</v>
      </c>
      <c r="AN77" s="295">
        <v>0</v>
      </c>
      <c r="AO77" s="295">
        <v>0</v>
      </c>
      <c r="AP77" s="295">
        <v>0</v>
      </c>
      <c r="AQ77" s="295">
        <v>0</v>
      </c>
      <c r="AR77" s="295">
        <v>0</v>
      </c>
      <c r="AS77" s="295">
        <v>0</v>
      </c>
      <c r="AT77" s="295">
        <v>0</v>
      </c>
      <c r="AU77" s="295">
        <v>0</v>
      </c>
      <c r="AV77" s="295">
        <v>0</v>
      </c>
      <c r="AW77" s="295">
        <v>0</v>
      </c>
      <c r="AX77" s="295">
        <v>102.89944670348599</v>
      </c>
      <c r="AY77" s="295">
        <v>113.68080101919037</v>
      </c>
      <c r="AZ77" s="295">
        <v>131.10427126663541</v>
      </c>
      <c r="BA77" s="295">
        <v>139.67729042465334</v>
      </c>
      <c r="BB77" s="295">
        <v>150.98538704192674</v>
      </c>
      <c r="BC77" s="295">
        <v>159.31161046973884</v>
      </c>
      <c r="BD77" s="295">
        <v>171.68149635453128</v>
      </c>
      <c r="BE77" s="295">
        <v>176.49739486402376</v>
      </c>
      <c r="BF77" s="295">
        <v>182.91893930950047</v>
      </c>
      <c r="BG77" s="295">
        <v>193.83521334688729</v>
      </c>
      <c r="BH77" s="295">
        <v>225.59275117590261</v>
      </c>
      <c r="BI77" s="295">
        <v>240.5196632214311</v>
      </c>
      <c r="BJ77" s="295">
        <v>244.31264392025946</v>
      </c>
      <c r="BK77" s="295">
        <v>245.24663748140273</v>
      </c>
      <c r="BL77" s="295">
        <v>253.74223532353335</v>
      </c>
      <c r="BM77" s="295">
        <v>279.2405632837486</v>
      </c>
      <c r="BN77" s="295">
        <v>292.66296402321569</v>
      </c>
      <c r="BO77" s="295">
        <v>299.79922305461747</v>
      </c>
      <c r="BP77" s="295">
        <v>299.83410868313393</v>
      </c>
      <c r="BQ77" s="295">
        <v>0</v>
      </c>
      <c r="BR77" s="295">
        <v>0</v>
      </c>
      <c r="BS77" s="295">
        <v>0</v>
      </c>
      <c r="BT77" s="295">
        <v>0</v>
      </c>
      <c r="BU77" s="295">
        <v>0</v>
      </c>
      <c r="BV77" s="295">
        <v>0</v>
      </c>
      <c r="BW77" s="295">
        <v>0</v>
      </c>
      <c r="BX77" s="295">
        <v>0</v>
      </c>
      <c r="BY77" s="295">
        <v>0</v>
      </c>
      <c r="BZ77" s="295">
        <v>0</v>
      </c>
      <c r="CA77" s="295">
        <v>0</v>
      </c>
      <c r="CB77" s="295">
        <v>0</v>
      </c>
      <c r="CC77" s="296">
        <v>0</v>
      </c>
    </row>
    <row r="78" spans="1:81" x14ac:dyDescent="0.4">
      <c r="A78" s="325"/>
      <c r="B78" s="155" t="s">
        <v>574</v>
      </c>
      <c r="C78" s="324"/>
      <c r="D78" s="295">
        <v>0</v>
      </c>
      <c r="E78" s="295">
        <v>0</v>
      </c>
      <c r="F78" s="295">
        <v>0</v>
      </c>
      <c r="G78" s="295">
        <v>0</v>
      </c>
      <c r="H78" s="295">
        <v>0</v>
      </c>
      <c r="I78" s="295">
        <v>0</v>
      </c>
      <c r="J78" s="295">
        <v>0</v>
      </c>
      <c r="K78" s="295">
        <v>0</v>
      </c>
      <c r="L78" s="295">
        <v>0</v>
      </c>
      <c r="M78" s="295">
        <v>0</v>
      </c>
      <c r="N78" s="295">
        <v>0</v>
      </c>
      <c r="O78" s="295">
        <v>0</v>
      </c>
      <c r="P78" s="295">
        <v>0</v>
      </c>
      <c r="Q78" s="295">
        <v>0</v>
      </c>
      <c r="R78" s="295">
        <v>0</v>
      </c>
      <c r="S78" s="295">
        <v>0</v>
      </c>
      <c r="T78" s="295">
        <v>0</v>
      </c>
      <c r="U78" s="295">
        <v>0</v>
      </c>
      <c r="V78" s="295">
        <v>0</v>
      </c>
      <c r="W78" s="295">
        <v>0</v>
      </c>
      <c r="X78" s="295">
        <v>0</v>
      </c>
      <c r="Y78" s="295">
        <v>0</v>
      </c>
      <c r="Z78" s="295">
        <v>0</v>
      </c>
      <c r="AA78" s="295">
        <v>0</v>
      </c>
      <c r="AB78" s="295">
        <v>0</v>
      </c>
      <c r="AC78" s="295">
        <v>0</v>
      </c>
      <c r="AD78" s="295">
        <v>0</v>
      </c>
      <c r="AE78" s="295">
        <v>0</v>
      </c>
      <c r="AF78" s="295">
        <v>0</v>
      </c>
      <c r="AG78" s="295">
        <v>0</v>
      </c>
      <c r="AH78" s="295">
        <v>0</v>
      </c>
      <c r="AI78" s="295">
        <v>0</v>
      </c>
      <c r="AJ78" s="295">
        <v>0</v>
      </c>
      <c r="AK78" s="295">
        <v>0</v>
      </c>
      <c r="AL78" s="295">
        <v>0</v>
      </c>
      <c r="AM78" s="295">
        <v>0</v>
      </c>
      <c r="AN78" s="295">
        <v>0</v>
      </c>
      <c r="AO78" s="295">
        <v>0</v>
      </c>
      <c r="AP78" s="295">
        <v>0</v>
      </c>
      <c r="AQ78" s="295">
        <v>0</v>
      </c>
      <c r="AR78" s="295">
        <v>0</v>
      </c>
      <c r="AS78" s="295">
        <v>0</v>
      </c>
      <c r="AT78" s="295">
        <v>0</v>
      </c>
      <c r="AU78" s="295">
        <v>0</v>
      </c>
      <c r="AV78" s="295">
        <v>0</v>
      </c>
      <c r="AW78" s="295">
        <v>0</v>
      </c>
      <c r="AX78" s="295">
        <v>327.55238798494634</v>
      </c>
      <c r="AY78" s="295">
        <v>332.96157618850225</v>
      </c>
      <c r="AZ78" s="295">
        <v>370.70399761453416</v>
      </c>
      <c r="BA78" s="295">
        <v>435.15004775549505</v>
      </c>
      <c r="BB78" s="295">
        <v>444.3038828687632</v>
      </c>
      <c r="BC78" s="295">
        <v>447.73114371496513</v>
      </c>
      <c r="BD78" s="295">
        <v>442.69939547216262</v>
      </c>
      <c r="BE78" s="295">
        <v>446.09909242927745</v>
      </c>
      <c r="BF78" s="295">
        <v>447.42506635965702</v>
      </c>
      <c r="BG78" s="295">
        <v>458.47196458650848</v>
      </c>
      <c r="BH78" s="295">
        <v>500.46210254635957</v>
      </c>
      <c r="BI78" s="295">
        <v>500.03518371117877</v>
      </c>
      <c r="BJ78" s="295">
        <v>492.83872452281827</v>
      </c>
      <c r="BK78" s="295">
        <v>471.77827002047138</v>
      </c>
      <c r="BL78" s="295">
        <v>455.34636877029351</v>
      </c>
      <c r="BM78" s="295">
        <v>471.61146824445416</v>
      </c>
      <c r="BN78" s="295">
        <v>473.00026305365378</v>
      </c>
      <c r="BO78" s="295">
        <v>465.06076323996513</v>
      </c>
      <c r="BP78" s="295">
        <v>450.7350944649645</v>
      </c>
      <c r="BQ78" s="295">
        <v>0</v>
      </c>
      <c r="BR78" s="295">
        <v>0</v>
      </c>
      <c r="BS78" s="295">
        <v>0</v>
      </c>
      <c r="BT78" s="295">
        <v>0</v>
      </c>
      <c r="BU78" s="295">
        <v>0</v>
      </c>
      <c r="BV78" s="295">
        <v>0</v>
      </c>
      <c r="BW78" s="295">
        <v>0</v>
      </c>
      <c r="BX78" s="295">
        <v>0</v>
      </c>
      <c r="BY78" s="295">
        <v>0</v>
      </c>
      <c r="BZ78" s="295">
        <v>0</v>
      </c>
      <c r="CA78" s="295">
        <v>0</v>
      </c>
      <c r="CB78" s="295">
        <v>0</v>
      </c>
      <c r="CC78" s="296">
        <v>0</v>
      </c>
    </row>
    <row r="79" spans="1:81" s="269" customFormat="1" ht="26.25" customHeight="1" thickBot="1" x14ac:dyDescent="0.4">
      <c r="A79" s="326"/>
      <c r="B79" s="327" t="s">
        <v>579</v>
      </c>
      <c r="C79" s="328"/>
      <c r="D79" s="298" t="s">
        <v>439</v>
      </c>
      <c r="E79" s="298" t="s">
        <v>439</v>
      </c>
      <c r="F79" s="298" t="s">
        <v>439</v>
      </c>
      <c r="G79" s="298" t="s">
        <v>439</v>
      </c>
      <c r="H79" s="298" t="s">
        <v>439</v>
      </c>
      <c r="I79" s="298" t="s">
        <v>439</v>
      </c>
      <c r="J79" s="298" t="s">
        <v>439</v>
      </c>
      <c r="K79" s="298" t="s">
        <v>439</v>
      </c>
      <c r="L79" s="298" t="s">
        <v>439</v>
      </c>
      <c r="M79" s="298" t="s">
        <v>439</v>
      </c>
      <c r="N79" s="298" t="s">
        <v>439</v>
      </c>
      <c r="O79" s="298" t="s">
        <v>439</v>
      </c>
      <c r="P79" s="298" t="s">
        <v>439</v>
      </c>
      <c r="Q79" s="298" t="s">
        <v>439</v>
      </c>
      <c r="R79" s="298" t="s">
        <v>439</v>
      </c>
      <c r="S79" s="298" t="s">
        <v>439</v>
      </c>
      <c r="T79" s="298" t="s">
        <v>439</v>
      </c>
      <c r="U79" s="298" t="s">
        <v>439</v>
      </c>
      <c r="V79" s="298" t="s">
        <v>439</v>
      </c>
      <c r="W79" s="298" t="s">
        <v>439</v>
      </c>
      <c r="X79" s="298" t="s">
        <v>439</v>
      </c>
      <c r="Y79" s="298" t="s">
        <v>439</v>
      </c>
      <c r="Z79" s="298" t="s">
        <v>439</v>
      </c>
      <c r="AA79" s="298" t="s">
        <v>439</v>
      </c>
      <c r="AB79" s="298" t="s">
        <v>439</v>
      </c>
      <c r="AC79" s="298" t="s">
        <v>439</v>
      </c>
      <c r="AD79" s="298" t="s">
        <v>439</v>
      </c>
      <c r="AE79" s="298" t="s">
        <v>439</v>
      </c>
      <c r="AF79" s="298" t="s">
        <v>439</v>
      </c>
      <c r="AG79" s="298" t="s">
        <v>439</v>
      </c>
      <c r="AH79" s="298" t="s">
        <v>439</v>
      </c>
      <c r="AI79" s="298" t="s">
        <v>439</v>
      </c>
      <c r="AJ79" s="298" t="s">
        <v>439</v>
      </c>
      <c r="AK79" s="298" t="s">
        <v>439</v>
      </c>
      <c r="AL79" s="298" t="s">
        <v>439</v>
      </c>
      <c r="AM79" s="298" t="s">
        <v>439</v>
      </c>
      <c r="AN79" s="298" t="s">
        <v>439</v>
      </c>
      <c r="AO79" s="298" t="s">
        <v>439</v>
      </c>
      <c r="AP79" s="298" t="s">
        <v>439</v>
      </c>
      <c r="AQ79" s="298" t="s">
        <v>439</v>
      </c>
      <c r="AR79" s="298" t="s">
        <v>439</v>
      </c>
      <c r="AS79" s="298" t="s">
        <v>439</v>
      </c>
      <c r="AT79" s="298" t="s">
        <v>439</v>
      </c>
      <c r="AU79" s="298">
        <v>614.09130619191239</v>
      </c>
      <c r="AV79" s="298">
        <v>408.91466528818682</v>
      </c>
      <c r="AW79" s="298">
        <v>315.88660666770295</v>
      </c>
      <c r="AX79" s="298">
        <v>318.08338790274775</v>
      </c>
      <c r="AY79" s="298">
        <v>318.82736013118188</v>
      </c>
      <c r="AZ79" s="298">
        <v>312.85240872190775</v>
      </c>
      <c r="BA79" s="298">
        <v>325.11023563922078</v>
      </c>
      <c r="BB79" s="298">
        <v>340.55343812610744</v>
      </c>
      <c r="BC79" s="298">
        <v>394.5439662607522</v>
      </c>
      <c r="BD79" s="298">
        <v>437.59864764226734</v>
      </c>
      <c r="BE79" s="298">
        <v>479.84869184700943</v>
      </c>
      <c r="BF79" s="298">
        <v>359.54113621762866</v>
      </c>
      <c r="BG79" s="298">
        <v>403.61217355994245</v>
      </c>
      <c r="BH79" s="298">
        <v>156.75000135272973</v>
      </c>
      <c r="BI79" s="298">
        <v>186.92359362846713</v>
      </c>
      <c r="BJ79" s="298">
        <v>177.95907799065279</v>
      </c>
      <c r="BK79" s="298">
        <v>154.07922256056764</v>
      </c>
      <c r="BL79" s="298">
        <v>137.89590176235066</v>
      </c>
      <c r="BM79" s="298">
        <v>147.67745982468517</v>
      </c>
      <c r="BN79" s="298">
        <v>158.7420794512085</v>
      </c>
      <c r="BO79" s="298">
        <v>117.10362749931147</v>
      </c>
      <c r="BP79" s="298">
        <v>116.45577255766865</v>
      </c>
      <c r="BQ79" s="298">
        <v>0</v>
      </c>
      <c r="BR79" s="298">
        <v>0</v>
      </c>
      <c r="BS79" s="298">
        <v>0</v>
      </c>
      <c r="BT79" s="298">
        <v>0</v>
      </c>
      <c r="BU79" s="298">
        <v>0</v>
      </c>
      <c r="BV79" s="298">
        <v>0</v>
      </c>
      <c r="BW79" s="298">
        <v>0</v>
      </c>
      <c r="BX79" s="298">
        <v>0</v>
      </c>
      <c r="BY79" s="298">
        <v>0</v>
      </c>
      <c r="BZ79" s="298">
        <v>0</v>
      </c>
      <c r="CA79" s="298">
        <v>0</v>
      </c>
      <c r="CB79" s="298">
        <v>0</v>
      </c>
      <c r="CC79" s="299">
        <v>0</v>
      </c>
    </row>
    <row r="80" spans="1:81" ht="40.5" customHeight="1" x14ac:dyDescent="0.4">
      <c r="A80" s="302"/>
      <c r="B80" s="330" t="s">
        <v>583</v>
      </c>
      <c r="C80" s="304"/>
      <c r="D80" s="305" t="s">
        <v>474</v>
      </c>
      <c r="E80" s="305" t="s">
        <v>475</v>
      </c>
      <c r="F80" s="305" t="s">
        <v>476</v>
      </c>
      <c r="G80" s="305" t="s">
        <v>477</v>
      </c>
      <c r="H80" s="305" t="s">
        <v>478</v>
      </c>
      <c r="I80" s="305" t="s">
        <v>479</v>
      </c>
      <c r="J80" s="305" t="s">
        <v>480</v>
      </c>
      <c r="K80" s="305" t="s">
        <v>481</v>
      </c>
      <c r="L80" s="305" t="s">
        <v>482</v>
      </c>
      <c r="M80" s="305" t="s">
        <v>483</v>
      </c>
      <c r="N80" s="305" t="s">
        <v>484</v>
      </c>
      <c r="O80" s="305" t="s">
        <v>485</v>
      </c>
      <c r="P80" s="305" t="s">
        <v>486</v>
      </c>
      <c r="Q80" s="305" t="s">
        <v>487</v>
      </c>
      <c r="R80" s="305" t="s">
        <v>488</v>
      </c>
      <c r="S80" s="305" t="s">
        <v>489</v>
      </c>
      <c r="T80" s="305" t="s">
        <v>490</v>
      </c>
      <c r="U80" s="305" t="s">
        <v>491</v>
      </c>
      <c r="V80" s="305" t="s">
        <v>492</v>
      </c>
      <c r="W80" s="305" t="s">
        <v>493</v>
      </c>
      <c r="X80" s="305" t="s">
        <v>494</v>
      </c>
      <c r="Y80" s="305" t="s">
        <v>495</v>
      </c>
      <c r="Z80" s="305" t="s">
        <v>496</v>
      </c>
      <c r="AA80" s="305" t="s">
        <v>497</v>
      </c>
      <c r="AB80" s="305" t="s">
        <v>498</v>
      </c>
      <c r="AC80" s="305" t="s">
        <v>499</v>
      </c>
      <c r="AD80" s="305" t="s">
        <v>500</v>
      </c>
      <c r="AE80" s="305" t="s">
        <v>501</v>
      </c>
      <c r="AF80" s="305" t="s">
        <v>502</v>
      </c>
      <c r="AG80" s="305" t="s">
        <v>503</v>
      </c>
      <c r="AH80" s="305" t="s">
        <v>504</v>
      </c>
      <c r="AI80" s="305" t="s">
        <v>505</v>
      </c>
      <c r="AJ80" s="305" t="s">
        <v>506</v>
      </c>
      <c r="AK80" s="305" t="s">
        <v>507</v>
      </c>
      <c r="AL80" s="305" t="s">
        <v>508</v>
      </c>
      <c r="AM80" s="305" t="s">
        <v>509</v>
      </c>
      <c r="AN80" s="305" t="s">
        <v>510</v>
      </c>
      <c r="AO80" s="305" t="s">
        <v>511</v>
      </c>
      <c r="AP80" s="305" t="s">
        <v>512</v>
      </c>
      <c r="AQ80" s="305" t="s">
        <v>513</v>
      </c>
      <c r="AR80" s="305" t="s">
        <v>514</v>
      </c>
      <c r="AS80" s="305" t="s">
        <v>515</v>
      </c>
      <c r="AT80" s="305" t="s">
        <v>516</v>
      </c>
      <c r="AU80" s="305" t="s">
        <v>517</v>
      </c>
      <c r="AV80" s="305" t="s">
        <v>518</v>
      </c>
      <c r="AW80" s="305" t="s">
        <v>519</v>
      </c>
      <c r="AX80" s="305" t="s">
        <v>520</v>
      </c>
      <c r="AY80" s="305" t="s">
        <v>521</v>
      </c>
      <c r="AZ80" s="305" t="s">
        <v>522</v>
      </c>
      <c r="BA80" s="305" t="s">
        <v>523</v>
      </c>
      <c r="BB80" s="305" t="s">
        <v>524</v>
      </c>
      <c r="BC80" s="305" t="s">
        <v>525</v>
      </c>
      <c r="BD80" s="305" t="s">
        <v>526</v>
      </c>
      <c r="BE80" s="305" t="s">
        <v>527</v>
      </c>
      <c r="BF80" s="305" t="s">
        <v>528</v>
      </c>
      <c r="BG80" s="305" t="s">
        <v>529</v>
      </c>
      <c r="BH80" s="305" t="s">
        <v>530</v>
      </c>
      <c r="BI80" s="305" t="s">
        <v>531</v>
      </c>
      <c r="BJ80" s="305" t="s">
        <v>532</v>
      </c>
      <c r="BK80" s="305" t="s">
        <v>533</v>
      </c>
      <c r="BL80" s="305" t="s">
        <v>534</v>
      </c>
      <c r="BM80" s="305" t="s">
        <v>535</v>
      </c>
      <c r="BN80" s="305" t="s">
        <v>536</v>
      </c>
      <c r="BO80" s="305" t="s">
        <v>537</v>
      </c>
      <c r="BP80" s="305" t="s">
        <v>538</v>
      </c>
      <c r="BQ80" s="305" t="s">
        <v>539</v>
      </c>
      <c r="BR80" s="305" t="s">
        <v>540</v>
      </c>
      <c r="BS80" s="305" t="s">
        <v>541</v>
      </c>
      <c r="BT80" s="305" t="s">
        <v>542</v>
      </c>
      <c r="BU80" s="305" t="s">
        <v>543</v>
      </c>
      <c r="BV80" s="305" t="s">
        <v>544</v>
      </c>
      <c r="BW80" s="305" t="s">
        <v>545</v>
      </c>
      <c r="BX80" s="305" t="s">
        <v>546</v>
      </c>
      <c r="BY80" s="305" t="s">
        <v>547</v>
      </c>
      <c r="BZ80" s="305" t="s">
        <v>548</v>
      </c>
      <c r="CA80" s="305" t="s">
        <v>549</v>
      </c>
      <c r="CB80" s="305" t="s">
        <v>550</v>
      </c>
      <c r="CC80" s="306" t="s">
        <v>551</v>
      </c>
    </row>
    <row r="81" spans="1:81" s="196" customFormat="1" ht="26.25" customHeight="1" x14ac:dyDescent="0.4">
      <c r="A81" s="329"/>
      <c r="B81" s="63" t="s">
        <v>129</v>
      </c>
      <c r="D81" s="292">
        <v>0</v>
      </c>
      <c r="E81" s="292">
        <v>0</v>
      </c>
      <c r="F81" s="292">
        <v>0</v>
      </c>
      <c r="G81" s="292">
        <v>0</v>
      </c>
      <c r="H81" s="292">
        <v>0</v>
      </c>
      <c r="I81" s="292">
        <v>0</v>
      </c>
      <c r="J81" s="292">
        <v>0</v>
      </c>
      <c r="K81" s="292">
        <v>0</v>
      </c>
      <c r="L81" s="292">
        <v>0</v>
      </c>
      <c r="M81" s="292">
        <v>0</v>
      </c>
      <c r="N81" s="292">
        <v>0</v>
      </c>
      <c r="O81" s="292">
        <v>0</v>
      </c>
      <c r="P81" s="292">
        <v>0</v>
      </c>
      <c r="Q81" s="292">
        <v>0</v>
      </c>
      <c r="R81" s="292">
        <v>0</v>
      </c>
      <c r="S81" s="292">
        <v>0</v>
      </c>
      <c r="T81" s="292">
        <v>0</v>
      </c>
      <c r="U81" s="292">
        <v>0</v>
      </c>
      <c r="V81" s="292">
        <v>0</v>
      </c>
      <c r="W81" s="292">
        <v>0</v>
      </c>
      <c r="X81" s="292">
        <v>0</v>
      </c>
      <c r="Y81" s="292">
        <v>0</v>
      </c>
      <c r="Z81" s="292">
        <v>0</v>
      </c>
      <c r="AA81" s="292">
        <v>0</v>
      </c>
      <c r="AB81" s="292">
        <v>0</v>
      </c>
      <c r="AC81" s="292">
        <v>0</v>
      </c>
      <c r="AD81" s="292">
        <v>0</v>
      </c>
      <c r="AE81" s="292">
        <v>0</v>
      </c>
      <c r="AF81" s="292">
        <v>0</v>
      </c>
      <c r="AG81" s="292">
        <v>0</v>
      </c>
      <c r="AH81" s="292">
        <v>5460</v>
      </c>
      <c r="AI81" s="292">
        <v>5396</v>
      </c>
      <c r="AJ81" s="292">
        <v>5800</v>
      </c>
      <c r="AK81" s="292">
        <v>6555</v>
      </c>
      <c r="AL81" s="292">
        <v>6950</v>
      </c>
      <c r="AM81" s="292">
        <v>7020</v>
      </c>
      <c r="AN81" s="292">
        <v>7230</v>
      </c>
      <c r="AO81" s="292">
        <v>7020</v>
      </c>
      <c r="AP81" s="292">
        <v>7050</v>
      </c>
      <c r="AQ81" s="292">
        <v>6875</v>
      </c>
      <c r="AR81" s="292">
        <v>5143</v>
      </c>
      <c r="AS81" s="292">
        <v>5201</v>
      </c>
      <c r="AT81" s="292">
        <v>6726</v>
      </c>
      <c r="AU81" s="292">
        <v>6367</v>
      </c>
      <c r="AV81" s="292">
        <v>6704</v>
      </c>
      <c r="AW81" s="292">
        <v>5466</v>
      </c>
      <c r="AX81" s="292">
        <v>5615</v>
      </c>
      <c r="AY81" s="292">
        <v>5690</v>
      </c>
      <c r="AZ81" s="292">
        <v>5618</v>
      </c>
      <c r="BA81" s="292">
        <v>5479</v>
      </c>
      <c r="BB81" s="292">
        <v>5306</v>
      </c>
      <c r="BC81" s="292">
        <v>5051</v>
      </c>
      <c r="BD81" s="292">
        <v>4761</v>
      </c>
      <c r="BE81" s="292">
        <v>4664</v>
      </c>
      <c r="BF81" s="292">
        <v>4625</v>
      </c>
      <c r="BG81" s="292">
        <v>4693</v>
      </c>
      <c r="BH81" s="292">
        <v>4915</v>
      </c>
      <c r="BI81" s="292">
        <v>5029</v>
      </c>
      <c r="BJ81" s="292">
        <v>5080</v>
      </c>
      <c r="BK81" s="292">
        <v>5068</v>
      </c>
      <c r="BL81" s="292">
        <v>5158</v>
      </c>
      <c r="BM81" s="292">
        <v>5571</v>
      </c>
      <c r="BN81" s="292">
        <v>5805</v>
      </c>
      <c r="BO81" s="292">
        <v>5874</v>
      </c>
      <c r="BP81" s="292">
        <v>5911</v>
      </c>
      <c r="BQ81" s="292">
        <v>0</v>
      </c>
      <c r="BR81" s="292">
        <v>0</v>
      </c>
      <c r="BS81" s="292">
        <v>0</v>
      </c>
      <c r="BT81" s="292">
        <v>0</v>
      </c>
      <c r="BU81" s="292">
        <v>0</v>
      </c>
      <c r="BV81" s="292">
        <v>0</v>
      </c>
      <c r="BW81" s="292">
        <v>0</v>
      </c>
      <c r="BX81" s="292">
        <v>0</v>
      </c>
      <c r="BY81" s="292">
        <v>0</v>
      </c>
      <c r="BZ81" s="292">
        <v>0</v>
      </c>
      <c r="CA81" s="292">
        <v>0</v>
      </c>
      <c r="CB81" s="292">
        <v>0</v>
      </c>
      <c r="CC81" s="293">
        <v>0</v>
      </c>
    </row>
    <row r="82" spans="1:81" ht="26.25" customHeight="1" x14ac:dyDescent="0.4">
      <c r="A82" s="60"/>
      <c r="B82" s="49" t="s">
        <v>558</v>
      </c>
      <c r="BX82" s="151"/>
      <c r="BY82" s="151"/>
      <c r="BZ82" s="151"/>
      <c r="CA82" s="151"/>
      <c r="CB82" s="151"/>
      <c r="CC82" s="174"/>
    </row>
    <row r="83" spans="1:81" x14ac:dyDescent="0.4">
      <c r="A83" s="325"/>
      <c r="B83" s="59" t="s">
        <v>559</v>
      </c>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v>368</v>
      </c>
      <c r="BM83" s="295">
        <v>597</v>
      </c>
      <c r="BN83" s="295">
        <v>647</v>
      </c>
      <c r="BO83" s="295">
        <v>691</v>
      </c>
      <c r="BP83" s="295">
        <v>733</v>
      </c>
      <c r="BQ83" s="295">
        <v>0</v>
      </c>
      <c r="BR83" s="295">
        <v>0</v>
      </c>
      <c r="BS83" s="295">
        <v>0</v>
      </c>
      <c r="BT83" s="295">
        <v>0</v>
      </c>
      <c r="BU83" s="295">
        <v>0</v>
      </c>
      <c r="BV83" s="295">
        <v>0</v>
      </c>
      <c r="BW83" s="295">
        <v>0</v>
      </c>
      <c r="BX83" s="295">
        <v>0</v>
      </c>
      <c r="BY83" s="295">
        <v>0</v>
      </c>
      <c r="BZ83" s="295">
        <v>0</v>
      </c>
      <c r="CA83" s="295">
        <v>0</v>
      </c>
      <c r="CB83" s="295">
        <v>0</v>
      </c>
      <c r="CC83" s="296">
        <v>0</v>
      </c>
    </row>
    <row r="84" spans="1:81" x14ac:dyDescent="0.4">
      <c r="A84" s="325"/>
      <c r="B84" s="59" t="s">
        <v>26</v>
      </c>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v>1147</v>
      </c>
      <c r="BM84" s="295">
        <v>1215</v>
      </c>
      <c r="BN84" s="295">
        <v>1266</v>
      </c>
      <c r="BO84" s="295">
        <v>1286</v>
      </c>
      <c r="BP84" s="295">
        <v>1294</v>
      </c>
      <c r="BQ84" s="295">
        <v>0</v>
      </c>
      <c r="BR84" s="295">
        <v>0</v>
      </c>
      <c r="BS84" s="295">
        <v>0</v>
      </c>
      <c r="BT84" s="295">
        <v>0</v>
      </c>
      <c r="BU84" s="295">
        <v>0</v>
      </c>
      <c r="BV84" s="295">
        <v>0</v>
      </c>
      <c r="BW84" s="295">
        <v>0</v>
      </c>
      <c r="BX84" s="295">
        <v>0</v>
      </c>
      <c r="BY84" s="295">
        <v>0</v>
      </c>
      <c r="BZ84" s="295">
        <v>0</v>
      </c>
      <c r="CA84" s="295">
        <v>0</v>
      </c>
      <c r="CB84" s="295">
        <v>0</v>
      </c>
      <c r="CC84" s="296">
        <v>0</v>
      </c>
    </row>
    <row r="85" spans="1:81" x14ac:dyDescent="0.4">
      <c r="A85" s="325"/>
      <c r="B85" s="59" t="s">
        <v>560</v>
      </c>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v>647</v>
      </c>
      <c r="BM85" s="295">
        <v>625</v>
      </c>
      <c r="BN85" s="295">
        <v>581</v>
      </c>
      <c r="BO85" s="295">
        <v>517</v>
      </c>
      <c r="BP85" s="295">
        <v>468</v>
      </c>
      <c r="BQ85" s="295">
        <v>0</v>
      </c>
      <c r="BR85" s="295">
        <v>0</v>
      </c>
      <c r="BS85" s="295">
        <v>0</v>
      </c>
      <c r="BT85" s="295">
        <v>0</v>
      </c>
      <c r="BU85" s="295">
        <v>0</v>
      </c>
      <c r="BV85" s="295">
        <v>0</v>
      </c>
      <c r="BW85" s="295">
        <v>0</v>
      </c>
      <c r="BX85" s="295">
        <v>0</v>
      </c>
      <c r="BY85" s="295">
        <v>0</v>
      </c>
      <c r="BZ85" s="295">
        <v>0</v>
      </c>
      <c r="CA85" s="295">
        <v>0</v>
      </c>
      <c r="CB85" s="295">
        <v>0</v>
      </c>
      <c r="CC85" s="296">
        <v>0</v>
      </c>
    </row>
    <row r="86" spans="1:81" x14ac:dyDescent="0.4">
      <c r="A86" s="325"/>
      <c r="B86" s="59" t="s">
        <v>438</v>
      </c>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95"/>
      <c r="BL86" s="295">
        <v>96</v>
      </c>
      <c r="BM86" s="295">
        <v>109</v>
      </c>
      <c r="BN86" s="295">
        <v>126</v>
      </c>
      <c r="BO86" s="295">
        <v>139</v>
      </c>
      <c r="BP86" s="295">
        <v>154</v>
      </c>
      <c r="BQ86" s="295">
        <v>0</v>
      </c>
      <c r="BR86" s="295">
        <v>0</v>
      </c>
      <c r="BS86" s="295">
        <v>0</v>
      </c>
      <c r="BT86" s="295">
        <v>0</v>
      </c>
      <c r="BU86" s="295">
        <v>0</v>
      </c>
      <c r="BV86" s="295">
        <v>0</v>
      </c>
      <c r="BW86" s="295">
        <v>0</v>
      </c>
      <c r="BX86" s="295">
        <v>0</v>
      </c>
      <c r="BY86" s="295">
        <v>0</v>
      </c>
      <c r="BZ86" s="295">
        <v>0</v>
      </c>
      <c r="CA86" s="295">
        <v>0</v>
      </c>
      <c r="CB86" s="295">
        <v>0</v>
      </c>
      <c r="CC86" s="296">
        <v>0</v>
      </c>
    </row>
    <row r="87" spans="1:81" x14ac:dyDescent="0.4">
      <c r="A87" s="325"/>
      <c r="B87" s="59" t="s">
        <v>561</v>
      </c>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v>170</v>
      </c>
      <c r="BM87" s="295">
        <v>176</v>
      </c>
      <c r="BN87" s="295">
        <v>175</v>
      </c>
      <c r="BO87" s="295">
        <v>161</v>
      </c>
      <c r="BP87" s="295">
        <v>137</v>
      </c>
      <c r="BQ87" s="295">
        <v>0</v>
      </c>
      <c r="BR87" s="295">
        <v>0</v>
      </c>
      <c r="BS87" s="295">
        <v>0</v>
      </c>
      <c r="BT87" s="295">
        <v>0</v>
      </c>
      <c r="BU87" s="295">
        <v>0</v>
      </c>
      <c r="BV87" s="295">
        <v>0</v>
      </c>
      <c r="BW87" s="295">
        <v>0</v>
      </c>
      <c r="BX87" s="295">
        <v>0</v>
      </c>
      <c r="BY87" s="295">
        <v>0</v>
      </c>
      <c r="BZ87" s="295">
        <v>0</v>
      </c>
      <c r="CA87" s="295">
        <v>0</v>
      </c>
      <c r="CB87" s="295">
        <v>0</v>
      </c>
      <c r="CC87" s="296">
        <v>0</v>
      </c>
    </row>
    <row r="88" spans="1:81" ht="26.25" customHeight="1" x14ac:dyDescent="0.4">
      <c r="A88" s="325"/>
      <c r="B88" s="59" t="s">
        <v>562</v>
      </c>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v>1928</v>
      </c>
      <c r="BM88" s="295">
        <v>1939</v>
      </c>
      <c r="BN88" s="295">
        <v>1936</v>
      </c>
      <c r="BO88" s="295">
        <v>1900</v>
      </c>
      <c r="BP88" s="295">
        <v>1817</v>
      </c>
      <c r="BQ88" s="295">
        <v>0</v>
      </c>
      <c r="BR88" s="295">
        <v>0</v>
      </c>
      <c r="BS88" s="295">
        <v>0</v>
      </c>
      <c r="BT88" s="295">
        <v>0</v>
      </c>
      <c r="BU88" s="295">
        <v>0</v>
      </c>
      <c r="BV88" s="295">
        <v>0</v>
      </c>
      <c r="BW88" s="295">
        <v>0</v>
      </c>
      <c r="BX88" s="295">
        <v>0</v>
      </c>
      <c r="BY88" s="295">
        <v>0</v>
      </c>
      <c r="BZ88" s="295">
        <v>0</v>
      </c>
      <c r="CA88" s="295">
        <v>0</v>
      </c>
      <c r="CB88" s="295">
        <v>0</v>
      </c>
      <c r="CC88" s="296">
        <v>0</v>
      </c>
    </row>
    <row r="89" spans="1:81" x14ac:dyDescent="0.4">
      <c r="A89" s="325"/>
      <c r="B89" s="59" t="s">
        <v>440</v>
      </c>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295"/>
      <c r="AO89" s="295"/>
      <c r="AP89" s="295"/>
      <c r="AQ89" s="295"/>
      <c r="AR89" s="295"/>
      <c r="AS89" s="295"/>
      <c r="AT89" s="295"/>
      <c r="AU89" s="295"/>
      <c r="AV89" s="295"/>
      <c r="AW89" s="295"/>
      <c r="AX89" s="295"/>
      <c r="AY89" s="295"/>
      <c r="AZ89" s="295"/>
      <c r="BA89" s="295"/>
      <c r="BB89" s="295"/>
      <c r="BC89" s="295"/>
      <c r="BD89" s="295"/>
      <c r="BE89" s="295"/>
      <c r="BF89" s="295"/>
      <c r="BG89" s="295"/>
      <c r="BH89" s="295"/>
      <c r="BI89" s="295"/>
      <c r="BJ89" s="295"/>
      <c r="BK89" s="295"/>
      <c r="BL89" s="295">
        <v>29</v>
      </c>
      <c r="BM89" s="295">
        <v>33</v>
      </c>
      <c r="BN89" s="295">
        <v>40</v>
      </c>
      <c r="BO89" s="295">
        <v>44</v>
      </c>
      <c r="BP89" s="295">
        <v>52</v>
      </c>
      <c r="BQ89" s="295">
        <v>0</v>
      </c>
      <c r="BR89" s="295">
        <v>0</v>
      </c>
      <c r="BS89" s="295">
        <v>0</v>
      </c>
      <c r="BT89" s="295">
        <v>0</v>
      </c>
      <c r="BU89" s="295">
        <v>0</v>
      </c>
      <c r="BV89" s="295">
        <v>0</v>
      </c>
      <c r="BW89" s="295">
        <v>0</v>
      </c>
      <c r="BX89" s="295">
        <v>0</v>
      </c>
      <c r="BY89" s="295">
        <v>0</v>
      </c>
      <c r="BZ89" s="295">
        <v>0</v>
      </c>
      <c r="CA89" s="295">
        <v>0</v>
      </c>
      <c r="CB89" s="295">
        <v>0</v>
      </c>
      <c r="CC89" s="296">
        <v>0</v>
      </c>
    </row>
    <row r="90" spans="1:81" x14ac:dyDescent="0.4">
      <c r="A90" s="325"/>
      <c r="B90" s="59" t="s">
        <v>563</v>
      </c>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v>8</v>
      </c>
      <c r="BM90" s="295">
        <v>9</v>
      </c>
      <c r="BN90" s="295">
        <v>9</v>
      </c>
      <c r="BO90" s="295">
        <v>9</v>
      </c>
      <c r="BP90" s="295">
        <v>9</v>
      </c>
      <c r="BQ90" s="295">
        <v>0</v>
      </c>
      <c r="BR90" s="295">
        <v>0</v>
      </c>
      <c r="BS90" s="295">
        <v>0</v>
      </c>
      <c r="BT90" s="295">
        <v>0</v>
      </c>
      <c r="BU90" s="295">
        <v>0</v>
      </c>
      <c r="BV90" s="295">
        <v>0</v>
      </c>
      <c r="BW90" s="295">
        <v>0</v>
      </c>
      <c r="BX90" s="295">
        <v>0</v>
      </c>
      <c r="BY90" s="295">
        <v>0</v>
      </c>
      <c r="BZ90" s="295">
        <v>0</v>
      </c>
      <c r="CA90" s="295">
        <v>0</v>
      </c>
      <c r="CB90" s="295">
        <v>0</v>
      </c>
      <c r="CC90" s="296">
        <v>0</v>
      </c>
    </row>
    <row r="91" spans="1:81" x14ac:dyDescent="0.4">
      <c r="A91" s="325"/>
      <c r="B91" s="59" t="s">
        <v>33</v>
      </c>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v>433</v>
      </c>
      <c r="BM91" s="295">
        <v>444</v>
      </c>
      <c r="BN91" s="295">
        <v>453</v>
      </c>
      <c r="BO91" s="295">
        <v>460</v>
      </c>
      <c r="BP91" s="295">
        <v>496</v>
      </c>
      <c r="BQ91" s="295">
        <v>0</v>
      </c>
      <c r="BR91" s="295">
        <v>0</v>
      </c>
      <c r="BS91" s="295">
        <v>0</v>
      </c>
      <c r="BT91" s="295">
        <v>0</v>
      </c>
      <c r="BU91" s="295">
        <v>0</v>
      </c>
      <c r="BV91" s="295">
        <v>0</v>
      </c>
      <c r="BW91" s="295">
        <v>0</v>
      </c>
      <c r="BX91" s="295">
        <v>0</v>
      </c>
      <c r="BY91" s="295">
        <v>0</v>
      </c>
      <c r="BZ91" s="295">
        <v>0</v>
      </c>
      <c r="CA91" s="295">
        <v>0</v>
      </c>
      <c r="CB91" s="295">
        <v>0</v>
      </c>
      <c r="CC91" s="296">
        <v>0</v>
      </c>
    </row>
    <row r="92" spans="1:81" x14ac:dyDescent="0.4">
      <c r="A92" s="325"/>
      <c r="B92" s="59" t="s">
        <v>564</v>
      </c>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v>332</v>
      </c>
      <c r="BM92" s="295">
        <v>424</v>
      </c>
      <c r="BN92" s="295">
        <v>571</v>
      </c>
      <c r="BO92" s="295">
        <v>667</v>
      </c>
      <c r="BP92" s="295">
        <v>751</v>
      </c>
      <c r="BQ92" s="295">
        <v>0</v>
      </c>
      <c r="BR92" s="295">
        <v>0</v>
      </c>
      <c r="BS92" s="295">
        <v>0</v>
      </c>
      <c r="BT92" s="295">
        <v>0</v>
      </c>
      <c r="BU92" s="295">
        <v>0</v>
      </c>
      <c r="BV92" s="295">
        <v>0</v>
      </c>
      <c r="BW92" s="295">
        <v>0</v>
      </c>
      <c r="BX92" s="295">
        <v>0</v>
      </c>
      <c r="BY92" s="295">
        <v>0</v>
      </c>
      <c r="BZ92" s="295">
        <v>0</v>
      </c>
      <c r="CA92" s="295">
        <v>0</v>
      </c>
      <c r="CB92" s="295">
        <v>0</v>
      </c>
      <c r="CC92" s="296">
        <v>0</v>
      </c>
    </row>
    <row r="93" spans="1:81" ht="26.25" customHeight="1" x14ac:dyDescent="0.4">
      <c r="A93" s="325"/>
      <c r="B93" s="49" t="s">
        <v>565</v>
      </c>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v>3013</v>
      </c>
      <c r="AS93" s="295">
        <v>2979</v>
      </c>
      <c r="AT93" s="295">
        <v>3735</v>
      </c>
      <c r="AU93" s="295">
        <v>3159</v>
      </c>
      <c r="AV93" s="295">
        <v>2996</v>
      </c>
      <c r="AW93" s="295">
        <v>2838</v>
      </c>
      <c r="AX93" s="295">
        <v>2801</v>
      </c>
      <c r="AY93" s="295">
        <v>2769</v>
      </c>
      <c r="AZ93" s="295">
        <v>2692</v>
      </c>
      <c r="BA93" s="295">
        <v>2623</v>
      </c>
      <c r="BB93" s="295">
        <v>2567</v>
      </c>
      <c r="BC93" s="295">
        <v>2471</v>
      </c>
      <c r="BD93" s="295">
        <v>2387</v>
      </c>
      <c r="BE93" s="295">
        <v>2371</v>
      </c>
      <c r="BF93" s="295">
        <v>2357</v>
      </c>
      <c r="BG93" s="295">
        <v>2335</v>
      </c>
      <c r="BH93" s="295">
        <v>2442</v>
      </c>
      <c r="BI93" s="295">
        <v>2426</v>
      </c>
      <c r="BJ93" s="295">
        <v>2510</v>
      </c>
      <c r="BK93" s="295">
        <v>2535</v>
      </c>
      <c r="BL93" s="295">
        <v>2592</v>
      </c>
      <c r="BM93" s="295">
        <v>2631</v>
      </c>
      <c r="BN93" s="295">
        <v>2633</v>
      </c>
      <c r="BO93" s="295">
        <v>2620</v>
      </c>
      <c r="BP93" s="295">
        <v>2544</v>
      </c>
      <c r="BQ93" s="295">
        <v>0</v>
      </c>
      <c r="BR93" s="295">
        <v>0</v>
      </c>
      <c r="BS93" s="295">
        <v>0</v>
      </c>
      <c r="BT93" s="295">
        <v>0</v>
      </c>
      <c r="BU93" s="295">
        <v>0</v>
      </c>
      <c r="BV93" s="295">
        <v>0</v>
      </c>
      <c r="BW93" s="295">
        <v>0</v>
      </c>
      <c r="BX93" s="295">
        <v>0</v>
      </c>
      <c r="BY93" s="295">
        <v>0</v>
      </c>
      <c r="BZ93" s="295">
        <v>0</v>
      </c>
      <c r="CA93" s="295">
        <v>0</v>
      </c>
      <c r="CB93" s="295">
        <v>0</v>
      </c>
      <c r="CC93" s="296">
        <v>0</v>
      </c>
    </row>
    <row r="94" spans="1:81" x14ac:dyDescent="0.4">
      <c r="A94" s="325"/>
      <c r="B94" s="49" t="s">
        <v>566</v>
      </c>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295"/>
      <c r="AP94" s="295"/>
      <c r="AQ94" s="295"/>
      <c r="AR94" s="295">
        <v>2131</v>
      </c>
      <c r="AS94" s="295">
        <v>2221</v>
      </c>
      <c r="AT94" s="295">
        <v>2991</v>
      </c>
      <c r="AU94" s="295">
        <v>3209</v>
      </c>
      <c r="AV94" s="295">
        <v>3708</v>
      </c>
      <c r="AW94" s="295">
        <v>2628</v>
      </c>
      <c r="AX94" s="295">
        <v>2814</v>
      </c>
      <c r="AY94" s="295">
        <v>2921</v>
      </c>
      <c r="AZ94" s="295">
        <v>2927</v>
      </c>
      <c r="BA94" s="295">
        <v>2856</v>
      </c>
      <c r="BB94" s="295">
        <v>2740</v>
      </c>
      <c r="BC94" s="295">
        <v>2580</v>
      </c>
      <c r="BD94" s="295">
        <v>2374</v>
      </c>
      <c r="BE94" s="295">
        <v>2293</v>
      </c>
      <c r="BF94" s="295">
        <v>2268</v>
      </c>
      <c r="BG94" s="295">
        <v>2358</v>
      </c>
      <c r="BH94" s="295">
        <v>2473</v>
      </c>
      <c r="BI94" s="295">
        <v>2603</v>
      </c>
      <c r="BJ94" s="295">
        <v>2570</v>
      </c>
      <c r="BK94" s="295">
        <v>2533</v>
      </c>
      <c r="BL94" s="295">
        <v>2566</v>
      </c>
      <c r="BM94" s="295">
        <v>2940</v>
      </c>
      <c r="BN94" s="295">
        <v>3172</v>
      </c>
      <c r="BO94" s="295">
        <v>3254</v>
      </c>
      <c r="BP94" s="295">
        <v>3368</v>
      </c>
      <c r="BQ94" s="295">
        <v>0</v>
      </c>
      <c r="BR94" s="295">
        <v>0</v>
      </c>
      <c r="BS94" s="295">
        <v>0</v>
      </c>
      <c r="BT94" s="295">
        <v>0</v>
      </c>
      <c r="BU94" s="295">
        <v>0</v>
      </c>
      <c r="BV94" s="295">
        <v>0</v>
      </c>
      <c r="BW94" s="295">
        <v>0</v>
      </c>
      <c r="BX94" s="295">
        <v>0</v>
      </c>
      <c r="BY94" s="295">
        <v>0</v>
      </c>
      <c r="BZ94" s="295">
        <v>0</v>
      </c>
      <c r="CA94" s="295">
        <v>0</v>
      </c>
      <c r="CB94" s="295">
        <v>0</v>
      </c>
      <c r="CC94" s="296">
        <v>0</v>
      </c>
    </row>
    <row r="95" spans="1:81" ht="26.25" customHeight="1" x14ac:dyDescent="0.4">
      <c r="A95" s="60"/>
      <c r="B95" s="49" t="s">
        <v>567</v>
      </c>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295"/>
      <c r="AP95" s="295"/>
      <c r="AQ95" s="295"/>
      <c r="AR95" s="295"/>
      <c r="AS95" s="295"/>
      <c r="AT95" s="295"/>
      <c r="AU95" s="295"/>
      <c r="AV95" s="295"/>
      <c r="AW95" s="295"/>
      <c r="AX95" s="295"/>
      <c r="AY95" s="295"/>
      <c r="AZ95" s="295"/>
      <c r="BA95" s="295"/>
      <c r="BB95" s="295"/>
      <c r="BC95" s="295"/>
      <c r="BD95" s="295"/>
      <c r="BE95" s="295"/>
      <c r="BF95" s="295"/>
      <c r="BG95" s="295"/>
      <c r="BH95" s="295"/>
      <c r="BI95" s="295"/>
      <c r="BJ95" s="295"/>
      <c r="BK95" s="295"/>
      <c r="BL95" s="295"/>
      <c r="BM95" s="295"/>
      <c r="BN95" s="295"/>
      <c r="BO95" s="295"/>
      <c r="BP95" s="295"/>
      <c r="BQ95" s="295"/>
      <c r="BR95" s="295"/>
      <c r="BS95" s="295"/>
      <c r="BT95" s="295"/>
      <c r="BU95" s="295"/>
      <c r="BV95" s="295"/>
      <c r="BW95" s="295"/>
      <c r="BX95" s="295"/>
      <c r="BY95" s="295"/>
      <c r="BZ95" s="295"/>
      <c r="CA95" s="295"/>
      <c r="CB95" s="295"/>
      <c r="CC95" s="296"/>
    </row>
    <row r="96" spans="1:81" x14ac:dyDescent="0.4">
      <c r="A96" s="325"/>
      <c r="B96" s="59" t="s">
        <v>568</v>
      </c>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v>3013</v>
      </c>
      <c r="AS96" s="295">
        <v>2979</v>
      </c>
      <c r="AT96" s="295">
        <v>3735</v>
      </c>
      <c r="AU96" s="295">
        <v>3159</v>
      </c>
      <c r="AV96" s="295">
        <v>2996</v>
      </c>
      <c r="AW96" s="295">
        <v>2838</v>
      </c>
      <c r="AX96" s="295">
        <v>2801</v>
      </c>
      <c r="AY96" s="295">
        <v>2769</v>
      </c>
      <c r="AZ96" s="295">
        <v>2692</v>
      </c>
      <c r="BA96" s="295">
        <v>2623</v>
      </c>
      <c r="BB96" s="295">
        <v>2567</v>
      </c>
      <c r="BC96" s="295">
        <v>2471</v>
      </c>
      <c r="BD96" s="295">
        <v>2387</v>
      </c>
      <c r="BE96" s="295">
        <v>2371</v>
      </c>
      <c r="BF96" s="295">
        <v>2357</v>
      </c>
      <c r="BG96" s="295">
        <v>2335</v>
      </c>
      <c r="BH96" s="295">
        <v>2442</v>
      </c>
      <c r="BI96" s="295">
        <v>2426</v>
      </c>
      <c r="BJ96" s="295">
        <v>2510</v>
      </c>
      <c r="BK96" s="295">
        <v>2535</v>
      </c>
      <c r="BL96" s="295">
        <v>2592</v>
      </c>
      <c r="BM96" s="295">
        <v>2631</v>
      </c>
      <c r="BN96" s="295">
        <v>2633</v>
      </c>
      <c r="BO96" s="295">
        <v>2620</v>
      </c>
      <c r="BP96" s="295">
        <v>2544</v>
      </c>
      <c r="BQ96" s="295">
        <v>0</v>
      </c>
      <c r="BR96" s="295">
        <v>0</v>
      </c>
      <c r="BS96" s="295">
        <v>0</v>
      </c>
      <c r="BT96" s="295">
        <v>0</v>
      </c>
      <c r="BU96" s="295">
        <v>0</v>
      </c>
      <c r="BV96" s="295">
        <v>0</v>
      </c>
      <c r="BW96" s="295">
        <v>0</v>
      </c>
      <c r="BX96" s="295">
        <v>0</v>
      </c>
      <c r="BY96" s="295">
        <v>0</v>
      </c>
      <c r="BZ96" s="295">
        <v>0</v>
      </c>
      <c r="CA96" s="295">
        <v>0</v>
      </c>
      <c r="CB96" s="295">
        <v>0</v>
      </c>
      <c r="CC96" s="296">
        <v>0</v>
      </c>
    </row>
    <row r="97" spans="1:81" x14ac:dyDescent="0.4">
      <c r="A97" s="325"/>
      <c r="B97" s="59" t="s">
        <v>443</v>
      </c>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v>301</v>
      </c>
      <c r="AS97" s="295">
        <v>324</v>
      </c>
      <c r="AT97" s="295">
        <v>477</v>
      </c>
      <c r="AU97" s="295">
        <v>486</v>
      </c>
      <c r="AV97" s="295">
        <v>546</v>
      </c>
      <c r="AW97" s="295">
        <v>517</v>
      </c>
      <c r="AX97" s="295">
        <v>618</v>
      </c>
      <c r="AY97" s="295">
        <v>682</v>
      </c>
      <c r="AZ97" s="295">
        <v>718</v>
      </c>
      <c r="BA97" s="295">
        <v>766</v>
      </c>
      <c r="BB97" s="295">
        <v>810</v>
      </c>
      <c r="BC97" s="295">
        <v>828</v>
      </c>
      <c r="BD97" s="295">
        <v>843</v>
      </c>
      <c r="BE97" s="295">
        <v>870</v>
      </c>
      <c r="BF97" s="295">
        <v>898</v>
      </c>
      <c r="BG97" s="295">
        <v>952</v>
      </c>
      <c r="BH97" s="295">
        <v>1023</v>
      </c>
      <c r="BI97" s="295">
        <v>1085</v>
      </c>
      <c r="BJ97" s="295">
        <v>1065</v>
      </c>
      <c r="BK97" s="295">
        <v>1039</v>
      </c>
      <c r="BL97" s="295">
        <v>1056</v>
      </c>
      <c r="BM97" s="295">
        <v>1122</v>
      </c>
      <c r="BN97" s="295">
        <v>1168</v>
      </c>
      <c r="BO97" s="295">
        <v>1190</v>
      </c>
      <c r="BP97" s="295">
        <v>1194</v>
      </c>
      <c r="BQ97" s="295">
        <v>0</v>
      </c>
      <c r="BR97" s="295">
        <v>0</v>
      </c>
      <c r="BS97" s="295">
        <v>0</v>
      </c>
      <c r="BT97" s="295">
        <v>0</v>
      </c>
      <c r="BU97" s="295">
        <v>0</v>
      </c>
      <c r="BV97" s="295">
        <v>0</v>
      </c>
      <c r="BW97" s="295">
        <v>0</v>
      </c>
      <c r="BX97" s="295">
        <v>0</v>
      </c>
      <c r="BY97" s="295">
        <v>0</v>
      </c>
      <c r="BZ97" s="295">
        <v>0</v>
      </c>
      <c r="CA97" s="295">
        <v>0</v>
      </c>
      <c r="CB97" s="295">
        <v>0</v>
      </c>
      <c r="CC97" s="296">
        <v>0</v>
      </c>
    </row>
    <row r="98" spans="1:81" x14ac:dyDescent="0.4">
      <c r="A98" s="325"/>
      <c r="B98" s="59" t="s">
        <v>569</v>
      </c>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v>653</v>
      </c>
      <c r="AS98" s="295">
        <v>651</v>
      </c>
      <c r="AT98" s="295">
        <v>753</v>
      </c>
      <c r="AU98" s="295">
        <v>828</v>
      </c>
      <c r="AV98" s="295">
        <v>911</v>
      </c>
      <c r="AW98" s="295">
        <v>820</v>
      </c>
      <c r="AX98" s="295">
        <v>894</v>
      </c>
      <c r="AY98" s="295">
        <v>950</v>
      </c>
      <c r="AZ98" s="295">
        <v>942</v>
      </c>
      <c r="BA98" s="295">
        <v>928</v>
      </c>
      <c r="BB98" s="295">
        <v>915</v>
      </c>
      <c r="BC98" s="295">
        <v>877</v>
      </c>
      <c r="BD98" s="295">
        <v>797</v>
      </c>
      <c r="BE98" s="295">
        <v>766</v>
      </c>
      <c r="BF98" s="295">
        <v>742</v>
      </c>
      <c r="BG98" s="295">
        <v>769</v>
      </c>
      <c r="BH98" s="295">
        <v>811</v>
      </c>
      <c r="BI98" s="295">
        <v>848</v>
      </c>
      <c r="BJ98" s="295">
        <v>835</v>
      </c>
      <c r="BK98" s="295">
        <v>811</v>
      </c>
      <c r="BL98" s="295">
        <v>798</v>
      </c>
      <c r="BM98" s="295">
        <v>836</v>
      </c>
      <c r="BN98" s="295">
        <v>931</v>
      </c>
      <c r="BO98" s="295">
        <v>952</v>
      </c>
      <c r="BP98" s="295">
        <v>973</v>
      </c>
      <c r="BQ98" s="295">
        <v>0</v>
      </c>
      <c r="BR98" s="295">
        <v>0</v>
      </c>
      <c r="BS98" s="295">
        <v>0</v>
      </c>
      <c r="BT98" s="295">
        <v>0</v>
      </c>
      <c r="BU98" s="295">
        <v>0</v>
      </c>
      <c r="BV98" s="295">
        <v>0</v>
      </c>
      <c r="BW98" s="295">
        <v>0</v>
      </c>
      <c r="BX98" s="295">
        <v>0</v>
      </c>
      <c r="BY98" s="295">
        <v>0</v>
      </c>
      <c r="BZ98" s="295">
        <v>0</v>
      </c>
      <c r="CA98" s="295">
        <v>0</v>
      </c>
      <c r="CB98" s="295">
        <v>0</v>
      </c>
      <c r="CC98" s="296">
        <v>0</v>
      </c>
    </row>
    <row r="99" spans="1:81" x14ac:dyDescent="0.4">
      <c r="A99" s="49"/>
      <c r="B99" s="59" t="s">
        <v>400</v>
      </c>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v>797</v>
      </c>
      <c r="AS99" s="295">
        <v>822</v>
      </c>
      <c r="AT99" s="295">
        <v>1005</v>
      </c>
      <c r="AU99" s="295">
        <v>1344</v>
      </c>
      <c r="AV99" s="295">
        <v>1720</v>
      </c>
      <c r="AW99" s="295">
        <v>885</v>
      </c>
      <c r="AX99" s="295">
        <v>874</v>
      </c>
      <c r="AY99" s="295">
        <v>815</v>
      </c>
      <c r="AZ99" s="295">
        <v>758</v>
      </c>
      <c r="BA99" s="295">
        <v>625</v>
      </c>
      <c r="BB99" s="295">
        <v>513</v>
      </c>
      <c r="BC99" s="295">
        <v>431</v>
      </c>
      <c r="BD99" s="295">
        <v>361</v>
      </c>
      <c r="BE99" s="295">
        <v>312</v>
      </c>
      <c r="BF99" s="295">
        <v>290</v>
      </c>
      <c r="BG99" s="295">
        <v>297</v>
      </c>
      <c r="BH99" s="295">
        <v>288</v>
      </c>
      <c r="BI99" s="295">
        <v>304</v>
      </c>
      <c r="BJ99" s="295">
        <v>306</v>
      </c>
      <c r="BK99" s="295">
        <v>299</v>
      </c>
      <c r="BL99" s="295">
        <v>342</v>
      </c>
      <c r="BM99" s="295">
        <v>534</v>
      </c>
      <c r="BN99" s="295">
        <v>532</v>
      </c>
      <c r="BO99" s="295">
        <v>535</v>
      </c>
      <c r="BP99" s="295">
        <v>551</v>
      </c>
      <c r="BQ99" s="295">
        <v>0</v>
      </c>
      <c r="BR99" s="295">
        <v>0</v>
      </c>
      <c r="BS99" s="295">
        <v>0</v>
      </c>
      <c r="BT99" s="295">
        <v>0</v>
      </c>
      <c r="BU99" s="295">
        <v>0</v>
      </c>
      <c r="BV99" s="295">
        <v>0</v>
      </c>
      <c r="BW99" s="295">
        <v>0</v>
      </c>
      <c r="BX99" s="295">
        <v>0</v>
      </c>
      <c r="BY99" s="295">
        <v>0</v>
      </c>
      <c r="BZ99" s="295">
        <v>0</v>
      </c>
      <c r="CA99" s="295">
        <v>0</v>
      </c>
      <c r="CB99" s="295">
        <v>0</v>
      </c>
      <c r="CC99" s="296">
        <v>0</v>
      </c>
    </row>
    <row r="100" spans="1:81" x14ac:dyDescent="0.4">
      <c r="A100" s="325"/>
      <c r="B100" s="59" t="s">
        <v>570</v>
      </c>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v>380</v>
      </c>
      <c r="AS100" s="295">
        <v>424</v>
      </c>
      <c r="AT100" s="295">
        <v>755</v>
      </c>
      <c r="AU100" s="295">
        <v>550</v>
      </c>
      <c r="AV100" s="295">
        <v>530</v>
      </c>
      <c r="AW100" s="295">
        <v>407</v>
      </c>
      <c r="AX100" s="295">
        <v>427</v>
      </c>
      <c r="AY100" s="295">
        <v>474</v>
      </c>
      <c r="AZ100" s="295">
        <v>508</v>
      </c>
      <c r="BA100" s="295">
        <v>537</v>
      </c>
      <c r="BB100" s="295">
        <v>502</v>
      </c>
      <c r="BC100" s="295">
        <v>444</v>
      </c>
      <c r="BD100" s="295">
        <v>373</v>
      </c>
      <c r="BE100" s="295">
        <v>345</v>
      </c>
      <c r="BF100" s="295">
        <v>338</v>
      </c>
      <c r="BG100" s="295">
        <v>340</v>
      </c>
      <c r="BH100" s="295">
        <v>351</v>
      </c>
      <c r="BI100" s="295">
        <v>366</v>
      </c>
      <c r="BJ100" s="295">
        <v>364</v>
      </c>
      <c r="BK100" s="295">
        <v>385</v>
      </c>
      <c r="BL100" s="295">
        <v>371</v>
      </c>
      <c r="BM100" s="295">
        <v>447</v>
      </c>
      <c r="BN100" s="295">
        <v>542</v>
      </c>
      <c r="BO100" s="295">
        <v>577</v>
      </c>
      <c r="BP100" s="295">
        <v>650</v>
      </c>
      <c r="BQ100" s="295">
        <v>0</v>
      </c>
      <c r="BR100" s="295">
        <v>0</v>
      </c>
      <c r="BS100" s="295">
        <v>0</v>
      </c>
      <c r="BT100" s="295">
        <v>0</v>
      </c>
      <c r="BU100" s="295">
        <v>0</v>
      </c>
      <c r="BV100" s="295">
        <v>0</v>
      </c>
      <c r="BW100" s="295">
        <v>0</v>
      </c>
      <c r="BX100" s="295">
        <v>0</v>
      </c>
      <c r="BY100" s="295">
        <v>0</v>
      </c>
      <c r="BZ100" s="295">
        <v>0</v>
      </c>
      <c r="CA100" s="295">
        <v>0</v>
      </c>
      <c r="CB100" s="295">
        <v>0</v>
      </c>
      <c r="CC100" s="296">
        <v>0</v>
      </c>
    </row>
    <row r="101" spans="1:81" ht="26.25" customHeight="1" x14ac:dyDescent="0.4">
      <c r="A101" s="325"/>
      <c r="B101" s="59" t="s">
        <v>566</v>
      </c>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v>2131</v>
      </c>
      <c r="AS101" s="295">
        <v>2221</v>
      </c>
      <c r="AT101" s="295">
        <v>2991</v>
      </c>
      <c r="AU101" s="295">
        <v>3209</v>
      </c>
      <c r="AV101" s="295">
        <v>3708</v>
      </c>
      <c r="AW101" s="295">
        <v>2628</v>
      </c>
      <c r="AX101" s="295">
        <v>2814</v>
      </c>
      <c r="AY101" s="295">
        <v>2921</v>
      </c>
      <c r="AZ101" s="295">
        <v>2927</v>
      </c>
      <c r="BA101" s="295">
        <v>2856</v>
      </c>
      <c r="BB101" s="295">
        <v>2740</v>
      </c>
      <c r="BC101" s="295">
        <v>2580</v>
      </c>
      <c r="BD101" s="295">
        <v>2374</v>
      </c>
      <c r="BE101" s="295">
        <v>2293</v>
      </c>
      <c r="BF101" s="295">
        <v>2268</v>
      </c>
      <c r="BG101" s="295">
        <v>2358</v>
      </c>
      <c r="BH101" s="295">
        <v>2473</v>
      </c>
      <c r="BI101" s="295">
        <v>2603</v>
      </c>
      <c r="BJ101" s="295">
        <v>2570</v>
      </c>
      <c r="BK101" s="295">
        <v>2533</v>
      </c>
      <c r="BL101" s="295">
        <v>2566</v>
      </c>
      <c r="BM101" s="295">
        <v>2940</v>
      </c>
      <c r="BN101" s="295">
        <v>3172</v>
      </c>
      <c r="BO101" s="295">
        <v>3254</v>
      </c>
      <c r="BP101" s="295">
        <v>3368</v>
      </c>
      <c r="BQ101" s="295">
        <v>0</v>
      </c>
      <c r="BR101" s="295">
        <v>0</v>
      </c>
      <c r="BS101" s="295">
        <v>0</v>
      </c>
      <c r="BT101" s="295">
        <v>0</v>
      </c>
      <c r="BU101" s="295">
        <v>0</v>
      </c>
      <c r="BV101" s="295">
        <v>0</v>
      </c>
      <c r="BW101" s="295">
        <v>0</v>
      </c>
      <c r="BX101" s="295">
        <v>0</v>
      </c>
      <c r="BY101" s="295">
        <v>0</v>
      </c>
      <c r="BZ101" s="295">
        <v>0</v>
      </c>
      <c r="CA101" s="295">
        <v>0</v>
      </c>
      <c r="CB101" s="295">
        <v>0</v>
      </c>
      <c r="CC101" s="296">
        <v>0</v>
      </c>
    </row>
    <row r="102" spans="1:81" ht="26.25" customHeight="1" x14ac:dyDescent="0.4">
      <c r="A102" s="60"/>
      <c r="B102" s="60" t="s">
        <v>571</v>
      </c>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c r="BR102" s="295"/>
      <c r="BS102" s="295"/>
      <c r="BT102" s="295"/>
      <c r="BU102" s="295"/>
      <c r="BV102" s="295"/>
      <c r="BW102" s="295"/>
      <c r="BX102" s="295"/>
      <c r="BY102" s="295"/>
      <c r="BZ102" s="295"/>
      <c r="CA102" s="295"/>
      <c r="CB102" s="295"/>
      <c r="CC102" s="296"/>
    </row>
    <row r="103" spans="1:81" x14ac:dyDescent="0.4">
      <c r="A103" s="325"/>
      <c r="B103" s="59" t="s">
        <v>584</v>
      </c>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v>4244</v>
      </c>
      <c r="AS103" s="295">
        <v>4071</v>
      </c>
      <c r="AT103" s="295">
        <v>5652</v>
      </c>
      <c r="AU103" s="295">
        <v>5400</v>
      </c>
      <c r="AV103" s="295">
        <v>5682</v>
      </c>
      <c r="AW103" s="295">
        <v>4611</v>
      </c>
      <c r="AX103" s="295">
        <v>4747</v>
      </c>
      <c r="AY103" s="295">
        <v>4812</v>
      </c>
      <c r="AZ103" s="295">
        <v>4740</v>
      </c>
      <c r="BA103" s="295">
        <v>4594</v>
      </c>
      <c r="BB103" s="295">
        <v>4426</v>
      </c>
      <c r="BC103" s="295">
        <v>4194</v>
      </c>
      <c r="BD103" s="295">
        <v>3942</v>
      </c>
      <c r="BE103" s="295">
        <v>3860</v>
      </c>
      <c r="BF103" s="295">
        <v>3836</v>
      </c>
      <c r="BG103" s="295">
        <v>3907</v>
      </c>
      <c r="BH103" s="295">
        <v>4096</v>
      </c>
      <c r="BI103" s="295">
        <v>4207</v>
      </c>
      <c r="BJ103" s="295">
        <v>4258</v>
      </c>
      <c r="BK103" s="295">
        <v>4253</v>
      </c>
      <c r="BL103" s="295">
        <v>4355</v>
      </c>
      <c r="BM103" s="295">
        <v>4717</v>
      </c>
      <c r="BN103" s="295">
        <v>4923</v>
      </c>
      <c r="BO103" s="295">
        <v>4985</v>
      </c>
      <c r="BP103" s="295">
        <v>5019</v>
      </c>
      <c r="BQ103" s="295">
        <v>0</v>
      </c>
      <c r="BR103" s="295">
        <v>0</v>
      </c>
      <c r="BS103" s="295">
        <v>0</v>
      </c>
      <c r="BT103" s="295">
        <v>0</v>
      </c>
      <c r="BU103" s="295">
        <v>0</v>
      </c>
      <c r="BV103" s="295">
        <v>0</v>
      </c>
      <c r="BW103" s="295">
        <v>0</v>
      </c>
      <c r="BX103" s="295">
        <v>0</v>
      </c>
      <c r="BY103" s="295">
        <v>0</v>
      </c>
      <c r="BZ103" s="295">
        <v>0</v>
      </c>
      <c r="CA103" s="295">
        <v>0</v>
      </c>
      <c r="CB103" s="295">
        <v>0</v>
      </c>
      <c r="CC103" s="296">
        <v>0</v>
      </c>
    </row>
    <row r="104" spans="1:81" x14ac:dyDescent="0.4">
      <c r="A104" s="325"/>
      <c r="B104" s="59" t="s">
        <v>585</v>
      </c>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v>255</v>
      </c>
      <c r="AS104" s="295">
        <v>248</v>
      </c>
      <c r="AT104" s="295">
        <v>383</v>
      </c>
      <c r="AU104" s="295">
        <v>326</v>
      </c>
      <c r="AV104" s="295">
        <v>354</v>
      </c>
      <c r="AW104" s="295">
        <v>278</v>
      </c>
      <c r="AX104" s="295">
        <v>288</v>
      </c>
      <c r="AY104" s="295">
        <v>293</v>
      </c>
      <c r="AZ104" s="295">
        <v>293</v>
      </c>
      <c r="BA104" s="295">
        <v>287</v>
      </c>
      <c r="BB104" s="295">
        <v>283</v>
      </c>
      <c r="BC104" s="295">
        <v>277</v>
      </c>
      <c r="BD104" s="295">
        <v>267</v>
      </c>
      <c r="BE104" s="295">
        <v>265</v>
      </c>
      <c r="BF104" s="295">
        <v>257</v>
      </c>
      <c r="BG104" s="295">
        <v>261</v>
      </c>
      <c r="BH104" s="295">
        <v>271</v>
      </c>
      <c r="BI104" s="295">
        <v>279</v>
      </c>
      <c r="BJ104" s="295">
        <v>280</v>
      </c>
      <c r="BK104" s="295">
        <v>283</v>
      </c>
      <c r="BL104" s="295">
        <v>290</v>
      </c>
      <c r="BM104" s="295">
        <v>311</v>
      </c>
      <c r="BN104" s="295">
        <v>322</v>
      </c>
      <c r="BO104" s="295">
        <v>327</v>
      </c>
      <c r="BP104" s="295">
        <v>330</v>
      </c>
      <c r="BQ104" s="295">
        <v>0</v>
      </c>
      <c r="BR104" s="295">
        <v>0</v>
      </c>
      <c r="BS104" s="295">
        <v>0</v>
      </c>
      <c r="BT104" s="295">
        <v>0</v>
      </c>
      <c r="BU104" s="295">
        <v>0</v>
      </c>
      <c r="BV104" s="295">
        <v>0</v>
      </c>
      <c r="BW104" s="295">
        <v>0</v>
      </c>
      <c r="BX104" s="295">
        <v>0</v>
      </c>
      <c r="BY104" s="295">
        <v>0</v>
      </c>
      <c r="BZ104" s="295">
        <v>0</v>
      </c>
      <c r="CA104" s="295">
        <v>0</v>
      </c>
      <c r="CB104" s="295">
        <v>0</v>
      </c>
      <c r="CC104" s="296">
        <v>0</v>
      </c>
    </row>
    <row r="105" spans="1:81" x14ac:dyDescent="0.4">
      <c r="A105" s="325"/>
      <c r="B105" s="59" t="s">
        <v>586</v>
      </c>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v>645</v>
      </c>
      <c r="AS105" s="295">
        <v>881</v>
      </c>
      <c r="AT105" s="295">
        <v>691</v>
      </c>
      <c r="AU105" s="295">
        <v>642</v>
      </c>
      <c r="AV105" s="295">
        <v>668</v>
      </c>
      <c r="AW105" s="295">
        <v>577</v>
      </c>
      <c r="AX105" s="295">
        <v>580</v>
      </c>
      <c r="AY105" s="295">
        <v>585</v>
      </c>
      <c r="AZ105" s="295">
        <v>586</v>
      </c>
      <c r="BA105" s="295">
        <v>598</v>
      </c>
      <c r="BB105" s="295">
        <v>597</v>
      </c>
      <c r="BC105" s="295">
        <v>580</v>
      </c>
      <c r="BD105" s="295">
        <v>552</v>
      </c>
      <c r="BE105" s="295">
        <v>539</v>
      </c>
      <c r="BF105" s="295">
        <v>532</v>
      </c>
      <c r="BG105" s="295">
        <v>525</v>
      </c>
      <c r="BH105" s="295">
        <v>548</v>
      </c>
      <c r="BI105" s="295">
        <v>543</v>
      </c>
      <c r="BJ105" s="295">
        <v>542</v>
      </c>
      <c r="BK105" s="295">
        <v>533</v>
      </c>
      <c r="BL105" s="295">
        <v>513</v>
      </c>
      <c r="BM105" s="295">
        <v>544</v>
      </c>
      <c r="BN105" s="295">
        <v>561</v>
      </c>
      <c r="BO105" s="295">
        <v>562</v>
      </c>
      <c r="BP105" s="295">
        <v>563</v>
      </c>
      <c r="BQ105" s="295">
        <v>0</v>
      </c>
      <c r="BR105" s="295">
        <v>0</v>
      </c>
      <c r="BS105" s="295">
        <v>0</v>
      </c>
      <c r="BT105" s="295">
        <v>0</v>
      </c>
      <c r="BU105" s="295">
        <v>0</v>
      </c>
      <c r="BV105" s="295">
        <v>0</v>
      </c>
      <c r="BW105" s="295">
        <v>0</v>
      </c>
      <c r="BX105" s="295">
        <v>0</v>
      </c>
      <c r="BY105" s="295">
        <v>0</v>
      </c>
      <c r="BZ105" s="295">
        <v>0</v>
      </c>
      <c r="CA105" s="295">
        <v>0</v>
      </c>
      <c r="CB105" s="295">
        <v>0</v>
      </c>
      <c r="CC105" s="296">
        <v>0</v>
      </c>
    </row>
    <row r="106" spans="1:81" ht="15.4" thickBot="1" x14ac:dyDescent="0.45">
      <c r="A106" s="331"/>
      <c r="B106" s="332"/>
      <c r="C106" s="311"/>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c r="BF106" s="322"/>
      <c r="BG106" s="322"/>
      <c r="BH106" s="322"/>
      <c r="BI106" s="322"/>
      <c r="BJ106" s="322"/>
      <c r="BK106" s="322"/>
      <c r="BL106" s="322"/>
      <c r="BM106" s="322"/>
      <c r="BN106" s="322"/>
      <c r="BO106" s="322"/>
      <c r="BP106" s="322"/>
      <c r="BQ106" s="322"/>
      <c r="BR106" s="322"/>
      <c r="BS106" s="322"/>
      <c r="BT106" s="322"/>
      <c r="BU106" s="322"/>
      <c r="BV106" s="322"/>
      <c r="BW106" s="322"/>
      <c r="BX106" s="322"/>
      <c r="BY106" s="322"/>
      <c r="BZ106" s="322"/>
      <c r="CA106" s="322"/>
      <c r="CB106" s="322"/>
      <c r="CC106" s="32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53"/>
  <sheetViews>
    <sheetView tabSelected="1" zoomScaleNormal="100" workbookViewId="0"/>
  </sheetViews>
  <sheetFormatPr defaultColWidth="9.1328125" defaultRowHeight="12.75" x14ac:dyDescent="0.35"/>
  <cols>
    <col min="1" max="1" width="17.73046875" style="1" customWidth="1"/>
    <col min="2" max="2" width="125.73046875" style="1" customWidth="1"/>
    <col min="3" max="3" width="20.73046875" style="1" customWidth="1"/>
    <col min="4" max="4" width="9.1328125" style="1" customWidth="1"/>
    <col min="5" max="16384" width="9.1328125" style="1"/>
  </cols>
  <sheetData>
    <row r="1" spans="2:2" ht="13.15" thickBot="1" x14ac:dyDescent="0.4"/>
    <row r="2" spans="2:2" ht="33" customHeight="1" x14ac:dyDescent="0.35">
      <c r="B2" s="2"/>
    </row>
    <row r="3" spans="2:2" ht="30.75" customHeight="1" x14ac:dyDescent="0.7">
      <c r="B3" s="3" t="s">
        <v>0</v>
      </c>
    </row>
    <row r="4" spans="2:2" ht="48.75" customHeight="1" x14ac:dyDescent="0.35">
      <c r="B4" s="4" t="s">
        <v>1</v>
      </c>
    </row>
    <row r="5" spans="2:2" ht="30.75" customHeight="1" x14ac:dyDescent="0.4">
      <c r="B5" s="5" t="s">
        <v>2</v>
      </c>
    </row>
    <row r="6" spans="2:2" ht="23.25" customHeight="1" x14ac:dyDescent="0.4">
      <c r="B6" s="6" t="s">
        <v>3</v>
      </c>
    </row>
    <row r="7" spans="2:2" ht="30" customHeight="1" x14ac:dyDescent="0.4">
      <c r="B7" s="7" t="s">
        <v>4</v>
      </c>
    </row>
    <row r="8" spans="2:2" ht="15" x14ac:dyDescent="0.4">
      <c r="B8" s="8" t="s">
        <v>5</v>
      </c>
    </row>
    <row r="9" spans="2:2" ht="15" x14ac:dyDescent="0.4">
      <c r="B9" s="8" t="s">
        <v>6</v>
      </c>
    </row>
    <row r="10" spans="2:2" ht="15" x14ac:dyDescent="0.4">
      <c r="B10" s="8" t="s">
        <v>7</v>
      </c>
    </row>
    <row r="11" spans="2:2" ht="15" x14ac:dyDescent="0.4">
      <c r="B11" s="8" t="s">
        <v>8</v>
      </c>
    </row>
    <row r="12" spans="2:2" ht="15" x14ac:dyDescent="0.4">
      <c r="B12" s="8" t="s">
        <v>9</v>
      </c>
    </row>
    <row r="13" spans="2:2" ht="15" x14ac:dyDescent="0.4">
      <c r="B13" s="8" t="s">
        <v>10</v>
      </c>
    </row>
    <row r="14" spans="2:2" ht="15" x14ac:dyDescent="0.4">
      <c r="B14" s="8" t="s">
        <v>11</v>
      </c>
    </row>
    <row r="15" spans="2:2" ht="15" x14ac:dyDescent="0.4">
      <c r="B15" s="8" t="s">
        <v>12</v>
      </c>
    </row>
    <row r="16" spans="2:2" ht="15" x14ac:dyDescent="0.4">
      <c r="B16" s="8" t="s">
        <v>13</v>
      </c>
    </row>
    <row r="17" spans="2:2" ht="15" x14ac:dyDescent="0.4">
      <c r="B17" s="8" t="s">
        <v>14</v>
      </c>
    </row>
    <row r="18" spans="2:2" ht="15" x14ac:dyDescent="0.4">
      <c r="B18" s="8" t="s">
        <v>15</v>
      </c>
    </row>
    <row r="19" spans="2:2" ht="15" x14ac:dyDescent="0.4">
      <c r="B19" s="8" t="s">
        <v>16</v>
      </c>
    </row>
    <row r="20" spans="2:2" ht="15" x14ac:dyDescent="0.4">
      <c r="B20" s="8" t="s">
        <v>17</v>
      </c>
    </row>
    <row r="21" spans="2:2" ht="15" x14ac:dyDescent="0.4">
      <c r="B21" s="8" t="s">
        <v>18</v>
      </c>
    </row>
    <row r="22" spans="2:2" ht="30" customHeight="1" x14ac:dyDescent="0.4">
      <c r="B22" s="9" t="s">
        <v>19</v>
      </c>
    </row>
    <row r="23" spans="2:2" ht="15" x14ac:dyDescent="0.4">
      <c r="B23" s="8" t="s">
        <v>20</v>
      </c>
    </row>
    <row r="24" spans="2:2" ht="15" x14ac:dyDescent="0.4">
      <c r="B24" s="8" t="s">
        <v>21</v>
      </c>
    </row>
    <row r="25" spans="2:2" ht="15" x14ac:dyDescent="0.4">
      <c r="B25" s="8" t="s">
        <v>22</v>
      </c>
    </row>
    <row r="26" spans="2:2" ht="15" x14ac:dyDescent="0.4">
      <c r="B26" s="8" t="s">
        <v>23</v>
      </c>
    </row>
    <row r="27" spans="2:2" ht="15" x14ac:dyDescent="0.4">
      <c r="B27" s="8" t="s">
        <v>24</v>
      </c>
    </row>
    <row r="28" spans="2:2" ht="15" x14ac:dyDescent="0.4">
      <c r="B28" s="8" t="s">
        <v>25</v>
      </c>
    </row>
    <row r="29" spans="2:2" ht="15" x14ac:dyDescent="0.4">
      <c r="B29" s="8" t="s">
        <v>26</v>
      </c>
    </row>
    <row r="30" spans="2:2" ht="15" x14ac:dyDescent="0.4">
      <c r="B30" s="8" t="s">
        <v>27</v>
      </c>
    </row>
    <row r="31" spans="2:2" ht="15" x14ac:dyDescent="0.4">
      <c r="B31" s="8" t="s">
        <v>28</v>
      </c>
    </row>
    <row r="32" spans="2:2" ht="15" x14ac:dyDescent="0.4">
      <c r="B32" s="8" t="s">
        <v>29</v>
      </c>
    </row>
    <row r="33" spans="2:2" ht="15" x14ac:dyDescent="0.4">
      <c r="B33" s="8" t="s">
        <v>30</v>
      </c>
    </row>
    <row r="34" spans="2:2" ht="15" x14ac:dyDescent="0.4">
      <c r="B34" s="8" t="s">
        <v>31</v>
      </c>
    </row>
    <row r="35" spans="2:2" ht="15" x14ac:dyDescent="0.4">
      <c r="B35" s="8" t="s">
        <v>32</v>
      </c>
    </row>
    <row r="36" spans="2:2" ht="15" x14ac:dyDescent="0.4">
      <c r="B36" s="8" t="s">
        <v>33</v>
      </c>
    </row>
    <row r="37" spans="2:2" ht="15" x14ac:dyDescent="0.4">
      <c r="B37" s="8" t="s">
        <v>34</v>
      </c>
    </row>
    <row r="38" spans="2:2" ht="15" x14ac:dyDescent="0.4">
      <c r="B38" s="8" t="s">
        <v>35</v>
      </c>
    </row>
    <row r="39" spans="2:2" ht="48.75" customHeight="1" x14ac:dyDescent="0.4">
      <c r="B39" s="6" t="s">
        <v>36</v>
      </c>
    </row>
    <row r="40" spans="2:2" ht="30" x14ac:dyDescent="0.4">
      <c r="B40" s="10" t="s">
        <v>37</v>
      </c>
    </row>
    <row r="41" spans="2:2" ht="26.25" customHeight="1" x14ac:dyDescent="0.4">
      <c r="B41" s="6" t="s">
        <v>38</v>
      </c>
    </row>
    <row r="42" spans="2:2" ht="30" customHeight="1" x14ac:dyDescent="0.35">
      <c r="B42" s="11" t="s">
        <v>39</v>
      </c>
    </row>
    <row r="43" spans="2:2" ht="15" x14ac:dyDescent="0.4">
      <c r="B43" s="6" t="s">
        <v>40</v>
      </c>
    </row>
    <row r="44" spans="2:2" ht="18" customHeight="1" x14ac:dyDescent="0.4">
      <c r="B44" s="8" t="s">
        <v>41</v>
      </c>
    </row>
    <row r="45" spans="2:2" ht="40.5" customHeight="1" x14ac:dyDescent="0.4">
      <c r="B45" s="5" t="s">
        <v>42</v>
      </c>
    </row>
    <row r="46" spans="2:2" ht="42" customHeight="1" thickBot="1" x14ac:dyDescent="0.4">
      <c r="B46" s="12" t="s">
        <v>43</v>
      </c>
    </row>
    <row r="47" spans="2:2" ht="15" x14ac:dyDescent="0.4">
      <c r="B47" s="13"/>
    </row>
    <row r="48" spans="2:2" ht="15" x14ac:dyDescent="0.4">
      <c r="B48" s="13"/>
    </row>
    <row r="49" spans="2:2" ht="15" x14ac:dyDescent="0.4">
      <c r="B49" s="13"/>
    </row>
    <row r="50" spans="2:2" ht="15" x14ac:dyDescent="0.4">
      <c r="B50" s="13"/>
    </row>
    <row r="51" spans="2:2" ht="15" x14ac:dyDescent="0.4">
      <c r="B51" s="13"/>
    </row>
    <row r="52" spans="2:2" ht="15" x14ac:dyDescent="0.4">
      <c r="B52" s="13"/>
    </row>
    <row r="53" spans="2:2" ht="15" x14ac:dyDescent="0.4">
      <c r="B53" s="13"/>
    </row>
  </sheetData>
  <hyperlinks>
    <hyperlink ref="B8" location="Notes!A1" display="Notes"/>
    <hyperlink ref="B9" location="UK_welfare!A1" display="UK welfare"/>
    <hyperlink ref="B10" location="GB_welfare!A1" display="GB welfare"/>
    <hyperlink ref="B11" location="Benefit_summary_table!A1" display="Benefit summary table: Benefit expenditure 1948/49 to 2025/26. "/>
    <hyperlink ref="B12" location="Table_1a!A1" display="Table 1a: Benefit expenditure by benefit 1948/49 to 2025/26 nominal terms. "/>
    <hyperlink ref="B13" location="Table_1b!A1" display="Table 1b: Benefit expenditure by benefit 1948/49 to 2025/26 real terms prices. "/>
    <hyperlink ref="B14" location="Table_1c!A1" display="Table 1c: Caseloads by benefit"/>
    <hyperlink ref="B15" location="Table_2a!A1" display="Table 2a: Benefit expenditure by age group, 1978/79 to 2025/26 nominal terms."/>
    <hyperlink ref="B16" location="Table_2b!A1" display="Table 2b: Benefit expenditure by age group, 1978/79 to 2025/26 real terms prices."/>
    <hyperlink ref="B17" location="Table_2c!A1" display="Table 2c: Caseloads by age group"/>
    <hyperlink ref="B18" location="Table_3a!A1" display="Table 3a: Income-related benefit expenditure, by claimant group and selected components, nominal terms."/>
    <hyperlink ref="B19" location="Table_3b!A1" display="Table 3b: Income-related benefit expenditure, by claimant group and selected components, real terms prices. "/>
    <hyperlink ref="B20" location="Table_3c!A1" display="Table 3c: Caseloads by claimant group and selected components"/>
    <hyperlink ref="B21" location="Table_4!A1" display="Table 4: Benefit expenditure to support disabled people and people with health conditions"/>
    <hyperlink ref="B23" location="'Non-DWP_welfare'!A1" display="Non-DWP welfare"/>
    <hyperlink ref="B24" location="Bereavement_benefits!A1" display="Bereavement benefits"/>
    <hyperlink ref="B25" location="Carers_Allowance!A1" display="Carer’s Allowance"/>
    <hyperlink ref="B26" location="Council_Tax_Benefit!A1" display="Council Tax Benefit"/>
    <hyperlink ref="B27" location="Disability_benefits!A1" display="Disability benefits"/>
    <hyperlink ref="B28" location="Housing_benefits!A1" display="Housing Benefit"/>
    <hyperlink ref="B29" location="Incapacity_benefits!A1" display="Incapacity benefits"/>
    <hyperlink ref="B30" location="Income_Support!A1" display="Income Support"/>
    <hyperlink ref="B31" location="Industrial_injuries_benefits!A1" display="Industrial injuries benefits"/>
    <hyperlink ref="B32" location="Maternity_benefits!A1" display="Maternity benefits"/>
    <hyperlink ref="B33" location="'New_Deal_&amp;_Emp_prog_allowances'!A1" display="New Deal and Employment programme allowances"/>
    <hyperlink ref="B34" location="Pension_Credit!A1" display="Pension Credit"/>
    <hyperlink ref="B35" location="Social_Fund!A1" display="Social Fund"/>
    <hyperlink ref="B36" location="State_Pension!A1" display="State Pension"/>
    <hyperlink ref="B37" location="Unemployment_benefits!A1" display="Unemployment benefits"/>
    <hyperlink ref="B38" location="Universal_Credit_and_equivalent!A1" display="Universal Credit and equivalent"/>
    <hyperlink ref="B40" r:id="rId1"/>
    <hyperlink ref="B42" r:id="rId2"/>
    <hyperlink ref="B44" r:id="rId3"/>
    <hyperlink ref="B46" r:id="rId4"/>
  </hyperlinks>
  <pageMargins left="0.70000000000000007" right="0.70000000000000007" top="0.75" bottom="0.75" header="0.30000000000000004" footer="0.30000000000000004"/>
  <pageSetup paperSize="0" fitToWidth="0" fitToHeight="0" orientation="portrait" horizontalDpi="0" verticalDpi="0" copie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80"/>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354"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4"/>
      <c r="BW1" s="334"/>
      <c r="BX1" s="334"/>
    </row>
    <row r="2" spans="1:81" ht="15.75" customHeight="1" x14ac:dyDescent="0.4">
      <c r="A2" s="44" t="s">
        <v>45</v>
      </c>
      <c r="B2" s="18" t="s">
        <v>587</v>
      </c>
      <c r="C2" s="335"/>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4" customHeight="1" x14ac:dyDescent="0.4">
      <c r="A4" s="35"/>
      <c r="B4" s="75" t="s">
        <v>129</v>
      </c>
      <c r="C4" s="336"/>
      <c r="D4" s="337">
        <f t="shared" ref="D4:AI4" si="0">SUM(D5,D10,D14,D15,D20)</f>
        <v>0</v>
      </c>
      <c r="E4" s="337">
        <f t="shared" si="0"/>
        <v>0</v>
      </c>
      <c r="F4" s="337">
        <f t="shared" si="0"/>
        <v>0</v>
      </c>
      <c r="G4" s="337">
        <f t="shared" si="0"/>
        <v>0</v>
      </c>
      <c r="H4" s="337">
        <f t="shared" si="0"/>
        <v>0</v>
      </c>
      <c r="I4" s="337">
        <f t="shared" si="0"/>
        <v>0</v>
      </c>
      <c r="J4" s="337">
        <f t="shared" si="0"/>
        <v>0</v>
      </c>
      <c r="K4" s="337">
        <f t="shared" si="0"/>
        <v>0</v>
      </c>
      <c r="L4" s="337">
        <f t="shared" si="0"/>
        <v>0</v>
      </c>
      <c r="M4" s="337">
        <f t="shared" si="0"/>
        <v>0</v>
      </c>
      <c r="N4" s="337">
        <f t="shared" si="0"/>
        <v>0</v>
      </c>
      <c r="O4" s="337">
        <f t="shared" si="0"/>
        <v>0</v>
      </c>
      <c r="P4" s="337">
        <f t="shared" si="0"/>
        <v>0</v>
      </c>
      <c r="Q4" s="337">
        <f t="shared" si="0"/>
        <v>0</v>
      </c>
      <c r="R4" s="337">
        <f t="shared" si="0"/>
        <v>0</v>
      </c>
      <c r="S4" s="337">
        <f t="shared" si="0"/>
        <v>0</v>
      </c>
      <c r="T4" s="337">
        <f t="shared" si="0"/>
        <v>0</v>
      </c>
      <c r="U4" s="337">
        <f t="shared" si="0"/>
        <v>0</v>
      </c>
      <c r="V4" s="337">
        <f t="shared" si="0"/>
        <v>0</v>
      </c>
      <c r="W4" s="337">
        <f t="shared" si="0"/>
        <v>0</v>
      </c>
      <c r="X4" s="337">
        <f t="shared" si="0"/>
        <v>0</v>
      </c>
      <c r="Y4" s="337">
        <f t="shared" si="0"/>
        <v>0</v>
      </c>
      <c r="Z4" s="337">
        <f t="shared" si="0"/>
        <v>0</v>
      </c>
      <c r="AA4" s="337">
        <f t="shared" si="0"/>
        <v>6</v>
      </c>
      <c r="AB4" s="337">
        <f t="shared" si="0"/>
        <v>23.2</v>
      </c>
      <c r="AC4" s="337">
        <f t="shared" si="0"/>
        <v>35.799999999999997</v>
      </c>
      <c r="AD4" s="337">
        <f t="shared" si="0"/>
        <v>62.4</v>
      </c>
      <c r="AE4" s="337">
        <f t="shared" si="0"/>
        <v>96.100000000000009</v>
      </c>
      <c r="AF4" s="337">
        <f t="shared" si="0"/>
        <v>135.5</v>
      </c>
      <c r="AG4" s="337">
        <f t="shared" si="0"/>
        <v>186.5</v>
      </c>
      <c r="AH4" s="337">
        <f t="shared" si="0"/>
        <v>215</v>
      </c>
      <c r="AI4" s="337">
        <f t="shared" si="0"/>
        <v>280</v>
      </c>
      <c r="AJ4" s="337">
        <f t="shared" ref="AJ4:BO4" si="1">SUM(AJ5,AJ10,AJ14,AJ15,AJ20)</f>
        <v>385</v>
      </c>
      <c r="AK4" s="337">
        <f t="shared" si="1"/>
        <v>503</v>
      </c>
      <c r="AL4" s="337">
        <f t="shared" si="1"/>
        <v>639</v>
      </c>
      <c r="AM4" s="337">
        <f t="shared" si="1"/>
        <v>799</v>
      </c>
      <c r="AN4" s="337">
        <f t="shared" si="1"/>
        <v>932</v>
      </c>
      <c r="AO4" s="337">
        <f t="shared" si="1"/>
        <v>1108</v>
      </c>
      <c r="AP4" s="337">
        <f t="shared" si="1"/>
        <v>1293</v>
      </c>
      <c r="AQ4" s="337">
        <f t="shared" si="1"/>
        <v>1493.607</v>
      </c>
      <c r="AR4" s="337">
        <f t="shared" si="1"/>
        <v>1678.8070000000002</v>
      </c>
      <c r="AS4" s="337">
        <f t="shared" si="1"/>
        <v>1928.0260000000001</v>
      </c>
      <c r="AT4" s="337">
        <f t="shared" si="1"/>
        <v>2265.2670000000003</v>
      </c>
      <c r="AU4" s="337">
        <f t="shared" si="1"/>
        <v>2768.0990000000002</v>
      </c>
      <c r="AV4" s="337">
        <f t="shared" si="1"/>
        <v>3594.9789999999998</v>
      </c>
      <c r="AW4" s="337">
        <f t="shared" si="1"/>
        <v>4567.7079999999996</v>
      </c>
      <c r="AX4" s="337">
        <f t="shared" si="1"/>
        <v>5087.24</v>
      </c>
      <c r="AY4" s="337">
        <f t="shared" si="1"/>
        <v>5995.95</v>
      </c>
      <c r="AZ4" s="337">
        <f t="shared" si="1"/>
        <v>6890.7119999999995</v>
      </c>
      <c r="BA4" s="337">
        <f t="shared" si="1"/>
        <v>7474.6569999999992</v>
      </c>
      <c r="BB4" s="337">
        <f t="shared" si="1"/>
        <v>7996.1079999999984</v>
      </c>
      <c r="BC4" s="337">
        <f t="shared" si="1"/>
        <v>8482.7970000000005</v>
      </c>
      <c r="BD4" s="337">
        <f t="shared" si="1"/>
        <v>8998.760000000002</v>
      </c>
      <c r="BE4" s="337">
        <f t="shared" si="1"/>
        <v>9704.5185240909632</v>
      </c>
      <c r="BF4" s="337">
        <f t="shared" si="1"/>
        <v>10302.647677202764</v>
      </c>
      <c r="BG4" s="337">
        <f t="shared" si="1"/>
        <v>11039.131507160631</v>
      </c>
      <c r="BH4" s="337">
        <f t="shared" si="1"/>
        <v>11752.749</v>
      </c>
      <c r="BI4" s="337">
        <f t="shared" si="1"/>
        <v>12542.44267353</v>
      </c>
      <c r="BJ4" s="337">
        <f t="shared" si="1"/>
        <v>13304.85224679</v>
      </c>
      <c r="BK4" s="337">
        <f t="shared" si="1"/>
        <v>14311.464927031753</v>
      </c>
      <c r="BL4" s="337">
        <f t="shared" si="1"/>
        <v>15260.007289010002</v>
      </c>
      <c r="BM4" s="337">
        <f t="shared" si="1"/>
        <v>16564.846266159999</v>
      </c>
      <c r="BN4" s="337">
        <f t="shared" si="1"/>
        <v>17104.362356233181</v>
      </c>
      <c r="BO4" s="337">
        <f t="shared" si="1"/>
        <v>17905.161131910005</v>
      </c>
      <c r="BP4" s="337">
        <f t="shared" ref="BP4:CC4" si="2">SUM(BP5,BP10,BP14,BP15,BP20)</f>
        <v>18905.77449598</v>
      </c>
      <c r="BQ4" s="337">
        <f t="shared" si="2"/>
        <v>19287.893994300885</v>
      </c>
      <c r="BR4" s="337">
        <f t="shared" si="2"/>
        <v>20790.665465899998</v>
      </c>
      <c r="BS4" s="337">
        <f t="shared" si="2"/>
        <v>21734.188377339993</v>
      </c>
      <c r="BT4" s="337">
        <f t="shared" si="2"/>
        <v>22164.107729721116</v>
      </c>
      <c r="BU4" s="337">
        <f t="shared" si="2"/>
        <v>23554.594911210021</v>
      </c>
      <c r="BV4" s="337">
        <f t="shared" si="2"/>
        <v>24436.341651189996</v>
      </c>
      <c r="BW4" s="337">
        <f t="shared" si="2"/>
        <v>25654.493991680007</v>
      </c>
      <c r="BX4" s="337">
        <f t="shared" si="2"/>
        <v>24549.0445226269</v>
      </c>
      <c r="BY4" s="337">
        <f t="shared" si="2"/>
        <v>25551.76619354781</v>
      </c>
      <c r="BZ4" s="337">
        <f t="shared" si="2"/>
        <v>27092.54180594362</v>
      </c>
      <c r="CA4" s="337">
        <f t="shared" si="2"/>
        <v>28477.235817878689</v>
      </c>
      <c r="CB4" s="337">
        <f t="shared" si="2"/>
        <v>29756.673677169158</v>
      </c>
      <c r="CC4" s="338">
        <f t="shared" si="2"/>
        <v>30961.959718472703</v>
      </c>
    </row>
    <row r="5" spans="1:81" s="196" customFormat="1" ht="26.25" customHeight="1" x14ac:dyDescent="0.4">
      <c r="B5" s="287" t="s">
        <v>225</v>
      </c>
      <c r="C5" s="75"/>
      <c r="D5" s="337">
        <f t="shared" ref="D5:AI5" si="3">SUM(D6:D8)</f>
        <v>0</v>
      </c>
      <c r="E5" s="337">
        <f t="shared" si="3"/>
        <v>0</v>
      </c>
      <c r="F5" s="337">
        <f t="shared" si="3"/>
        <v>0</v>
      </c>
      <c r="G5" s="337">
        <f t="shared" si="3"/>
        <v>0</v>
      </c>
      <c r="H5" s="337">
        <f t="shared" si="3"/>
        <v>0</v>
      </c>
      <c r="I5" s="337">
        <f t="shared" si="3"/>
        <v>0</v>
      </c>
      <c r="J5" s="337">
        <f t="shared" si="3"/>
        <v>0</v>
      </c>
      <c r="K5" s="337">
        <f t="shared" si="3"/>
        <v>0</v>
      </c>
      <c r="L5" s="337">
        <f t="shared" si="3"/>
        <v>0</v>
      </c>
      <c r="M5" s="337">
        <f t="shared" si="3"/>
        <v>0</v>
      </c>
      <c r="N5" s="337">
        <f t="shared" si="3"/>
        <v>0</v>
      </c>
      <c r="O5" s="337">
        <f t="shared" si="3"/>
        <v>0</v>
      </c>
      <c r="P5" s="337">
        <f t="shared" si="3"/>
        <v>0</v>
      </c>
      <c r="Q5" s="337">
        <f t="shared" si="3"/>
        <v>0</v>
      </c>
      <c r="R5" s="337">
        <f t="shared" si="3"/>
        <v>0</v>
      </c>
      <c r="S5" s="337">
        <f t="shared" si="3"/>
        <v>0</v>
      </c>
      <c r="T5" s="337">
        <f t="shared" si="3"/>
        <v>0</v>
      </c>
      <c r="U5" s="337">
        <f t="shared" si="3"/>
        <v>0</v>
      </c>
      <c r="V5" s="337">
        <f t="shared" si="3"/>
        <v>0</v>
      </c>
      <c r="W5" s="337">
        <f t="shared" si="3"/>
        <v>0</v>
      </c>
      <c r="X5" s="337">
        <f t="shared" si="3"/>
        <v>0</v>
      </c>
      <c r="Y5" s="337">
        <f t="shared" si="3"/>
        <v>0</v>
      </c>
      <c r="Z5" s="337">
        <f t="shared" si="3"/>
        <v>0</v>
      </c>
      <c r="AA5" s="337">
        <f t="shared" si="3"/>
        <v>0</v>
      </c>
      <c r="AB5" s="337">
        <f t="shared" si="3"/>
        <v>0</v>
      </c>
      <c r="AC5" s="337">
        <f t="shared" si="3"/>
        <v>0</v>
      </c>
      <c r="AD5" s="337">
        <f t="shared" si="3"/>
        <v>0</v>
      </c>
      <c r="AE5" s="337">
        <f t="shared" si="3"/>
        <v>0</v>
      </c>
      <c r="AF5" s="337">
        <f t="shared" si="3"/>
        <v>0</v>
      </c>
      <c r="AG5" s="337">
        <f t="shared" si="3"/>
        <v>0</v>
      </c>
      <c r="AH5" s="337">
        <f t="shared" si="3"/>
        <v>0</v>
      </c>
      <c r="AI5" s="337">
        <f t="shared" si="3"/>
        <v>0</v>
      </c>
      <c r="AJ5" s="337">
        <f t="shared" ref="AJ5:BO5" si="4">SUM(AJ6:AJ8)</f>
        <v>0</v>
      </c>
      <c r="AK5" s="337">
        <f t="shared" si="4"/>
        <v>0</v>
      </c>
      <c r="AL5" s="337">
        <f t="shared" si="4"/>
        <v>0</v>
      </c>
      <c r="AM5" s="337">
        <f t="shared" si="4"/>
        <v>0</v>
      </c>
      <c r="AN5" s="337">
        <f t="shared" si="4"/>
        <v>0</v>
      </c>
      <c r="AO5" s="337">
        <f t="shared" si="4"/>
        <v>0</v>
      </c>
      <c r="AP5" s="337">
        <f t="shared" si="4"/>
        <v>0</v>
      </c>
      <c r="AQ5" s="337">
        <f t="shared" si="4"/>
        <v>0</v>
      </c>
      <c r="AR5" s="337">
        <f t="shared" si="4"/>
        <v>0</v>
      </c>
      <c r="AS5" s="337">
        <f t="shared" si="4"/>
        <v>0</v>
      </c>
      <c r="AT5" s="337">
        <f t="shared" si="4"/>
        <v>0</v>
      </c>
      <c r="AU5" s="337">
        <f t="shared" si="4"/>
        <v>0</v>
      </c>
      <c r="AV5" s="337">
        <f t="shared" si="4"/>
        <v>1973.203</v>
      </c>
      <c r="AW5" s="337">
        <f t="shared" si="4"/>
        <v>2772.2469999999998</v>
      </c>
      <c r="AX5" s="337">
        <f t="shared" si="4"/>
        <v>3124.558</v>
      </c>
      <c r="AY5" s="337">
        <f t="shared" si="4"/>
        <v>3801.788</v>
      </c>
      <c r="AZ5" s="337">
        <f t="shared" si="4"/>
        <v>4497.8189999999995</v>
      </c>
      <c r="BA5" s="337">
        <f t="shared" si="4"/>
        <v>4953.4069999999992</v>
      </c>
      <c r="BB5" s="337">
        <f t="shared" si="4"/>
        <v>5316.1329999999989</v>
      </c>
      <c r="BC5" s="337">
        <f t="shared" si="4"/>
        <v>5659.9930000000004</v>
      </c>
      <c r="BD5" s="337">
        <f t="shared" si="4"/>
        <v>6043.639000000001</v>
      </c>
      <c r="BE5" s="337">
        <f t="shared" si="4"/>
        <v>6580.0587643462241</v>
      </c>
      <c r="BF5" s="337">
        <f t="shared" si="4"/>
        <v>7051.9688886240428</v>
      </c>
      <c r="BG5" s="337">
        <f t="shared" si="4"/>
        <v>7582.0869577400717</v>
      </c>
      <c r="BH5" s="337">
        <f t="shared" si="4"/>
        <v>8079.1630000000005</v>
      </c>
      <c r="BI5" s="337">
        <f t="shared" si="4"/>
        <v>8618.3022954000007</v>
      </c>
      <c r="BJ5" s="337">
        <f t="shared" si="4"/>
        <v>9155.4464638600002</v>
      </c>
      <c r="BK5" s="337">
        <f t="shared" si="4"/>
        <v>9867.029829797455</v>
      </c>
      <c r="BL5" s="337">
        <f t="shared" si="4"/>
        <v>10525.20336705</v>
      </c>
      <c r="BM5" s="337">
        <f t="shared" si="4"/>
        <v>11458.592503259999</v>
      </c>
      <c r="BN5" s="337">
        <f t="shared" si="4"/>
        <v>11876.615118280002</v>
      </c>
      <c r="BO5" s="337">
        <f t="shared" si="4"/>
        <v>12565.735437840003</v>
      </c>
      <c r="BP5" s="337">
        <f t="shared" ref="BP5:CC5" si="5">SUM(BP6:BP8)</f>
        <v>13430.14958021</v>
      </c>
      <c r="BQ5" s="337">
        <f t="shared" si="5"/>
        <v>13762.514588680802</v>
      </c>
      <c r="BR5" s="337">
        <f t="shared" si="5"/>
        <v>13798.261242919998</v>
      </c>
      <c r="BS5" s="337">
        <f t="shared" si="5"/>
        <v>13233.124968690001</v>
      </c>
      <c r="BT5" s="337">
        <f t="shared" si="5"/>
        <v>11513.612393931196</v>
      </c>
      <c r="BU5" s="337">
        <f t="shared" si="5"/>
        <v>9379.593293240021</v>
      </c>
      <c r="BV5" s="337">
        <f t="shared" si="5"/>
        <v>8126.2264717899961</v>
      </c>
      <c r="BW5" s="337">
        <f t="shared" si="5"/>
        <v>7233.1409551299994</v>
      </c>
      <c r="BX5" s="337">
        <f t="shared" si="5"/>
        <v>5766.9020226716784</v>
      </c>
      <c r="BY5" s="337">
        <f t="shared" si="5"/>
        <v>5497.471865706766</v>
      </c>
      <c r="BZ5" s="337">
        <f t="shared" si="5"/>
        <v>5344.3358175182657</v>
      </c>
      <c r="CA5" s="337">
        <f t="shared" si="5"/>
        <v>5163.6352353045231</v>
      </c>
      <c r="CB5" s="337">
        <f t="shared" si="5"/>
        <v>4911.5694162029222</v>
      </c>
      <c r="CC5" s="338">
        <f t="shared" si="5"/>
        <v>4484.7766094865965</v>
      </c>
    </row>
    <row r="6" spans="1:81" x14ac:dyDescent="0.4">
      <c r="B6" s="339" t="s">
        <v>588</v>
      </c>
      <c r="C6" s="339"/>
      <c r="D6" s="340">
        <v>0</v>
      </c>
      <c r="E6" s="340">
        <v>0</v>
      </c>
      <c r="F6" s="340">
        <v>0</v>
      </c>
      <c r="G6" s="340">
        <v>0</v>
      </c>
      <c r="H6" s="340">
        <v>0</v>
      </c>
      <c r="I6" s="340">
        <v>0</v>
      </c>
      <c r="J6" s="340">
        <v>0</v>
      </c>
      <c r="K6" s="340">
        <v>0</v>
      </c>
      <c r="L6" s="340">
        <v>0</v>
      </c>
      <c r="M6" s="340">
        <v>0</v>
      </c>
      <c r="N6" s="340">
        <v>0</v>
      </c>
      <c r="O6" s="340">
        <v>0</v>
      </c>
      <c r="P6" s="340">
        <v>0</v>
      </c>
      <c r="Q6" s="340">
        <v>0</v>
      </c>
      <c r="R6" s="340">
        <v>0</v>
      </c>
      <c r="S6" s="340">
        <v>0</v>
      </c>
      <c r="T6" s="340">
        <v>0</v>
      </c>
      <c r="U6" s="340">
        <v>0</v>
      </c>
      <c r="V6" s="340">
        <v>0</v>
      </c>
      <c r="W6" s="340">
        <v>0</v>
      </c>
      <c r="X6" s="340">
        <v>0</v>
      </c>
      <c r="Y6" s="340">
        <v>0</v>
      </c>
      <c r="Z6" s="340">
        <v>0</v>
      </c>
      <c r="AA6" s="340">
        <v>0</v>
      </c>
      <c r="AB6" s="340">
        <v>0</v>
      </c>
      <c r="AC6" s="340">
        <v>0</v>
      </c>
      <c r="AD6" s="340">
        <v>0</v>
      </c>
      <c r="AE6" s="340">
        <v>0</v>
      </c>
      <c r="AF6" s="340">
        <v>0</v>
      </c>
      <c r="AG6" s="340">
        <v>0</v>
      </c>
      <c r="AH6" s="340">
        <v>0</v>
      </c>
      <c r="AI6" s="340">
        <v>0</v>
      </c>
      <c r="AJ6" s="340">
        <v>0</v>
      </c>
      <c r="AK6" s="340">
        <v>0</v>
      </c>
      <c r="AL6" s="340">
        <v>0</v>
      </c>
      <c r="AM6" s="340">
        <v>0</v>
      </c>
      <c r="AN6" s="340">
        <v>0</v>
      </c>
      <c r="AO6" s="340">
        <v>0</v>
      </c>
      <c r="AP6" s="340">
        <v>0</v>
      </c>
      <c r="AQ6" s="340">
        <v>0</v>
      </c>
      <c r="AR6" s="340">
        <v>0</v>
      </c>
      <c r="AS6" s="340">
        <v>0</v>
      </c>
      <c r="AT6" s="340">
        <v>0</v>
      </c>
      <c r="AU6" s="340">
        <v>0</v>
      </c>
      <c r="AV6" s="340">
        <v>231.47411666314397</v>
      </c>
      <c r="AW6" s="340">
        <v>325.20902588180275</v>
      </c>
      <c r="AX6" s="340">
        <v>365.13545224968743</v>
      </c>
      <c r="AY6" s="340">
        <v>437.39160512525461</v>
      </c>
      <c r="AZ6" s="340">
        <v>443.26224191823394</v>
      </c>
      <c r="BA6" s="340">
        <v>488.61175918926864</v>
      </c>
      <c r="BB6" s="340">
        <v>528.58293270578872</v>
      </c>
      <c r="BC6" s="340">
        <v>566.36950568822147</v>
      </c>
      <c r="BD6" s="340">
        <v>607.03198548293733</v>
      </c>
      <c r="BE6" s="340">
        <v>673.62344552251193</v>
      </c>
      <c r="BF6" s="340">
        <v>762.23</v>
      </c>
      <c r="BG6" s="340">
        <v>793.54721823565706</v>
      </c>
      <c r="BH6" s="340">
        <v>842.13</v>
      </c>
      <c r="BI6" s="340">
        <v>923.7647969778385</v>
      </c>
      <c r="BJ6" s="340">
        <v>972.69087379439623</v>
      </c>
      <c r="BK6" s="340">
        <v>1039.8247158707195</v>
      </c>
      <c r="BL6" s="340">
        <v>1105.9393085337213</v>
      </c>
      <c r="BM6" s="340">
        <v>1192.1009182195146</v>
      </c>
      <c r="BN6" s="340">
        <v>1220.2044423261623</v>
      </c>
      <c r="BO6" s="340">
        <v>1314.7165739259212</v>
      </c>
      <c r="BP6" s="340">
        <v>1390.6353122046253</v>
      </c>
      <c r="BQ6" s="340">
        <v>1463.3914453663692</v>
      </c>
      <c r="BR6" s="340">
        <v>1717.304349681425</v>
      </c>
      <c r="BS6" s="340">
        <v>1834.7090892979174</v>
      </c>
      <c r="BT6" s="340">
        <v>1896.9720008984343</v>
      </c>
      <c r="BU6" s="340">
        <v>1965.0761694445403</v>
      </c>
      <c r="BV6" s="340">
        <v>2114.125452431344</v>
      </c>
      <c r="BW6" s="340">
        <v>2299.1628969676312</v>
      </c>
      <c r="BX6" s="340">
        <v>2285.0801473079086</v>
      </c>
      <c r="BY6" s="340">
        <v>2418.2290611298977</v>
      </c>
      <c r="BZ6" s="340">
        <v>2582.7937102962114</v>
      </c>
      <c r="CA6" s="340">
        <v>2760.106729164861</v>
      </c>
      <c r="CB6" s="340">
        <v>2949.9221561142017</v>
      </c>
      <c r="CC6" s="341">
        <v>2892.2501065148913</v>
      </c>
    </row>
    <row r="7" spans="1:81" x14ac:dyDescent="0.4">
      <c r="B7" s="339" t="s">
        <v>404</v>
      </c>
      <c r="C7" s="339"/>
      <c r="D7" s="340">
        <v>0</v>
      </c>
      <c r="E7" s="340">
        <v>0</v>
      </c>
      <c r="F7" s="340">
        <v>0</v>
      </c>
      <c r="G7" s="340">
        <v>0</v>
      </c>
      <c r="H7" s="340">
        <v>0</v>
      </c>
      <c r="I7" s="340">
        <v>0</v>
      </c>
      <c r="J7" s="340">
        <v>0</v>
      </c>
      <c r="K7" s="340">
        <v>0</v>
      </c>
      <c r="L7" s="340">
        <v>0</v>
      </c>
      <c r="M7" s="340">
        <v>0</v>
      </c>
      <c r="N7" s="340">
        <v>0</v>
      </c>
      <c r="O7" s="340">
        <v>0</v>
      </c>
      <c r="P7" s="340">
        <v>0</v>
      </c>
      <c r="Q7" s="340">
        <v>0</v>
      </c>
      <c r="R7" s="340">
        <v>0</v>
      </c>
      <c r="S7" s="340">
        <v>0</v>
      </c>
      <c r="T7" s="340">
        <v>0</v>
      </c>
      <c r="U7" s="340">
        <v>0</v>
      </c>
      <c r="V7" s="340">
        <v>0</v>
      </c>
      <c r="W7" s="340">
        <v>0</v>
      </c>
      <c r="X7" s="340">
        <v>0</v>
      </c>
      <c r="Y7" s="340">
        <v>0</v>
      </c>
      <c r="Z7" s="340">
        <v>0</v>
      </c>
      <c r="AA7" s="340">
        <v>0</v>
      </c>
      <c r="AB7" s="340">
        <v>0</v>
      </c>
      <c r="AC7" s="340">
        <v>0</v>
      </c>
      <c r="AD7" s="340">
        <v>0</v>
      </c>
      <c r="AE7" s="340">
        <v>0</v>
      </c>
      <c r="AF7" s="340">
        <v>0</v>
      </c>
      <c r="AG7" s="340">
        <v>0</v>
      </c>
      <c r="AH7" s="340">
        <v>0</v>
      </c>
      <c r="AI7" s="340">
        <v>0</v>
      </c>
      <c r="AJ7" s="340">
        <v>0</v>
      </c>
      <c r="AK7" s="340">
        <v>0</v>
      </c>
      <c r="AL7" s="340">
        <v>0</v>
      </c>
      <c r="AM7" s="340">
        <v>0</v>
      </c>
      <c r="AN7" s="340">
        <v>0</v>
      </c>
      <c r="AO7" s="340">
        <v>0</v>
      </c>
      <c r="AP7" s="340">
        <v>0</v>
      </c>
      <c r="AQ7" s="340">
        <v>0</v>
      </c>
      <c r="AR7" s="340">
        <v>0</v>
      </c>
      <c r="AS7" s="340">
        <v>0</v>
      </c>
      <c r="AT7" s="340">
        <v>0</v>
      </c>
      <c r="AU7" s="340">
        <v>0</v>
      </c>
      <c r="AV7" s="340">
        <v>1236.2204590686167</v>
      </c>
      <c r="AW7" s="340">
        <v>1736.8250803346616</v>
      </c>
      <c r="AX7" s="340">
        <v>1938.6567415590337</v>
      </c>
      <c r="AY7" s="340">
        <v>2356.4150170875105</v>
      </c>
      <c r="AZ7" s="340">
        <v>2842.0259956222508</v>
      </c>
      <c r="BA7" s="340">
        <v>3091.4517961447359</v>
      </c>
      <c r="BB7" s="340">
        <v>3258.3114352948169</v>
      </c>
      <c r="BC7" s="340">
        <v>3408.5922572418208</v>
      </c>
      <c r="BD7" s="340">
        <v>3589.6378004004227</v>
      </c>
      <c r="BE7" s="340">
        <v>3861.7406212620726</v>
      </c>
      <c r="BF7" s="340">
        <v>4105.2438886240434</v>
      </c>
      <c r="BG7" s="340">
        <v>4388.6272675576192</v>
      </c>
      <c r="BH7" s="340">
        <v>4628.2520000000004</v>
      </c>
      <c r="BI7" s="340">
        <v>4869.6964021188787</v>
      </c>
      <c r="BJ7" s="340">
        <v>5122.9964421995737</v>
      </c>
      <c r="BK7" s="340">
        <v>5468.0760196496631</v>
      </c>
      <c r="BL7" s="340">
        <v>5799.6705914329377</v>
      </c>
      <c r="BM7" s="340">
        <v>6277.2924692415208</v>
      </c>
      <c r="BN7" s="340">
        <v>6456.118999717567</v>
      </c>
      <c r="BO7" s="340">
        <v>6899.7753096582774</v>
      </c>
      <c r="BP7" s="340">
        <v>7419.4275888724915</v>
      </c>
      <c r="BQ7" s="340">
        <v>7528.3277963936862</v>
      </c>
      <c r="BR7" s="340">
        <v>7070.966334335757</v>
      </c>
      <c r="BS7" s="340">
        <v>6632.0880013466494</v>
      </c>
      <c r="BT7" s="340">
        <v>5138.3005447814785</v>
      </c>
      <c r="BU7" s="340">
        <v>3571.9625758396123</v>
      </c>
      <c r="BV7" s="340">
        <v>2486.5829515080131</v>
      </c>
      <c r="BW7" s="340">
        <v>1622.3606203199474</v>
      </c>
      <c r="BX7" s="340">
        <v>884.03476611520819</v>
      </c>
      <c r="BY7" s="340">
        <v>750.27393770557353</v>
      </c>
      <c r="BZ7" s="340">
        <v>663.12846769014311</v>
      </c>
      <c r="CA7" s="340">
        <v>549.91351835029923</v>
      </c>
      <c r="CB7" s="340">
        <v>275.9922424242273</v>
      </c>
      <c r="CC7" s="341">
        <v>73.521818085375997</v>
      </c>
    </row>
    <row r="8" spans="1:81" x14ac:dyDescent="0.4">
      <c r="B8" s="339" t="s">
        <v>403</v>
      </c>
      <c r="C8" s="339"/>
      <c r="D8" s="340">
        <v>0</v>
      </c>
      <c r="E8" s="340">
        <v>0</v>
      </c>
      <c r="F8" s="340">
        <v>0</v>
      </c>
      <c r="G8" s="340">
        <v>0</v>
      </c>
      <c r="H8" s="340">
        <v>0</v>
      </c>
      <c r="I8" s="340">
        <v>0</v>
      </c>
      <c r="J8" s="340">
        <v>0</v>
      </c>
      <c r="K8" s="340">
        <v>0</v>
      </c>
      <c r="L8" s="340">
        <v>0</v>
      </c>
      <c r="M8" s="340">
        <v>0</v>
      </c>
      <c r="N8" s="340">
        <v>0</v>
      </c>
      <c r="O8" s="340">
        <v>0</v>
      </c>
      <c r="P8" s="340">
        <v>0</v>
      </c>
      <c r="Q8" s="340">
        <v>0</v>
      </c>
      <c r="R8" s="340">
        <v>0</v>
      </c>
      <c r="S8" s="340">
        <v>0</v>
      </c>
      <c r="T8" s="340">
        <v>0</v>
      </c>
      <c r="U8" s="340">
        <v>0</v>
      </c>
      <c r="V8" s="340">
        <v>0</v>
      </c>
      <c r="W8" s="340">
        <v>0</v>
      </c>
      <c r="X8" s="340">
        <v>0</v>
      </c>
      <c r="Y8" s="340">
        <v>0</v>
      </c>
      <c r="Z8" s="340">
        <v>0</v>
      </c>
      <c r="AA8" s="340">
        <v>0</v>
      </c>
      <c r="AB8" s="340">
        <v>0</v>
      </c>
      <c r="AC8" s="340">
        <v>0</v>
      </c>
      <c r="AD8" s="340">
        <v>0</v>
      </c>
      <c r="AE8" s="340">
        <v>0</v>
      </c>
      <c r="AF8" s="340">
        <v>0</v>
      </c>
      <c r="AG8" s="340">
        <v>0</v>
      </c>
      <c r="AH8" s="340">
        <v>0</v>
      </c>
      <c r="AI8" s="340">
        <v>0</v>
      </c>
      <c r="AJ8" s="340">
        <v>0</v>
      </c>
      <c r="AK8" s="340">
        <v>0</v>
      </c>
      <c r="AL8" s="340">
        <v>0</v>
      </c>
      <c r="AM8" s="340">
        <v>0</v>
      </c>
      <c r="AN8" s="340">
        <v>0</v>
      </c>
      <c r="AO8" s="340">
        <v>0</v>
      </c>
      <c r="AP8" s="340">
        <v>0</v>
      </c>
      <c r="AQ8" s="340">
        <v>0</v>
      </c>
      <c r="AR8" s="340">
        <v>0</v>
      </c>
      <c r="AS8" s="340">
        <v>0</v>
      </c>
      <c r="AT8" s="340">
        <v>0</v>
      </c>
      <c r="AU8" s="340">
        <v>0</v>
      </c>
      <c r="AV8" s="340">
        <v>505.50842426823931</v>
      </c>
      <c r="AW8" s="340">
        <v>710.21289378353549</v>
      </c>
      <c r="AX8" s="340">
        <v>820.7658061912789</v>
      </c>
      <c r="AY8" s="340">
        <v>1007.9813777872349</v>
      </c>
      <c r="AZ8" s="340">
        <v>1212.5307624595152</v>
      </c>
      <c r="BA8" s="340">
        <v>1373.3434446659953</v>
      </c>
      <c r="BB8" s="340">
        <v>1529.2386319993936</v>
      </c>
      <c r="BC8" s="340">
        <v>1685.0312370699578</v>
      </c>
      <c r="BD8" s="340">
        <v>1846.9692141166404</v>
      </c>
      <c r="BE8" s="340">
        <v>2044.6946975616393</v>
      </c>
      <c r="BF8" s="340">
        <v>2184.4949999999999</v>
      </c>
      <c r="BG8" s="340">
        <v>2399.912471946795</v>
      </c>
      <c r="BH8" s="340">
        <v>2608.7809999999999</v>
      </c>
      <c r="BI8" s="340">
        <v>2824.8410963032829</v>
      </c>
      <c r="BJ8" s="340">
        <v>3059.7591478660306</v>
      </c>
      <c r="BK8" s="340">
        <v>3359.1290942770729</v>
      </c>
      <c r="BL8" s="340">
        <v>3619.5934670833412</v>
      </c>
      <c r="BM8" s="340">
        <v>3989.1991157989637</v>
      </c>
      <c r="BN8" s="340">
        <v>4200.2916762362729</v>
      </c>
      <c r="BO8" s="340">
        <v>4351.2435542558051</v>
      </c>
      <c r="BP8" s="340">
        <v>4620.0866791328817</v>
      </c>
      <c r="BQ8" s="340">
        <v>4770.7953469207459</v>
      </c>
      <c r="BR8" s="340">
        <v>5009.9905589028167</v>
      </c>
      <c r="BS8" s="340">
        <v>4766.3278780454339</v>
      </c>
      <c r="BT8" s="340">
        <v>4478.3398482512839</v>
      </c>
      <c r="BU8" s="340">
        <v>3842.5545479558677</v>
      </c>
      <c r="BV8" s="340">
        <v>3525.5180678506381</v>
      </c>
      <c r="BW8" s="340">
        <v>3311.6174378424207</v>
      </c>
      <c r="BX8" s="340">
        <v>2597.787109248562</v>
      </c>
      <c r="BY8" s="340">
        <v>2328.9688668712947</v>
      </c>
      <c r="BZ8" s="340">
        <v>2098.4136395319106</v>
      </c>
      <c r="CA8" s="340">
        <v>1853.6149877893633</v>
      </c>
      <c r="CB8" s="340">
        <v>1685.6550176644935</v>
      </c>
      <c r="CC8" s="341">
        <v>1519.0046848863299</v>
      </c>
    </row>
    <row r="9" spans="1:81" ht="26.25" customHeight="1" x14ac:dyDescent="0.4">
      <c r="B9" s="231" t="s">
        <v>589</v>
      </c>
      <c r="C9" s="339"/>
      <c r="D9" s="340">
        <v>0</v>
      </c>
      <c r="E9" s="340">
        <v>0</v>
      </c>
      <c r="F9" s="340">
        <v>0</v>
      </c>
      <c r="G9" s="340">
        <v>0</v>
      </c>
      <c r="H9" s="340">
        <v>0</v>
      </c>
      <c r="I9" s="340">
        <v>0</v>
      </c>
      <c r="J9" s="340">
        <v>0</v>
      </c>
      <c r="K9" s="340">
        <v>0</v>
      </c>
      <c r="L9" s="340">
        <v>0</v>
      </c>
      <c r="M9" s="340">
        <v>0</v>
      </c>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0">
        <v>0</v>
      </c>
      <c r="AF9" s="340">
        <v>0</v>
      </c>
      <c r="AG9" s="340">
        <v>0</v>
      </c>
      <c r="AH9" s="340">
        <v>0</v>
      </c>
      <c r="AI9" s="340">
        <v>0</v>
      </c>
      <c r="AJ9" s="340">
        <v>0</v>
      </c>
      <c r="AK9" s="340">
        <v>0</v>
      </c>
      <c r="AL9" s="340">
        <v>0</v>
      </c>
      <c r="AM9" s="340">
        <v>0</v>
      </c>
      <c r="AN9" s="340">
        <v>0</v>
      </c>
      <c r="AO9" s="340">
        <v>0</v>
      </c>
      <c r="AP9" s="340">
        <v>0</v>
      </c>
      <c r="AQ9" s="340">
        <v>0</v>
      </c>
      <c r="AR9" s="340">
        <v>0</v>
      </c>
      <c r="AS9" s="340">
        <v>0</v>
      </c>
      <c r="AT9" s="340">
        <v>0</v>
      </c>
      <c r="AU9" s="340">
        <v>0</v>
      </c>
      <c r="AV9" s="340">
        <v>0</v>
      </c>
      <c r="AW9" s="340">
        <v>0</v>
      </c>
      <c r="AX9" s="340">
        <v>0</v>
      </c>
      <c r="AY9" s="340">
        <v>0</v>
      </c>
      <c r="AZ9" s="340">
        <v>0</v>
      </c>
      <c r="BA9" s="340">
        <v>0</v>
      </c>
      <c r="BB9" s="340">
        <v>0</v>
      </c>
      <c r="BC9" s="340">
        <v>0</v>
      </c>
      <c r="BD9" s="340">
        <v>0</v>
      </c>
      <c r="BE9" s="340">
        <v>0</v>
      </c>
      <c r="BF9" s="340">
        <v>6</v>
      </c>
      <c r="BG9" s="340">
        <v>6</v>
      </c>
      <c r="BH9" s="340">
        <v>7</v>
      </c>
      <c r="BI9" s="340">
        <v>7</v>
      </c>
      <c r="BJ9" s="340">
        <v>8</v>
      </c>
      <c r="BK9" s="340">
        <v>11</v>
      </c>
      <c r="BL9" s="340">
        <v>9</v>
      </c>
      <c r="BM9" s="340">
        <v>10</v>
      </c>
      <c r="BN9" s="340">
        <v>10.890517425084694</v>
      </c>
      <c r="BO9" s="340">
        <v>12.136140054957304</v>
      </c>
      <c r="BP9" s="340">
        <v>13.348137721212947</v>
      </c>
      <c r="BQ9" s="340">
        <v>13.702305472355061</v>
      </c>
      <c r="BR9" s="340">
        <v>13.70419709904372</v>
      </c>
      <c r="BS9" s="340">
        <v>13.607782300753563</v>
      </c>
      <c r="BT9" s="340">
        <v>13.191077208965412</v>
      </c>
      <c r="BU9" s="340">
        <v>10.746144223600885</v>
      </c>
      <c r="BV9" s="340">
        <v>9.3101693143172</v>
      </c>
      <c r="BW9" s="340">
        <v>8.2869665521084954</v>
      </c>
      <c r="BX9" s="340">
        <v>6.6071053319198185</v>
      </c>
      <c r="BY9" s="340">
        <v>6.2984208043061241</v>
      </c>
      <c r="BZ9" s="340">
        <v>6.1229737451194604</v>
      </c>
      <c r="CA9" s="340">
        <v>5.9159461633204691</v>
      </c>
      <c r="CB9" s="340">
        <v>5.627155854271769</v>
      </c>
      <c r="CC9" s="341">
        <v>5.1381818752108108</v>
      </c>
    </row>
    <row r="10" spans="1:81" ht="25.5" customHeight="1" x14ac:dyDescent="0.4">
      <c r="B10" s="294" t="s">
        <v>255</v>
      </c>
      <c r="C10" s="339"/>
      <c r="D10" s="337">
        <f t="shared" ref="D10:AI10" si="6">SUM(D11:D12)</f>
        <v>0</v>
      </c>
      <c r="E10" s="337">
        <f t="shared" si="6"/>
        <v>0</v>
      </c>
      <c r="F10" s="337">
        <f t="shared" si="6"/>
        <v>0</v>
      </c>
      <c r="G10" s="337">
        <f t="shared" si="6"/>
        <v>0</v>
      </c>
      <c r="H10" s="337">
        <f t="shared" si="6"/>
        <v>0</v>
      </c>
      <c r="I10" s="337">
        <f t="shared" si="6"/>
        <v>0</v>
      </c>
      <c r="J10" s="337">
        <f t="shared" si="6"/>
        <v>0</v>
      </c>
      <c r="K10" s="337">
        <f t="shared" si="6"/>
        <v>0</v>
      </c>
      <c r="L10" s="337">
        <f t="shared" si="6"/>
        <v>0</v>
      </c>
      <c r="M10" s="337">
        <f t="shared" si="6"/>
        <v>0</v>
      </c>
      <c r="N10" s="337">
        <f t="shared" si="6"/>
        <v>0</v>
      </c>
      <c r="O10" s="337">
        <f t="shared" si="6"/>
        <v>0</v>
      </c>
      <c r="P10" s="337">
        <f t="shared" si="6"/>
        <v>0</v>
      </c>
      <c r="Q10" s="337">
        <f t="shared" si="6"/>
        <v>0</v>
      </c>
      <c r="R10" s="337">
        <f t="shared" si="6"/>
        <v>0</v>
      </c>
      <c r="S10" s="337">
        <f t="shared" si="6"/>
        <v>0</v>
      </c>
      <c r="T10" s="337">
        <f t="shared" si="6"/>
        <v>0</v>
      </c>
      <c r="U10" s="337">
        <f t="shared" si="6"/>
        <v>0</v>
      </c>
      <c r="V10" s="337">
        <f t="shared" si="6"/>
        <v>0</v>
      </c>
      <c r="W10" s="337">
        <f t="shared" si="6"/>
        <v>0</v>
      </c>
      <c r="X10" s="337">
        <f t="shared" si="6"/>
        <v>0</v>
      </c>
      <c r="Y10" s="337">
        <f t="shared" si="6"/>
        <v>0</v>
      </c>
      <c r="Z10" s="337">
        <f t="shared" si="6"/>
        <v>0</v>
      </c>
      <c r="AA10" s="337">
        <f t="shared" si="6"/>
        <v>0</v>
      </c>
      <c r="AB10" s="337">
        <f t="shared" si="6"/>
        <v>0</v>
      </c>
      <c r="AC10" s="337">
        <f t="shared" si="6"/>
        <v>0</v>
      </c>
      <c r="AD10" s="337">
        <f t="shared" si="6"/>
        <v>0</v>
      </c>
      <c r="AE10" s="337">
        <f t="shared" si="6"/>
        <v>0</v>
      </c>
      <c r="AF10" s="337">
        <f t="shared" si="6"/>
        <v>0</v>
      </c>
      <c r="AG10" s="337">
        <f t="shared" si="6"/>
        <v>0</v>
      </c>
      <c r="AH10" s="337">
        <f t="shared" si="6"/>
        <v>0</v>
      </c>
      <c r="AI10" s="337">
        <f t="shared" si="6"/>
        <v>0</v>
      </c>
      <c r="AJ10" s="337">
        <f t="shared" ref="AJ10:BO10" si="7">SUM(AJ11:AJ12)</f>
        <v>0</v>
      </c>
      <c r="AK10" s="337">
        <f t="shared" si="7"/>
        <v>0</v>
      </c>
      <c r="AL10" s="337">
        <f t="shared" si="7"/>
        <v>0</v>
      </c>
      <c r="AM10" s="337">
        <f t="shared" si="7"/>
        <v>0</v>
      </c>
      <c r="AN10" s="337">
        <f t="shared" si="7"/>
        <v>0</v>
      </c>
      <c r="AO10" s="337">
        <f t="shared" si="7"/>
        <v>0</v>
      </c>
      <c r="AP10" s="337">
        <f t="shared" si="7"/>
        <v>0</v>
      </c>
      <c r="AQ10" s="337">
        <f t="shared" si="7"/>
        <v>0</v>
      </c>
      <c r="AR10" s="337">
        <f t="shared" si="7"/>
        <v>0</v>
      </c>
      <c r="AS10" s="337">
        <f t="shared" si="7"/>
        <v>0</v>
      </c>
      <c r="AT10" s="337">
        <f t="shared" si="7"/>
        <v>0</v>
      </c>
      <c r="AU10" s="337">
        <f t="shared" si="7"/>
        <v>0</v>
      </c>
      <c r="AV10" s="337">
        <f t="shared" si="7"/>
        <v>0</v>
      </c>
      <c r="AW10" s="337">
        <f t="shared" si="7"/>
        <v>0</v>
      </c>
      <c r="AX10" s="337">
        <f t="shared" si="7"/>
        <v>0</v>
      </c>
      <c r="AY10" s="337">
        <f t="shared" si="7"/>
        <v>0</v>
      </c>
      <c r="AZ10" s="337">
        <f t="shared" si="7"/>
        <v>0</v>
      </c>
      <c r="BA10" s="337">
        <f t="shared" si="7"/>
        <v>0</v>
      </c>
      <c r="BB10" s="337">
        <f t="shared" si="7"/>
        <v>0</v>
      </c>
      <c r="BC10" s="337">
        <f t="shared" si="7"/>
        <v>0</v>
      </c>
      <c r="BD10" s="337">
        <f t="shared" si="7"/>
        <v>0</v>
      </c>
      <c r="BE10" s="337">
        <f t="shared" si="7"/>
        <v>0</v>
      </c>
      <c r="BF10" s="337">
        <f t="shared" si="7"/>
        <v>0</v>
      </c>
      <c r="BG10" s="337">
        <f t="shared" si="7"/>
        <v>0</v>
      </c>
      <c r="BH10" s="337">
        <f t="shared" si="7"/>
        <v>0</v>
      </c>
      <c r="BI10" s="337">
        <f t="shared" si="7"/>
        <v>0</v>
      </c>
      <c r="BJ10" s="337">
        <f t="shared" si="7"/>
        <v>0</v>
      </c>
      <c r="BK10" s="337">
        <f t="shared" si="7"/>
        <v>0</v>
      </c>
      <c r="BL10" s="337">
        <f t="shared" si="7"/>
        <v>0</v>
      </c>
      <c r="BM10" s="337">
        <f t="shared" si="7"/>
        <v>0</v>
      </c>
      <c r="BN10" s="337">
        <f t="shared" si="7"/>
        <v>0</v>
      </c>
      <c r="BO10" s="337">
        <f t="shared" si="7"/>
        <v>0</v>
      </c>
      <c r="BP10" s="337">
        <f t="shared" ref="BP10:CC10" si="8">SUM(BP11:BP12)</f>
        <v>0</v>
      </c>
      <c r="BQ10" s="337">
        <f t="shared" si="8"/>
        <v>160.53506744000006</v>
      </c>
      <c r="BR10" s="337">
        <f t="shared" si="8"/>
        <v>1564.5904814800003</v>
      </c>
      <c r="BS10" s="337">
        <f t="shared" si="8"/>
        <v>3004.5842815999977</v>
      </c>
      <c r="BT10" s="337">
        <f t="shared" si="8"/>
        <v>5160.3793347999208</v>
      </c>
      <c r="BU10" s="337">
        <f t="shared" si="8"/>
        <v>8637.4619246300008</v>
      </c>
      <c r="BV10" s="337">
        <f t="shared" si="8"/>
        <v>10625.41619534</v>
      </c>
      <c r="BW10" s="337">
        <f t="shared" si="8"/>
        <v>12502.829984840004</v>
      </c>
      <c r="BX10" s="337">
        <f t="shared" si="8"/>
        <v>13365.661265116598</v>
      </c>
      <c r="BY10" s="337">
        <f t="shared" si="8"/>
        <v>14469.214692642096</v>
      </c>
      <c r="BZ10" s="337">
        <f t="shared" si="8"/>
        <v>15982.140027210326</v>
      </c>
      <c r="CA10" s="337">
        <f t="shared" si="8"/>
        <v>17314.357386331576</v>
      </c>
      <c r="CB10" s="337">
        <f t="shared" si="8"/>
        <v>18613.365558485522</v>
      </c>
      <c r="CC10" s="338">
        <f t="shared" si="8"/>
        <v>19934.826026652405</v>
      </c>
    </row>
    <row r="11" spans="1:81" x14ac:dyDescent="0.4">
      <c r="B11" s="231" t="s">
        <v>404</v>
      </c>
      <c r="C11" s="339"/>
      <c r="D11" s="340">
        <v>0</v>
      </c>
      <c r="E11" s="340">
        <v>0</v>
      </c>
      <c r="F11" s="340">
        <v>0</v>
      </c>
      <c r="G11" s="340">
        <v>0</v>
      </c>
      <c r="H11" s="340">
        <v>0</v>
      </c>
      <c r="I11" s="340">
        <v>0</v>
      </c>
      <c r="J11" s="340">
        <v>0</v>
      </c>
      <c r="K11" s="340">
        <v>0</v>
      </c>
      <c r="L11" s="340">
        <v>0</v>
      </c>
      <c r="M11" s="340">
        <v>0</v>
      </c>
      <c r="N11" s="340">
        <v>0</v>
      </c>
      <c r="O11" s="340">
        <v>0</v>
      </c>
      <c r="P11" s="340">
        <v>0</v>
      </c>
      <c r="Q11" s="340">
        <v>0</v>
      </c>
      <c r="R11" s="340">
        <v>0</v>
      </c>
      <c r="S11" s="340">
        <v>0</v>
      </c>
      <c r="T11" s="340">
        <v>0</v>
      </c>
      <c r="U11" s="340">
        <v>0</v>
      </c>
      <c r="V11" s="340">
        <v>0</v>
      </c>
      <c r="W11" s="340">
        <v>0</v>
      </c>
      <c r="X11" s="340">
        <v>0</v>
      </c>
      <c r="Y11" s="340">
        <v>0</v>
      </c>
      <c r="Z11" s="340">
        <v>0</v>
      </c>
      <c r="AA11" s="340">
        <v>0</v>
      </c>
      <c r="AB11" s="340">
        <v>0</v>
      </c>
      <c r="AC11" s="340">
        <v>0</v>
      </c>
      <c r="AD11" s="340">
        <v>0</v>
      </c>
      <c r="AE11" s="340">
        <v>0</v>
      </c>
      <c r="AF11" s="340">
        <v>0</v>
      </c>
      <c r="AG11" s="340">
        <v>0</v>
      </c>
      <c r="AH11" s="340">
        <v>0</v>
      </c>
      <c r="AI11" s="340">
        <v>0</v>
      </c>
      <c r="AJ11" s="340">
        <v>0</v>
      </c>
      <c r="AK11" s="340">
        <v>0</v>
      </c>
      <c r="AL11" s="340">
        <v>0</v>
      </c>
      <c r="AM11" s="340">
        <v>0</v>
      </c>
      <c r="AN11" s="340">
        <v>0</v>
      </c>
      <c r="AO11" s="340">
        <v>0</v>
      </c>
      <c r="AP11" s="340">
        <v>0</v>
      </c>
      <c r="AQ11" s="340">
        <v>0</v>
      </c>
      <c r="AR11" s="340">
        <v>0</v>
      </c>
      <c r="AS11" s="340">
        <v>0</v>
      </c>
      <c r="AT11" s="340">
        <v>0</v>
      </c>
      <c r="AU11" s="340">
        <v>0</v>
      </c>
      <c r="AV11" s="340">
        <v>0</v>
      </c>
      <c r="AW11" s="340">
        <v>0</v>
      </c>
      <c r="AX11" s="340">
        <v>0</v>
      </c>
      <c r="AY11" s="340">
        <v>0</v>
      </c>
      <c r="AZ11" s="340">
        <v>0</v>
      </c>
      <c r="BA11" s="340">
        <v>0</v>
      </c>
      <c r="BB11" s="340">
        <v>0</v>
      </c>
      <c r="BC11" s="340">
        <v>0</v>
      </c>
      <c r="BD11" s="340">
        <v>0</v>
      </c>
      <c r="BE11" s="340">
        <v>0</v>
      </c>
      <c r="BF11" s="340">
        <v>0</v>
      </c>
      <c r="BG11" s="340">
        <v>0</v>
      </c>
      <c r="BH11" s="340">
        <v>0</v>
      </c>
      <c r="BI11" s="340">
        <v>0</v>
      </c>
      <c r="BJ11" s="340">
        <v>0</v>
      </c>
      <c r="BK11" s="340">
        <v>0</v>
      </c>
      <c r="BL11" s="340">
        <v>0</v>
      </c>
      <c r="BM11" s="340">
        <v>0</v>
      </c>
      <c r="BN11" s="340">
        <v>0</v>
      </c>
      <c r="BO11" s="340">
        <v>0</v>
      </c>
      <c r="BP11" s="340">
        <v>0</v>
      </c>
      <c r="BQ11" s="340">
        <v>145.66823881438239</v>
      </c>
      <c r="BR11" s="340">
        <v>1436.2081898445697</v>
      </c>
      <c r="BS11" s="340">
        <v>2723.0163881055291</v>
      </c>
      <c r="BT11" s="340">
        <v>4479.1492631464707</v>
      </c>
      <c r="BU11" s="340">
        <v>7213.6784886289497</v>
      </c>
      <c r="BV11" s="340">
        <v>9110.0185941813706</v>
      </c>
      <c r="BW11" s="340">
        <v>10643.575877841096</v>
      </c>
      <c r="BX11" s="340">
        <v>11134.062890692221</v>
      </c>
      <c r="BY11" s="340">
        <v>11922.825672581157</v>
      </c>
      <c r="BZ11" s="340">
        <v>12997.414314852793</v>
      </c>
      <c r="CA11" s="340">
        <v>14185.984265670984</v>
      </c>
      <c r="CB11" s="340">
        <v>15915.200929687022</v>
      </c>
      <c r="CC11" s="341">
        <v>17057.794896330299</v>
      </c>
    </row>
    <row r="12" spans="1:81" x14ac:dyDescent="0.4">
      <c r="B12" s="231" t="s">
        <v>403</v>
      </c>
      <c r="C12" s="339"/>
      <c r="D12" s="340">
        <v>0</v>
      </c>
      <c r="E12" s="340">
        <v>0</v>
      </c>
      <c r="F12" s="340">
        <v>0</v>
      </c>
      <c r="G12" s="340">
        <v>0</v>
      </c>
      <c r="H12" s="340">
        <v>0</v>
      </c>
      <c r="I12" s="340">
        <v>0</v>
      </c>
      <c r="J12" s="340">
        <v>0</v>
      </c>
      <c r="K12" s="340">
        <v>0</v>
      </c>
      <c r="L12" s="340">
        <v>0</v>
      </c>
      <c r="M12" s="340">
        <v>0</v>
      </c>
      <c r="N12" s="340">
        <v>0</v>
      </c>
      <c r="O12" s="340">
        <v>0</v>
      </c>
      <c r="P12" s="340">
        <v>0</v>
      </c>
      <c r="Q12" s="340">
        <v>0</v>
      </c>
      <c r="R12" s="340">
        <v>0</v>
      </c>
      <c r="S12" s="340">
        <v>0</v>
      </c>
      <c r="T12" s="340">
        <v>0</v>
      </c>
      <c r="U12" s="340">
        <v>0</v>
      </c>
      <c r="V12" s="340">
        <v>0</v>
      </c>
      <c r="W12" s="340">
        <v>0</v>
      </c>
      <c r="X12" s="340">
        <v>0</v>
      </c>
      <c r="Y12" s="340">
        <v>0</v>
      </c>
      <c r="Z12" s="340">
        <v>0</v>
      </c>
      <c r="AA12" s="340">
        <v>0</v>
      </c>
      <c r="AB12" s="340">
        <v>0</v>
      </c>
      <c r="AC12" s="340">
        <v>0</v>
      </c>
      <c r="AD12" s="340">
        <v>0</v>
      </c>
      <c r="AE12" s="340">
        <v>0</v>
      </c>
      <c r="AF12" s="340">
        <v>0</v>
      </c>
      <c r="AG12" s="340">
        <v>0</v>
      </c>
      <c r="AH12" s="340">
        <v>0</v>
      </c>
      <c r="AI12" s="340">
        <v>0</v>
      </c>
      <c r="AJ12" s="340">
        <v>0</v>
      </c>
      <c r="AK12" s="340">
        <v>0</v>
      </c>
      <c r="AL12" s="340">
        <v>0</v>
      </c>
      <c r="AM12" s="340">
        <v>0</v>
      </c>
      <c r="AN12" s="340">
        <v>0</v>
      </c>
      <c r="AO12" s="340">
        <v>0</v>
      </c>
      <c r="AP12" s="340">
        <v>0</v>
      </c>
      <c r="AQ12" s="340">
        <v>0</v>
      </c>
      <c r="AR12" s="340">
        <v>0</v>
      </c>
      <c r="AS12" s="340">
        <v>0</v>
      </c>
      <c r="AT12" s="340">
        <v>0</v>
      </c>
      <c r="AU12" s="340">
        <v>0</v>
      </c>
      <c r="AV12" s="340">
        <v>0</v>
      </c>
      <c r="AW12" s="340">
        <v>0</v>
      </c>
      <c r="AX12" s="340">
        <v>0</v>
      </c>
      <c r="AY12" s="340">
        <v>0</v>
      </c>
      <c r="AZ12" s="340">
        <v>0</v>
      </c>
      <c r="BA12" s="340">
        <v>0</v>
      </c>
      <c r="BB12" s="340">
        <v>0</v>
      </c>
      <c r="BC12" s="340">
        <v>0</v>
      </c>
      <c r="BD12" s="340">
        <v>0</v>
      </c>
      <c r="BE12" s="340">
        <v>0</v>
      </c>
      <c r="BF12" s="340">
        <v>0</v>
      </c>
      <c r="BG12" s="340">
        <v>0</v>
      </c>
      <c r="BH12" s="340">
        <v>0</v>
      </c>
      <c r="BI12" s="340">
        <v>0</v>
      </c>
      <c r="BJ12" s="340">
        <v>0</v>
      </c>
      <c r="BK12" s="340">
        <v>0</v>
      </c>
      <c r="BL12" s="340">
        <v>0</v>
      </c>
      <c r="BM12" s="340">
        <v>0</v>
      </c>
      <c r="BN12" s="340">
        <v>0</v>
      </c>
      <c r="BO12" s="340">
        <v>0</v>
      </c>
      <c r="BP12" s="340">
        <v>0</v>
      </c>
      <c r="BQ12" s="340">
        <v>14.866828625617664</v>
      </c>
      <c r="BR12" s="340">
        <v>128.38229163543059</v>
      </c>
      <c r="BS12" s="340">
        <v>281.56789349446876</v>
      </c>
      <c r="BT12" s="340">
        <v>681.23007165344973</v>
      </c>
      <c r="BU12" s="340">
        <v>1423.7834360010504</v>
      </c>
      <c r="BV12" s="340">
        <v>1515.3976011586283</v>
      </c>
      <c r="BW12" s="340">
        <v>1859.2541069989081</v>
      </c>
      <c r="BX12" s="340">
        <v>2231.5983744243772</v>
      </c>
      <c r="BY12" s="340">
        <v>2546.3890200609389</v>
      </c>
      <c r="BZ12" s="340">
        <v>2984.7257123575328</v>
      </c>
      <c r="CA12" s="340">
        <v>3128.3731206605921</v>
      </c>
      <c r="CB12" s="340">
        <v>2698.1646287984986</v>
      </c>
      <c r="CC12" s="341">
        <v>2877.031130322106</v>
      </c>
    </row>
    <row r="13" spans="1:81" ht="27" customHeight="1" x14ac:dyDescent="0.4">
      <c r="A13" s="336"/>
      <c r="B13" s="242" t="s">
        <v>589</v>
      </c>
      <c r="C13" s="339"/>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v>0.30564139441048421</v>
      </c>
      <c r="BR13" s="340">
        <v>5.721569022334136</v>
      </c>
      <c r="BS13" s="340">
        <v>11.308480768204049</v>
      </c>
      <c r="BT13" s="340">
        <v>18.514200409908543</v>
      </c>
      <c r="BU13" s="340">
        <v>29.027243267239729</v>
      </c>
      <c r="BV13" s="340">
        <v>42.140740220307841</v>
      </c>
      <c r="BW13" s="340">
        <v>47.388314440743159</v>
      </c>
      <c r="BX13" s="340">
        <v>50.275149974268956</v>
      </c>
      <c r="BY13" s="340">
        <v>54.435120843361751</v>
      </c>
      <c r="BZ13" s="340">
        <v>59.660103638232201</v>
      </c>
      <c r="CA13" s="340">
        <v>64.411457029229382</v>
      </c>
      <c r="CB13" s="340">
        <v>69.243921047060269</v>
      </c>
      <c r="CC13" s="341">
        <v>74.159910261210968</v>
      </c>
    </row>
    <row r="14" spans="1:81" s="196" customFormat="1" ht="25.5" customHeight="1" x14ac:dyDescent="0.4">
      <c r="A14" s="336"/>
      <c r="B14" s="294" t="s">
        <v>213</v>
      </c>
      <c r="C14" s="342"/>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v>4.7691617500000003</v>
      </c>
      <c r="BR14" s="337">
        <v>6.040064700000003</v>
      </c>
      <c r="BS14" s="337">
        <v>6.9357352999999913</v>
      </c>
      <c r="BT14" s="337">
        <v>7.3484010500000174</v>
      </c>
      <c r="BU14" s="337">
        <v>8.2211221899999884</v>
      </c>
      <c r="BV14" s="337">
        <v>9.1482867099999936</v>
      </c>
      <c r="BW14" s="337">
        <v>10.039949220000004</v>
      </c>
      <c r="BX14" s="337">
        <v>9.9116195664442621</v>
      </c>
      <c r="BY14" s="337">
        <v>10.622578320853727</v>
      </c>
      <c r="BZ14" s="337">
        <v>11.26819092708592</v>
      </c>
      <c r="CA14" s="337">
        <v>11.990865944851901</v>
      </c>
      <c r="CB14" s="337">
        <v>12.658370629004407</v>
      </c>
      <c r="CC14" s="338">
        <v>13.382050240676739</v>
      </c>
    </row>
    <row r="15" spans="1:81" s="196" customFormat="1" ht="26.25" customHeight="1" x14ac:dyDescent="0.4">
      <c r="B15" s="287" t="s">
        <v>215</v>
      </c>
      <c r="C15" s="342"/>
      <c r="D15" s="337">
        <v>0</v>
      </c>
      <c r="E15" s="337">
        <v>0</v>
      </c>
      <c r="F15" s="337">
        <v>0</v>
      </c>
      <c r="G15" s="337">
        <v>0</v>
      </c>
      <c r="H15" s="337">
        <v>0</v>
      </c>
      <c r="I15" s="337">
        <v>0</v>
      </c>
      <c r="J15" s="337">
        <v>0</v>
      </c>
      <c r="K15" s="337">
        <v>0</v>
      </c>
      <c r="L15" s="337">
        <v>0</v>
      </c>
      <c r="M15" s="337">
        <v>0</v>
      </c>
      <c r="N15" s="337">
        <v>0</v>
      </c>
      <c r="O15" s="337">
        <v>0</v>
      </c>
      <c r="P15" s="337">
        <v>0</v>
      </c>
      <c r="Q15" s="337">
        <v>0</v>
      </c>
      <c r="R15" s="337">
        <v>0</v>
      </c>
      <c r="S15" s="337">
        <v>0</v>
      </c>
      <c r="T15" s="337">
        <v>0</v>
      </c>
      <c r="U15" s="337">
        <v>0</v>
      </c>
      <c r="V15" s="337">
        <v>0</v>
      </c>
      <c r="W15" s="337">
        <v>0</v>
      </c>
      <c r="X15" s="337">
        <v>0</v>
      </c>
      <c r="Y15" s="337">
        <v>0</v>
      </c>
      <c r="Z15" s="337">
        <v>0</v>
      </c>
      <c r="AA15" s="337">
        <v>6</v>
      </c>
      <c r="AB15" s="337">
        <v>23.2</v>
      </c>
      <c r="AC15" s="337">
        <f t="shared" ref="AC15:BH15" si="9">SUM(AC16:AC18)</f>
        <v>35.799999999999997</v>
      </c>
      <c r="AD15" s="337">
        <f t="shared" si="9"/>
        <v>62.4</v>
      </c>
      <c r="AE15" s="337">
        <f t="shared" si="9"/>
        <v>95.9</v>
      </c>
      <c r="AF15" s="337">
        <f t="shared" si="9"/>
        <v>127.30000000000001</v>
      </c>
      <c r="AG15" s="337">
        <f t="shared" si="9"/>
        <v>166.7</v>
      </c>
      <c r="AH15" s="337">
        <f t="shared" si="9"/>
        <v>168</v>
      </c>
      <c r="AI15" s="337">
        <f t="shared" si="9"/>
        <v>201</v>
      </c>
      <c r="AJ15" s="337">
        <f t="shared" si="9"/>
        <v>260</v>
      </c>
      <c r="AK15" s="337">
        <f t="shared" si="9"/>
        <v>330</v>
      </c>
      <c r="AL15" s="337">
        <f t="shared" si="9"/>
        <v>403</v>
      </c>
      <c r="AM15" s="337">
        <f t="shared" si="9"/>
        <v>495</v>
      </c>
      <c r="AN15" s="337">
        <f t="shared" si="9"/>
        <v>576</v>
      </c>
      <c r="AO15" s="337">
        <f t="shared" si="9"/>
        <v>686</v>
      </c>
      <c r="AP15" s="337">
        <f t="shared" si="9"/>
        <v>779</v>
      </c>
      <c r="AQ15" s="337">
        <f t="shared" si="9"/>
        <v>897.38499999999999</v>
      </c>
      <c r="AR15" s="337">
        <f t="shared" si="9"/>
        <v>1003.4670000000001</v>
      </c>
      <c r="AS15" s="337">
        <f t="shared" si="9"/>
        <v>1158.527</v>
      </c>
      <c r="AT15" s="337">
        <f t="shared" si="9"/>
        <v>1382.009</v>
      </c>
      <c r="AU15" s="337">
        <f t="shared" si="9"/>
        <v>1706.221</v>
      </c>
      <c r="AV15" s="337">
        <f t="shared" si="9"/>
        <v>1553.4739999999999</v>
      </c>
      <c r="AW15" s="337">
        <f t="shared" si="9"/>
        <v>1795.461</v>
      </c>
      <c r="AX15" s="337">
        <f t="shared" si="9"/>
        <v>1962.682</v>
      </c>
      <c r="AY15" s="337">
        <f t="shared" si="9"/>
        <v>2194.1619999999998</v>
      </c>
      <c r="AZ15" s="337">
        <f t="shared" si="9"/>
        <v>2392.893</v>
      </c>
      <c r="BA15" s="337">
        <f t="shared" si="9"/>
        <v>2521.25</v>
      </c>
      <c r="BB15" s="337">
        <f t="shared" si="9"/>
        <v>2679.9749999999999</v>
      </c>
      <c r="BC15" s="337">
        <f t="shared" si="9"/>
        <v>2822.8040000000001</v>
      </c>
      <c r="BD15" s="337">
        <f t="shared" si="9"/>
        <v>2955.1210000000001</v>
      </c>
      <c r="BE15" s="337">
        <f t="shared" si="9"/>
        <v>3124.4597597447382</v>
      </c>
      <c r="BF15" s="337">
        <f t="shared" si="9"/>
        <v>3250.6787885787207</v>
      </c>
      <c r="BG15" s="337">
        <f t="shared" si="9"/>
        <v>3457.0445494205601</v>
      </c>
      <c r="BH15" s="337">
        <f t="shared" si="9"/>
        <v>3673.5859999999998</v>
      </c>
      <c r="BI15" s="337">
        <f t="shared" ref="BI15:CC15" si="10">SUM(BI16:BI18)</f>
        <v>3924.14037813</v>
      </c>
      <c r="BJ15" s="337">
        <f t="shared" si="10"/>
        <v>4149.40578293</v>
      </c>
      <c r="BK15" s="337">
        <f t="shared" si="10"/>
        <v>4444.4350972342991</v>
      </c>
      <c r="BL15" s="337">
        <f t="shared" si="10"/>
        <v>4734.8039219600005</v>
      </c>
      <c r="BM15" s="337">
        <f t="shared" si="10"/>
        <v>5106.2537628999999</v>
      </c>
      <c r="BN15" s="337">
        <f t="shared" si="10"/>
        <v>5227.7472379531791</v>
      </c>
      <c r="BO15" s="337">
        <f t="shared" si="10"/>
        <v>5339.4256940699997</v>
      </c>
      <c r="BP15" s="337">
        <f t="shared" si="10"/>
        <v>5475.6249157700013</v>
      </c>
      <c r="BQ15" s="337">
        <f t="shared" si="10"/>
        <v>5360.0751764300812</v>
      </c>
      <c r="BR15" s="337">
        <f t="shared" si="10"/>
        <v>5421.7736767999995</v>
      </c>
      <c r="BS15" s="337">
        <f t="shared" si="10"/>
        <v>5489.5433917499959</v>
      </c>
      <c r="BT15" s="337">
        <f t="shared" si="10"/>
        <v>5482.7675999399999</v>
      </c>
      <c r="BU15" s="337">
        <f t="shared" si="10"/>
        <v>5529.3185711499982</v>
      </c>
      <c r="BV15" s="337">
        <f t="shared" si="10"/>
        <v>5675.5506973500005</v>
      </c>
      <c r="BW15" s="337">
        <f t="shared" si="10"/>
        <v>5908.4831024900013</v>
      </c>
      <c r="BX15" s="337">
        <f t="shared" si="10"/>
        <v>5406.569615272183</v>
      </c>
      <c r="BY15" s="337">
        <f t="shared" si="10"/>
        <v>5574.4570568780928</v>
      </c>
      <c r="BZ15" s="337">
        <f t="shared" si="10"/>
        <v>5754.797770287938</v>
      </c>
      <c r="CA15" s="337">
        <f t="shared" si="10"/>
        <v>5987.252330297737</v>
      </c>
      <c r="CB15" s="337">
        <f t="shared" si="10"/>
        <v>6219.0803318517083</v>
      </c>
      <c r="CC15" s="338">
        <f t="shared" si="10"/>
        <v>6528.9750320930216</v>
      </c>
    </row>
    <row r="16" spans="1:81" x14ac:dyDescent="0.4">
      <c r="B16" s="231" t="s">
        <v>588</v>
      </c>
      <c r="C16" s="339"/>
      <c r="D16" s="340">
        <v>0</v>
      </c>
      <c r="E16" s="340">
        <v>0</v>
      </c>
      <c r="F16" s="340">
        <v>0</v>
      </c>
      <c r="G16" s="340">
        <v>0</v>
      </c>
      <c r="H16" s="340">
        <v>0</v>
      </c>
      <c r="I16" s="340">
        <v>0</v>
      </c>
      <c r="J16" s="340">
        <v>0</v>
      </c>
      <c r="K16" s="340">
        <v>0</v>
      </c>
      <c r="L16" s="340">
        <v>0</v>
      </c>
      <c r="M16" s="340">
        <v>0</v>
      </c>
      <c r="N16" s="340">
        <v>0</v>
      </c>
      <c r="O16" s="340">
        <v>0</v>
      </c>
      <c r="P16" s="340">
        <v>0</v>
      </c>
      <c r="Q16" s="340">
        <v>0</v>
      </c>
      <c r="R16" s="340">
        <v>0</v>
      </c>
      <c r="S16" s="340">
        <v>0</v>
      </c>
      <c r="T16" s="340">
        <v>0</v>
      </c>
      <c r="U16" s="340">
        <v>0</v>
      </c>
      <c r="V16" s="340">
        <v>0</v>
      </c>
      <c r="W16" s="340">
        <v>0</v>
      </c>
      <c r="X16" s="340">
        <v>0</v>
      </c>
      <c r="Y16" s="340">
        <v>0</v>
      </c>
      <c r="Z16" s="340">
        <v>0</v>
      </c>
      <c r="AA16" s="340">
        <v>0</v>
      </c>
      <c r="AB16" s="340">
        <v>0</v>
      </c>
      <c r="AC16" s="340">
        <v>7.6447916666666655</v>
      </c>
      <c r="AD16" s="340">
        <v>13.060404095620544</v>
      </c>
      <c r="AE16" s="340">
        <v>19.217480173446685</v>
      </c>
      <c r="AF16" s="340">
        <v>24.278010196304265</v>
      </c>
      <c r="AG16" s="340">
        <v>30.829420382504928</v>
      </c>
      <c r="AH16" s="340">
        <v>29.110512129380052</v>
      </c>
      <c r="AI16" s="340">
        <v>33.549592894152475</v>
      </c>
      <c r="AJ16" s="340">
        <v>40.369007052134776</v>
      </c>
      <c r="AK16" s="340">
        <v>46.752225119122535</v>
      </c>
      <c r="AL16" s="340">
        <v>54.320191795418218</v>
      </c>
      <c r="AM16" s="340">
        <v>59.875101756018147</v>
      </c>
      <c r="AN16" s="340">
        <v>65.101994394921959</v>
      </c>
      <c r="AO16" s="340">
        <v>74.2190013532487</v>
      </c>
      <c r="AP16" s="340">
        <v>80.449906377863556</v>
      </c>
      <c r="AQ16" s="340">
        <v>90.01536154090887</v>
      </c>
      <c r="AR16" s="340">
        <v>97.347068426548574</v>
      </c>
      <c r="AS16" s="340">
        <v>106.17280948270272</v>
      </c>
      <c r="AT16" s="340">
        <v>124.86515488177545</v>
      </c>
      <c r="AU16" s="340">
        <v>152.5137354583984</v>
      </c>
      <c r="AV16" s="340">
        <v>0</v>
      </c>
      <c r="AW16" s="340">
        <v>0</v>
      </c>
      <c r="AX16" s="340">
        <v>0</v>
      </c>
      <c r="AY16" s="340">
        <v>0</v>
      </c>
      <c r="AZ16" s="340">
        <v>0</v>
      </c>
      <c r="BA16" s="340">
        <v>0</v>
      </c>
      <c r="BB16" s="340">
        <v>0</v>
      </c>
      <c r="BC16" s="340">
        <v>0</v>
      </c>
      <c r="BD16" s="340">
        <v>0</v>
      </c>
      <c r="BE16" s="340">
        <v>0</v>
      </c>
      <c r="BF16" s="340">
        <v>0</v>
      </c>
      <c r="BG16" s="340">
        <v>0</v>
      </c>
      <c r="BH16" s="340">
        <v>0</v>
      </c>
      <c r="BI16" s="340">
        <v>0</v>
      </c>
      <c r="BJ16" s="340">
        <v>0</v>
      </c>
      <c r="BK16" s="340">
        <v>0</v>
      </c>
      <c r="BL16" s="340">
        <v>0</v>
      </c>
      <c r="BM16" s="340">
        <v>0</v>
      </c>
      <c r="BN16" s="340">
        <v>0</v>
      </c>
      <c r="BO16" s="340">
        <v>0</v>
      </c>
      <c r="BP16" s="340">
        <v>0</v>
      </c>
      <c r="BQ16" s="340">
        <v>0</v>
      </c>
      <c r="BR16" s="340">
        <v>0</v>
      </c>
      <c r="BS16" s="340">
        <v>0</v>
      </c>
      <c r="BT16" s="340">
        <v>0</v>
      </c>
      <c r="BU16" s="340">
        <v>0</v>
      </c>
      <c r="BV16" s="340">
        <v>0</v>
      </c>
      <c r="BW16" s="340">
        <v>0</v>
      </c>
      <c r="BX16" s="340">
        <v>0</v>
      </c>
      <c r="BY16" s="340">
        <v>0</v>
      </c>
      <c r="BZ16" s="340">
        <v>0</v>
      </c>
      <c r="CA16" s="340">
        <v>0</v>
      </c>
      <c r="CB16" s="340">
        <v>0</v>
      </c>
      <c r="CC16" s="341">
        <v>0</v>
      </c>
    </row>
    <row r="17" spans="1:81" x14ac:dyDescent="0.4">
      <c r="B17" s="231" t="s">
        <v>404</v>
      </c>
      <c r="C17" s="339"/>
      <c r="D17" s="340">
        <v>0</v>
      </c>
      <c r="E17" s="340">
        <v>0</v>
      </c>
      <c r="F17" s="340">
        <v>0</v>
      </c>
      <c r="G17" s="340">
        <v>0</v>
      </c>
      <c r="H17" s="340">
        <v>0</v>
      </c>
      <c r="I17" s="340">
        <v>0</v>
      </c>
      <c r="J17" s="340">
        <v>0</v>
      </c>
      <c r="K17" s="340">
        <v>0</v>
      </c>
      <c r="L17" s="340">
        <v>0</v>
      </c>
      <c r="M17" s="340">
        <v>0</v>
      </c>
      <c r="N17" s="340">
        <v>0</v>
      </c>
      <c r="O17" s="340">
        <v>0</v>
      </c>
      <c r="P17" s="340">
        <v>0</v>
      </c>
      <c r="Q17" s="340">
        <v>0</v>
      </c>
      <c r="R17" s="340">
        <v>0</v>
      </c>
      <c r="S17" s="340">
        <v>0</v>
      </c>
      <c r="T17" s="340">
        <v>0</v>
      </c>
      <c r="U17" s="340">
        <v>0</v>
      </c>
      <c r="V17" s="340">
        <v>0</v>
      </c>
      <c r="W17" s="340">
        <v>0</v>
      </c>
      <c r="X17" s="340">
        <v>0</v>
      </c>
      <c r="Y17" s="340">
        <v>0</v>
      </c>
      <c r="Z17" s="340">
        <v>0</v>
      </c>
      <c r="AA17" s="340">
        <v>0</v>
      </c>
      <c r="AB17" s="340">
        <v>0</v>
      </c>
      <c r="AC17" s="340">
        <v>9.9755208333333325</v>
      </c>
      <c r="AD17" s="340">
        <v>18.142219792696004</v>
      </c>
      <c r="AE17" s="340">
        <v>27.405666970959093</v>
      </c>
      <c r="AF17" s="340">
        <v>36.975452651547229</v>
      </c>
      <c r="AG17" s="340">
        <v>47.030814376786886</v>
      </c>
      <c r="AH17" s="340">
        <v>47.094339622641513</v>
      </c>
      <c r="AI17" s="340">
        <v>56.833456698741671</v>
      </c>
      <c r="AJ17" s="340">
        <v>70.134664795816093</v>
      </c>
      <c r="AK17" s="340">
        <v>89.996179088375442</v>
      </c>
      <c r="AL17" s="340">
        <v>107.5668620138519</v>
      </c>
      <c r="AM17" s="340">
        <v>131.12117688103268</v>
      </c>
      <c r="AN17" s="340">
        <v>148.84093337854017</v>
      </c>
      <c r="AO17" s="340">
        <v>171.82790159378595</v>
      </c>
      <c r="AP17" s="340">
        <v>194.35447124132716</v>
      </c>
      <c r="AQ17" s="340">
        <v>218.41677683791443</v>
      </c>
      <c r="AR17" s="340">
        <v>236.30305082986754</v>
      </c>
      <c r="AS17" s="340">
        <v>267.54749990048106</v>
      </c>
      <c r="AT17" s="340">
        <v>311.34100986175179</v>
      </c>
      <c r="AU17" s="340">
        <v>365.16189983173882</v>
      </c>
      <c r="AV17" s="340">
        <v>0</v>
      </c>
      <c r="AW17" s="340">
        <v>0</v>
      </c>
      <c r="AX17" s="340">
        <v>0</v>
      </c>
      <c r="AY17" s="340">
        <v>0</v>
      </c>
      <c r="AZ17" s="340">
        <v>0</v>
      </c>
      <c r="BA17" s="340">
        <v>0</v>
      </c>
      <c r="BB17" s="340">
        <v>0</v>
      </c>
      <c r="BC17" s="340">
        <v>0</v>
      </c>
      <c r="BD17" s="340">
        <v>0</v>
      </c>
      <c r="BE17" s="340">
        <v>0</v>
      </c>
      <c r="BF17" s="340">
        <v>0</v>
      </c>
      <c r="BG17" s="340">
        <v>0</v>
      </c>
      <c r="BH17" s="340">
        <v>0</v>
      </c>
      <c r="BI17" s="340">
        <v>0</v>
      </c>
      <c r="BJ17" s="340">
        <v>0</v>
      </c>
      <c r="BK17" s="340">
        <v>0</v>
      </c>
      <c r="BL17" s="340">
        <v>0</v>
      </c>
      <c r="BM17" s="340">
        <v>0</v>
      </c>
      <c r="BN17" s="340">
        <v>0</v>
      </c>
      <c r="BO17" s="340">
        <v>0</v>
      </c>
      <c r="BP17" s="340">
        <v>0</v>
      </c>
      <c r="BQ17" s="340">
        <v>0</v>
      </c>
      <c r="BR17" s="340">
        <v>0</v>
      </c>
      <c r="BS17" s="340">
        <v>0</v>
      </c>
      <c r="BT17" s="340">
        <v>0</v>
      </c>
      <c r="BU17" s="340">
        <v>0</v>
      </c>
      <c r="BV17" s="340">
        <v>0</v>
      </c>
      <c r="BW17" s="340">
        <v>0</v>
      </c>
      <c r="BX17" s="340">
        <v>0</v>
      </c>
      <c r="BY17" s="340">
        <v>0</v>
      </c>
      <c r="BZ17" s="340">
        <v>0</v>
      </c>
      <c r="CA17" s="340">
        <v>0</v>
      </c>
      <c r="CB17" s="340">
        <v>0</v>
      </c>
      <c r="CC17" s="341">
        <v>0</v>
      </c>
    </row>
    <row r="18" spans="1:81" x14ac:dyDescent="0.4">
      <c r="B18" s="231" t="s">
        <v>403</v>
      </c>
      <c r="C18" s="339"/>
      <c r="D18" s="340">
        <v>0</v>
      </c>
      <c r="E18" s="340">
        <v>0</v>
      </c>
      <c r="F18" s="340">
        <v>0</v>
      </c>
      <c r="G18" s="340">
        <v>0</v>
      </c>
      <c r="H18" s="340">
        <v>0</v>
      </c>
      <c r="I18" s="340">
        <v>0</v>
      </c>
      <c r="J18" s="340">
        <v>0</v>
      </c>
      <c r="K18" s="340">
        <v>0</v>
      </c>
      <c r="L18" s="340">
        <v>0</v>
      </c>
      <c r="M18" s="340">
        <v>0</v>
      </c>
      <c r="N18" s="340">
        <v>0</v>
      </c>
      <c r="O18" s="340">
        <v>0</v>
      </c>
      <c r="P18" s="340">
        <v>0</v>
      </c>
      <c r="Q18" s="340">
        <v>0</v>
      </c>
      <c r="R18" s="340">
        <v>0</v>
      </c>
      <c r="S18" s="340">
        <v>0</v>
      </c>
      <c r="T18" s="340">
        <v>0</v>
      </c>
      <c r="U18" s="340">
        <v>0</v>
      </c>
      <c r="V18" s="340">
        <v>0</v>
      </c>
      <c r="W18" s="340">
        <v>0</v>
      </c>
      <c r="X18" s="340">
        <v>0</v>
      </c>
      <c r="Y18" s="340">
        <v>0</v>
      </c>
      <c r="Z18" s="340">
        <v>0</v>
      </c>
      <c r="AA18" s="340">
        <v>0</v>
      </c>
      <c r="AB18" s="340">
        <v>0</v>
      </c>
      <c r="AC18" s="340">
        <v>18.1796875</v>
      </c>
      <c r="AD18" s="340">
        <v>31.19737611168345</v>
      </c>
      <c r="AE18" s="340">
        <v>49.276852855594228</v>
      </c>
      <c r="AF18" s="340">
        <v>66.046537152148517</v>
      </c>
      <c r="AG18" s="340">
        <v>88.839765240708175</v>
      </c>
      <c r="AH18" s="340">
        <v>91.795148247978432</v>
      </c>
      <c r="AI18" s="340">
        <v>110.61695040710585</v>
      </c>
      <c r="AJ18" s="340">
        <v>149.4963281520491</v>
      </c>
      <c r="AK18" s="340">
        <v>193.25159579250203</v>
      </c>
      <c r="AL18" s="340">
        <v>241.11294619072987</v>
      </c>
      <c r="AM18" s="340">
        <v>304.00372136294919</v>
      </c>
      <c r="AN18" s="340">
        <v>362.05707222653785</v>
      </c>
      <c r="AO18" s="340">
        <v>439.95309705296535</v>
      </c>
      <c r="AP18" s="340">
        <v>504.19562238080925</v>
      </c>
      <c r="AQ18" s="340">
        <v>588.95286162117668</v>
      </c>
      <c r="AR18" s="340">
        <v>669.81688074358397</v>
      </c>
      <c r="AS18" s="340">
        <v>784.80669061681635</v>
      </c>
      <c r="AT18" s="340">
        <v>945.80283525647269</v>
      </c>
      <c r="AU18" s="340">
        <v>1188.5453647098627</v>
      </c>
      <c r="AV18" s="340">
        <v>1553.4739999999999</v>
      </c>
      <c r="AW18" s="340">
        <v>1795.461</v>
      </c>
      <c r="AX18" s="340">
        <v>1962.682</v>
      </c>
      <c r="AY18" s="340">
        <v>2194.1619999999998</v>
      </c>
      <c r="AZ18" s="340">
        <v>2392.893</v>
      </c>
      <c r="BA18" s="340">
        <v>2521.25</v>
      </c>
      <c r="BB18" s="340">
        <v>2679.9749999999999</v>
      </c>
      <c r="BC18" s="340">
        <v>2822.8040000000001</v>
      </c>
      <c r="BD18" s="340">
        <v>2955.1210000000001</v>
      </c>
      <c r="BE18" s="340">
        <v>3124.4597597447382</v>
      </c>
      <c r="BF18" s="340">
        <v>3250.6787885787207</v>
      </c>
      <c r="BG18" s="340">
        <v>3457.0445494205601</v>
      </c>
      <c r="BH18" s="340">
        <v>3673.5859999999998</v>
      </c>
      <c r="BI18" s="340">
        <v>3924.14037813</v>
      </c>
      <c r="BJ18" s="340">
        <v>4149.40578293</v>
      </c>
      <c r="BK18" s="340">
        <v>4444.4350972342991</v>
      </c>
      <c r="BL18" s="340">
        <v>4734.8039219600005</v>
      </c>
      <c r="BM18" s="340">
        <v>5106.2537628999999</v>
      </c>
      <c r="BN18" s="340">
        <v>5227.7472379531791</v>
      </c>
      <c r="BO18" s="340">
        <v>5339.4256940699997</v>
      </c>
      <c r="BP18" s="340">
        <v>5475.6249157700013</v>
      </c>
      <c r="BQ18" s="340">
        <v>5360.0751764300812</v>
      </c>
      <c r="BR18" s="340">
        <v>5421.7736767999995</v>
      </c>
      <c r="BS18" s="340">
        <v>5489.5433917499959</v>
      </c>
      <c r="BT18" s="340">
        <v>5482.7675999399999</v>
      </c>
      <c r="BU18" s="340">
        <v>5529.3185711499982</v>
      </c>
      <c r="BV18" s="340">
        <v>5675.5506973500005</v>
      </c>
      <c r="BW18" s="340">
        <v>5908.4831024900013</v>
      </c>
      <c r="BX18" s="340">
        <v>5406.569615272183</v>
      </c>
      <c r="BY18" s="340">
        <v>5574.4570568780928</v>
      </c>
      <c r="BZ18" s="340">
        <v>5754.797770287938</v>
      </c>
      <c r="CA18" s="340">
        <v>5987.252330297737</v>
      </c>
      <c r="CB18" s="340">
        <v>6219.0803318517083</v>
      </c>
      <c r="CC18" s="341">
        <v>6528.9750320930216</v>
      </c>
    </row>
    <row r="19" spans="1:81" ht="25.5" customHeight="1" x14ac:dyDescent="0.4">
      <c r="B19" s="242" t="s">
        <v>589</v>
      </c>
      <c r="C19" s="339"/>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v>0</v>
      </c>
      <c r="AB19" s="340">
        <v>0</v>
      </c>
      <c r="AC19" s="340">
        <v>0</v>
      </c>
      <c r="AD19" s="340">
        <v>0</v>
      </c>
      <c r="AE19" s="340">
        <v>0</v>
      </c>
      <c r="AF19" s="340">
        <v>0</v>
      </c>
      <c r="AG19" s="340">
        <v>0</v>
      </c>
      <c r="AH19" s="340">
        <v>0</v>
      </c>
      <c r="AI19" s="340">
        <v>0</v>
      </c>
      <c r="AJ19" s="340">
        <v>0</v>
      </c>
      <c r="AK19" s="340">
        <v>0</v>
      </c>
      <c r="AL19" s="340">
        <v>0</v>
      </c>
      <c r="AM19" s="340">
        <v>0</v>
      </c>
      <c r="AN19" s="340">
        <v>0</v>
      </c>
      <c r="AO19" s="340">
        <v>0</v>
      </c>
      <c r="AP19" s="340">
        <v>0</v>
      </c>
      <c r="AQ19" s="340">
        <v>0</v>
      </c>
      <c r="AR19" s="340">
        <v>0</v>
      </c>
      <c r="AS19" s="340">
        <v>0</v>
      </c>
      <c r="AT19" s="340">
        <v>0</v>
      </c>
      <c r="AU19" s="340">
        <v>0</v>
      </c>
      <c r="AV19" s="340">
        <v>0</v>
      </c>
      <c r="AW19" s="340">
        <v>0</v>
      </c>
      <c r="AX19" s="340">
        <v>0</v>
      </c>
      <c r="AY19" s="340">
        <v>0</v>
      </c>
      <c r="AZ19" s="340">
        <v>0</v>
      </c>
      <c r="BA19" s="340">
        <v>0</v>
      </c>
      <c r="BB19" s="340">
        <v>0</v>
      </c>
      <c r="BC19" s="340">
        <v>0</v>
      </c>
      <c r="BD19" s="340">
        <v>0</v>
      </c>
      <c r="BE19" s="340">
        <v>0</v>
      </c>
      <c r="BF19" s="340">
        <v>0.98050926263664173</v>
      </c>
      <c r="BG19" s="340">
        <v>1.1474342087825007</v>
      </c>
      <c r="BH19" s="340">
        <v>1.2809975466972452</v>
      </c>
      <c r="BI19" s="340">
        <v>1.3551307785987141</v>
      </c>
      <c r="BJ19" s="340">
        <v>1.221531470376489</v>
      </c>
      <c r="BK19" s="340">
        <v>1.4007757285709026</v>
      </c>
      <c r="BL19" s="340">
        <v>1.8244595136349979</v>
      </c>
      <c r="BM19" s="340">
        <v>2.6194879647483651</v>
      </c>
      <c r="BN19" s="340">
        <v>2.9938302080290007</v>
      </c>
      <c r="BO19" s="340">
        <v>3.60291287894885</v>
      </c>
      <c r="BP19" s="340">
        <v>4.6984212498278017</v>
      </c>
      <c r="BQ19" s="340">
        <v>5.9388008020396468</v>
      </c>
      <c r="BR19" s="340">
        <v>7.1040986012377694</v>
      </c>
      <c r="BS19" s="340">
        <v>8.6052891119556101</v>
      </c>
      <c r="BT19" s="340">
        <v>9.7416304714027984</v>
      </c>
      <c r="BU19" s="340">
        <v>10.656895383790856</v>
      </c>
      <c r="BV19" s="340">
        <v>12.174471764948578</v>
      </c>
      <c r="BW19" s="340">
        <v>13.6796669731983</v>
      </c>
      <c r="BX19" s="340">
        <v>13.74353284067846</v>
      </c>
      <c r="BY19" s="340">
        <v>14.170303738204794</v>
      </c>
      <c r="BZ19" s="340">
        <v>14.628730928388086</v>
      </c>
      <c r="CA19" s="340">
        <v>15.219631833545357</v>
      </c>
      <c r="CB19" s="340">
        <v>15.808940023297662</v>
      </c>
      <c r="CC19" s="341">
        <v>16.596694235855651</v>
      </c>
    </row>
    <row r="20" spans="1:81" s="196" customFormat="1" ht="26.25" customHeight="1" x14ac:dyDescent="0.4">
      <c r="B20" s="294" t="s">
        <v>249</v>
      </c>
      <c r="C20" s="342"/>
      <c r="D20" s="337">
        <v>0</v>
      </c>
      <c r="E20" s="337">
        <v>0</v>
      </c>
      <c r="F20" s="337">
        <v>0</v>
      </c>
      <c r="G20" s="337">
        <v>0</v>
      </c>
      <c r="H20" s="337">
        <v>0</v>
      </c>
      <c r="I20" s="337">
        <v>0</v>
      </c>
      <c r="J20" s="337">
        <v>0</v>
      </c>
      <c r="K20" s="337">
        <v>0</v>
      </c>
      <c r="L20" s="337">
        <v>0</v>
      </c>
      <c r="M20" s="337">
        <v>0</v>
      </c>
      <c r="N20" s="337">
        <v>0</v>
      </c>
      <c r="O20" s="337">
        <v>0</v>
      </c>
      <c r="P20" s="337">
        <v>0</v>
      </c>
      <c r="Q20" s="337">
        <v>0</v>
      </c>
      <c r="R20" s="337">
        <v>0</v>
      </c>
      <c r="S20" s="337">
        <v>0</v>
      </c>
      <c r="T20" s="337">
        <v>0</v>
      </c>
      <c r="U20" s="337">
        <v>0</v>
      </c>
      <c r="V20" s="337">
        <v>0</v>
      </c>
      <c r="W20" s="337">
        <v>0</v>
      </c>
      <c r="X20" s="337">
        <v>0</v>
      </c>
      <c r="Y20" s="337">
        <v>0</v>
      </c>
      <c r="Z20" s="337">
        <v>0</v>
      </c>
      <c r="AA20" s="337">
        <v>0</v>
      </c>
      <c r="AB20" s="337">
        <v>0</v>
      </c>
      <c r="AC20" s="337">
        <v>0</v>
      </c>
      <c r="AD20" s="337">
        <v>0</v>
      </c>
      <c r="AE20" s="337">
        <v>0.2</v>
      </c>
      <c r="AF20" s="337">
        <f t="shared" ref="AF20:BK20" si="11">SUM(AF21:AF23)</f>
        <v>8.1999999999999993</v>
      </c>
      <c r="AG20" s="337">
        <f t="shared" si="11"/>
        <v>19.8</v>
      </c>
      <c r="AH20" s="337">
        <f t="shared" si="11"/>
        <v>47</v>
      </c>
      <c r="AI20" s="337">
        <f t="shared" si="11"/>
        <v>79</v>
      </c>
      <c r="AJ20" s="337">
        <f t="shared" si="11"/>
        <v>125.00000000000001</v>
      </c>
      <c r="AK20" s="337">
        <f t="shared" si="11"/>
        <v>173</v>
      </c>
      <c r="AL20" s="337">
        <f t="shared" si="11"/>
        <v>236</v>
      </c>
      <c r="AM20" s="337">
        <f t="shared" si="11"/>
        <v>304</v>
      </c>
      <c r="AN20" s="337">
        <f t="shared" si="11"/>
        <v>356</v>
      </c>
      <c r="AO20" s="337">
        <f t="shared" si="11"/>
        <v>422</v>
      </c>
      <c r="AP20" s="337">
        <f t="shared" si="11"/>
        <v>514</v>
      </c>
      <c r="AQ20" s="337">
        <f t="shared" si="11"/>
        <v>596.22199999999998</v>
      </c>
      <c r="AR20" s="337">
        <f t="shared" si="11"/>
        <v>675.34</v>
      </c>
      <c r="AS20" s="337">
        <f t="shared" si="11"/>
        <v>769.49900000000002</v>
      </c>
      <c r="AT20" s="337">
        <f t="shared" si="11"/>
        <v>883.25800000000027</v>
      </c>
      <c r="AU20" s="337">
        <f t="shared" si="11"/>
        <v>1061.8779999999999</v>
      </c>
      <c r="AV20" s="337">
        <f t="shared" si="11"/>
        <v>68.302000000000007</v>
      </c>
      <c r="AW20" s="337">
        <f t="shared" si="11"/>
        <v>0</v>
      </c>
      <c r="AX20" s="337">
        <f t="shared" si="11"/>
        <v>0</v>
      </c>
      <c r="AY20" s="337">
        <f t="shared" si="11"/>
        <v>0</v>
      </c>
      <c r="AZ20" s="337">
        <f t="shared" si="11"/>
        <v>0</v>
      </c>
      <c r="BA20" s="337">
        <f t="shared" si="11"/>
        <v>0</v>
      </c>
      <c r="BB20" s="337">
        <f t="shared" si="11"/>
        <v>0</v>
      </c>
      <c r="BC20" s="337">
        <f t="shared" si="11"/>
        <v>0</v>
      </c>
      <c r="BD20" s="337">
        <f t="shared" si="11"/>
        <v>0</v>
      </c>
      <c r="BE20" s="337">
        <f t="shared" si="11"/>
        <v>0</v>
      </c>
      <c r="BF20" s="337">
        <f t="shared" si="11"/>
        <v>0</v>
      </c>
      <c r="BG20" s="337">
        <f t="shared" si="11"/>
        <v>0</v>
      </c>
      <c r="BH20" s="337">
        <f t="shared" si="11"/>
        <v>0</v>
      </c>
      <c r="BI20" s="337">
        <f t="shared" si="11"/>
        <v>0</v>
      </c>
      <c r="BJ20" s="337">
        <f t="shared" si="11"/>
        <v>0</v>
      </c>
      <c r="BK20" s="337">
        <f t="shared" si="11"/>
        <v>0</v>
      </c>
      <c r="BL20" s="337">
        <f t="shared" ref="BL20:CC20" si="12">SUM(BL21:BL23)</f>
        <v>0</v>
      </c>
      <c r="BM20" s="337">
        <f t="shared" si="12"/>
        <v>0</v>
      </c>
      <c r="BN20" s="337">
        <f t="shared" si="12"/>
        <v>0</v>
      </c>
      <c r="BO20" s="337">
        <f t="shared" si="12"/>
        <v>0</v>
      </c>
      <c r="BP20" s="337">
        <f t="shared" si="12"/>
        <v>0</v>
      </c>
      <c r="BQ20" s="337">
        <f t="shared" si="12"/>
        <v>0</v>
      </c>
      <c r="BR20" s="337">
        <f t="shared" si="12"/>
        <v>0</v>
      </c>
      <c r="BS20" s="337">
        <f t="shared" si="12"/>
        <v>0</v>
      </c>
      <c r="BT20" s="337">
        <f t="shared" si="12"/>
        <v>0</v>
      </c>
      <c r="BU20" s="337">
        <f t="shared" si="12"/>
        <v>0</v>
      </c>
      <c r="BV20" s="337">
        <f t="shared" si="12"/>
        <v>0</v>
      </c>
      <c r="BW20" s="337">
        <f t="shared" si="12"/>
        <v>0</v>
      </c>
      <c r="BX20" s="337">
        <f t="shared" si="12"/>
        <v>0</v>
      </c>
      <c r="BY20" s="337">
        <f t="shared" si="12"/>
        <v>0</v>
      </c>
      <c r="BZ20" s="337">
        <f t="shared" si="12"/>
        <v>0</v>
      </c>
      <c r="CA20" s="337">
        <f t="shared" si="12"/>
        <v>0</v>
      </c>
      <c r="CB20" s="337">
        <f t="shared" si="12"/>
        <v>0</v>
      </c>
      <c r="CC20" s="338">
        <f t="shared" si="12"/>
        <v>0</v>
      </c>
    </row>
    <row r="21" spans="1:81" x14ac:dyDescent="0.4">
      <c r="B21" s="231" t="s">
        <v>588</v>
      </c>
      <c r="C21" s="339"/>
      <c r="D21" s="340">
        <v>0</v>
      </c>
      <c r="E21" s="340">
        <v>0</v>
      </c>
      <c r="F21" s="340">
        <v>0</v>
      </c>
      <c r="G21" s="340">
        <v>0</v>
      </c>
      <c r="H21" s="340">
        <v>0</v>
      </c>
      <c r="I21" s="340">
        <v>0</v>
      </c>
      <c r="J21" s="340">
        <v>0</v>
      </c>
      <c r="K21" s="340">
        <v>0</v>
      </c>
      <c r="L21" s="340">
        <v>0</v>
      </c>
      <c r="M21" s="340">
        <v>0</v>
      </c>
      <c r="N21" s="340">
        <v>0</v>
      </c>
      <c r="O21" s="340">
        <v>0</v>
      </c>
      <c r="P21" s="340">
        <v>0</v>
      </c>
      <c r="Q21" s="340">
        <v>0</v>
      </c>
      <c r="R21" s="340">
        <v>0</v>
      </c>
      <c r="S21" s="340">
        <v>0</v>
      </c>
      <c r="T21" s="340">
        <v>0</v>
      </c>
      <c r="U21" s="340">
        <v>0</v>
      </c>
      <c r="V21" s="340">
        <v>0</v>
      </c>
      <c r="W21" s="340">
        <v>0</v>
      </c>
      <c r="X21" s="340">
        <v>0</v>
      </c>
      <c r="Y21" s="340">
        <v>0</v>
      </c>
      <c r="Z21" s="340">
        <v>0</v>
      </c>
      <c r="AA21" s="340">
        <v>0</v>
      </c>
      <c r="AB21" s="340">
        <v>0</v>
      </c>
      <c r="AC21" s="340">
        <v>0</v>
      </c>
      <c r="AD21" s="340">
        <v>0</v>
      </c>
      <c r="AE21" s="340">
        <v>0</v>
      </c>
      <c r="AF21" s="340">
        <v>0.81776216467309248</v>
      </c>
      <c r="AG21" s="340">
        <v>4.0289296143389386</v>
      </c>
      <c r="AH21" s="340">
        <v>9.1014969282685811</v>
      </c>
      <c r="AI21" s="340">
        <v>11.640236243555856</v>
      </c>
      <c r="AJ21" s="340">
        <v>13.630234353478913</v>
      </c>
      <c r="AK21" s="340">
        <v>15.590189419879557</v>
      </c>
      <c r="AL21" s="340">
        <v>17.539349755901764</v>
      </c>
      <c r="AM21" s="340">
        <v>18.772171160752329</v>
      </c>
      <c r="AN21" s="340">
        <v>18.932891833284359</v>
      </c>
      <c r="AO21" s="340">
        <v>19.456935976129234</v>
      </c>
      <c r="AP21" s="340">
        <v>20.544119957107366</v>
      </c>
      <c r="AQ21" s="340">
        <v>21.373524682261195</v>
      </c>
      <c r="AR21" s="340">
        <v>22.393906028598739</v>
      </c>
      <c r="AS21" s="340">
        <v>23.906947632296195</v>
      </c>
      <c r="AT21" s="340">
        <v>26.429268414933048</v>
      </c>
      <c r="AU21" s="340">
        <v>30.590785383135724</v>
      </c>
      <c r="AV21" s="340">
        <v>1.9676571350371104</v>
      </c>
      <c r="AW21" s="340">
        <v>0</v>
      </c>
      <c r="AX21" s="340">
        <v>0</v>
      </c>
      <c r="AY21" s="340">
        <v>0</v>
      </c>
      <c r="AZ21" s="340">
        <v>0</v>
      </c>
      <c r="BA21" s="340">
        <v>0</v>
      </c>
      <c r="BB21" s="340">
        <v>0</v>
      </c>
      <c r="BC21" s="340">
        <v>0</v>
      </c>
      <c r="BD21" s="340">
        <v>0</v>
      </c>
      <c r="BE21" s="340">
        <v>0</v>
      </c>
      <c r="BF21" s="340">
        <v>0</v>
      </c>
      <c r="BG21" s="340">
        <v>0</v>
      </c>
      <c r="BH21" s="340">
        <v>0</v>
      </c>
      <c r="BI21" s="340">
        <v>0</v>
      </c>
      <c r="BJ21" s="340">
        <v>0</v>
      </c>
      <c r="BK21" s="340">
        <v>0</v>
      </c>
      <c r="BL21" s="340">
        <v>0</v>
      </c>
      <c r="BM21" s="340">
        <v>0</v>
      </c>
      <c r="BN21" s="340">
        <v>0</v>
      </c>
      <c r="BO21" s="340">
        <v>0</v>
      </c>
      <c r="BP21" s="340">
        <v>0</v>
      </c>
      <c r="BQ21" s="340">
        <v>0</v>
      </c>
      <c r="BR21" s="340">
        <v>0</v>
      </c>
      <c r="BS21" s="340">
        <v>0</v>
      </c>
      <c r="BT21" s="340">
        <v>0</v>
      </c>
      <c r="BU21" s="340">
        <v>0</v>
      </c>
      <c r="BV21" s="340">
        <v>0</v>
      </c>
      <c r="BW21" s="340">
        <v>0</v>
      </c>
      <c r="BX21" s="340">
        <v>0</v>
      </c>
      <c r="BY21" s="340">
        <v>0</v>
      </c>
      <c r="BZ21" s="340">
        <v>0</v>
      </c>
      <c r="CA21" s="340">
        <v>0</v>
      </c>
      <c r="CB21" s="340">
        <v>0</v>
      </c>
      <c r="CC21" s="341">
        <v>0</v>
      </c>
    </row>
    <row r="22" spans="1:81" x14ac:dyDescent="0.4">
      <c r="B22" s="231" t="s">
        <v>404</v>
      </c>
      <c r="C22" s="339"/>
      <c r="D22" s="340">
        <v>0</v>
      </c>
      <c r="E22" s="340">
        <v>0</v>
      </c>
      <c r="F22" s="340">
        <v>0</v>
      </c>
      <c r="G22" s="340">
        <v>0</v>
      </c>
      <c r="H22" s="340">
        <v>0</v>
      </c>
      <c r="I22" s="340">
        <v>0</v>
      </c>
      <c r="J22" s="340">
        <v>0</v>
      </c>
      <c r="K22" s="340">
        <v>0</v>
      </c>
      <c r="L22" s="340">
        <v>0</v>
      </c>
      <c r="M22" s="340">
        <v>0</v>
      </c>
      <c r="N22" s="340">
        <v>0</v>
      </c>
      <c r="O22" s="340">
        <v>0</v>
      </c>
      <c r="P22" s="340">
        <v>0</v>
      </c>
      <c r="Q22" s="340">
        <v>0</v>
      </c>
      <c r="R22" s="340">
        <v>0</v>
      </c>
      <c r="S22" s="340">
        <v>0</v>
      </c>
      <c r="T22" s="340">
        <v>0</v>
      </c>
      <c r="U22" s="340">
        <v>0</v>
      </c>
      <c r="V22" s="340">
        <v>0</v>
      </c>
      <c r="W22" s="340">
        <v>0</v>
      </c>
      <c r="X22" s="340">
        <v>0</v>
      </c>
      <c r="Y22" s="340">
        <v>0</v>
      </c>
      <c r="Z22" s="340">
        <v>0</v>
      </c>
      <c r="AA22" s="340">
        <v>0</v>
      </c>
      <c r="AB22" s="340">
        <v>0</v>
      </c>
      <c r="AC22" s="340">
        <v>0</v>
      </c>
      <c r="AD22" s="340">
        <v>0</v>
      </c>
      <c r="AE22" s="340">
        <v>0</v>
      </c>
      <c r="AF22" s="340">
        <v>7.3822378353269071</v>
      </c>
      <c r="AG22" s="340">
        <v>15.771070385661062</v>
      </c>
      <c r="AH22" s="340">
        <v>37.898503071731419</v>
      </c>
      <c r="AI22" s="340">
        <v>64.855703618254054</v>
      </c>
      <c r="AJ22" s="340">
        <v>96.569209265311542</v>
      </c>
      <c r="AK22" s="340">
        <v>127.84580671123882</v>
      </c>
      <c r="AL22" s="340">
        <v>169.68592537968243</v>
      </c>
      <c r="AM22" s="340">
        <v>214.43796792257592</v>
      </c>
      <c r="AN22" s="340">
        <v>245.28870869995595</v>
      </c>
      <c r="AO22" s="340">
        <v>282.49343254041281</v>
      </c>
      <c r="AP22" s="340">
        <v>335.26923366467042</v>
      </c>
      <c r="AQ22" s="340">
        <v>380.55923785764566</v>
      </c>
      <c r="AR22" s="340">
        <v>421.4691414374301</v>
      </c>
      <c r="AS22" s="340">
        <v>470.12556674757064</v>
      </c>
      <c r="AT22" s="340">
        <v>529.02542592395196</v>
      </c>
      <c r="AU22" s="340">
        <v>628.73314831467371</v>
      </c>
      <c r="AV22" s="340">
        <v>40.441304458882144</v>
      </c>
      <c r="AW22" s="340">
        <v>0</v>
      </c>
      <c r="AX22" s="340">
        <v>0</v>
      </c>
      <c r="AY22" s="340">
        <v>0</v>
      </c>
      <c r="AZ22" s="340">
        <v>0</v>
      </c>
      <c r="BA22" s="340">
        <v>0</v>
      </c>
      <c r="BB22" s="340">
        <v>0</v>
      </c>
      <c r="BC22" s="340">
        <v>0</v>
      </c>
      <c r="BD22" s="340">
        <v>0</v>
      </c>
      <c r="BE22" s="340">
        <v>0</v>
      </c>
      <c r="BF22" s="340">
        <v>0</v>
      </c>
      <c r="BG22" s="340">
        <v>0</v>
      </c>
      <c r="BH22" s="340">
        <v>0</v>
      </c>
      <c r="BI22" s="340">
        <v>0</v>
      </c>
      <c r="BJ22" s="340">
        <v>0</v>
      </c>
      <c r="BK22" s="340">
        <v>0</v>
      </c>
      <c r="BL22" s="340">
        <v>0</v>
      </c>
      <c r="BM22" s="340">
        <v>0</v>
      </c>
      <c r="BN22" s="340">
        <v>0</v>
      </c>
      <c r="BO22" s="340">
        <v>0</v>
      </c>
      <c r="BP22" s="340">
        <v>0</v>
      </c>
      <c r="BQ22" s="340">
        <v>0</v>
      </c>
      <c r="BR22" s="340">
        <v>0</v>
      </c>
      <c r="BS22" s="340">
        <v>0</v>
      </c>
      <c r="BT22" s="340">
        <v>0</v>
      </c>
      <c r="BU22" s="340">
        <v>0</v>
      </c>
      <c r="BV22" s="340">
        <v>0</v>
      </c>
      <c r="BW22" s="340">
        <v>0</v>
      </c>
      <c r="BX22" s="340">
        <v>0</v>
      </c>
      <c r="BY22" s="340">
        <v>0</v>
      </c>
      <c r="BZ22" s="340">
        <v>0</v>
      </c>
      <c r="CA22" s="340">
        <v>0</v>
      </c>
      <c r="CB22" s="340">
        <v>0</v>
      </c>
      <c r="CC22" s="341">
        <v>0</v>
      </c>
    </row>
    <row r="23" spans="1:81" s="269" customFormat="1" ht="25.5" customHeight="1" thickBot="1" x14ac:dyDescent="0.4">
      <c r="B23" s="343" t="s">
        <v>403</v>
      </c>
      <c r="C23" s="344"/>
      <c r="D23" s="345">
        <v>0</v>
      </c>
      <c r="E23" s="345">
        <v>0</v>
      </c>
      <c r="F23" s="345">
        <v>0</v>
      </c>
      <c r="G23" s="345">
        <v>0</v>
      </c>
      <c r="H23" s="345">
        <v>0</v>
      </c>
      <c r="I23" s="345">
        <v>0</v>
      </c>
      <c r="J23" s="345">
        <v>0</v>
      </c>
      <c r="K23" s="345">
        <v>0</v>
      </c>
      <c r="L23" s="345">
        <v>0</v>
      </c>
      <c r="M23" s="345">
        <v>0</v>
      </c>
      <c r="N23" s="345">
        <v>0</v>
      </c>
      <c r="O23" s="345">
        <v>0</v>
      </c>
      <c r="P23" s="345">
        <v>0</v>
      </c>
      <c r="Q23" s="345">
        <v>0</v>
      </c>
      <c r="R23" s="345">
        <v>0</v>
      </c>
      <c r="S23" s="345">
        <v>0</v>
      </c>
      <c r="T23" s="345">
        <v>0</v>
      </c>
      <c r="U23" s="345">
        <v>0</v>
      </c>
      <c r="V23" s="345">
        <v>0</v>
      </c>
      <c r="W23" s="345">
        <v>0</v>
      </c>
      <c r="X23" s="345">
        <v>0</v>
      </c>
      <c r="Y23" s="345">
        <v>0</v>
      </c>
      <c r="Z23" s="345">
        <v>0</v>
      </c>
      <c r="AA23" s="345">
        <v>0</v>
      </c>
      <c r="AB23" s="345">
        <v>0</v>
      </c>
      <c r="AC23" s="345">
        <v>0</v>
      </c>
      <c r="AD23" s="345">
        <v>0</v>
      </c>
      <c r="AE23" s="345">
        <v>0</v>
      </c>
      <c r="AF23" s="345">
        <v>0</v>
      </c>
      <c r="AG23" s="345">
        <v>0</v>
      </c>
      <c r="AH23" s="345">
        <v>0</v>
      </c>
      <c r="AI23" s="345">
        <v>2.5040601381900864</v>
      </c>
      <c r="AJ23" s="345">
        <v>14.800556381209555</v>
      </c>
      <c r="AK23" s="345">
        <v>29.564003868881628</v>
      </c>
      <c r="AL23" s="345">
        <v>48.774724864415802</v>
      </c>
      <c r="AM23" s="345">
        <v>70.789860916671742</v>
      </c>
      <c r="AN23" s="345">
        <v>91.778399466759709</v>
      </c>
      <c r="AO23" s="345">
        <v>120.04963148345799</v>
      </c>
      <c r="AP23" s="345">
        <v>158.18664637822221</v>
      </c>
      <c r="AQ23" s="345">
        <v>194.28923746009318</v>
      </c>
      <c r="AR23" s="345">
        <v>231.47695253397123</v>
      </c>
      <c r="AS23" s="345">
        <v>275.4664856201332</v>
      </c>
      <c r="AT23" s="345">
        <v>327.80330566111519</v>
      </c>
      <c r="AU23" s="345">
        <v>402.55406630219051</v>
      </c>
      <c r="AV23" s="345">
        <v>25.893038406080755</v>
      </c>
      <c r="AW23" s="345">
        <v>0</v>
      </c>
      <c r="AX23" s="345">
        <v>0</v>
      </c>
      <c r="AY23" s="345">
        <v>0</v>
      </c>
      <c r="AZ23" s="345">
        <v>0</v>
      </c>
      <c r="BA23" s="345">
        <v>0</v>
      </c>
      <c r="BB23" s="345">
        <v>0</v>
      </c>
      <c r="BC23" s="345">
        <v>0</v>
      </c>
      <c r="BD23" s="345">
        <v>0</v>
      </c>
      <c r="BE23" s="345">
        <v>0</v>
      </c>
      <c r="BF23" s="345">
        <v>0</v>
      </c>
      <c r="BG23" s="345">
        <v>0</v>
      </c>
      <c r="BH23" s="345">
        <v>0</v>
      </c>
      <c r="BI23" s="345">
        <v>0</v>
      </c>
      <c r="BJ23" s="345">
        <v>0</v>
      </c>
      <c r="BK23" s="345">
        <v>0</v>
      </c>
      <c r="BL23" s="345">
        <v>0</v>
      </c>
      <c r="BM23" s="345">
        <v>0</v>
      </c>
      <c r="BN23" s="345">
        <v>0</v>
      </c>
      <c r="BO23" s="345">
        <v>0</v>
      </c>
      <c r="BP23" s="345">
        <v>0</v>
      </c>
      <c r="BQ23" s="345">
        <v>0</v>
      </c>
      <c r="BR23" s="345">
        <v>0</v>
      </c>
      <c r="BS23" s="345">
        <v>0</v>
      </c>
      <c r="BT23" s="345">
        <v>0</v>
      </c>
      <c r="BU23" s="345">
        <v>0</v>
      </c>
      <c r="BV23" s="345">
        <v>0</v>
      </c>
      <c r="BW23" s="345">
        <v>0</v>
      </c>
      <c r="BX23" s="345">
        <v>0</v>
      </c>
      <c r="BY23" s="345">
        <v>0</v>
      </c>
      <c r="BZ23" s="345">
        <v>0</v>
      </c>
      <c r="CA23" s="345">
        <v>0</v>
      </c>
      <c r="CB23" s="345">
        <v>0</v>
      </c>
      <c r="CC23" s="346">
        <v>0</v>
      </c>
    </row>
    <row r="24" spans="1:81" ht="26.25" customHeight="1" x14ac:dyDescent="0.4">
      <c r="A24" s="300"/>
      <c r="B24" s="75" t="s">
        <v>587</v>
      </c>
      <c r="D24" s="47" t="s">
        <v>137</v>
      </c>
      <c r="E24" s="47" t="s">
        <v>138</v>
      </c>
      <c r="F24" s="47" t="s">
        <v>139</v>
      </c>
      <c r="G24" s="47" t="s">
        <v>140</v>
      </c>
      <c r="H24" s="47" t="s">
        <v>141</v>
      </c>
      <c r="I24" s="47" t="s">
        <v>142</v>
      </c>
      <c r="J24" s="47" t="s">
        <v>143</v>
      </c>
      <c r="K24" s="47" t="s">
        <v>144</v>
      </c>
      <c r="L24" s="47" t="s">
        <v>145</v>
      </c>
      <c r="M24" s="47" t="s">
        <v>146</v>
      </c>
      <c r="N24" s="47" t="s">
        <v>147</v>
      </c>
      <c r="O24" s="47" t="s">
        <v>148</v>
      </c>
      <c r="P24" s="47" t="s">
        <v>149</v>
      </c>
      <c r="Q24" s="47" t="s">
        <v>150</v>
      </c>
      <c r="R24" s="47" t="s">
        <v>151</v>
      </c>
      <c r="S24" s="47" t="s">
        <v>152</v>
      </c>
      <c r="T24" s="47" t="s">
        <v>153</v>
      </c>
      <c r="U24" s="47" t="s">
        <v>154</v>
      </c>
      <c r="V24" s="47" t="s">
        <v>155</v>
      </c>
      <c r="W24" s="47" t="s">
        <v>156</v>
      </c>
      <c r="X24" s="47" t="s">
        <v>157</v>
      </c>
      <c r="Y24" s="47" t="s">
        <v>158</v>
      </c>
      <c r="Z24" s="47" t="s">
        <v>159</v>
      </c>
      <c r="AA24" s="47" t="s">
        <v>160</v>
      </c>
      <c r="AB24" s="47" t="s">
        <v>161</v>
      </c>
      <c r="AC24" s="47" t="s">
        <v>162</v>
      </c>
      <c r="AD24" s="47" t="s">
        <v>163</v>
      </c>
      <c r="AE24" s="47" t="s">
        <v>164</v>
      </c>
      <c r="AF24" s="47" t="s">
        <v>165</v>
      </c>
      <c r="AG24" s="47" t="s">
        <v>166</v>
      </c>
      <c r="AH24" s="47" t="s">
        <v>167</v>
      </c>
      <c r="AI24" s="47" t="s">
        <v>168</v>
      </c>
      <c r="AJ24" s="47" t="s">
        <v>169</v>
      </c>
      <c r="AK24" s="47" t="s">
        <v>170</v>
      </c>
      <c r="AL24" s="47" t="s">
        <v>171</v>
      </c>
      <c r="AM24" s="47" t="s">
        <v>172</v>
      </c>
      <c r="AN24" s="47" t="s">
        <v>173</v>
      </c>
      <c r="AO24" s="47" t="s">
        <v>174</v>
      </c>
      <c r="AP24" s="47" t="s">
        <v>175</v>
      </c>
      <c r="AQ24" s="47" t="s">
        <v>176</v>
      </c>
      <c r="AR24" s="47" t="s">
        <v>177</v>
      </c>
      <c r="AS24" s="47" t="s">
        <v>178</v>
      </c>
      <c r="AT24" s="47" t="s">
        <v>179</v>
      </c>
      <c r="AU24" s="47" t="s">
        <v>180</v>
      </c>
      <c r="AV24" s="47" t="s">
        <v>181</v>
      </c>
      <c r="AW24" s="47" t="s">
        <v>182</v>
      </c>
      <c r="AX24" s="47" t="s">
        <v>183</v>
      </c>
      <c r="AY24" s="47" t="s">
        <v>85</v>
      </c>
      <c r="AZ24" s="47" t="s">
        <v>86</v>
      </c>
      <c r="BA24" s="47" t="s">
        <v>87</v>
      </c>
      <c r="BB24" s="47" t="s">
        <v>88</v>
      </c>
      <c r="BC24" s="47" t="s">
        <v>89</v>
      </c>
      <c r="BD24" s="47" t="s">
        <v>90</v>
      </c>
      <c r="BE24" s="47" t="s">
        <v>91</v>
      </c>
      <c r="BF24" s="47" t="s">
        <v>92</v>
      </c>
      <c r="BG24" s="47" t="s">
        <v>93</v>
      </c>
      <c r="BH24" s="47" t="s">
        <v>94</v>
      </c>
      <c r="BI24" s="47" t="s">
        <v>95</v>
      </c>
      <c r="BJ24" s="47" t="s">
        <v>96</v>
      </c>
      <c r="BK24" s="47" t="s">
        <v>97</v>
      </c>
      <c r="BL24" s="47" t="s">
        <v>98</v>
      </c>
      <c r="BM24" s="47" t="s">
        <v>99</v>
      </c>
      <c r="BN24" s="47" t="s">
        <v>100</v>
      </c>
      <c r="BO24" s="47" t="s">
        <v>101</v>
      </c>
      <c r="BP24" s="47" t="s">
        <v>102</v>
      </c>
      <c r="BQ24" s="47" t="s">
        <v>103</v>
      </c>
      <c r="BR24" s="47" t="s">
        <v>104</v>
      </c>
      <c r="BS24" s="47" t="s">
        <v>105</v>
      </c>
      <c r="BT24" s="47" t="s">
        <v>106</v>
      </c>
      <c r="BU24" s="47" t="s">
        <v>107</v>
      </c>
      <c r="BV24" s="47" t="s">
        <v>108</v>
      </c>
      <c r="BW24" s="47" t="s">
        <v>109</v>
      </c>
      <c r="BX24" s="47" t="s">
        <v>110</v>
      </c>
      <c r="BY24" s="47" t="s">
        <v>111</v>
      </c>
      <c r="BZ24" s="47" t="s">
        <v>112</v>
      </c>
      <c r="CA24" s="47" t="s">
        <v>113</v>
      </c>
      <c r="CB24" s="47" t="s">
        <v>114</v>
      </c>
      <c r="CC24" s="48" t="s">
        <v>115</v>
      </c>
    </row>
    <row r="25" spans="1:81" x14ac:dyDescent="0.4">
      <c r="A25" s="300"/>
      <c r="B25" s="280" t="s">
        <v>299</v>
      </c>
      <c r="C25" s="301"/>
      <c r="D25" s="224" t="s">
        <v>116</v>
      </c>
      <c r="E25" s="224" t="s">
        <v>116</v>
      </c>
      <c r="F25" s="224" t="s">
        <v>116</v>
      </c>
      <c r="G25" s="224" t="s">
        <v>116</v>
      </c>
      <c r="H25" s="224" t="s">
        <v>116</v>
      </c>
      <c r="I25" s="224" t="s">
        <v>116</v>
      </c>
      <c r="J25" s="224" t="s">
        <v>116</v>
      </c>
      <c r="K25" s="224" t="s">
        <v>116</v>
      </c>
      <c r="L25" s="224" t="s">
        <v>116</v>
      </c>
      <c r="M25" s="224" t="s">
        <v>116</v>
      </c>
      <c r="N25" s="224" t="s">
        <v>116</v>
      </c>
      <c r="O25" s="224" t="s">
        <v>116</v>
      </c>
      <c r="P25" s="224" t="s">
        <v>116</v>
      </c>
      <c r="Q25" s="224" t="s">
        <v>116</v>
      </c>
      <c r="R25" s="224" t="s">
        <v>116</v>
      </c>
      <c r="S25" s="224" t="s">
        <v>116</v>
      </c>
      <c r="T25" s="224" t="s">
        <v>116</v>
      </c>
      <c r="U25" s="224" t="s">
        <v>116</v>
      </c>
      <c r="V25" s="224" t="s">
        <v>116</v>
      </c>
      <c r="W25" s="224" t="s">
        <v>116</v>
      </c>
      <c r="X25" s="224" t="s">
        <v>116</v>
      </c>
      <c r="Y25" s="224" t="s">
        <v>116</v>
      </c>
      <c r="Z25" s="224" t="s">
        <v>116</v>
      </c>
      <c r="AA25" s="224" t="s">
        <v>116</v>
      </c>
      <c r="AB25" s="224" t="s">
        <v>116</v>
      </c>
      <c r="AC25" s="224" t="s">
        <v>116</v>
      </c>
      <c r="AD25" s="224" t="s">
        <v>116</v>
      </c>
      <c r="AE25" s="224" t="s">
        <v>116</v>
      </c>
      <c r="AF25" s="224" t="s">
        <v>116</v>
      </c>
      <c r="AG25" s="224" t="s">
        <v>116</v>
      </c>
      <c r="AH25" s="224" t="s">
        <v>116</v>
      </c>
      <c r="AI25" s="224" t="s">
        <v>116</v>
      </c>
      <c r="AJ25" s="224" t="s">
        <v>116</v>
      </c>
      <c r="AK25" s="224" t="s">
        <v>116</v>
      </c>
      <c r="AL25" s="224" t="s">
        <v>116</v>
      </c>
      <c r="AM25" s="224" t="s">
        <v>116</v>
      </c>
      <c r="AN25" s="224" t="s">
        <v>116</v>
      </c>
      <c r="AO25" s="224" t="s">
        <v>116</v>
      </c>
      <c r="AP25" s="224" t="s">
        <v>116</v>
      </c>
      <c r="AQ25" s="224" t="s">
        <v>116</v>
      </c>
      <c r="AR25" s="224" t="s">
        <v>116</v>
      </c>
      <c r="AS25" s="224" t="s">
        <v>116</v>
      </c>
      <c r="AT25" s="224" t="s">
        <v>116</v>
      </c>
      <c r="AU25" s="224" t="s">
        <v>116</v>
      </c>
      <c r="AV25" s="224" t="s">
        <v>116</v>
      </c>
      <c r="AW25" s="224" t="s">
        <v>116</v>
      </c>
      <c r="AX25" s="224" t="s">
        <v>116</v>
      </c>
      <c r="AY25" s="224" t="s">
        <v>116</v>
      </c>
      <c r="AZ25" s="224" t="s">
        <v>116</v>
      </c>
      <c r="BA25" s="224" t="s">
        <v>116</v>
      </c>
      <c r="BB25" s="224" t="s">
        <v>116</v>
      </c>
      <c r="BC25" s="224" t="s">
        <v>116</v>
      </c>
      <c r="BD25" s="224" t="s">
        <v>116</v>
      </c>
      <c r="BE25" s="224" t="s">
        <v>116</v>
      </c>
      <c r="BF25" s="224" t="s">
        <v>116</v>
      </c>
      <c r="BG25" s="224" t="s">
        <v>116</v>
      </c>
      <c r="BH25" s="224" t="s">
        <v>116</v>
      </c>
      <c r="BI25" s="224" t="s">
        <v>116</v>
      </c>
      <c r="BJ25" s="224" t="s">
        <v>116</v>
      </c>
      <c r="BK25" s="224" t="s">
        <v>116</v>
      </c>
      <c r="BL25" s="224" t="s">
        <v>116</v>
      </c>
      <c r="BM25" s="224" t="s">
        <v>116</v>
      </c>
      <c r="BN25" s="224" t="s">
        <v>116</v>
      </c>
      <c r="BO25" s="224" t="s">
        <v>116</v>
      </c>
      <c r="BP25" s="224" t="s">
        <v>116</v>
      </c>
      <c r="BQ25" s="224" t="s">
        <v>116</v>
      </c>
      <c r="BR25" s="224" t="s">
        <v>116</v>
      </c>
      <c r="BS25" s="224" t="s">
        <v>116</v>
      </c>
      <c r="BT25" s="224" t="s">
        <v>116</v>
      </c>
      <c r="BU25" s="224" t="s">
        <v>116</v>
      </c>
      <c r="BV25" s="224" t="s">
        <v>116</v>
      </c>
      <c r="BW25" s="224" t="s">
        <v>116</v>
      </c>
      <c r="BX25" s="224" t="s">
        <v>117</v>
      </c>
      <c r="BY25" s="224" t="s">
        <v>117</v>
      </c>
      <c r="BZ25" s="224" t="s">
        <v>117</v>
      </c>
      <c r="CA25" s="224" t="s">
        <v>117</v>
      </c>
      <c r="CB25" s="224" t="s">
        <v>117</v>
      </c>
      <c r="CC25" s="225" t="s">
        <v>117</v>
      </c>
    </row>
    <row r="26" spans="1:81" s="196" customFormat="1" ht="24" customHeight="1" x14ac:dyDescent="0.4">
      <c r="A26" s="347"/>
      <c r="B26" s="75" t="s">
        <v>129</v>
      </c>
      <c r="C26" s="336"/>
      <c r="D26" s="337">
        <v>0</v>
      </c>
      <c r="E26" s="337">
        <v>0</v>
      </c>
      <c r="F26" s="337">
        <v>0</v>
      </c>
      <c r="G26" s="337">
        <v>0</v>
      </c>
      <c r="H26" s="337">
        <v>0</v>
      </c>
      <c r="I26" s="337">
        <v>0</v>
      </c>
      <c r="J26" s="337">
        <v>0</v>
      </c>
      <c r="K26" s="337">
        <v>0</v>
      </c>
      <c r="L26" s="337">
        <v>0</v>
      </c>
      <c r="M26" s="337">
        <v>0</v>
      </c>
      <c r="N26" s="337">
        <v>0</v>
      </c>
      <c r="O26" s="337">
        <v>0</v>
      </c>
      <c r="P26" s="337">
        <v>0</v>
      </c>
      <c r="Q26" s="337">
        <v>0</v>
      </c>
      <c r="R26" s="337">
        <v>0</v>
      </c>
      <c r="S26" s="337">
        <v>0</v>
      </c>
      <c r="T26" s="337">
        <v>0</v>
      </c>
      <c r="U26" s="337">
        <v>0</v>
      </c>
      <c r="V26" s="337">
        <v>0</v>
      </c>
      <c r="W26" s="337">
        <v>0</v>
      </c>
      <c r="X26" s="337">
        <v>0</v>
      </c>
      <c r="Y26" s="337">
        <v>0</v>
      </c>
      <c r="Z26" s="337">
        <v>0</v>
      </c>
      <c r="AA26" s="337">
        <f t="shared" ref="AA26:BF26" si="13">SUM(AA27,AA32,AA36,AA37,AA42)</f>
        <v>79.389742833696218</v>
      </c>
      <c r="AB26" s="337">
        <f t="shared" si="13"/>
        <v>282.93927911271641</v>
      </c>
      <c r="AC26" s="337">
        <f t="shared" si="13"/>
        <v>401.27487889861879</v>
      </c>
      <c r="AD26" s="337">
        <f t="shared" si="13"/>
        <v>581.41332651647622</v>
      </c>
      <c r="AE26" s="337">
        <f t="shared" si="13"/>
        <v>719.32218124083545</v>
      </c>
      <c r="AF26" s="337">
        <f t="shared" si="13"/>
        <v>890.30253340427282</v>
      </c>
      <c r="AG26" s="337">
        <f t="shared" si="13"/>
        <v>1077.2458978033821</v>
      </c>
      <c r="AH26" s="337">
        <f t="shared" si="13"/>
        <v>1116.2023035654602</v>
      </c>
      <c r="AI26" s="337">
        <f t="shared" si="13"/>
        <v>1243.9958452267235</v>
      </c>
      <c r="AJ26" s="337">
        <f t="shared" si="13"/>
        <v>1435.9483824175577</v>
      </c>
      <c r="AK26" s="337">
        <f t="shared" si="13"/>
        <v>1697.2823497070017</v>
      </c>
      <c r="AL26" s="337">
        <f t="shared" si="13"/>
        <v>2008.3628194621033</v>
      </c>
      <c r="AM26" s="337">
        <f t="shared" si="13"/>
        <v>2396.7326929928076</v>
      </c>
      <c r="AN26" s="337">
        <f t="shared" si="13"/>
        <v>2645.2845279819762</v>
      </c>
      <c r="AO26" s="337">
        <f t="shared" si="13"/>
        <v>2978.9928984015578</v>
      </c>
      <c r="AP26" s="337">
        <f t="shared" si="13"/>
        <v>3337.9886255777469</v>
      </c>
      <c r="AQ26" s="337">
        <f t="shared" si="13"/>
        <v>3651.5587126638857</v>
      </c>
      <c r="AR26" s="337">
        <f t="shared" si="13"/>
        <v>3852.659219320431</v>
      </c>
      <c r="AS26" s="337">
        <f t="shared" si="13"/>
        <v>4106.2905667052019</v>
      </c>
      <c r="AT26" s="337">
        <f t="shared" si="13"/>
        <v>4458.0182817670511</v>
      </c>
      <c r="AU26" s="337">
        <f t="shared" si="13"/>
        <v>5148.5022142689213</v>
      </c>
      <c r="AV26" s="337">
        <f t="shared" si="13"/>
        <v>6516.8264110679338</v>
      </c>
      <c r="AW26" s="337">
        <f t="shared" si="13"/>
        <v>8081.2663423931062</v>
      </c>
      <c r="AX26" s="337">
        <f t="shared" si="13"/>
        <v>8885.4515238913464</v>
      </c>
      <c r="AY26" s="337">
        <f t="shared" si="13"/>
        <v>10170.120720293824</v>
      </c>
      <c r="AZ26" s="337">
        <f t="shared" si="13"/>
        <v>11286.737737762645</v>
      </c>
      <c r="BA26" s="337">
        <f t="shared" si="13"/>
        <v>12283.739094144021</v>
      </c>
      <c r="BB26" s="337">
        <f t="shared" si="13"/>
        <v>12927.900228207924</v>
      </c>
      <c r="BC26" s="337">
        <f t="shared" si="13"/>
        <v>13653.871857507664</v>
      </c>
      <c r="BD26" s="337">
        <f t="shared" si="13"/>
        <v>14225.005883953905</v>
      </c>
      <c r="BE26" s="337">
        <f t="shared" si="13"/>
        <v>15119.635367924642</v>
      </c>
      <c r="BF26" s="337">
        <f t="shared" si="13"/>
        <v>15701.188454201127</v>
      </c>
      <c r="BG26" s="337">
        <f t="shared" ref="BG26:CC26" si="14">SUM(BG27,BG32,BG36,BG37,BG42)</f>
        <v>16469.756666135498</v>
      </c>
      <c r="BH26" s="337">
        <f t="shared" si="14"/>
        <v>17047.50376855801</v>
      </c>
      <c r="BI26" s="337">
        <f t="shared" si="14"/>
        <v>17725.313791518402</v>
      </c>
      <c r="BJ26" s="337">
        <f t="shared" si="14"/>
        <v>18283.69194911743</v>
      </c>
      <c r="BK26" s="337">
        <f t="shared" si="14"/>
        <v>19127.835099122036</v>
      </c>
      <c r="BL26" s="337">
        <f t="shared" si="14"/>
        <v>19857.545180942558</v>
      </c>
      <c r="BM26" s="337">
        <f t="shared" si="14"/>
        <v>21216.405505275074</v>
      </c>
      <c r="BN26" s="337">
        <f t="shared" si="14"/>
        <v>21513.43949628343</v>
      </c>
      <c r="BO26" s="337">
        <f t="shared" si="14"/>
        <v>22184.317606137094</v>
      </c>
      <c r="BP26" s="337">
        <f t="shared" si="14"/>
        <v>22954.730858757503</v>
      </c>
      <c r="BQ26" s="337">
        <f t="shared" si="14"/>
        <v>23003.785593417218</v>
      </c>
      <c r="BR26" s="337">
        <f t="shared" si="14"/>
        <v>24458.81157248509</v>
      </c>
      <c r="BS26" s="337">
        <f t="shared" si="14"/>
        <v>25361.858182777505</v>
      </c>
      <c r="BT26" s="337">
        <f t="shared" si="14"/>
        <v>25238.907026935973</v>
      </c>
      <c r="BU26" s="337">
        <f t="shared" si="14"/>
        <v>26358.185011913491</v>
      </c>
      <c r="BV26" s="337">
        <f t="shared" si="14"/>
        <v>26728.099566234858</v>
      </c>
      <c r="BW26" s="337">
        <f t="shared" si="14"/>
        <v>27391.288348808732</v>
      </c>
      <c r="BX26" s="337">
        <f t="shared" si="14"/>
        <v>24549.0445226269</v>
      </c>
      <c r="BY26" s="337">
        <f t="shared" si="14"/>
        <v>26285.711191765011</v>
      </c>
      <c r="BZ26" s="337">
        <f t="shared" si="14"/>
        <v>27629.921549049068</v>
      </c>
      <c r="CA26" s="337">
        <f t="shared" si="14"/>
        <v>28508.300287282684</v>
      </c>
      <c r="CB26" s="337">
        <f t="shared" si="14"/>
        <v>29166.252431290701</v>
      </c>
      <c r="CC26" s="338">
        <f t="shared" si="14"/>
        <v>29704.326100482889</v>
      </c>
    </row>
    <row r="27" spans="1:81" s="196" customFormat="1" ht="26.25" customHeight="1" x14ac:dyDescent="0.4">
      <c r="B27" s="287" t="s">
        <v>225</v>
      </c>
      <c r="C27" s="75"/>
      <c r="D27" s="337">
        <v>0</v>
      </c>
      <c r="E27" s="337">
        <v>0</v>
      </c>
      <c r="F27" s="337">
        <v>0</v>
      </c>
      <c r="G27" s="337">
        <v>0</v>
      </c>
      <c r="H27" s="337">
        <v>0</v>
      </c>
      <c r="I27" s="337">
        <v>0</v>
      </c>
      <c r="J27" s="337">
        <v>0</v>
      </c>
      <c r="K27" s="337">
        <v>0</v>
      </c>
      <c r="L27" s="337">
        <v>0</v>
      </c>
      <c r="M27" s="337">
        <v>0</v>
      </c>
      <c r="N27" s="337">
        <v>0</v>
      </c>
      <c r="O27" s="337">
        <v>0</v>
      </c>
      <c r="P27" s="337">
        <v>0</v>
      </c>
      <c r="Q27" s="337">
        <v>0</v>
      </c>
      <c r="R27" s="337">
        <v>0</v>
      </c>
      <c r="S27" s="337">
        <v>0</v>
      </c>
      <c r="T27" s="337">
        <v>0</v>
      </c>
      <c r="U27" s="337">
        <v>0</v>
      </c>
      <c r="V27" s="337">
        <v>0</v>
      </c>
      <c r="W27" s="337">
        <v>0</v>
      </c>
      <c r="X27" s="337">
        <v>0</v>
      </c>
      <c r="Y27" s="337">
        <v>0</v>
      </c>
      <c r="Z27" s="337">
        <v>0</v>
      </c>
      <c r="AA27" s="337">
        <f t="shared" ref="AA27:BF27" si="15">SUM(AA28:AA30)</f>
        <v>0</v>
      </c>
      <c r="AB27" s="337">
        <f t="shared" si="15"/>
        <v>0</v>
      </c>
      <c r="AC27" s="337">
        <f t="shared" si="15"/>
        <v>0</v>
      </c>
      <c r="AD27" s="337">
        <f t="shared" si="15"/>
        <v>0</v>
      </c>
      <c r="AE27" s="337">
        <f t="shared" si="15"/>
        <v>0</v>
      </c>
      <c r="AF27" s="337">
        <f t="shared" si="15"/>
        <v>0</v>
      </c>
      <c r="AG27" s="337">
        <f t="shared" si="15"/>
        <v>0</v>
      </c>
      <c r="AH27" s="337">
        <f t="shared" si="15"/>
        <v>0</v>
      </c>
      <c r="AI27" s="337">
        <f t="shared" si="15"/>
        <v>0</v>
      </c>
      <c r="AJ27" s="337">
        <f t="shared" si="15"/>
        <v>0</v>
      </c>
      <c r="AK27" s="337">
        <f t="shared" si="15"/>
        <v>0</v>
      </c>
      <c r="AL27" s="337">
        <f t="shared" si="15"/>
        <v>0</v>
      </c>
      <c r="AM27" s="337">
        <f t="shared" si="15"/>
        <v>0</v>
      </c>
      <c r="AN27" s="337">
        <f t="shared" si="15"/>
        <v>0</v>
      </c>
      <c r="AO27" s="337">
        <f t="shared" si="15"/>
        <v>0</v>
      </c>
      <c r="AP27" s="337">
        <f t="shared" si="15"/>
        <v>0</v>
      </c>
      <c r="AQ27" s="337">
        <f t="shared" si="15"/>
        <v>0</v>
      </c>
      <c r="AR27" s="337">
        <f t="shared" si="15"/>
        <v>0</v>
      </c>
      <c r="AS27" s="337">
        <f t="shared" si="15"/>
        <v>0</v>
      </c>
      <c r="AT27" s="337">
        <f t="shared" si="15"/>
        <v>0</v>
      </c>
      <c r="AU27" s="337">
        <f t="shared" si="15"/>
        <v>0</v>
      </c>
      <c r="AV27" s="337">
        <f t="shared" si="15"/>
        <v>3576.9392324123396</v>
      </c>
      <c r="AW27" s="337">
        <f t="shared" si="15"/>
        <v>4904.7063371608383</v>
      </c>
      <c r="AX27" s="337">
        <f t="shared" si="15"/>
        <v>5457.4009959402147</v>
      </c>
      <c r="AY27" s="337">
        <f t="shared" si="15"/>
        <v>6448.45986256797</v>
      </c>
      <c r="AZ27" s="337">
        <f t="shared" si="15"/>
        <v>7367.2653050839808</v>
      </c>
      <c r="BA27" s="337">
        <f t="shared" si="15"/>
        <v>8140.3546965575351</v>
      </c>
      <c r="BB27" s="337">
        <f t="shared" si="15"/>
        <v>8594.9860887176201</v>
      </c>
      <c r="BC27" s="337">
        <f t="shared" si="15"/>
        <v>9110.2992487490119</v>
      </c>
      <c r="BD27" s="337">
        <f t="shared" si="15"/>
        <v>9553.6274259446072</v>
      </c>
      <c r="BE27" s="337">
        <f t="shared" si="15"/>
        <v>10251.728508679507</v>
      </c>
      <c r="BF27" s="337">
        <f t="shared" si="15"/>
        <v>10747.168685429777</v>
      </c>
      <c r="BG27" s="337">
        <f t="shared" ref="BG27:CC27" si="16">SUM(BG28:BG30)</f>
        <v>11312.042721337017</v>
      </c>
      <c r="BH27" s="337">
        <f t="shared" si="16"/>
        <v>11718.923095294083</v>
      </c>
      <c r="BI27" s="337">
        <f t="shared" si="16"/>
        <v>12179.614171848894</v>
      </c>
      <c r="BJ27" s="337">
        <f t="shared" si="16"/>
        <v>12581.527377896244</v>
      </c>
      <c r="BK27" s="337">
        <f t="shared" si="16"/>
        <v>13187.672992580792</v>
      </c>
      <c r="BL27" s="337">
        <f t="shared" si="16"/>
        <v>13696.238634848214</v>
      </c>
      <c r="BM27" s="337">
        <f t="shared" si="16"/>
        <v>14676.269321346743</v>
      </c>
      <c r="BN27" s="337">
        <f t="shared" si="16"/>
        <v>14938.109673211522</v>
      </c>
      <c r="BO27" s="337">
        <f t="shared" si="16"/>
        <v>15568.821964463288</v>
      </c>
      <c r="BP27" s="337">
        <f t="shared" si="16"/>
        <v>16306.418394661767</v>
      </c>
      <c r="BQ27" s="337">
        <f t="shared" si="16"/>
        <v>16413.919265516211</v>
      </c>
      <c r="BR27" s="337">
        <f t="shared" si="16"/>
        <v>16232.720993084131</v>
      </c>
      <c r="BS27" s="337">
        <f t="shared" si="16"/>
        <v>15441.875856786115</v>
      </c>
      <c r="BT27" s="337">
        <f t="shared" si="16"/>
        <v>13110.88162439028</v>
      </c>
      <c r="BU27" s="337">
        <f t="shared" si="16"/>
        <v>10496.001153561043</v>
      </c>
      <c r="BV27" s="337">
        <f t="shared" si="16"/>
        <v>8888.3431626599195</v>
      </c>
      <c r="BW27" s="337">
        <f t="shared" si="16"/>
        <v>7722.8204007374879</v>
      </c>
      <c r="BX27" s="337">
        <f t="shared" si="16"/>
        <v>5766.9020226716784</v>
      </c>
      <c r="BY27" s="337">
        <f t="shared" si="16"/>
        <v>5655.3804011916491</v>
      </c>
      <c r="BZ27" s="337">
        <f t="shared" si="16"/>
        <v>5450.3405559905041</v>
      </c>
      <c r="CA27" s="337">
        <f t="shared" si="16"/>
        <v>5169.268000710772</v>
      </c>
      <c r="CB27" s="337">
        <f t="shared" si="16"/>
        <v>4814.1158175448845</v>
      </c>
      <c r="CC27" s="338">
        <f t="shared" si="16"/>
        <v>4302.6109492845517</v>
      </c>
    </row>
    <row r="28" spans="1:81" x14ac:dyDescent="0.4">
      <c r="B28" s="339" t="s">
        <v>588</v>
      </c>
      <c r="C28" s="339"/>
      <c r="D28" s="340">
        <v>0</v>
      </c>
      <c r="E28" s="340">
        <v>0</v>
      </c>
      <c r="F28" s="340">
        <v>0</v>
      </c>
      <c r="G28" s="340">
        <v>0</v>
      </c>
      <c r="H28" s="340">
        <v>0</v>
      </c>
      <c r="I28" s="340">
        <v>0</v>
      </c>
      <c r="J28" s="340">
        <v>0</v>
      </c>
      <c r="K28" s="340">
        <v>0</v>
      </c>
      <c r="L28" s="340">
        <v>0</v>
      </c>
      <c r="M28" s="340">
        <v>0</v>
      </c>
      <c r="N28" s="340">
        <v>0</v>
      </c>
      <c r="O28" s="340">
        <v>0</v>
      </c>
      <c r="P28" s="340">
        <v>0</v>
      </c>
      <c r="Q28" s="340">
        <v>0</v>
      </c>
      <c r="R28" s="340">
        <v>0</v>
      </c>
      <c r="S28" s="340">
        <v>0</v>
      </c>
      <c r="T28" s="340">
        <v>0</v>
      </c>
      <c r="U28" s="340">
        <v>0</v>
      </c>
      <c r="V28" s="340">
        <v>0</v>
      </c>
      <c r="W28" s="340">
        <v>0</v>
      </c>
      <c r="X28" s="340">
        <v>0</v>
      </c>
      <c r="Y28" s="340">
        <v>0</v>
      </c>
      <c r="Z28" s="340">
        <v>0</v>
      </c>
      <c r="AA28" s="340">
        <v>0</v>
      </c>
      <c r="AB28" s="340">
        <v>0</v>
      </c>
      <c r="AC28" s="340">
        <v>0</v>
      </c>
      <c r="AD28" s="340">
        <v>0</v>
      </c>
      <c r="AE28" s="340">
        <v>0</v>
      </c>
      <c r="AF28" s="340">
        <v>0</v>
      </c>
      <c r="AG28" s="340">
        <v>0</v>
      </c>
      <c r="AH28" s="340">
        <v>0</v>
      </c>
      <c r="AI28" s="340">
        <v>0</v>
      </c>
      <c r="AJ28" s="340">
        <v>0</v>
      </c>
      <c r="AK28" s="340">
        <v>0</v>
      </c>
      <c r="AL28" s="340">
        <v>0</v>
      </c>
      <c r="AM28" s="340">
        <v>0</v>
      </c>
      <c r="AN28" s="340">
        <v>0</v>
      </c>
      <c r="AO28" s="340">
        <v>0</v>
      </c>
      <c r="AP28" s="340">
        <v>0</v>
      </c>
      <c r="AQ28" s="340">
        <v>0</v>
      </c>
      <c r="AR28" s="340">
        <v>0</v>
      </c>
      <c r="AS28" s="340">
        <v>0</v>
      </c>
      <c r="AT28" s="340">
        <v>0</v>
      </c>
      <c r="AU28" s="340">
        <v>0</v>
      </c>
      <c r="AV28" s="340">
        <v>419.60652258302395</v>
      </c>
      <c r="AW28" s="340">
        <v>575.36531562461107</v>
      </c>
      <c r="AX28" s="340">
        <v>637.75118937159277</v>
      </c>
      <c r="AY28" s="340">
        <v>741.88834566114235</v>
      </c>
      <c r="AZ28" s="340">
        <v>726.04756570638949</v>
      </c>
      <c r="BA28" s="340">
        <v>802.97722935135403</v>
      </c>
      <c r="BB28" s="340">
        <v>854.59918954996351</v>
      </c>
      <c r="BC28" s="340">
        <v>911.62580628381568</v>
      </c>
      <c r="BD28" s="340">
        <v>959.58038276862635</v>
      </c>
      <c r="BE28" s="340">
        <v>1049.5050162768864</v>
      </c>
      <c r="BF28" s="340">
        <v>1161.6350719172699</v>
      </c>
      <c r="BG28" s="340">
        <v>1183.9273387541698</v>
      </c>
      <c r="BH28" s="340">
        <v>1221.5196928493713</v>
      </c>
      <c r="BI28" s="340">
        <v>1305.4889962181587</v>
      </c>
      <c r="BJ28" s="340">
        <v>1336.6837878613312</v>
      </c>
      <c r="BK28" s="340">
        <v>1389.7665821476262</v>
      </c>
      <c r="BL28" s="340">
        <v>1439.1369132834461</v>
      </c>
      <c r="BM28" s="340">
        <v>1526.8536802436079</v>
      </c>
      <c r="BN28" s="340">
        <v>1534.7426519828041</v>
      </c>
      <c r="BO28" s="340">
        <v>1628.9208359061447</v>
      </c>
      <c r="BP28" s="340">
        <v>1688.4608097451389</v>
      </c>
      <c r="BQ28" s="340">
        <v>1745.3197875514904</v>
      </c>
      <c r="BR28" s="340">
        <v>2020.2924033556785</v>
      </c>
      <c r="BS28" s="340">
        <v>2140.9417697851741</v>
      </c>
      <c r="BT28" s="340">
        <v>2160.136584211536</v>
      </c>
      <c r="BU28" s="340">
        <v>2198.9697310426241</v>
      </c>
      <c r="BV28" s="340">
        <v>2312.3983284684737</v>
      </c>
      <c r="BW28" s="340">
        <v>2454.8148909951942</v>
      </c>
      <c r="BX28" s="340">
        <v>2285.0801473079086</v>
      </c>
      <c r="BY28" s="340">
        <v>2487.6899003734857</v>
      </c>
      <c r="BZ28" s="340">
        <v>2634.0233450228015</v>
      </c>
      <c r="CA28" s="340">
        <v>2763.1175990255542</v>
      </c>
      <c r="CB28" s="340">
        <v>2891.3908587805981</v>
      </c>
      <c r="CC28" s="341">
        <v>2774.7707544757636</v>
      </c>
    </row>
    <row r="29" spans="1:81" x14ac:dyDescent="0.4">
      <c r="B29" s="339" t="s">
        <v>404</v>
      </c>
      <c r="C29" s="339"/>
      <c r="D29" s="340">
        <v>0</v>
      </c>
      <c r="E29" s="340">
        <v>0</v>
      </c>
      <c r="F29" s="340">
        <v>0</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340">
        <v>0</v>
      </c>
      <c r="Z29" s="340">
        <v>0</v>
      </c>
      <c r="AA29" s="340">
        <v>0</v>
      </c>
      <c r="AB29" s="340">
        <v>0</v>
      </c>
      <c r="AC29" s="340">
        <v>0</v>
      </c>
      <c r="AD29" s="340">
        <v>0</v>
      </c>
      <c r="AE29" s="340">
        <v>0</v>
      </c>
      <c r="AF29" s="340">
        <v>0</v>
      </c>
      <c r="AG29" s="340">
        <v>0</v>
      </c>
      <c r="AH29" s="340">
        <v>0</v>
      </c>
      <c r="AI29" s="340">
        <v>0</v>
      </c>
      <c r="AJ29" s="340">
        <v>0</v>
      </c>
      <c r="AK29" s="340">
        <v>0</v>
      </c>
      <c r="AL29" s="340">
        <v>0</v>
      </c>
      <c r="AM29" s="340">
        <v>0</v>
      </c>
      <c r="AN29" s="340">
        <v>0</v>
      </c>
      <c r="AO29" s="340">
        <v>0</v>
      </c>
      <c r="AP29" s="340">
        <v>0</v>
      </c>
      <c r="AQ29" s="340">
        <v>0</v>
      </c>
      <c r="AR29" s="340">
        <v>0</v>
      </c>
      <c r="AS29" s="340">
        <v>0</v>
      </c>
      <c r="AT29" s="340">
        <v>0</v>
      </c>
      <c r="AU29" s="340">
        <v>0</v>
      </c>
      <c r="AV29" s="340">
        <v>2240.9683443382805</v>
      </c>
      <c r="AW29" s="340">
        <v>3072.820343229625</v>
      </c>
      <c r="AX29" s="340">
        <v>3386.0876425307138</v>
      </c>
      <c r="AY29" s="340">
        <v>3996.8687515561701</v>
      </c>
      <c r="AZ29" s="340">
        <v>4655.1360812194898</v>
      </c>
      <c r="BA29" s="340">
        <v>5080.4454687305179</v>
      </c>
      <c r="BB29" s="340">
        <v>5267.9535028691898</v>
      </c>
      <c r="BC29" s="340">
        <v>5486.4547501104435</v>
      </c>
      <c r="BD29" s="340">
        <v>5674.4061217278122</v>
      </c>
      <c r="BE29" s="340">
        <v>6016.590100172396</v>
      </c>
      <c r="BF29" s="340">
        <v>6256.3731154634725</v>
      </c>
      <c r="BG29" s="340">
        <v>6547.5824024884823</v>
      </c>
      <c r="BH29" s="340">
        <v>6713.335187523885</v>
      </c>
      <c r="BI29" s="340">
        <v>6881.9845578526292</v>
      </c>
      <c r="BJ29" s="340">
        <v>7040.0848553729902</v>
      </c>
      <c r="BK29" s="340">
        <v>7308.298412957447</v>
      </c>
      <c r="BL29" s="340">
        <v>7546.9964478263973</v>
      </c>
      <c r="BM29" s="340">
        <v>8040.0131919552814</v>
      </c>
      <c r="BN29" s="340">
        <v>8120.345125324955</v>
      </c>
      <c r="BO29" s="340">
        <v>8548.7533875163736</v>
      </c>
      <c r="BP29" s="340">
        <v>9008.4097567556382</v>
      </c>
      <c r="BQ29" s="340">
        <v>8978.6909113236561</v>
      </c>
      <c r="BR29" s="340">
        <v>8318.5135892146027</v>
      </c>
      <c r="BS29" s="340">
        <v>7739.0548211692621</v>
      </c>
      <c r="BT29" s="340">
        <v>5851.1306346112024</v>
      </c>
      <c r="BU29" s="340">
        <v>3997.1160949494333</v>
      </c>
      <c r="BV29" s="340">
        <v>2719.7866872340032</v>
      </c>
      <c r="BW29" s="340">
        <v>1732.1934929353013</v>
      </c>
      <c r="BX29" s="340">
        <v>884.03476611520819</v>
      </c>
      <c r="BY29" s="340">
        <v>771.82469078074769</v>
      </c>
      <c r="BZ29" s="340">
        <v>676.28160068761872</v>
      </c>
      <c r="CA29" s="340">
        <v>550.51339299315032</v>
      </c>
      <c r="CB29" s="340">
        <v>270.51610334387283</v>
      </c>
      <c r="CC29" s="341">
        <v>70.535459633887726</v>
      </c>
    </row>
    <row r="30" spans="1:81" x14ac:dyDescent="0.4">
      <c r="B30" s="339" t="s">
        <v>403</v>
      </c>
      <c r="C30" s="339"/>
      <c r="D30" s="340">
        <v>0</v>
      </c>
      <c r="E30" s="340">
        <v>0</v>
      </c>
      <c r="F30" s="340">
        <v>0</v>
      </c>
      <c r="G30" s="340">
        <v>0</v>
      </c>
      <c r="H30" s="340">
        <v>0</v>
      </c>
      <c r="I30" s="340">
        <v>0</v>
      </c>
      <c r="J30" s="340">
        <v>0</v>
      </c>
      <c r="K30" s="340">
        <v>0</v>
      </c>
      <c r="L30" s="340">
        <v>0</v>
      </c>
      <c r="M30" s="340">
        <v>0</v>
      </c>
      <c r="N30" s="340">
        <v>0</v>
      </c>
      <c r="O30" s="340">
        <v>0</v>
      </c>
      <c r="P30" s="340">
        <v>0</v>
      </c>
      <c r="Q30" s="340">
        <v>0</v>
      </c>
      <c r="R30" s="340">
        <v>0</v>
      </c>
      <c r="S30" s="340">
        <v>0</v>
      </c>
      <c r="T30" s="340">
        <v>0</v>
      </c>
      <c r="U30" s="340">
        <v>0</v>
      </c>
      <c r="V30" s="340">
        <v>0</v>
      </c>
      <c r="W30" s="340">
        <v>0</v>
      </c>
      <c r="X30" s="340">
        <v>0</v>
      </c>
      <c r="Y30" s="340">
        <v>0</v>
      </c>
      <c r="Z30" s="340">
        <v>0</v>
      </c>
      <c r="AA30" s="340">
        <v>0</v>
      </c>
      <c r="AB30" s="340">
        <v>0</v>
      </c>
      <c r="AC30" s="340">
        <v>0</v>
      </c>
      <c r="AD30" s="340">
        <v>0</v>
      </c>
      <c r="AE30" s="340">
        <v>0</v>
      </c>
      <c r="AF30" s="340">
        <v>0</v>
      </c>
      <c r="AG30" s="340">
        <v>0</v>
      </c>
      <c r="AH30" s="340">
        <v>0</v>
      </c>
      <c r="AI30" s="340">
        <v>0</v>
      </c>
      <c r="AJ30" s="340">
        <v>0</v>
      </c>
      <c r="AK30" s="340">
        <v>0</v>
      </c>
      <c r="AL30" s="340">
        <v>0</v>
      </c>
      <c r="AM30" s="340">
        <v>0</v>
      </c>
      <c r="AN30" s="340">
        <v>0</v>
      </c>
      <c r="AO30" s="340">
        <v>0</v>
      </c>
      <c r="AP30" s="340">
        <v>0</v>
      </c>
      <c r="AQ30" s="340">
        <v>0</v>
      </c>
      <c r="AR30" s="340">
        <v>0</v>
      </c>
      <c r="AS30" s="340">
        <v>0</v>
      </c>
      <c r="AT30" s="340">
        <v>0</v>
      </c>
      <c r="AU30" s="340">
        <v>0</v>
      </c>
      <c r="AV30" s="340">
        <v>916.3643654910353</v>
      </c>
      <c r="AW30" s="340">
        <v>1256.5206783066028</v>
      </c>
      <c r="AX30" s="340">
        <v>1433.5621640379084</v>
      </c>
      <c r="AY30" s="340">
        <v>1709.7027653506575</v>
      </c>
      <c r="AZ30" s="340">
        <v>1986.0816581581009</v>
      </c>
      <c r="BA30" s="340">
        <v>2256.931998475663</v>
      </c>
      <c r="BB30" s="340">
        <v>2472.4333962984661</v>
      </c>
      <c r="BC30" s="340">
        <v>2712.2186923547529</v>
      </c>
      <c r="BD30" s="340">
        <v>2919.6409214481691</v>
      </c>
      <c r="BE30" s="340">
        <v>3185.6333922302242</v>
      </c>
      <c r="BF30" s="340">
        <v>3329.1604980490351</v>
      </c>
      <c r="BG30" s="340">
        <v>3580.5329800943641</v>
      </c>
      <c r="BH30" s="340">
        <v>3784.0682149208269</v>
      </c>
      <c r="BI30" s="340">
        <v>3992.1406177781068</v>
      </c>
      <c r="BJ30" s="340">
        <v>4204.7587346619221</v>
      </c>
      <c r="BK30" s="340">
        <v>4489.6079974757185</v>
      </c>
      <c r="BL30" s="340">
        <v>4710.1052737383698</v>
      </c>
      <c r="BM30" s="340">
        <v>5109.4024491478549</v>
      </c>
      <c r="BN30" s="340">
        <v>5283.021895903762</v>
      </c>
      <c r="BO30" s="340">
        <v>5391.1477410407688</v>
      </c>
      <c r="BP30" s="340">
        <v>5609.5478281609894</v>
      </c>
      <c r="BQ30" s="340">
        <v>5689.9085666410656</v>
      </c>
      <c r="BR30" s="340">
        <v>5893.915000513849</v>
      </c>
      <c r="BS30" s="340">
        <v>5561.879265831677</v>
      </c>
      <c r="BT30" s="340">
        <v>5099.6144055675404</v>
      </c>
      <c r="BU30" s="340">
        <v>4299.915327568985</v>
      </c>
      <c r="BV30" s="340">
        <v>3856.1581469574435</v>
      </c>
      <c r="BW30" s="340">
        <v>3535.8120168069922</v>
      </c>
      <c r="BX30" s="340">
        <v>2597.787109248562</v>
      </c>
      <c r="BY30" s="340">
        <v>2395.8658100374155</v>
      </c>
      <c r="BZ30" s="340">
        <v>2140.0356102800838</v>
      </c>
      <c r="CA30" s="340">
        <v>1855.637008692067</v>
      </c>
      <c r="CB30" s="340">
        <v>1652.2088554204138</v>
      </c>
      <c r="CC30" s="341">
        <v>1457.3047351749005</v>
      </c>
    </row>
    <row r="31" spans="1:81" ht="26.25" customHeight="1" x14ac:dyDescent="0.4">
      <c r="B31" s="231" t="s">
        <v>589</v>
      </c>
      <c r="C31" s="339"/>
      <c r="D31" s="340">
        <v>0</v>
      </c>
      <c r="E31" s="340">
        <v>0</v>
      </c>
      <c r="F31" s="340">
        <v>0</v>
      </c>
      <c r="G31" s="340">
        <v>0</v>
      </c>
      <c r="H31" s="340">
        <v>0</v>
      </c>
      <c r="I31" s="340">
        <v>0</v>
      </c>
      <c r="J31" s="340">
        <v>0</v>
      </c>
      <c r="K31" s="340">
        <v>0</v>
      </c>
      <c r="L31" s="340">
        <v>0</v>
      </c>
      <c r="M31" s="340">
        <v>0</v>
      </c>
      <c r="N31" s="340">
        <v>0</v>
      </c>
      <c r="O31" s="340">
        <v>0</v>
      </c>
      <c r="P31" s="340">
        <v>0</v>
      </c>
      <c r="Q31" s="340">
        <v>0</v>
      </c>
      <c r="R31" s="340">
        <v>0</v>
      </c>
      <c r="S31" s="340">
        <v>0</v>
      </c>
      <c r="T31" s="340">
        <v>0</v>
      </c>
      <c r="U31" s="340">
        <v>0</v>
      </c>
      <c r="V31" s="340">
        <v>0</v>
      </c>
      <c r="W31" s="340">
        <v>0</v>
      </c>
      <c r="X31" s="340">
        <v>0</v>
      </c>
      <c r="Y31" s="340">
        <v>0</v>
      </c>
      <c r="Z31" s="340">
        <v>0</v>
      </c>
      <c r="AA31" s="340">
        <v>0</v>
      </c>
      <c r="AB31" s="340">
        <v>0</v>
      </c>
      <c r="AC31" s="340">
        <v>0</v>
      </c>
      <c r="AD31" s="340">
        <v>0</v>
      </c>
      <c r="AE31" s="340">
        <v>0</v>
      </c>
      <c r="AF31" s="340">
        <v>0</v>
      </c>
      <c r="AG31" s="340">
        <v>0</v>
      </c>
      <c r="AH31" s="340">
        <v>0</v>
      </c>
      <c r="AI31" s="340">
        <v>0</v>
      </c>
      <c r="AJ31" s="340">
        <v>0</v>
      </c>
      <c r="AK31" s="340">
        <v>0</v>
      </c>
      <c r="AL31" s="340">
        <v>0</v>
      </c>
      <c r="AM31" s="340">
        <v>0</v>
      </c>
      <c r="AN31" s="340">
        <v>0</v>
      </c>
      <c r="AO31" s="340">
        <v>0</v>
      </c>
      <c r="AP31" s="340">
        <v>0</v>
      </c>
      <c r="AQ31" s="340">
        <v>0</v>
      </c>
      <c r="AR31" s="340">
        <v>0</v>
      </c>
      <c r="AS31" s="340">
        <v>0</v>
      </c>
      <c r="AT31" s="340">
        <v>0</v>
      </c>
      <c r="AU31" s="340">
        <v>0</v>
      </c>
      <c r="AV31" s="340">
        <v>0</v>
      </c>
      <c r="AW31" s="340">
        <v>0</v>
      </c>
      <c r="AX31" s="340">
        <v>0</v>
      </c>
      <c r="AY31" s="340">
        <v>0</v>
      </c>
      <c r="AZ31" s="340">
        <v>0</v>
      </c>
      <c r="BA31" s="340">
        <v>0</v>
      </c>
      <c r="BB31" s="340">
        <v>0</v>
      </c>
      <c r="BC31" s="340">
        <v>0</v>
      </c>
      <c r="BD31" s="340">
        <v>0</v>
      </c>
      <c r="BE31" s="340">
        <v>0</v>
      </c>
      <c r="BF31" s="340">
        <v>9.1439728579347683</v>
      </c>
      <c r="BG31" s="340">
        <v>8.9516589174350756</v>
      </c>
      <c r="BH31" s="340">
        <v>10.153584185274957</v>
      </c>
      <c r="BI31" s="340">
        <v>9.8925862983998787</v>
      </c>
      <c r="BJ31" s="340">
        <v>10.993698605576714</v>
      </c>
      <c r="BK31" s="340">
        <v>14.701932133650649</v>
      </c>
      <c r="BL31" s="340">
        <v>11.711521707934743</v>
      </c>
      <c r="BM31" s="340">
        <v>12.808090799259427</v>
      </c>
      <c r="BN31" s="340">
        <v>13.697820639446343</v>
      </c>
      <c r="BO31" s="340">
        <v>15.036557532672425</v>
      </c>
      <c r="BP31" s="340">
        <v>16.206842460816581</v>
      </c>
      <c r="BQ31" s="340">
        <v>16.34211061688222</v>
      </c>
      <c r="BR31" s="340">
        <v>16.122060890617927</v>
      </c>
      <c r="BS31" s="340">
        <v>15.879067527253119</v>
      </c>
      <c r="BT31" s="340">
        <v>15.021059061889028</v>
      </c>
      <c r="BU31" s="340">
        <v>12.025206066081605</v>
      </c>
      <c r="BV31" s="340">
        <v>10.183321872136968</v>
      </c>
      <c r="BW31" s="340">
        <v>8.8479893791455151</v>
      </c>
      <c r="BX31" s="340">
        <v>6.6071053319198185</v>
      </c>
      <c r="BY31" s="340">
        <v>6.4793356737899783</v>
      </c>
      <c r="BZ31" s="340">
        <v>6.2444227432150132</v>
      </c>
      <c r="CA31" s="340">
        <v>5.922399589129121</v>
      </c>
      <c r="CB31" s="340">
        <v>5.5155038461785226</v>
      </c>
      <c r="CC31" s="341">
        <v>4.9294757622784413</v>
      </c>
    </row>
    <row r="32" spans="1:81" ht="26.25" customHeight="1" x14ac:dyDescent="0.4">
      <c r="B32" s="294" t="s">
        <v>255</v>
      </c>
      <c r="C32" s="339"/>
      <c r="D32" s="337">
        <v>0</v>
      </c>
      <c r="E32" s="337">
        <v>0</v>
      </c>
      <c r="F32" s="337">
        <v>0</v>
      </c>
      <c r="G32" s="337">
        <v>0</v>
      </c>
      <c r="H32" s="337">
        <v>0</v>
      </c>
      <c r="I32" s="337">
        <v>0</v>
      </c>
      <c r="J32" s="337">
        <v>0</v>
      </c>
      <c r="K32" s="337">
        <v>0</v>
      </c>
      <c r="L32" s="337">
        <v>0</v>
      </c>
      <c r="M32" s="337">
        <v>0</v>
      </c>
      <c r="N32" s="337">
        <v>0</v>
      </c>
      <c r="O32" s="337">
        <v>0</v>
      </c>
      <c r="P32" s="337">
        <v>0</v>
      </c>
      <c r="Q32" s="337">
        <v>0</v>
      </c>
      <c r="R32" s="337">
        <v>0</v>
      </c>
      <c r="S32" s="337">
        <v>0</v>
      </c>
      <c r="T32" s="337">
        <v>0</v>
      </c>
      <c r="U32" s="337">
        <v>0</v>
      </c>
      <c r="V32" s="337">
        <v>0</v>
      </c>
      <c r="W32" s="337">
        <v>0</v>
      </c>
      <c r="X32" s="337">
        <v>0</v>
      </c>
      <c r="Y32" s="337">
        <v>0</v>
      </c>
      <c r="Z32" s="337">
        <v>0</v>
      </c>
      <c r="AA32" s="337">
        <f t="shared" ref="AA32:BF32" si="17">SUM(AA33:AA34)</f>
        <v>0</v>
      </c>
      <c r="AB32" s="337">
        <f t="shared" si="17"/>
        <v>0</v>
      </c>
      <c r="AC32" s="337">
        <f t="shared" si="17"/>
        <v>0</v>
      </c>
      <c r="AD32" s="337">
        <f t="shared" si="17"/>
        <v>0</v>
      </c>
      <c r="AE32" s="337">
        <f t="shared" si="17"/>
        <v>0</v>
      </c>
      <c r="AF32" s="337">
        <f t="shared" si="17"/>
        <v>0</v>
      </c>
      <c r="AG32" s="337">
        <f t="shared" si="17"/>
        <v>0</v>
      </c>
      <c r="AH32" s="337">
        <f t="shared" si="17"/>
        <v>0</v>
      </c>
      <c r="AI32" s="337">
        <f t="shared" si="17"/>
        <v>0</v>
      </c>
      <c r="AJ32" s="337">
        <f t="shared" si="17"/>
        <v>0</v>
      </c>
      <c r="AK32" s="337">
        <f t="shared" si="17"/>
        <v>0</v>
      </c>
      <c r="AL32" s="337">
        <f t="shared" si="17"/>
        <v>0</v>
      </c>
      <c r="AM32" s="337">
        <f t="shared" si="17"/>
        <v>0</v>
      </c>
      <c r="AN32" s="337">
        <f t="shared" si="17"/>
        <v>0</v>
      </c>
      <c r="AO32" s="337">
        <f t="shared" si="17"/>
        <v>0</v>
      </c>
      <c r="AP32" s="337">
        <f t="shared" si="17"/>
        <v>0</v>
      </c>
      <c r="AQ32" s="337">
        <f t="shared" si="17"/>
        <v>0</v>
      </c>
      <c r="AR32" s="337">
        <f t="shared" si="17"/>
        <v>0</v>
      </c>
      <c r="AS32" s="337">
        <f t="shared" si="17"/>
        <v>0</v>
      </c>
      <c r="AT32" s="337">
        <f t="shared" si="17"/>
        <v>0</v>
      </c>
      <c r="AU32" s="337">
        <f t="shared" si="17"/>
        <v>0</v>
      </c>
      <c r="AV32" s="337">
        <f t="shared" si="17"/>
        <v>0</v>
      </c>
      <c r="AW32" s="337">
        <f t="shared" si="17"/>
        <v>0</v>
      </c>
      <c r="AX32" s="337">
        <f t="shared" si="17"/>
        <v>0</v>
      </c>
      <c r="AY32" s="337">
        <f t="shared" si="17"/>
        <v>0</v>
      </c>
      <c r="AZ32" s="337">
        <f t="shared" si="17"/>
        <v>0</v>
      </c>
      <c r="BA32" s="337">
        <f t="shared" si="17"/>
        <v>0</v>
      </c>
      <c r="BB32" s="337">
        <f t="shared" si="17"/>
        <v>0</v>
      </c>
      <c r="BC32" s="337">
        <f t="shared" si="17"/>
        <v>0</v>
      </c>
      <c r="BD32" s="337">
        <f t="shared" si="17"/>
        <v>0</v>
      </c>
      <c r="BE32" s="337">
        <f t="shared" si="17"/>
        <v>0</v>
      </c>
      <c r="BF32" s="337">
        <f t="shared" si="17"/>
        <v>0</v>
      </c>
      <c r="BG32" s="337">
        <f t="shared" ref="BG32:CC32" si="18">SUM(BG33:BG34)</f>
        <v>0</v>
      </c>
      <c r="BH32" s="337">
        <f t="shared" si="18"/>
        <v>0</v>
      </c>
      <c r="BI32" s="337">
        <f t="shared" si="18"/>
        <v>0</v>
      </c>
      <c r="BJ32" s="337">
        <f t="shared" si="18"/>
        <v>0</v>
      </c>
      <c r="BK32" s="337">
        <f t="shared" si="18"/>
        <v>0</v>
      </c>
      <c r="BL32" s="337">
        <f t="shared" si="18"/>
        <v>0</v>
      </c>
      <c r="BM32" s="337">
        <f t="shared" si="18"/>
        <v>0</v>
      </c>
      <c r="BN32" s="337">
        <f t="shared" si="18"/>
        <v>0</v>
      </c>
      <c r="BO32" s="337">
        <f t="shared" si="18"/>
        <v>0</v>
      </c>
      <c r="BP32" s="337">
        <f t="shared" si="18"/>
        <v>0</v>
      </c>
      <c r="BQ32" s="337">
        <f t="shared" si="18"/>
        <v>191.46280421831972</v>
      </c>
      <c r="BR32" s="337">
        <f t="shared" si="18"/>
        <v>1840.6348674788069</v>
      </c>
      <c r="BS32" s="337">
        <f t="shared" si="18"/>
        <v>3506.0817144471525</v>
      </c>
      <c r="BT32" s="337">
        <f t="shared" si="18"/>
        <v>5876.2723879061232</v>
      </c>
      <c r="BU32" s="337">
        <f t="shared" si="18"/>
        <v>9665.5374588677423</v>
      </c>
      <c r="BV32" s="337">
        <f t="shared" si="18"/>
        <v>11621.918945788755</v>
      </c>
      <c r="BW32" s="337">
        <f t="shared" si="18"/>
        <v>13349.264320003751</v>
      </c>
      <c r="BX32" s="337">
        <f t="shared" si="18"/>
        <v>13365.661265116598</v>
      </c>
      <c r="BY32" s="337">
        <f t="shared" si="18"/>
        <v>14884.826187806651</v>
      </c>
      <c r="BZ32" s="337">
        <f t="shared" si="18"/>
        <v>16299.145288791708</v>
      </c>
      <c r="CA32" s="337">
        <f t="shared" si="18"/>
        <v>17333.244799727923</v>
      </c>
      <c r="CB32" s="337">
        <f t="shared" si="18"/>
        <v>18244.0458353787</v>
      </c>
      <c r="CC32" s="338">
        <f t="shared" si="18"/>
        <v>19125.09991086851</v>
      </c>
    </row>
    <row r="33" spans="1:81" x14ac:dyDescent="0.4">
      <c r="B33" s="231" t="s">
        <v>404</v>
      </c>
      <c r="C33" s="339"/>
      <c r="D33" s="340">
        <v>0</v>
      </c>
      <c r="E33" s="340">
        <v>0</v>
      </c>
      <c r="F33" s="340">
        <v>0</v>
      </c>
      <c r="G33" s="340">
        <v>0</v>
      </c>
      <c r="H33" s="340">
        <v>0</v>
      </c>
      <c r="I33" s="340">
        <v>0</v>
      </c>
      <c r="J33" s="340">
        <v>0</v>
      </c>
      <c r="K33" s="340">
        <v>0</v>
      </c>
      <c r="L33" s="340">
        <v>0</v>
      </c>
      <c r="M33" s="340">
        <v>0</v>
      </c>
      <c r="N33" s="340">
        <v>0</v>
      </c>
      <c r="O33" s="340">
        <v>0</v>
      </c>
      <c r="P33" s="340">
        <v>0</v>
      </c>
      <c r="Q33" s="340">
        <v>0</v>
      </c>
      <c r="R33" s="340">
        <v>0</v>
      </c>
      <c r="S33" s="340">
        <v>0</v>
      </c>
      <c r="T33" s="340">
        <v>0</v>
      </c>
      <c r="U33" s="340">
        <v>0</v>
      </c>
      <c r="V33" s="340">
        <v>0</v>
      </c>
      <c r="W33" s="340">
        <v>0</v>
      </c>
      <c r="X33" s="340">
        <v>0</v>
      </c>
      <c r="Y33" s="340">
        <v>0</v>
      </c>
      <c r="Z33" s="340">
        <v>0</v>
      </c>
      <c r="AA33" s="340">
        <v>0</v>
      </c>
      <c r="AB33" s="340">
        <v>0</v>
      </c>
      <c r="AC33" s="340">
        <v>0</v>
      </c>
      <c r="AD33" s="340">
        <v>0</v>
      </c>
      <c r="AE33" s="340">
        <v>0</v>
      </c>
      <c r="AF33" s="340">
        <v>0</v>
      </c>
      <c r="AG33" s="340">
        <v>0</v>
      </c>
      <c r="AH33" s="340">
        <v>0</v>
      </c>
      <c r="AI33" s="340">
        <v>0</v>
      </c>
      <c r="AJ33" s="340">
        <v>0</v>
      </c>
      <c r="AK33" s="340">
        <v>0</v>
      </c>
      <c r="AL33" s="340">
        <v>0</v>
      </c>
      <c r="AM33" s="340">
        <v>0</v>
      </c>
      <c r="AN33" s="340">
        <v>0</v>
      </c>
      <c r="AO33" s="340">
        <v>0</v>
      </c>
      <c r="AP33" s="340">
        <v>0</v>
      </c>
      <c r="AQ33" s="340">
        <v>0</v>
      </c>
      <c r="AR33" s="340">
        <v>0</v>
      </c>
      <c r="AS33" s="340">
        <v>0</v>
      </c>
      <c r="AT33" s="340">
        <v>0</v>
      </c>
      <c r="AU33" s="340">
        <v>0</v>
      </c>
      <c r="AV33" s="340">
        <v>0</v>
      </c>
      <c r="AW33" s="340">
        <v>0</v>
      </c>
      <c r="AX33" s="340">
        <v>0</v>
      </c>
      <c r="AY33" s="340">
        <v>0</v>
      </c>
      <c r="AZ33" s="340">
        <v>0</v>
      </c>
      <c r="BA33" s="340">
        <v>0</v>
      </c>
      <c r="BB33" s="340">
        <v>0</v>
      </c>
      <c r="BC33" s="340">
        <v>0</v>
      </c>
      <c r="BD33" s="340">
        <v>0</v>
      </c>
      <c r="BE33" s="340">
        <v>0</v>
      </c>
      <c r="BF33" s="340">
        <v>0</v>
      </c>
      <c r="BG33" s="340">
        <v>0</v>
      </c>
      <c r="BH33" s="340">
        <v>0</v>
      </c>
      <c r="BI33" s="340">
        <v>0</v>
      </c>
      <c r="BJ33" s="340">
        <v>0</v>
      </c>
      <c r="BK33" s="340">
        <v>0</v>
      </c>
      <c r="BL33" s="340">
        <v>0</v>
      </c>
      <c r="BM33" s="340">
        <v>0</v>
      </c>
      <c r="BN33" s="340">
        <v>0</v>
      </c>
      <c r="BO33" s="340">
        <v>0</v>
      </c>
      <c r="BP33" s="340">
        <v>0</v>
      </c>
      <c r="BQ33" s="340">
        <v>173.73182030380644</v>
      </c>
      <c r="BR33" s="340">
        <v>1689.601785564952</v>
      </c>
      <c r="BS33" s="340">
        <v>3177.517111083569</v>
      </c>
      <c r="BT33" s="340">
        <v>5100.5361095916751</v>
      </c>
      <c r="BU33" s="340">
        <v>8072.2879309315513</v>
      </c>
      <c r="BV33" s="340">
        <v>9964.4000526434374</v>
      </c>
      <c r="BW33" s="340">
        <v>11364.139788799581</v>
      </c>
      <c r="BX33" s="340">
        <v>11134.062890692221</v>
      </c>
      <c r="BY33" s="340">
        <v>12265.295081573178</v>
      </c>
      <c r="BZ33" s="340">
        <v>13255.217632665464</v>
      </c>
      <c r="CA33" s="340">
        <v>14201.459084821439</v>
      </c>
      <c r="CB33" s="340">
        <v>15599.417221358044</v>
      </c>
      <c r="CC33" s="341">
        <v>16364.929958016948</v>
      </c>
    </row>
    <row r="34" spans="1:81" x14ac:dyDescent="0.4">
      <c r="B34" s="231" t="s">
        <v>403</v>
      </c>
      <c r="C34" s="339"/>
      <c r="D34" s="340">
        <v>0</v>
      </c>
      <c r="E34" s="340">
        <v>0</v>
      </c>
      <c r="F34" s="340">
        <v>0</v>
      </c>
      <c r="G34" s="340">
        <v>0</v>
      </c>
      <c r="H34" s="340">
        <v>0</v>
      </c>
      <c r="I34" s="340">
        <v>0</v>
      </c>
      <c r="J34" s="340">
        <v>0</v>
      </c>
      <c r="K34" s="340">
        <v>0</v>
      </c>
      <c r="L34" s="340">
        <v>0</v>
      </c>
      <c r="M34" s="340">
        <v>0</v>
      </c>
      <c r="N34" s="340">
        <v>0</v>
      </c>
      <c r="O34" s="340">
        <v>0</v>
      </c>
      <c r="P34" s="340">
        <v>0</v>
      </c>
      <c r="Q34" s="340">
        <v>0</v>
      </c>
      <c r="R34" s="340">
        <v>0</v>
      </c>
      <c r="S34" s="340">
        <v>0</v>
      </c>
      <c r="T34" s="340">
        <v>0</v>
      </c>
      <c r="U34" s="340">
        <v>0</v>
      </c>
      <c r="V34" s="340">
        <v>0</v>
      </c>
      <c r="W34" s="340">
        <v>0</v>
      </c>
      <c r="X34" s="340">
        <v>0</v>
      </c>
      <c r="Y34" s="340">
        <v>0</v>
      </c>
      <c r="Z34" s="340">
        <v>0</v>
      </c>
      <c r="AA34" s="340">
        <v>0</v>
      </c>
      <c r="AB34" s="340">
        <v>0</v>
      </c>
      <c r="AC34" s="340">
        <v>0</v>
      </c>
      <c r="AD34" s="340">
        <v>0</v>
      </c>
      <c r="AE34" s="340">
        <v>0</v>
      </c>
      <c r="AF34" s="340">
        <v>0</v>
      </c>
      <c r="AG34" s="340">
        <v>0</v>
      </c>
      <c r="AH34" s="340">
        <v>0</v>
      </c>
      <c r="AI34" s="340">
        <v>0</v>
      </c>
      <c r="AJ34" s="340">
        <v>0</v>
      </c>
      <c r="AK34" s="340">
        <v>0</v>
      </c>
      <c r="AL34" s="340">
        <v>0</v>
      </c>
      <c r="AM34" s="340">
        <v>0</v>
      </c>
      <c r="AN34" s="340">
        <v>0</v>
      </c>
      <c r="AO34" s="340">
        <v>0</v>
      </c>
      <c r="AP34" s="340">
        <v>0</v>
      </c>
      <c r="AQ34" s="340">
        <v>0</v>
      </c>
      <c r="AR34" s="340">
        <v>0</v>
      </c>
      <c r="AS34" s="340">
        <v>0</v>
      </c>
      <c r="AT34" s="340">
        <v>0</v>
      </c>
      <c r="AU34" s="340">
        <v>0</v>
      </c>
      <c r="AV34" s="340">
        <v>0</v>
      </c>
      <c r="AW34" s="340">
        <v>0</v>
      </c>
      <c r="AX34" s="340">
        <v>0</v>
      </c>
      <c r="AY34" s="340">
        <v>0</v>
      </c>
      <c r="AZ34" s="340">
        <v>0</v>
      </c>
      <c r="BA34" s="340">
        <v>0</v>
      </c>
      <c r="BB34" s="340">
        <v>0</v>
      </c>
      <c r="BC34" s="340">
        <v>0</v>
      </c>
      <c r="BD34" s="340">
        <v>0</v>
      </c>
      <c r="BE34" s="340">
        <v>0</v>
      </c>
      <c r="BF34" s="340">
        <v>0</v>
      </c>
      <c r="BG34" s="340">
        <v>0</v>
      </c>
      <c r="BH34" s="340">
        <v>0</v>
      </c>
      <c r="BI34" s="340">
        <v>0</v>
      </c>
      <c r="BJ34" s="340">
        <v>0</v>
      </c>
      <c r="BK34" s="340">
        <v>0</v>
      </c>
      <c r="BL34" s="340">
        <v>0</v>
      </c>
      <c r="BM34" s="340">
        <v>0</v>
      </c>
      <c r="BN34" s="340">
        <v>0</v>
      </c>
      <c r="BO34" s="340">
        <v>0</v>
      </c>
      <c r="BP34" s="340">
        <v>0</v>
      </c>
      <c r="BQ34" s="340">
        <v>17.730983914513285</v>
      </c>
      <c r="BR34" s="340">
        <v>151.03308191385474</v>
      </c>
      <c r="BS34" s="340">
        <v>328.56460336358333</v>
      </c>
      <c r="BT34" s="340">
        <v>775.73627831444787</v>
      </c>
      <c r="BU34" s="340">
        <v>1593.2495279361915</v>
      </c>
      <c r="BV34" s="340">
        <v>1657.5188931453183</v>
      </c>
      <c r="BW34" s="340">
        <v>1985.1245312041708</v>
      </c>
      <c r="BX34" s="340">
        <v>2231.5983744243772</v>
      </c>
      <c r="BY34" s="340">
        <v>2619.5311062334736</v>
      </c>
      <c r="BZ34" s="340">
        <v>3043.9276561262441</v>
      </c>
      <c r="CA34" s="340">
        <v>3131.7857149064857</v>
      </c>
      <c r="CB34" s="340">
        <v>2644.6286140206553</v>
      </c>
      <c r="CC34" s="341">
        <v>2760.169952851561</v>
      </c>
    </row>
    <row r="35" spans="1:81" ht="25.5" customHeight="1" x14ac:dyDescent="0.4">
      <c r="A35" s="336"/>
      <c r="B35" s="242" t="s">
        <v>589</v>
      </c>
      <c r="C35" s="339"/>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c r="BA35" s="340"/>
      <c r="BB35" s="340"/>
      <c r="BC35" s="340"/>
      <c r="BD35" s="340"/>
      <c r="BE35" s="340"/>
      <c r="BF35" s="340"/>
      <c r="BG35" s="340"/>
      <c r="BH35" s="340"/>
      <c r="BI35" s="340"/>
      <c r="BJ35" s="340"/>
      <c r="BK35" s="340"/>
      <c r="BL35" s="340"/>
      <c r="BM35" s="340"/>
      <c r="BN35" s="340"/>
      <c r="BO35" s="340"/>
      <c r="BP35" s="340"/>
      <c r="BQ35" s="340">
        <v>0.36452445806521516</v>
      </c>
      <c r="BR35" s="340">
        <v>6.7310389292621151</v>
      </c>
      <c r="BS35" s="340">
        <v>13.195987838445307</v>
      </c>
      <c r="BT35" s="340">
        <v>21.082652571533099</v>
      </c>
      <c r="BU35" s="340">
        <v>32.482216370428802</v>
      </c>
      <c r="BV35" s="340">
        <v>46.09290197693629</v>
      </c>
      <c r="BW35" s="340">
        <v>50.596475831149711</v>
      </c>
      <c r="BX35" s="340">
        <v>50.275149974268956</v>
      </c>
      <c r="BY35" s="340">
        <v>55.998706873685677</v>
      </c>
      <c r="BZ35" s="340">
        <v>60.843459980224615</v>
      </c>
      <c r="CA35" s="340">
        <v>64.481720440641496</v>
      </c>
      <c r="CB35" s="340">
        <v>67.870008002287321</v>
      </c>
      <c r="CC35" s="341">
        <v>71.147633354334118</v>
      </c>
    </row>
    <row r="36" spans="1:81" s="196" customFormat="1" ht="25.5" customHeight="1" x14ac:dyDescent="0.4">
      <c r="A36" s="336"/>
      <c r="B36" s="294" t="s">
        <v>213</v>
      </c>
      <c r="C36" s="342"/>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v>5.6879602505977491</v>
      </c>
      <c r="BR36" s="337">
        <v>7.1057275499538033</v>
      </c>
      <c r="BS36" s="337">
        <v>8.0933841198910237</v>
      </c>
      <c r="BT36" s="337">
        <v>8.3678356538976608</v>
      </c>
      <c r="BU36" s="337">
        <v>9.1996428088193927</v>
      </c>
      <c r="BV36" s="337">
        <v>10.006257136834375</v>
      </c>
      <c r="BW36" s="337">
        <v>10.719647956479083</v>
      </c>
      <c r="BX36" s="337">
        <v>9.9116195664442621</v>
      </c>
      <c r="BY36" s="337">
        <v>10.927699625099606</v>
      </c>
      <c r="BZ36" s="337">
        <v>11.491695151570763</v>
      </c>
      <c r="CA36" s="337">
        <v>12.003946213268874</v>
      </c>
      <c r="CB36" s="337">
        <v>12.407207779330713</v>
      </c>
      <c r="CC36" s="338">
        <v>12.838489160779632</v>
      </c>
    </row>
    <row r="37" spans="1:81" s="196" customFormat="1" ht="26.25" customHeight="1" x14ac:dyDescent="0.4">
      <c r="B37" s="287" t="s">
        <v>215</v>
      </c>
      <c r="C37" s="342"/>
      <c r="D37" s="337">
        <v>0</v>
      </c>
      <c r="E37" s="337">
        <v>0</v>
      </c>
      <c r="F37" s="337">
        <v>0</v>
      </c>
      <c r="G37" s="337">
        <v>0</v>
      </c>
      <c r="H37" s="337">
        <v>0</v>
      </c>
      <c r="I37" s="337">
        <v>0</v>
      </c>
      <c r="J37" s="337">
        <v>0</v>
      </c>
      <c r="K37" s="337">
        <v>0</v>
      </c>
      <c r="L37" s="337">
        <v>0</v>
      </c>
      <c r="M37" s="337">
        <v>0</v>
      </c>
      <c r="N37" s="337">
        <v>0</v>
      </c>
      <c r="O37" s="337">
        <v>0</v>
      </c>
      <c r="P37" s="337">
        <v>0</v>
      </c>
      <c r="Q37" s="337">
        <v>0</v>
      </c>
      <c r="R37" s="337">
        <v>0</v>
      </c>
      <c r="S37" s="337">
        <v>0</v>
      </c>
      <c r="T37" s="337">
        <v>0</v>
      </c>
      <c r="U37" s="337">
        <v>0</v>
      </c>
      <c r="V37" s="337">
        <v>0</v>
      </c>
      <c r="W37" s="337">
        <v>0</v>
      </c>
      <c r="X37" s="337">
        <v>0</v>
      </c>
      <c r="Y37" s="337">
        <v>0</v>
      </c>
      <c r="Z37" s="337">
        <v>0</v>
      </c>
      <c r="AA37" s="337">
        <v>79.389742833696218</v>
      </c>
      <c r="AB37" s="337">
        <v>282.93927911271641</v>
      </c>
      <c r="AC37" s="337">
        <f t="shared" ref="AC37:BH37" si="19">SUM(AC38:AC40)</f>
        <v>401.27487889861879</v>
      </c>
      <c r="AD37" s="337">
        <f t="shared" si="19"/>
        <v>581.41332651647622</v>
      </c>
      <c r="AE37" s="337">
        <f t="shared" si="19"/>
        <v>717.82515276790969</v>
      </c>
      <c r="AF37" s="337">
        <f t="shared" si="19"/>
        <v>836.4244465119109</v>
      </c>
      <c r="AG37" s="337">
        <f t="shared" si="19"/>
        <v>962.87877299637421</v>
      </c>
      <c r="AH37" s="337">
        <f t="shared" si="19"/>
        <v>872.19528836742927</v>
      </c>
      <c r="AI37" s="337">
        <f t="shared" si="19"/>
        <v>893.01130318061223</v>
      </c>
      <c r="AJ37" s="337">
        <f t="shared" si="19"/>
        <v>969.73137513912991</v>
      </c>
      <c r="AK37" s="337">
        <f t="shared" si="19"/>
        <v>1113.5251996089673</v>
      </c>
      <c r="AL37" s="337">
        <f t="shared" si="19"/>
        <v>1266.6200567186661</v>
      </c>
      <c r="AM37" s="337">
        <f t="shared" si="19"/>
        <v>1484.8343967852813</v>
      </c>
      <c r="AN37" s="337">
        <f t="shared" si="19"/>
        <v>1634.853957207745</v>
      </c>
      <c r="AO37" s="337">
        <f t="shared" si="19"/>
        <v>1844.3945201294841</v>
      </c>
      <c r="AP37" s="337">
        <f t="shared" si="19"/>
        <v>2011.0542454176834</v>
      </c>
      <c r="AQ37" s="337">
        <f t="shared" si="19"/>
        <v>2193.9198298909159</v>
      </c>
      <c r="AR37" s="337">
        <f t="shared" si="19"/>
        <v>2302.8355188141431</v>
      </c>
      <c r="AS37" s="337">
        <f t="shared" si="19"/>
        <v>2467.4192626931781</v>
      </c>
      <c r="AT37" s="337">
        <f t="shared" si="19"/>
        <v>2719.7771333651176</v>
      </c>
      <c r="AU37" s="337">
        <f t="shared" si="19"/>
        <v>3173.4712510398413</v>
      </c>
      <c r="AV37" s="337">
        <f t="shared" si="19"/>
        <v>2816.0721918284776</v>
      </c>
      <c r="AW37" s="337">
        <f t="shared" si="19"/>
        <v>3176.5600052322675</v>
      </c>
      <c r="AX37" s="337">
        <f t="shared" si="19"/>
        <v>3428.0505279511322</v>
      </c>
      <c r="AY37" s="337">
        <f t="shared" si="19"/>
        <v>3721.6608577258544</v>
      </c>
      <c r="AZ37" s="337">
        <f t="shared" si="19"/>
        <v>3919.472432678665</v>
      </c>
      <c r="BA37" s="337">
        <f t="shared" si="19"/>
        <v>4143.3843975864866</v>
      </c>
      <c r="BB37" s="337">
        <f t="shared" si="19"/>
        <v>4332.9141394903036</v>
      </c>
      <c r="BC37" s="337">
        <f t="shared" si="19"/>
        <v>4543.5726087586518</v>
      </c>
      <c r="BD37" s="337">
        <f t="shared" si="19"/>
        <v>4671.3784580092979</v>
      </c>
      <c r="BE37" s="337">
        <f t="shared" si="19"/>
        <v>4867.9068592451358</v>
      </c>
      <c r="BF37" s="337">
        <f t="shared" si="19"/>
        <v>4954.0197687713498</v>
      </c>
      <c r="BG37" s="337">
        <f t="shared" si="19"/>
        <v>5157.71394479848</v>
      </c>
      <c r="BH37" s="337">
        <f t="shared" si="19"/>
        <v>5328.5806732639267</v>
      </c>
      <c r="BI37" s="337">
        <f t="shared" ref="BI37:CC37" si="20">SUM(BI38:BI40)</f>
        <v>5545.6996196695081</v>
      </c>
      <c r="BJ37" s="337">
        <f t="shared" si="20"/>
        <v>5702.1645712211875</v>
      </c>
      <c r="BK37" s="337">
        <f t="shared" si="20"/>
        <v>5940.1621065412446</v>
      </c>
      <c r="BL37" s="337">
        <f t="shared" si="20"/>
        <v>6161.3065460943444</v>
      </c>
      <c r="BM37" s="337">
        <f t="shared" si="20"/>
        <v>6540.1361839283318</v>
      </c>
      <c r="BN37" s="337">
        <f t="shared" si="20"/>
        <v>6575.3298230719083</v>
      </c>
      <c r="BO37" s="337">
        <f t="shared" si="20"/>
        <v>6615.4956416738059</v>
      </c>
      <c r="BP37" s="337">
        <f t="shared" si="20"/>
        <v>6648.3124640957349</v>
      </c>
      <c r="BQ37" s="337">
        <f t="shared" si="20"/>
        <v>6392.7155634320889</v>
      </c>
      <c r="BR37" s="337">
        <f t="shared" si="20"/>
        <v>6378.3499843721984</v>
      </c>
      <c r="BS37" s="337">
        <f t="shared" si="20"/>
        <v>6405.8072274243486</v>
      </c>
      <c r="BT37" s="337">
        <f t="shared" si="20"/>
        <v>6243.385178985669</v>
      </c>
      <c r="BU37" s="337">
        <f t="shared" si="20"/>
        <v>6187.4467566758885</v>
      </c>
      <c r="BV37" s="337">
        <f t="shared" si="20"/>
        <v>6207.8312006493506</v>
      </c>
      <c r="BW37" s="337">
        <f t="shared" si="20"/>
        <v>6308.4839801110174</v>
      </c>
      <c r="BX37" s="337">
        <f t="shared" si="20"/>
        <v>5406.569615272183</v>
      </c>
      <c r="BY37" s="337">
        <f t="shared" si="20"/>
        <v>5734.5769031416121</v>
      </c>
      <c r="BZ37" s="337">
        <f t="shared" si="20"/>
        <v>5868.9440091152865</v>
      </c>
      <c r="CA37" s="337">
        <f t="shared" si="20"/>
        <v>5993.7835406307204</v>
      </c>
      <c r="CB37" s="337">
        <f t="shared" si="20"/>
        <v>6095.6835705877866</v>
      </c>
      <c r="CC37" s="338">
        <f t="shared" si="20"/>
        <v>6263.7767511690472</v>
      </c>
    </row>
    <row r="38" spans="1:81" x14ac:dyDescent="0.4">
      <c r="B38" s="231" t="s">
        <v>588</v>
      </c>
      <c r="C38" s="339"/>
      <c r="D38" s="340">
        <v>0</v>
      </c>
      <c r="E38" s="340">
        <v>0</v>
      </c>
      <c r="F38" s="340">
        <v>0</v>
      </c>
      <c r="G38" s="340">
        <v>0</v>
      </c>
      <c r="H38" s="340">
        <v>0</v>
      </c>
      <c r="I38" s="340">
        <v>0</v>
      </c>
      <c r="J38" s="340">
        <v>0</v>
      </c>
      <c r="K38" s="340">
        <v>0</v>
      </c>
      <c r="L38" s="340">
        <v>0</v>
      </c>
      <c r="M38" s="340">
        <v>0</v>
      </c>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85.688906431475885</v>
      </c>
      <c r="AD38" s="340">
        <v>121.69059280263063</v>
      </c>
      <c r="AE38" s="340">
        <v>143.84557498768135</v>
      </c>
      <c r="AF38" s="340">
        <v>159.51862718660112</v>
      </c>
      <c r="AG38" s="340">
        <v>178.07435195018451</v>
      </c>
      <c r="AH38" s="340">
        <v>151.13125905481061</v>
      </c>
      <c r="AI38" s="340">
        <v>149.05555060490602</v>
      </c>
      <c r="AJ38" s="340">
        <v>150.5657412371842</v>
      </c>
      <c r="AK38" s="340">
        <v>157.75691153919485</v>
      </c>
      <c r="AL38" s="340">
        <v>170.72715735206313</v>
      </c>
      <c r="AM38" s="340">
        <v>179.60527393606978</v>
      </c>
      <c r="AN38" s="340">
        <v>184.77821728933091</v>
      </c>
      <c r="AO38" s="340">
        <v>199.54682126153742</v>
      </c>
      <c r="AP38" s="340">
        <v>207.68822306117804</v>
      </c>
      <c r="AQ38" s="340">
        <v>220.06885191907605</v>
      </c>
      <c r="AR38" s="340">
        <v>223.39975985766031</v>
      </c>
      <c r="AS38" s="340">
        <v>226.12579188216898</v>
      </c>
      <c r="AT38" s="340">
        <v>245.73312691997424</v>
      </c>
      <c r="AU38" s="340">
        <v>283.66662634320113</v>
      </c>
      <c r="AV38" s="340">
        <v>0</v>
      </c>
      <c r="AW38" s="340">
        <v>0</v>
      </c>
      <c r="AX38" s="340">
        <v>0</v>
      </c>
      <c r="AY38" s="340">
        <v>0</v>
      </c>
      <c r="AZ38" s="340">
        <v>0</v>
      </c>
      <c r="BA38" s="340">
        <v>0</v>
      </c>
      <c r="BB38" s="340">
        <v>0</v>
      </c>
      <c r="BC38" s="340">
        <v>0</v>
      </c>
      <c r="BD38" s="340">
        <v>0</v>
      </c>
      <c r="BE38" s="340">
        <v>0</v>
      </c>
      <c r="BF38" s="340">
        <v>0</v>
      </c>
      <c r="BG38" s="340">
        <v>0</v>
      </c>
      <c r="BH38" s="340">
        <v>0</v>
      </c>
      <c r="BI38" s="340">
        <v>0</v>
      </c>
      <c r="BJ38" s="340">
        <v>0</v>
      </c>
      <c r="BK38" s="340">
        <v>0</v>
      </c>
      <c r="BL38" s="340">
        <v>0</v>
      </c>
      <c r="BM38" s="340">
        <v>0</v>
      </c>
      <c r="BN38" s="340">
        <v>0</v>
      </c>
      <c r="BO38" s="340">
        <v>0</v>
      </c>
      <c r="BP38" s="340">
        <v>0</v>
      </c>
      <c r="BQ38" s="340">
        <v>0</v>
      </c>
      <c r="BR38" s="340">
        <v>0</v>
      </c>
      <c r="BS38" s="340">
        <v>0</v>
      </c>
      <c r="BT38" s="340">
        <v>0</v>
      </c>
      <c r="BU38" s="340">
        <v>0</v>
      </c>
      <c r="BV38" s="340">
        <v>0</v>
      </c>
      <c r="BW38" s="340">
        <v>0</v>
      </c>
      <c r="BX38" s="340">
        <v>0</v>
      </c>
      <c r="BY38" s="340">
        <v>0</v>
      </c>
      <c r="BZ38" s="340">
        <v>0</v>
      </c>
      <c r="CA38" s="340">
        <v>0</v>
      </c>
      <c r="CB38" s="340">
        <v>0</v>
      </c>
      <c r="CC38" s="341">
        <v>0</v>
      </c>
    </row>
    <row r="39" spans="1:81" x14ac:dyDescent="0.4">
      <c r="B39" s="231" t="s">
        <v>404</v>
      </c>
      <c r="C39" s="339"/>
      <c r="D39" s="340">
        <v>0</v>
      </c>
      <c r="E39" s="340">
        <v>0</v>
      </c>
      <c r="F39" s="340">
        <v>0</v>
      </c>
      <c r="G39" s="340">
        <v>0</v>
      </c>
      <c r="H39" s="340">
        <v>0</v>
      </c>
      <c r="I39" s="340">
        <v>0</v>
      </c>
      <c r="J39" s="340">
        <v>0</v>
      </c>
      <c r="K39" s="340">
        <v>0</v>
      </c>
      <c r="L39" s="340">
        <v>0</v>
      </c>
      <c r="M39" s="340">
        <v>0</v>
      </c>
      <c r="N39" s="340">
        <v>0</v>
      </c>
      <c r="O39" s="340">
        <v>0</v>
      </c>
      <c r="P39" s="340">
        <v>0</v>
      </c>
      <c r="Q39" s="340">
        <v>0</v>
      </c>
      <c r="R39" s="340">
        <v>0</v>
      </c>
      <c r="S39" s="340">
        <v>0</v>
      </c>
      <c r="T39" s="340">
        <v>0</v>
      </c>
      <c r="U39" s="340">
        <v>0</v>
      </c>
      <c r="V39" s="340">
        <v>0</v>
      </c>
      <c r="W39" s="340">
        <v>0</v>
      </c>
      <c r="X39" s="340">
        <v>0</v>
      </c>
      <c r="Y39" s="340">
        <v>0</v>
      </c>
      <c r="Z39" s="340">
        <v>0</v>
      </c>
      <c r="AA39" s="340">
        <v>0</v>
      </c>
      <c r="AB39" s="340">
        <v>0</v>
      </c>
      <c r="AC39" s="340">
        <v>111.81357302643805</v>
      </c>
      <c r="AD39" s="340">
        <v>169.04051859077629</v>
      </c>
      <c r="AE39" s="340">
        <v>205.13531887523635</v>
      </c>
      <c r="AF39" s="340">
        <v>242.94715254200909</v>
      </c>
      <c r="AG39" s="340">
        <v>271.65550593965685</v>
      </c>
      <c r="AH39" s="340">
        <v>244.49679242644919</v>
      </c>
      <c r="AI39" s="340">
        <v>252.50208572538406</v>
      </c>
      <c r="AJ39" s="340">
        <v>261.58378822064873</v>
      </c>
      <c r="AK39" s="340">
        <v>303.67579782856859</v>
      </c>
      <c r="AL39" s="340">
        <v>338.08026021100255</v>
      </c>
      <c r="AM39" s="340">
        <v>393.31966379782693</v>
      </c>
      <c r="AN39" s="340">
        <v>422.45345300069573</v>
      </c>
      <c r="AO39" s="340">
        <v>461.9802333891065</v>
      </c>
      <c r="AP39" s="340">
        <v>501.74247048238777</v>
      </c>
      <c r="AQ39" s="340">
        <v>533.98362785823178</v>
      </c>
      <c r="AR39" s="340">
        <v>542.28694980020543</v>
      </c>
      <c r="AS39" s="340">
        <v>569.81999982723585</v>
      </c>
      <c r="AT39" s="340">
        <v>612.71537254880116</v>
      </c>
      <c r="AU39" s="340">
        <v>679.17977277920818</v>
      </c>
      <c r="AV39" s="340">
        <v>0</v>
      </c>
      <c r="AW39" s="340">
        <v>0</v>
      </c>
      <c r="AX39" s="340">
        <v>0</v>
      </c>
      <c r="AY39" s="340">
        <v>0</v>
      </c>
      <c r="AZ39" s="340">
        <v>0</v>
      </c>
      <c r="BA39" s="340">
        <v>0</v>
      </c>
      <c r="BB39" s="340">
        <v>0</v>
      </c>
      <c r="BC39" s="340">
        <v>0</v>
      </c>
      <c r="BD39" s="340">
        <v>0</v>
      </c>
      <c r="BE39" s="340">
        <v>0</v>
      </c>
      <c r="BF39" s="340">
        <v>0</v>
      </c>
      <c r="BG39" s="340">
        <v>0</v>
      </c>
      <c r="BH39" s="340">
        <v>0</v>
      </c>
      <c r="BI39" s="340">
        <v>0</v>
      </c>
      <c r="BJ39" s="340">
        <v>0</v>
      </c>
      <c r="BK39" s="340">
        <v>0</v>
      </c>
      <c r="BL39" s="340">
        <v>0</v>
      </c>
      <c r="BM39" s="340">
        <v>0</v>
      </c>
      <c r="BN39" s="340">
        <v>0</v>
      </c>
      <c r="BO39" s="340">
        <v>0</v>
      </c>
      <c r="BP39" s="340">
        <v>0</v>
      </c>
      <c r="BQ39" s="340">
        <v>0</v>
      </c>
      <c r="BR39" s="340">
        <v>0</v>
      </c>
      <c r="BS39" s="340">
        <v>0</v>
      </c>
      <c r="BT39" s="340">
        <v>0</v>
      </c>
      <c r="BU39" s="340">
        <v>0</v>
      </c>
      <c r="BV39" s="340">
        <v>0</v>
      </c>
      <c r="BW39" s="340">
        <v>0</v>
      </c>
      <c r="BX39" s="340">
        <v>0</v>
      </c>
      <c r="BY39" s="340">
        <v>0</v>
      </c>
      <c r="BZ39" s="340">
        <v>0</v>
      </c>
      <c r="CA39" s="340">
        <v>0</v>
      </c>
      <c r="CB39" s="340">
        <v>0</v>
      </c>
      <c r="CC39" s="341">
        <v>0</v>
      </c>
    </row>
    <row r="40" spans="1:81" x14ac:dyDescent="0.4">
      <c r="B40" s="231" t="s">
        <v>403</v>
      </c>
      <c r="C40" s="339"/>
      <c r="D40" s="340">
        <v>0</v>
      </c>
      <c r="E40" s="340">
        <v>0</v>
      </c>
      <c r="F40" s="340">
        <v>0</v>
      </c>
      <c r="G40" s="340">
        <v>0</v>
      </c>
      <c r="H40" s="340">
        <v>0</v>
      </c>
      <c r="I40" s="340">
        <v>0</v>
      </c>
      <c r="J40" s="340">
        <v>0</v>
      </c>
      <c r="K40" s="340">
        <v>0</v>
      </c>
      <c r="L40" s="340">
        <v>0</v>
      </c>
      <c r="M40" s="340">
        <v>0</v>
      </c>
      <c r="N40" s="340">
        <v>0</v>
      </c>
      <c r="O40" s="340">
        <v>0</v>
      </c>
      <c r="P40" s="340">
        <v>0</v>
      </c>
      <c r="Q40" s="340">
        <v>0</v>
      </c>
      <c r="R40" s="340">
        <v>0</v>
      </c>
      <c r="S40" s="340">
        <v>0</v>
      </c>
      <c r="T40" s="340">
        <v>0</v>
      </c>
      <c r="U40" s="340">
        <v>0</v>
      </c>
      <c r="V40" s="340">
        <v>0</v>
      </c>
      <c r="W40" s="340">
        <v>0</v>
      </c>
      <c r="X40" s="340">
        <v>0</v>
      </c>
      <c r="Y40" s="340">
        <v>0</v>
      </c>
      <c r="Z40" s="340">
        <v>0</v>
      </c>
      <c r="AA40" s="340">
        <v>0</v>
      </c>
      <c r="AB40" s="340">
        <v>0</v>
      </c>
      <c r="AC40" s="340">
        <v>203.77239944070487</v>
      </c>
      <c r="AD40" s="340">
        <v>290.68221512306934</v>
      </c>
      <c r="AE40" s="340">
        <v>368.84425890499199</v>
      </c>
      <c r="AF40" s="340">
        <v>433.95866678330071</v>
      </c>
      <c r="AG40" s="340">
        <v>513.14891510653285</v>
      </c>
      <c r="AH40" s="340">
        <v>476.56723688616944</v>
      </c>
      <c r="AI40" s="340">
        <v>491.45366685032212</v>
      </c>
      <c r="AJ40" s="340">
        <v>557.58184568129695</v>
      </c>
      <c r="AK40" s="340">
        <v>652.09249024120402</v>
      </c>
      <c r="AL40" s="340">
        <v>757.81263915560044</v>
      </c>
      <c r="AM40" s="340">
        <v>911.9094590513846</v>
      </c>
      <c r="AN40" s="340">
        <v>1027.6222869177184</v>
      </c>
      <c r="AO40" s="340">
        <v>1182.8674654788401</v>
      </c>
      <c r="AP40" s="340">
        <v>1301.6235518741178</v>
      </c>
      <c r="AQ40" s="340">
        <v>1439.8673501136079</v>
      </c>
      <c r="AR40" s="340">
        <v>1537.1488091562771</v>
      </c>
      <c r="AS40" s="340">
        <v>1671.4734709837735</v>
      </c>
      <c r="AT40" s="340">
        <v>1861.3286338963424</v>
      </c>
      <c r="AU40" s="340">
        <v>2210.6248519174319</v>
      </c>
      <c r="AV40" s="340">
        <v>2816.0721918284776</v>
      </c>
      <c r="AW40" s="340">
        <v>3176.5600052322675</v>
      </c>
      <c r="AX40" s="340">
        <v>3428.0505279511322</v>
      </c>
      <c r="AY40" s="340">
        <v>3721.6608577258544</v>
      </c>
      <c r="AZ40" s="340">
        <v>3919.472432678665</v>
      </c>
      <c r="BA40" s="340">
        <v>4143.3843975864866</v>
      </c>
      <c r="BB40" s="340">
        <v>4332.9141394903036</v>
      </c>
      <c r="BC40" s="340">
        <v>4543.5726087586518</v>
      </c>
      <c r="BD40" s="340">
        <v>4671.3784580092979</v>
      </c>
      <c r="BE40" s="340">
        <v>4867.9068592451358</v>
      </c>
      <c r="BF40" s="340">
        <v>4954.0197687713498</v>
      </c>
      <c r="BG40" s="340">
        <v>5157.71394479848</v>
      </c>
      <c r="BH40" s="340">
        <v>5328.5806732639267</v>
      </c>
      <c r="BI40" s="340">
        <v>5545.6996196695081</v>
      </c>
      <c r="BJ40" s="340">
        <v>5702.1645712211875</v>
      </c>
      <c r="BK40" s="340">
        <v>5940.1621065412446</v>
      </c>
      <c r="BL40" s="340">
        <v>6161.3065460943444</v>
      </c>
      <c r="BM40" s="340">
        <v>6540.1361839283318</v>
      </c>
      <c r="BN40" s="340">
        <v>6575.3298230719083</v>
      </c>
      <c r="BO40" s="340">
        <v>6615.4956416738059</v>
      </c>
      <c r="BP40" s="340">
        <v>6648.3124640957349</v>
      </c>
      <c r="BQ40" s="340">
        <v>6392.7155634320889</v>
      </c>
      <c r="BR40" s="340">
        <v>6378.3499843721984</v>
      </c>
      <c r="BS40" s="340">
        <v>6405.8072274243486</v>
      </c>
      <c r="BT40" s="340">
        <v>6243.385178985669</v>
      </c>
      <c r="BU40" s="340">
        <v>6187.4467566758885</v>
      </c>
      <c r="BV40" s="340">
        <v>6207.8312006493506</v>
      </c>
      <c r="BW40" s="340">
        <v>6308.4839801110174</v>
      </c>
      <c r="BX40" s="340">
        <v>5406.569615272183</v>
      </c>
      <c r="BY40" s="340">
        <v>5734.5769031416121</v>
      </c>
      <c r="BZ40" s="340">
        <v>5868.9440091152865</v>
      </c>
      <c r="CA40" s="340">
        <v>5993.7835406307204</v>
      </c>
      <c r="CB40" s="340">
        <v>6095.6835705877866</v>
      </c>
      <c r="CC40" s="341">
        <v>6263.7767511690472</v>
      </c>
    </row>
    <row r="41" spans="1:81" ht="25.5" customHeight="1" x14ac:dyDescent="0.4">
      <c r="B41" s="242" t="s">
        <v>589</v>
      </c>
      <c r="C41" s="339"/>
      <c r="D41" s="340">
        <v>0</v>
      </c>
      <c r="E41" s="340">
        <v>0</v>
      </c>
      <c r="F41" s="340">
        <v>0</v>
      </c>
      <c r="G41" s="340">
        <v>0</v>
      </c>
      <c r="H41" s="340">
        <v>0</v>
      </c>
      <c r="I41" s="340">
        <v>0</v>
      </c>
      <c r="J41" s="340">
        <v>0</v>
      </c>
      <c r="K41" s="340">
        <v>0</v>
      </c>
      <c r="L41" s="340">
        <v>0</v>
      </c>
      <c r="M41" s="340">
        <v>0</v>
      </c>
      <c r="N41" s="340">
        <v>0</v>
      </c>
      <c r="O41" s="340">
        <v>0</v>
      </c>
      <c r="P41" s="340">
        <v>0</v>
      </c>
      <c r="Q41" s="340">
        <v>0</v>
      </c>
      <c r="R41" s="340">
        <v>0</v>
      </c>
      <c r="S41" s="340">
        <v>0</v>
      </c>
      <c r="T41" s="340">
        <v>0</v>
      </c>
      <c r="U41" s="340">
        <v>0</v>
      </c>
      <c r="V41" s="340">
        <v>0</v>
      </c>
      <c r="W41" s="340">
        <v>0</v>
      </c>
      <c r="X41" s="340">
        <v>0</v>
      </c>
      <c r="Y41" s="340">
        <v>0</v>
      </c>
      <c r="Z41" s="340">
        <v>0</v>
      </c>
      <c r="AA41" s="340">
        <v>0</v>
      </c>
      <c r="AB41" s="340">
        <v>0</v>
      </c>
      <c r="AC41" s="340">
        <v>0</v>
      </c>
      <c r="AD41" s="340">
        <v>0</v>
      </c>
      <c r="AE41" s="340">
        <v>0</v>
      </c>
      <c r="AF41" s="340">
        <v>0</v>
      </c>
      <c r="AG41" s="340">
        <v>0</v>
      </c>
      <c r="AH41" s="340">
        <v>0</v>
      </c>
      <c r="AI41" s="340">
        <v>0</v>
      </c>
      <c r="AJ41" s="340">
        <v>0</v>
      </c>
      <c r="AK41" s="340">
        <v>0</v>
      </c>
      <c r="AL41" s="340">
        <v>0</v>
      </c>
      <c r="AM41" s="340">
        <v>0</v>
      </c>
      <c r="AN41" s="340">
        <v>0</v>
      </c>
      <c r="AO41" s="340">
        <v>0</v>
      </c>
      <c r="AP41" s="340">
        <v>0</v>
      </c>
      <c r="AQ41" s="340">
        <v>0</v>
      </c>
      <c r="AR41" s="340">
        <v>0</v>
      </c>
      <c r="AS41" s="340">
        <v>0</v>
      </c>
      <c r="AT41" s="340">
        <v>0</v>
      </c>
      <c r="AU41" s="340">
        <v>0</v>
      </c>
      <c r="AV41" s="340">
        <v>0</v>
      </c>
      <c r="AW41" s="340">
        <v>0</v>
      </c>
      <c r="AX41" s="340">
        <v>0</v>
      </c>
      <c r="AY41" s="340">
        <v>0</v>
      </c>
      <c r="AZ41" s="340">
        <v>0</v>
      </c>
      <c r="BA41" s="340">
        <v>0</v>
      </c>
      <c r="BB41" s="340">
        <v>0</v>
      </c>
      <c r="BC41" s="340">
        <v>0</v>
      </c>
      <c r="BD41" s="340">
        <v>0</v>
      </c>
      <c r="BE41" s="340">
        <v>0</v>
      </c>
      <c r="BF41" s="340">
        <v>1.4942916807505142</v>
      </c>
      <c r="BG41" s="340">
        <v>1.7119066112029888</v>
      </c>
      <c r="BH41" s="340">
        <v>1.8581023473601668</v>
      </c>
      <c r="BI41" s="340">
        <v>1.915106881843657</v>
      </c>
      <c r="BJ41" s="340">
        <v>1.6786436028182601</v>
      </c>
      <c r="BK41" s="340">
        <v>1.8721917905376775</v>
      </c>
      <c r="BL41" s="340">
        <v>2.3741330221315935</v>
      </c>
      <c r="BM41" s="340">
        <v>3.3550639700064337</v>
      </c>
      <c r="BN41" s="340">
        <v>3.765564813300748</v>
      </c>
      <c r="BO41" s="340">
        <v>4.463973433413992</v>
      </c>
      <c r="BP41" s="340">
        <v>5.7046589270276638</v>
      </c>
      <c r="BQ41" s="340">
        <v>7.0829350458116753</v>
      </c>
      <c r="BR41" s="340">
        <v>8.3574914600506638</v>
      </c>
      <c r="BS41" s="340">
        <v>10.041604420193595</v>
      </c>
      <c r="BT41" s="340">
        <v>11.093074837783931</v>
      </c>
      <c r="BU41" s="340">
        <v>11.925334366284643</v>
      </c>
      <c r="BV41" s="340">
        <v>13.316252413912963</v>
      </c>
      <c r="BW41" s="340">
        <v>14.60577248961021</v>
      </c>
      <c r="BX41" s="340">
        <v>13.74353284067846</v>
      </c>
      <c r="BY41" s="340">
        <v>14.577329361134145</v>
      </c>
      <c r="BZ41" s="340">
        <v>14.918891361638073</v>
      </c>
      <c r="CA41" s="340">
        <v>15.23623420992967</v>
      </c>
      <c r="CB41" s="340">
        <v>15.495264705759244</v>
      </c>
      <c r="CC41" s="341">
        <v>15.922558593012065</v>
      </c>
    </row>
    <row r="42" spans="1:81" s="196" customFormat="1" ht="26.25" customHeight="1" x14ac:dyDescent="0.4">
      <c r="B42" s="294" t="s">
        <v>249</v>
      </c>
      <c r="C42" s="342"/>
      <c r="D42" s="337">
        <v>0</v>
      </c>
      <c r="E42" s="337">
        <v>0</v>
      </c>
      <c r="F42" s="337">
        <v>0</v>
      </c>
      <c r="G42" s="337">
        <v>0</v>
      </c>
      <c r="H42" s="337">
        <v>0</v>
      </c>
      <c r="I42" s="337">
        <v>0</v>
      </c>
      <c r="J42" s="337">
        <v>0</v>
      </c>
      <c r="K42" s="337">
        <v>0</v>
      </c>
      <c r="L42" s="337">
        <v>0</v>
      </c>
      <c r="M42" s="337">
        <v>0</v>
      </c>
      <c r="N42" s="337">
        <v>0</v>
      </c>
      <c r="O42" s="337">
        <v>0</v>
      </c>
      <c r="P42" s="337">
        <v>0</v>
      </c>
      <c r="Q42" s="337">
        <v>0</v>
      </c>
      <c r="R42" s="337">
        <v>0</v>
      </c>
      <c r="S42" s="337">
        <v>0</v>
      </c>
      <c r="T42" s="337">
        <v>0</v>
      </c>
      <c r="U42" s="337">
        <v>0</v>
      </c>
      <c r="V42" s="337">
        <v>0</v>
      </c>
      <c r="W42" s="337">
        <v>0</v>
      </c>
      <c r="X42" s="337">
        <v>0</v>
      </c>
      <c r="Y42" s="337">
        <v>0</v>
      </c>
      <c r="Z42" s="337">
        <v>0</v>
      </c>
      <c r="AA42" s="337">
        <v>0</v>
      </c>
      <c r="AB42" s="337">
        <v>0</v>
      </c>
      <c r="AC42" s="337">
        <v>0</v>
      </c>
      <c r="AD42" s="337">
        <v>0</v>
      </c>
      <c r="AE42" s="337">
        <v>1.4970284729257761</v>
      </c>
      <c r="AF42" s="337">
        <f t="shared" ref="AF42:BK42" si="21">SUM(AF43:AF45)</f>
        <v>53.878086892361893</v>
      </c>
      <c r="AG42" s="337">
        <f t="shared" si="21"/>
        <v>114.36712480700788</v>
      </c>
      <c r="AH42" s="337">
        <f t="shared" si="21"/>
        <v>244.00701519803081</v>
      </c>
      <c r="AI42" s="337">
        <f t="shared" si="21"/>
        <v>350.98454204611124</v>
      </c>
      <c r="AJ42" s="337">
        <f t="shared" si="21"/>
        <v>466.21700727842784</v>
      </c>
      <c r="AK42" s="337">
        <f t="shared" si="21"/>
        <v>583.75715009803446</v>
      </c>
      <c r="AL42" s="337">
        <f t="shared" si="21"/>
        <v>741.74276274343731</v>
      </c>
      <c r="AM42" s="337">
        <f t="shared" si="21"/>
        <v>911.89829620752619</v>
      </c>
      <c r="AN42" s="337">
        <f t="shared" si="21"/>
        <v>1010.4305707742312</v>
      </c>
      <c r="AO42" s="337">
        <f t="shared" si="21"/>
        <v>1134.5983782720734</v>
      </c>
      <c r="AP42" s="337">
        <f t="shared" si="21"/>
        <v>1326.9343801600635</v>
      </c>
      <c r="AQ42" s="337">
        <f t="shared" si="21"/>
        <v>1457.6388827729697</v>
      </c>
      <c r="AR42" s="337">
        <f t="shared" si="21"/>
        <v>1549.8237005062879</v>
      </c>
      <c r="AS42" s="337">
        <f t="shared" si="21"/>
        <v>1638.8713040120238</v>
      </c>
      <c r="AT42" s="337">
        <f t="shared" si="21"/>
        <v>1738.2411484019335</v>
      </c>
      <c r="AU42" s="337">
        <f t="shared" si="21"/>
        <v>1975.03096322908</v>
      </c>
      <c r="AV42" s="337">
        <f t="shared" si="21"/>
        <v>123.81498682711695</v>
      </c>
      <c r="AW42" s="337">
        <f t="shared" si="21"/>
        <v>0</v>
      </c>
      <c r="AX42" s="337">
        <f t="shared" si="21"/>
        <v>0</v>
      </c>
      <c r="AY42" s="337">
        <f t="shared" si="21"/>
        <v>0</v>
      </c>
      <c r="AZ42" s="337">
        <f t="shared" si="21"/>
        <v>0</v>
      </c>
      <c r="BA42" s="337">
        <f t="shared" si="21"/>
        <v>0</v>
      </c>
      <c r="BB42" s="337">
        <f t="shared" si="21"/>
        <v>0</v>
      </c>
      <c r="BC42" s="337">
        <f t="shared" si="21"/>
        <v>0</v>
      </c>
      <c r="BD42" s="337">
        <f t="shared" si="21"/>
        <v>0</v>
      </c>
      <c r="BE42" s="337">
        <f t="shared" si="21"/>
        <v>0</v>
      </c>
      <c r="BF42" s="337">
        <f t="shared" si="21"/>
        <v>0</v>
      </c>
      <c r="BG42" s="337">
        <f t="shared" si="21"/>
        <v>0</v>
      </c>
      <c r="BH42" s="337">
        <f t="shared" si="21"/>
        <v>0</v>
      </c>
      <c r="BI42" s="337">
        <f t="shared" si="21"/>
        <v>0</v>
      </c>
      <c r="BJ42" s="337">
        <f t="shared" si="21"/>
        <v>0</v>
      </c>
      <c r="BK42" s="337">
        <f t="shared" si="21"/>
        <v>0</v>
      </c>
      <c r="BL42" s="337">
        <f t="shared" ref="BL42:CC42" si="22">SUM(BL43:BL45)</f>
        <v>0</v>
      </c>
      <c r="BM42" s="337">
        <f t="shared" si="22"/>
        <v>0</v>
      </c>
      <c r="BN42" s="337">
        <f t="shared" si="22"/>
        <v>0</v>
      </c>
      <c r="BO42" s="337">
        <f t="shared" si="22"/>
        <v>0</v>
      </c>
      <c r="BP42" s="337">
        <f t="shared" si="22"/>
        <v>0</v>
      </c>
      <c r="BQ42" s="337">
        <f t="shared" si="22"/>
        <v>0</v>
      </c>
      <c r="BR42" s="337">
        <f t="shared" si="22"/>
        <v>0</v>
      </c>
      <c r="BS42" s="337">
        <f t="shared" si="22"/>
        <v>0</v>
      </c>
      <c r="BT42" s="337">
        <f t="shared" si="22"/>
        <v>0</v>
      </c>
      <c r="BU42" s="337">
        <f t="shared" si="22"/>
        <v>0</v>
      </c>
      <c r="BV42" s="337">
        <f t="shared" si="22"/>
        <v>0</v>
      </c>
      <c r="BW42" s="337">
        <f t="shared" si="22"/>
        <v>0</v>
      </c>
      <c r="BX42" s="337">
        <f t="shared" si="22"/>
        <v>0</v>
      </c>
      <c r="BY42" s="337">
        <f t="shared" si="22"/>
        <v>0</v>
      </c>
      <c r="BZ42" s="337">
        <f t="shared" si="22"/>
        <v>0</v>
      </c>
      <c r="CA42" s="337">
        <f t="shared" si="22"/>
        <v>0</v>
      </c>
      <c r="CB42" s="337">
        <f t="shared" si="22"/>
        <v>0</v>
      </c>
      <c r="CC42" s="338">
        <f t="shared" si="22"/>
        <v>0</v>
      </c>
    </row>
    <row r="43" spans="1:81" x14ac:dyDescent="0.4">
      <c r="B43" s="231" t="s">
        <v>588</v>
      </c>
      <c r="C43" s="339"/>
      <c r="D43" s="340">
        <v>0</v>
      </c>
      <c r="E43" s="340">
        <v>0</v>
      </c>
      <c r="F43" s="340">
        <v>0</v>
      </c>
      <c r="G43" s="340">
        <v>0</v>
      </c>
      <c r="H43" s="340">
        <v>0</v>
      </c>
      <c r="I43" s="340">
        <v>0</v>
      </c>
      <c r="J43" s="340">
        <v>0</v>
      </c>
      <c r="K43" s="340">
        <v>0</v>
      </c>
      <c r="L43" s="340">
        <v>0</v>
      </c>
      <c r="M43" s="340">
        <v>0</v>
      </c>
      <c r="N43" s="340">
        <v>0</v>
      </c>
      <c r="O43" s="340">
        <v>0</v>
      </c>
      <c r="P43" s="340">
        <v>0</v>
      </c>
      <c r="Q43" s="340">
        <v>0</v>
      </c>
      <c r="R43" s="340">
        <v>0</v>
      </c>
      <c r="S43" s="340">
        <v>0</v>
      </c>
      <c r="T43" s="340">
        <v>0</v>
      </c>
      <c r="U43" s="340">
        <v>0</v>
      </c>
      <c r="V43" s="340">
        <v>0</v>
      </c>
      <c r="W43" s="340">
        <v>0</v>
      </c>
      <c r="X43" s="340">
        <v>0</v>
      </c>
      <c r="Y43" s="340">
        <v>0</v>
      </c>
      <c r="Z43" s="340">
        <v>0</v>
      </c>
      <c r="AA43" s="340">
        <v>0</v>
      </c>
      <c r="AB43" s="340">
        <v>0</v>
      </c>
      <c r="AC43" s="340">
        <v>0</v>
      </c>
      <c r="AD43" s="340">
        <v>0</v>
      </c>
      <c r="AE43" s="340">
        <v>0</v>
      </c>
      <c r="AF43" s="340">
        <v>5.373104995797906</v>
      </c>
      <c r="AG43" s="340">
        <v>23.271570507159165</v>
      </c>
      <c r="AH43" s="340">
        <v>47.25168296384814</v>
      </c>
      <c r="AI43" s="340">
        <v>51.715734015860747</v>
      </c>
      <c r="AJ43" s="340">
        <v>50.837176550260445</v>
      </c>
      <c r="AK43" s="340">
        <v>52.606269047615143</v>
      </c>
      <c r="AL43" s="340">
        <v>55.125787053669519</v>
      </c>
      <c r="AM43" s="340">
        <v>56.310233215809568</v>
      </c>
      <c r="AN43" s="340">
        <v>53.737001970540156</v>
      </c>
      <c r="AO43" s="340">
        <v>52.312341243269643</v>
      </c>
      <c r="AP43" s="340">
        <v>53.03637953544407</v>
      </c>
      <c r="AQ43" s="340">
        <v>52.253825988929798</v>
      </c>
      <c r="AR43" s="340">
        <v>51.391308540931924</v>
      </c>
      <c r="AS43" s="340">
        <v>50.916778892615099</v>
      </c>
      <c r="AT43" s="340">
        <v>52.01248319403409</v>
      </c>
      <c r="AU43" s="340">
        <v>56.897071340764775</v>
      </c>
      <c r="AV43" s="340">
        <v>3.5668859221531215</v>
      </c>
      <c r="AW43" s="340">
        <v>0</v>
      </c>
      <c r="AX43" s="340">
        <v>0</v>
      </c>
      <c r="AY43" s="340">
        <v>0</v>
      </c>
      <c r="AZ43" s="340">
        <v>0</v>
      </c>
      <c r="BA43" s="340">
        <v>0</v>
      </c>
      <c r="BB43" s="340">
        <v>0</v>
      </c>
      <c r="BC43" s="340">
        <v>0</v>
      </c>
      <c r="BD43" s="340">
        <v>0</v>
      </c>
      <c r="BE43" s="340">
        <v>0</v>
      </c>
      <c r="BF43" s="340">
        <v>0</v>
      </c>
      <c r="BG43" s="340">
        <v>0</v>
      </c>
      <c r="BH43" s="340">
        <v>0</v>
      </c>
      <c r="BI43" s="340">
        <v>0</v>
      </c>
      <c r="BJ43" s="340">
        <v>0</v>
      </c>
      <c r="BK43" s="340">
        <v>0</v>
      </c>
      <c r="BL43" s="340">
        <v>0</v>
      </c>
      <c r="BM43" s="340">
        <v>0</v>
      </c>
      <c r="BN43" s="340">
        <v>0</v>
      </c>
      <c r="BO43" s="340">
        <v>0</v>
      </c>
      <c r="BP43" s="340">
        <v>0</v>
      </c>
      <c r="BQ43" s="340">
        <v>0</v>
      </c>
      <c r="BR43" s="340">
        <v>0</v>
      </c>
      <c r="BS43" s="340">
        <v>0</v>
      </c>
      <c r="BT43" s="340">
        <v>0</v>
      </c>
      <c r="BU43" s="340">
        <v>0</v>
      </c>
      <c r="BV43" s="340">
        <v>0</v>
      </c>
      <c r="BW43" s="340">
        <v>0</v>
      </c>
      <c r="BX43" s="340">
        <v>0</v>
      </c>
      <c r="BY43" s="340">
        <v>0</v>
      </c>
      <c r="BZ43" s="340">
        <v>0</v>
      </c>
      <c r="CA43" s="340">
        <v>0</v>
      </c>
      <c r="CB43" s="340">
        <v>0</v>
      </c>
      <c r="CC43" s="341">
        <v>0</v>
      </c>
    </row>
    <row r="44" spans="1:81" x14ac:dyDescent="0.4">
      <c r="B44" s="231" t="s">
        <v>404</v>
      </c>
      <c r="C44" s="339"/>
      <c r="D44" s="340">
        <v>0</v>
      </c>
      <c r="E44" s="340">
        <v>0</v>
      </c>
      <c r="F44" s="340">
        <v>0</v>
      </c>
      <c r="G44" s="340">
        <v>0</v>
      </c>
      <c r="H44" s="340">
        <v>0</v>
      </c>
      <c r="I44" s="340">
        <v>0</v>
      </c>
      <c r="J44" s="340">
        <v>0</v>
      </c>
      <c r="K44" s="340">
        <v>0</v>
      </c>
      <c r="L44" s="340">
        <v>0</v>
      </c>
      <c r="M44" s="340">
        <v>0</v>
      </c>
      <c r="N44" s="340">
        <v>0</v>
      </c>
      <c r="O44" s="340">
        <v>0</v>
      </c>
      <c r="P44" s="340">
        <v>0</v>
      </c>
      <c r="Q44" s="340">
        <v>0</v>
      </c>
      <c r="R44" s="340">
        <v>0</v>
      </c>
      <c r="S44" s="340">
        <v>0</v>
      </c>
      <c r="T44" s="340">
        <v>0</v>
      </c>
      <c r="U44" s="340">
        <v>0</v>
      </c>
      <c r="V44" s="340">
        <v>0</v>
      </c>
      <c r="W44" s="340">
        <v>0</v>
      </c>
      <c r="X44" s="340">
        <v>0</v>
      </c>
      <c r="Y44" s="340">
        <v>0</v>
      </c>
      <c r="Z44" s="340">
        <v>0</v>
      </c>
      <c r="AA44" s="340">
        <v>0</v>
      </c>
      <c r="AB44" s="340">
        <v>0</v>
      </c>
      <c r="AC44" s="340">
        <v>0</v>
      </c>
      <c r="AD44" s="340">
        <v>0</v>
      </c>
      <c r="AE44" s="340">
        <v>0</v>
      </c>
      <c r="AF44" s="340">
        <v>48.504981896563983</v>
      </c>
      <c r="AG44" s="340">
        <v>91.095554299848715</v>
      </c>
      <c r="AH44" s="340">
        <v>196.75533223418267</v>
      </c>
      <c r="AI44" s="340">
        <v>288.14366371558509</v>
      </c>
      <c r="AJ44" s="340">
        <v>360.17766191134217</v>
      </c>
      <c r="AK44" s="340">
        <v>431.39250738576266</v>
      </c>
      <c r="AL44" s="340">
        <v>533.31909783814569</v>
      </c>
      <c r="AM44" s="340">
        <v>643.24216312763531</v>
      </c>
      <c r="AN44" s="340">
        <v>696.20002791059164</v>
      </c>
      <c r="AO44" s="340">
        <v>759.51798680773402</v>
      </c>
      <c r="AP44" s="340">
        <v>865.52582248943372</v>
      </c>
      <c r="AQ44" s="340">
        <v>930.3882485043348</v>
      </c>
      <c r="AR44" s="340">
        <v>967.2207546299137</v>
      </c>
      <c r="AS44" s="340">
        <v>1001.2687483999106</v>
      </c>
      <c r="AT44" s="340">
        <v>1041.1156920083056</v>
      </c>
      <c r="AU44" s="340">
        <v>1169.4068768069233</v>
      </c>
      <c r="AV44" s="340">
        <v>73.310292214692367</v>
      </c>
      <c r="AW44" s="340">
        <v>0</v>
      </c>
      <c r="AX44" s="340">
        <v>0</v>
      </c>
      <c r="AY44" s="340">
        <v>0</v>
      </c>
      <c r="AZ44" s="340">
        <v>0</v>
      </c>
      <c r="BA44" s="340">
        <v>0</v>
      </c>
      <c r="BB44" s="340">
        <v>0</v>
      </c>
      <c r="BC44" s="340">
        <v>0</v>
      </c>
      <c r="BD44" s="340">
        <v>0</v>
      </c>
      <c r="BE44" s="340">
        <v>0</v>
      </c>
      <c r="BF44" s="340">
        <v>0</v>
      </c>
      <c r="BG44" s="340">
        <v>0</v>
      </c>
      <c r="BH44" s="340">
        <v>0</v>
      </c>
      <c r="BI44" s="340">
        <v>0</v>
      </c>
      <c r="BJ44" s="340">
        <v>0</v>
      </c>
      <c r="BK44" s="340">
        <v>0</v>
      </c>
      <c r="BL44" s="340">
        <v>0</v>
      </c>
      <c r="BM44" s="340">
        <v>0</v>
      </c>
      <c r="BN44" s="340">
        <v>0</v>
      </c>
      <c r="BO44" s="340">
        <v>0</v>
      </c>
      <c r="BP44" s="340">
        <v>0</v>
      </c>
      <c r="BQ44" s="340">
        <v>0</v>
      </c>
      <c r="BR44" s="340">
        <v>0</v>
      </c>
      <c r="BS44" s="340">
        <v>0</v>
      </c>
      <c r="BT44" s="340">
        <v>0</v>
      </c>
      <c r="BU44" s="340">
        <v>0</v>
      </c>
      <c r="BV44" s="340">
        <v>0</v>
      </c>
      <c r="BW44" s="340">
        <v>0</v>
      </c>
      <c r="BX44" s="340">
        <v>0</v>
      </c>
      <c r="BY44" s="340">
        <v>0</v>
      </c>
      <c r="BZ44" s="340">
        <v>0</v>
      </c>
      <c r="CA44" s="340">
        <v>0</v>
      </c>
      <c r="CB44" s="340">
        <v>0</v>
      </c>
      <c r="CC44" s="341">
        <v>0</v>
      </c>
    </row>
    <row r="45" spans="1:81" s="269" customFormat="1" ht="25.5" customHeight="1" thickBot="1" x14ac:dyDescent="0.4">
      <c r="B45" s="343" t="s">
        <v>403</v>
      </c>
      <c r="C45" s="344"/>
      <c r="D45" s="345">
        <v>0</v>
      </c>
      <c r="E45" s="345">
        <v>0</v>
      </c>
      <c r="F45" s="345">
        <v>0</v>
      </c>
      <c r="G45" s="345">
        <v>0</v>
      </c>
      <c r="H45" s="345">
        <v>0</v>
      </c>
      <c r="I45" s="345">
        <v>0</v>
      </c>
      <c r="J45" s="345">
        <v>0</v>
      </c>
      <c r="K45" s="345">
        <v>0</v>
      </c>
      <c r="L45" s="345">
        <v>0</v>
      </c>
      <c r="M45" s="345">
        <v>0</v>
      </c>
      <c r="N45" s="345">
        <v>0</v>
      </c>
      <c r="O45" s="345">
        <v>0</v>
      </c>
      <c r="P45" s="345">
        <v>0</v>
      </c>
      <c r="Q45" s="345">
        <v>0</v>
      </c>
      <c r="R45" s="345">
        <v>0</v>
      </c>
      <c r="S45" s="345">
        <v>0</v>
      </c>
      <c r="T45" s="345">
        <v>0</v>
      </c>
      <c r="U45" s="345">
        <v>0</v>
      </c>
      <c r="V45" s="345">
        <v>0</v>
      </c>
      <c r="W45" s="345">
        <v>0</v>
      </c>
      <c r="X45" s="345">
        <v>0</v>
      </c>
      <c r="Y45" s="345">
        <v>0</v>
      </c>
      <c r="Z45" s="345">
        <v>0</v>
      </c>
      <c r="AA45" s="345">
        <v>0</v>
      </c>
      <c r="AB45" s="345">
        <v>0</v>
      </c>
      <c r="AC45" s="345">
        <v>0</v>
      </c>
      <c r="AD45" s="345">
        <v>0</v>
      </c>
      <c r="AE45" s="345">
        <v>0</v>
      </c>
      <c r="AF45" s="345">
        <v>0</v>
      </c>
      <c r="AG45" s="345">
        <v>0</v>
      </c>
      <c r="AH45" s="345">
        <v>0</v>
      </c>
      <c r="AI45" s="345">
        <v>11.125144314665437</v>
      </c>
      <c r="AJ45" s="345">
        <v>55.20216881682525</v>
      </c>
      <c r="AK45" s="345">
        <v>99.758373664656659</v>
      </c>
      <c r="AL45" s="345">
        <v>153.29787785162202</v>
      </c>
      <c r="AM45" s="345">
        <v>212.3458998640813</v>
      </c>
      <c r="AN45" s="345">
        <v>260.49354089309946</v>
      </c>
      <c r="AO45" s="345">
        <v>322.76805022106981</v>
      </c>
      <c r="AP45" s="345">
        <v>408.37217813518566</v>
      </c>
      <c r="AQ45" s="345">
        <v>474.99680827970531</v>
      </c>
      <c r="AR45" s="345">
        <v>531.21163733544233</v>
      </c>
      <c r="AS45" s="345">
        <v>586.68577671949811</v>
      </c>
      <c r="AT45" s="345">
        <v>645.11297319959374</v>
      </c>
      <c r="AU45" s="345">
        <v>748.72701508139198</v>
      </c>
      <c r="AV45" s="345">
        <v>46.937808690271467</v>
      </c>
      <c r="AW45" s="345">
        <v>0</v>
      </c>
      <c r="AX45" s="345">
        <v>0</v>
      </c>
      <c r="AY45" s="345">
        <v>0</v>
      </c>
      <c r="AZ45" s="345">
        <v>0</v>
      </c>
      <c r="BA45" s="345">
        <v>0</v>
      </c>
      <c r="BB45" s="345">
        <v>0</v>
      </c>
      <c r="BC45" s="345">
        <v>0</v>
      </c>
      <c r="BD45" s="345">
        <v>0</v>
      </c>
      <c r="BE45" s="345">
        <v>0</v>
      </c>
      <c r="BF45" s="345">
        <v>0</v>
      </c>
      <c r="BG45" s="345">
        <v>0</v>
      </c>
      <c r="BH45" s="345">
        <v>0</v>
      </c>
      <c r="BI45" s="345">
        <v>0</v>
      </c>
      <c r="BJ45" s="345">
        <v>0</v>
      </c>
      <c r="BK45" s="345">
        <v>0</v>
      </c>
      <c r="BL45" s="345">
        <v>0</v>
      </c>
      <c r="BM45" s="345">
        <v>0</v>
      </c>
      <c r="BN45" s="345">
        <v>0</v>
      </c>
      <c r="BO45" s="345">
        <v>0</v>
      </c>
      <c r="BP45" s="345">
        <v>0</v>
      </c>
      <c r="BQ45" s="345">
        <v>0</v>
      </c>
      <c r="BR45" s="345">
        <v>0</v>
      </c>
      <c r="BS45" s="345">
        <v>0</v>
      </c>
      <c r="BT45" s="345">
        <v>0</v>
      </c>
      <c r="BU45" s="345">
        <v>0</v>
      </c>
      <c r="BV45" s="345">
        <v>0</v>
      </c>
      <c r="BW45" s="345">
        <v>0</v>
      </c>
      <c r="BX45" s="345">
        <v>0</v>
      </c>
      <c r="BY45" s="345">
        <v>0</v>
      </c>
      <c r="BZ45" s="345">
        <v>0</v>
      </c>
      <c r="CA45" s="345">
        <v>0</v>
      </c>
      <c r="CB45" s="345">
        <v>0</v>
      </c>
      <c r="CC45" s="346">
        <v>0</v>
      </c>
    </row>
    <row r="46" spans="1:81" ht="39.75" customHeight="1" x14ac:dyDescent="0.4">
      <c r="A46" s="302"/>
      <c r="B46" s="303" t="s">
        <v>590</v>
      </c>
      <c r="C46" s="318"/>
      <c r="D46" s="305" t="s">
        <v>474</v>
      </c>
      <c r="E46" s="305" t="s">
        <v>475</v>
      </c>
      <c r="F46" s="305" t="s">
        <v>476</v>
      </c>
      <c r="G46" s="305" t="s">
        <v>477</v>
      </c>
      <c r="H46" s="305" t="s">
        <v>478</v>
      </c>
      <c r="I46" s="305" t="s">
        <v>479</v>
      </c>
      <c r="J46" s="305" t="s">
        <v>480</v>
      </c>
      <c r="K46" s="305" t="s">
        <v>481</v>
      </c>
      <c r="L46" s="305" t="s">
        <v>482</v>
      </c>
      <c r="M46" s="305" t="s">
        <v>483</v>
      </c>
      <c r="N46" s="305" t="s">
        <v>484</v>
      </c>
      <c r="O46" s="305" t="s">
        <v>485</v>
      </c>
      <c r="P46" s="305" t="s">
        <v>486</v>
      </c>
      <c r="Q46" s="305" t="s">
        <v>487</v>
      </c>
      <c r="R46" s="305" t="s">
        <v>488</v>
      </c>
      <c r="S46" s="305" t="s">
        <v>489</v>
      </c>
      <c r="T46" s="305" t="s">
        <v>490</v>
      </c>
      <c r="U46" s="305" t="s">
        <v>491</v>
      </c>
      <c r="V46" s="305" t="s">
        <v>492</v>
      </c>
      <c r="W46" s="305" t="s">
        <v>493</v>
      </c>
      <c r="X46" s="305" t="s">
        <v>494</v>
      </c>
      <c r="Y46" s="305" t="s">
        <v>495</v>
      </c>
      <c r="Z46" s="305" t="s">
        <v>496</v>
      </c>
      <c r="AA46" s="305" t="s">
        <v>497</v>
      </c>
      <c r="AB46" s="305" t="s">
        <v>498</v>
      </c>
      <c r="AC46" s="305" t="s">
        <v>499</v>
      </c>
      <c r="AD46" s="305" t="s">
        <v>500</v>
      </c>
      <c r="AE46" s="305" t="s">
        <v>501</v>
      </c>
      <c r="AF46" s="305" t="s">
        <v>502</v>
      </c>
      <c r="AG46" s="305" t="s">
        <v>503</v>
      </c>
      <c r="AH46" s="305" t="s">
        <v>504</v>
      </c>
      <c r="AI46" s="305" t="s">
        <v>505</v>
      </c>
      <c r="AJ46" s="305" t="s">
        <v>506</v>
      </c>
      <c r="AK46" s="305" t="s">
        <v>507</v>
      </c>
      <c r="AL46" s="305" t="s">
        <v>508</v>
      </c>
      <c r="AM46" s="305" t="s">
        <v>509</v>
      </c>
      <c r="AN46" s="305" t="s">
        <v>510</v>
      </c>
      <c r="AO46" s="305" t="s">
        <v>511</v>
      </c>
      <c r="AP46" s="305" t="s">
        <v>512</v>
      </c>
      <c r="AQ46" s="305" t="s">
        <v>513</v>
      </c>
      <c r="AR46" s="305" t="s">
        <v>514</v>
      </c>
      <c r="AS46" s="305" t="s">
        <v>515</v>
      </c>
      <c r="AT46" s="305" t="s">
        <v>516</v>
      </c>
      <c r="AU46" s="305" t="s">
        <v>517</v>
      </c>
      <c r="AV46" s="305" t="s">
        <v>518</v>
      </c>
      <c r="AW46" s="305" t="s">
        <v>519</v>
      </c>
      <c r="AX46" s="305" t="s">
        <v>520</v>
      </c>
      <c r="AY46" s="305" t="s">
        <v>521</v>
      </c>
      <c r="AZ46" s="305" t="s">
        <v>522</v>
      </c>
      <c r="BA46" s="305" t="s">
        <v>523</v>
      </c>
      <c r="BB46" s="305" t="s">
        <v>524</v>
      </c>
      <c r="BC46" s="305" t="s">
        <v>525</v>
      </c>
      <c r="BD46" s="305" t="s">
        <v>526</v>
      </c>
      <c r="BE46" s="305" t="s">
        <v>527</v>
      </c>
      <c r="BF46" s="305" t="s">
        <v>528</v>
      </c>
      <c r="BG46" s="305" t="s">
        <v>529</v>
      </c>
      <c r="BH46" s="305" t="s">
        <v>530</v>
      </c>
      <c r="BI46" s="305" t="s">
        <v>531</v>
      </c>
      <c r="BJ46" s="305" t="s">
        <v>532</v>
      </c>
      <c r="BK46" s="305" t="s">
        <v>533</v>
      </c>
      <c r="BL46" s="305" t="s">
        <v>534</v>
      </c>
      <c r="BM46" s="305" t="s">
        <v>535</v>
      </c>
      <c r="BN46" s="305" t="s">
        <v>536</v>
      </c>
      <c r="BO46" s="305" t="s">
        <v>537</v>
      </c>
      <c r="BP46" s="305" t="s">
        <v>538</v>
      </c>
      <c r="BQ46" s="305" t="s">
        <v>539</v>
      </c>
      <c r="BR46" s="305" t="s">
        <v>540</v>
      </c>
      <c r="BS46" s="305" t="s">
        <v>541</v>
      </c>
      <c r="BT46" s="305" t="s">
        <v>542</v>
      </c>
      <c r="BU46" s="305" t="s">
        <v>543</v>
      </c>
      <c r="BV46" s="305" t="s">
        <v>544</v>
      </c>
      <c r="BW46" s="305" t="s">
        <v>545</v>
      </c>
      <c r="BX46" s="305" t="s">
        <v>546</v>
      </c>
      <c r="BY46" s="305" t="s">
        <v>547</v>
      </c>
      <c r="BZ46" s="305" t="s">
        <v>548</v>
      </c>
      <c r="CA46" s="305" t="s">
        <v>549</v>
      </c>
      <c r="CB46" s="305" t="s">
        <v>550</v>
      </c>
      <c r="CC46" s="306" t="s">
        <v>551</v>
      </c>
    </row>
    <row r="47" spans="1:81" ht="26.25" customHeight="1" x14ac:dyDescent="0.4">
      <c r="A47" s="347"/>
      <c r="B47" s="75" t="s">
        <v>129</v>
      </c>
      <c r="C47" s="339"/>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348"/>
      <c r="AT47" s="348"/>
      <c r="AU47" s="348"/>
      <c r="AV47" s="337"/>
      <c r="AW47" s="337"/>
      <c r="AX47" s="337"/>
      <c r="AY47" s="337">
        <v>2937</v>
      </c>
      <c r="AZ47" s="337">
        <v>3144</v>
      </c>
      <c r="BA47" s="337">
        <v>3369</v>
      </c>
      <c r="BB47" s="337">
        <v>3496</v>
      </c>
      <c r="BC47" s="337">
        <v>3599</v>
      </c>
      <c r="BD47" s="337">
        <v>3719</v>
      </c>
      <c r="BE47" s="337">
        <v>3863</v>
      </c>
      <c r="BF47" s="337">
        <v>4000</v>
      </c>
      <c r="BG47" s="337">
        <v>4154</v>
      </c>
      <c r="BH47" s="337">
        <v>4290</v>
      </c>
      <c r="BI47" s="337">
        <v>4406</v>
      </c>
      <c r="BJ47" s="337">
        <v>4518</v>
      </c>
      <c r="BK47" s="337">
        <v>4641</v>
      </c>
      <c r="BL47" s="337">
        <v>4771</v>
      </c>
      <c r="BM47" s="337">
        <v>4909</v>
      </c>
      <c r="BN47" s="337">
        <v>4987</v>
      </c>
      <c r="BO47" s="337">
        <v>5009</v>
      </c>
      <c r="BP47" s="337">
        <v>5017</v>
      </c>
      <c r="BQ47" s="337">
        <v>4962</v>
      </c>
      <c r="BR47" s="337">
        <v>5032</v>
      </c>
      <c r="BS47" s="337">
        <v>5215</v>
      </c>
      <c r="BT47" s="337">
        <v>5281</v>
      </c>
      <c r="BU47" s="337">
        <v>5264</v>
      </c>
      <c r="BV47" s="337">
        <v>5279</v>
      </c>
      <c r="BW47" s="337">
        <v>5362</v>
      </c>
      <c r="BX47" s="337">
        <v>4864</v>
      </c>
      <c r="BY47" s="337">
        <v>4995</v>
      </c>
      <c r="BZ47" s="337">
        <v>5176</v>
      </c>
      <c r="CA47" s="337">
        <v>5344</v>
      </c>
      <c r="CB47" s="337">
        <v>5522</v>
      </c>
      <c r="CC47" s="338">
        <v>5735</v>
      </c>
    </row>
    <row r="48" spans="1:81" x14ac:dyDescent="0.4">
      <c r="A48" s="347"/>
      <c r="B48" s="339" t="s">
        <v>306</v>
      </c>
      <c r="C48" s="339"/>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0">
        <v>1873</v>
      </c>
      <c r="AW48" s="340">
        <v>2243</v>
      </c>
      <c r="AX48" s="340">
        <v>2501</v>
      </c>
      <c r="AY48" s="340">
        <v>2770</v>
      </c>
      <c r="AZ48" s="340">
        <v>2987</v>
      </c>
      <c r="BA48" s="340">
        <v>3202</v>
      </c>
      <c r="BB48" s="340">
        <v>3318</v>
      </c>
      <c r="BC48" s="340">
        <v>3406</v>
      </c>
      <c r="BD48" s="340">
        <v>3515</v>
      </c>
      <c r="BE48" s="340">
        <v>3646</v>
      </c>
      <c r="BF48" s="340">
        <v>3775</v>
      </c>
      <c r="BG48" s="340">
        <v>3931</v>
      </c>
      <c r="BH48" s="340">
        <v>4082</v>
      </c>
      <c r="BI48" s="340">
        <v>4202</v>
      </c>
      <c r="BJ48" s="340">
        <v>4319</v>
      </c>
      <c r="BK48" s="340">
        <v>4446</v>
      </c>
      <c r="BL48" s="340">
        <v>4577</v>
      </c>
      <c r="BM48" s="340">
        <v>4713</v>
      </c>
      <c r="BN48" s="340">
        <v>4796</v>
      </c>
      <c r="BO48" s="340">
        <v>4821</v>
      </c>
      <c r="BP48" s="340">
        <v>4831</v>
      </c>
      <c r="BQ48" s="340">
        <v>4780</v>
      </c>
      <c r="BR48" s="340">
        <v>4845</v>
      </c>
      <c r="BS48" s="340">
        <v>5036</v>
      </c>
      <c r="BT48" s="340">
        <v>5094</v>
      </c>
      <c r="BU48" s="340">
        <v>5080</v>
      </c>
      <c r="BV48" s="340">
        <v>5098</v>
      </c>
      <c r="BW48" s="340">
        <v>5170</v>
      </c>
      <c r="BX48" s="340">
        <v>4707</v>
      </c>
      <c r="BY48" s="340">
        <v>4837</v>
      </c>
      <c r="BZ48" s="340">
        <v>5016</v>
      </c>
      <c r="CA48" s="340">
        <v>5181</v>
      </c>
      <c r="CB48" s="340">
        <v>5355</v>
      </c>
      <c r="CC48" s="341">
        <v>5561</v>
      </c>
    </row>
    <row r="49" spans="1:81" x14ac:dyDescent="0.4">
      <c r="A49" s="347"/>
      <c r="B49" s="339" t="s">
        <v>307</v>
      </c>
      <c r="C49" s="339"/>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37"/>
      <c r="AW49" s="337"/>
      <c r="AX49" s="337"/>
      <c r="AY49" s="340">
        <v>167</v>
      </c>
      <c r="AZ49" s="340">
        <v>157</v>
      </c>
      <c r="BA49" s="340">
        <v>167</v>
      </c>
      <c r="BB49" s="340">
        <v>178</v>
      </c>
      <c r="BC49" s="340">
        <v>193</v>
      </c>
      <c r="BD49" s="340">
        <v>204</v>
      </c>
      <c r="BE49" s="340">
        <v>217</v>
      </c>
      <c r="BF49" s="340">
        <v>225</v>
      </c>
      <c r="BG49" s="340">
        <v>223</v>
      </c>
      <c r="BH49" s="340">
        <v>208</v>
      </c>
      <c r="BI49" s="340">
        <v>204</v>
      </c>
      <c r="BJ49" s="340">
        <v>199</v>
      </c>
      <c r="BK49" s="340">
        <v>195</v>
      </c>
      <c r="BL49" s="340">
        <v>193</v>
      </c>
      <c r="BM49" s="340">
        <v>196</v>
      </c>
      <c r="BN49" s="340">
        <v>192</v>
      </c>
      <c r="BO49" s="340">
        <v>188</v>
      </c>
      <c r="BP49" s="340">
        <v>187</v>
      </c>
      <c r="BQ49" s="340">
        <v>181</v>
      </c>
      <c r="BR49" s="340">
        <v>187</v>
      </c>
      <c r="BS49" s="340">
        <v>179</v>
      </c>
      <c r="BT49" s="340">
        <v>187</v>
      </c>
      <c r="BU49" s="340">
        <v>184</v>
      </c>
      <c r="BV49" s="340">
        <v>181</v>
      </c>
      <c r="BW49" s="340">
        <v>193</v>
      </c>
      <c r="BX49" s="340">
        <v>158</v>
      </c>
      <c r="BY49" s="340">
        <v>158</v>
      </c>
      <c r="BZ49" s="340">
        <v>160</v>
      </c>
      <c r="CA49" s="340">
        <v>163</v>
      </c>
      <c r="CB49" s="340">
        <v>167</v>
      </c>
      <c r="CC49" s="341">
        <v>174</v>
      </c>
    </row>
    <row r="50" spans="1:81" s="196" customFormat="1" ht="26.25" customHeight="1" x14ac:dyDescent="0.4">
      <c r="B50" s="262" t="s">
        <v>225</v>
      </c>
      <c r="C50" s="349"/>
      <c r="D50" s="337">
        <v>0</v>
      </c>
      <c r="E50" s="337">
        <v>0</v>
      </c>
      <c r="F50" s="337">
        <v>0</v>
      </c>
      <c r="G50" s="337">
        <v>0</v>
      </c>
      <c r="H50" s="337">
        <v>0</v>
      </c>
      <c r="I50" s="337">
        <v>0</v>
      </c>
      <c r="J50" s="337">
        <v>0</v>
      </c>
      <c r="K50" s="337">
        <v>0</v>
      </c>
      <c r="L50" s="337">
        <v>0</v>
      </c>
      <c r="M50" s="337">
        <v>0</v>
      </c>
      <c r="N50" s="337">
        <v>0</v>
      </c>
      <c r="O50" s="337">
        <v>0</v>
      </c>
      <c r="P50" s="337">
        <v>0</v>
      </c>
      <c r="Q50" s="337">
        <v>0</v>
      </c>
      <c r="R50" s="337">
        <v>0</v>
      </c>
      <c r="S50" s="337">
        <v>0</v>
      </c>
      <c r="T50" s="337">
        <v>0</v>
      </c>
      <c r="U50" s="337">
        <v>0</v>
      </c>
      <c r="V50" s="337">
        <v>0</v>
      </c>
      <c r="W50" s="337">
        <v>0</v>
      </c>
      <c r="X50" s="337">
        <v>0</v>
      </c>
      <c r="Y50" s="337">
        <v>0</v>
      </c>
      <c r="Z50" s="337">
        <v>0</v>
      </c>
      <c r="AA50" s="337">
        <v>0</v>
      </c>
      <c r="AB50" s="337">
        <v>0</v>
      </c>
      <c r="AC50" s="337">
        <v>0</v>
      </c>
      <c r="AD50" s="337">
        <v>0</v>
      </c>
      <c r="AE50" s="337">
        <v>0</v>
      </c>
      <c r="AF50" s="337">
        <v>0</v>
      </c>
      <c r="AG50" s="337">
        <v>0</v>
      </c>
      <c r="AH50" s="337">
        <v>0</v>
      </c>
      <c r="AI50" s="337">
        <v>0</v>
      </c>
      <c r="AJ50" s="337">
        <v>0</v>
      </c>
      <c r="AK50" s="337">
        <v>0</v>
      </c>
      <c r="AL50" s="337">
        <v>0</v>
      </c>
      <c r="AM50" s="337">
        <v>0</v>
      </c>
      <c r="AN50" s="337">
        <v>0</v>
      </c>
      <c r="AO50" s="337">
        <v>0</v>
      </c>
      <c r="AP50" s="337">
        <v>0</v>
      </c>
      <c r="AQ50" s="337">
        <v>0</v>
      </c>
      <c r="AR50" s="337">
        <v>0</v>
      </c>
      <c r="AS50" s="337">
        <v>0</v>
      </c>
      <c r="AT50" s="337">
        <v>0</v>
      </c>
      <c r="AU50" s="337">
        <v>0</v>
      </c>
      <c r="AV50" s="337">
        <v>1045</v>
      </c>
      <c r="AW50" s="337">
        <v>1286</v>
      </c>
      <c r="AX50" s="337">
        <v>1466</v>
      </c>
      <c r="AY50" s="337">
        <v>1669</v>
      </c>
      <c r="AZ50" s="337">
        <v>1846</v>
      </c>
      <c r="BA50" s="337">
        <v>2004</v>
      </c>
      <c r="BB50" s="337">
        <v>2092</v>
      </c>
      <c r="BC50" s="337">
        <v>2165</v>
      </c>
      <c r="BD50" s="337">
        <v>2255</v>
      </c>
      <c r="BE50" s="337">
        <v>2368</v>
      </c>
      <c r="BF50" s="337">
        <v>2490</v>
      </c>
      <c r="BG50" s="337">
        <v>2607</v>
      </c>
      <c r="BH50" s="337">
        <v>2701</v>
      </c>
      <c r="BI50" s="337">
        <v>2777</v>
      </c>
      <c r="BJ50" s="337">
        <v>2852</v>
      </c>
      <c r="BK50" s="337">
        <v>2941</v>
      </c>
      <c r="BL50" s="337">
        <v>3034</v>
      </c>
      <c r="BM50" s="337">
        <v>3133</v>
      </c>
      <c r="BN50" s="337">
        <v>3205</v>
      </c>
      <c r="BO50" s="337">
        <v>3253</v>
      </c>
      <c r="BP50" s="337">
        <v>3307</v>
      </c>
      <c r="BQ50" s="337">
        <v>3307</v>
      </c>
      <c r="BR50" s="337">
        <v>3214</v>
      </c>
      <c r="BS50" s="337">
        <v>3018</v>
      </c>
      <c r="BT50" s="337">
        <v>2631</v>
      </c>
      <c r="BU50" s="337">
        <v>2128</v>
      </c>
      <c r="BV50" s="337">
        <v>1791</v>
      </c>
      <c r="BW50" s="337">
        <v>1557</v>
      </c>
      <c r="BX50" s="337">
        <v>1212</v>
      </c>
      <c r="BY50" s="337">
        <v>1139</v>
      </c>
      <c r="BZ50" s="337">
        <v>1049</v>
      </c>
      <c r="CA50" s="337">
        <v>973</v>
      </c>
      <c r="CB50" s="337">
        <v>954</v>
      </c>
      <c r="CC50" s="338">
        <v>909</v>
      </c>
    </row>
    <row r="51" spans="1:81" s="196" customFormat="1" x14ac:dyDescent="0.4">
      <c r="B51" s="339" t="s">
        <v>306</v>
      </c>
      <c r="C51" s="349"/>
      <c r="D51" s="340">
        <v>0</v>
      </c>
      <c r="E51" s="340">
        <v>0</v>
      </c>
      <c r="F51" s="340">
        <v>0</v>
      </c>
      <c r="G51" s="340">
        <v>0</v>
      </c>
      <c r="H51" s="340">
        <v>0</v>
      </c>
      <c r="I51" s="340">
        <v>0</v>
      </c>
      <c r="J51" s="340">
        <v>0</v>
      </c>
      <c r="K51" s="340">
        <v>0</v>
      </c>
      <c r="L51" s="340">
        <v>0</v>
      </c>
      <c r="M51" s="340">
        <v>0</v>
      </c>
      <c r="N51" s="340">
        <v>0</v>
      </c>
      <c r="O51" s="340">
        <v>0</v>
      </c>
      <c r="P51" s="340">
        <v>0</v>
      </c>
      <c r="Q51" s="340">
        <v>0</v>
      </c>
      <c r="R51" s="340">
        <v>0</v>
      </c>
      <c r="S51" s="340">
        <v>0</v>
      </c>
      <c r="T51" s="340">
        <v>0</v>
      </c>
      <c r="U51" s="340">
        <v>0</v>
      </c>
      <c r="V51" s="340">
        <v>0</v>
      </c>
      <c r="W51" s="340">
        <v>0</v>
      </c>
      <c r="X51" s="340">
        <v>0</v>
      </c>
      <c r="Y51" s="340">
        <v>0</v>
      </c>
      <c r="Z51" s="340">
        <v>0</v>
      </c>
      <c r="AA51" s="340">
        <v>0</v>
      </c>
      <c r="AB51" s="340">
        <v>0</v>
      </c>
      <c r="AC51" s="340">
        <v>0</v>
      </c>
      <c r="AD51" s="340">
        <v>0</v>
      </c>
      <c r="AE51" s="340">
        <v>0</v>
      </c>
      <c r="AF51" s="340">
        <v>0</v>
      </c>
      <c r="AG51" s="340">
        <v>0</v>
      </c>
      <c r="AH51" s="340">
        <v>0</v>
      </c>
      <c r="AI51" s="340">
        <v>0</v>
      </c>
      <c r="AJ51" s="340">
        <v>0</v>
      </c>
      <c r="AK51" s="340">
        <v>0</v>
      </c>
      <c r="AL51" s="340">
        <v>0</v>
      </c>
      <c r="AM51" s="340">
        <v>0</v>
      </c>
      <c r="AN51" s="340">
        <v>0</v>
      </c>
      <c r="AO51" s="340">
        <v>0</v>
      </c>
      <c r="AP51" s="340">
        <v>0</v>
      </c>
      <c r="AQ51" s="340">
        <v>0</v>
      </c>
      <c r="AR51" s="340">
        <v>0</v>
      </c>
      <c r="AS51" s="340">
        <v>0</v>
      </c>
      <c r="AT51" s="340">
        <v>0</v>
      </c>
      <c r="AU51" s="340">
        <v>0</v>
      </c>
      <c r="AV51" s="340">
        <v>983</v>
      </c>
      <c r="AW51" s="340">
        <v>1281</v>
      </c>
      <c r="AX51" s="340">
        <v>1455</v>
      </c>
      <c r="AY51" s="340">
        <v>1655</v>
      </c>
      <c r="AZ51" s="340">
        <v>1835</v>
      </c>
      <c r="BA51" s="340">
        <v>1995</v>
      </c>
      <c r="BB51" s="340">
        <v>2080</v>
      </c>
      <c r="BC51" s="340">
        <v>2150</v>
      </c>
      <c r="BD51" s="340">
        <v>2239</v>
      </c>
      <c r="BE51" s="340">
        <v>2350</v>
      </c>
      <c r="BF51" s="340">
        <v>2471</v>
      </c>
      <c r="BG51" s="340">
        <v>2588</v>
      </c>
      <c r="BH51" s="340">
        <v>2682</v>
      </c>
      <c r="BI51" s="340">
        <v>2757</v>
      </c>
      <c r="BJ51" s="340">
        <v>2830</v>
      </c>
      <c r="BK51" s="340">
        <v>2918</v>
      </c>
      <c r="BL51" s="340">
        <v>3009</v>
      </c>
      <c r="BM51" s="340">
        <v>3106</v>
      </c>
      <c r="BN51" s="340">
        <v>3177</v>
      </c>
      <c r="BO51" s="340">
        <v>3224</v>
      </c>
      <c r="BP51" s="340">
        <v>3278</v>
      </c>
      <c r="BQ51" s="340">
        <v>3277</v>
      </c>
      <c r="BR51" s="340">
        <v>3185</v>
      </c>
      <c r="BS51" s="340">
        <v>2989</v>
      </c>
      <c r="BT51" s="340">
        <v>2604</v>
      </c>
      <c r="BU51" s="340">
        <v>2105</v>
      </c>
      <c r="BV51" s="340">
        <v>1771</v>
      </c>
      <c r="BW51" s="340">
        <v>1540</v>
      </c>
      <c r="BX51" s="340">
        <v>1200</v>
      </c>
      <c r="BY51" s="340">
        <v>1128</v>
      </c>
      <c r="BZ51" s="340">
        <v>1040</v>
      </c>
      <c r="CA51" s="340">
        <v>966</v>
      </c>
      <c r="CB51" s="340">
        <v>949</v>
      </c>
      <c r="CC51" s="341">
        <v>904</v>
      </c>
    </row>
    <row r="52" spans="1:81" x14ac:dyDescent="0.4">
      <c r="B52" s="339" t="s">
        <v>357</v>
      </c>
      <c r="C52" s="272"/>
      <c r="D52" s="340">
        <v>0</v>
      </c>
      <c r="E52" s="340">
        <v>0</v>
      </c>
      <c r="F52" s="340">
        <v>0</v>
      </c>
      <c r="G52" s="340">
        <v>0</v>
      </c>
      <c r="H52" s="340">
        <v>0</v>
      </c>
      <c r="I52" s="340">
        <v>0</v>
      </c>
      <c r="J52" s="340">
        <v>0</v>
      </c>
      <c r="K52" s="340">
        <v>0</v>
      </c>
      <c r="L52" s="340">
        <v>0</v>
      </c>
      <c r="M52" s="340">
        <v>0</v>
      </c>
      <c r="N52" s="340">
        <v>0</v>
      </c>
      <c r="O52" s="340">
        <v>0</v>
      </c>
      <c r="P52" s="340">
        <v>0</v>
      </c>
      <c r="Q52" s="340">
        <v>0</v>
      </c>
      <c r="R52" s="340">
        <v>0</v>
      </c>
      <c r="S52" s="340">
        <v>0</v>
      </c>
      <c r="T52" s="340">
        <v>0</v>
      </c>
      <c r="U52" s="340">
        <v>0</v>
      </c>
      <c r="V52" s="340">
        <v>0</v>
      </c>
      <c r="W52" s="340">
        <v>0</v>
      </c>
      <c r="X52" s="340">
        <v>0</v>
      </c>
      <c r="Y52" s="340">
        <v>0</v>
      </c>
      <c r="Z52" s="340">
        <v>0</v>
      </c>
      <c r="AA52" s="340">
        <v>0</v>
      </c>
      <c r="AB52" s="340">
        <v>0</v>
      </c>
      <c r="AC52" s="340">
        <v>0</v>
      </c>
      <c r="AD52" s="340">
        <v>0</v>
      </c>
      <c r="AE52" s="340">
        <v>0</v>
      </c>
      <c r="AF52" s="340">
        <v>0</v>
      </c>
      <c r="AG52" s="340">
        <v>0</v>
      </c>
      <c r="AH52" s="340">
        <v>0</v>
      </c>
      <c r="AI52" s="340">
        <v>0</v>
      </c>
      <c r="AJ52" s="340">
        <v>0</v>
      </c>
      <c r="AK52" s="340">
        <v>0</v>
      </c>
      <c r="AL52" s="340">
        <v>0</v>
      </c>
      <c r="AM52" s="340">
        <v>0</v>
      </c>
      <c r="AN52" s="340">
        <v>0</v>
      </c>
      <c r="AO52" s="340">
        <v>0</v>
      </c>
      <c r="AP52" s="340">
        <v>0</v>
      </c>
      <c r="AQ52" s="340">
        <v>0</v>
      </c>
      <c r="AR52" s="340">
        <v>0</v>
      </c>
      <c r="AS52" s="340">
        <v>0</v>
      </c>
      <c r="AT52" s="340">
        <v>0</v>
      </c>
      <c r="AU52" s="340">
        <v>0</v>
      </c>
      <c r="AV52" s="340">
        <v>99</v>
      </c>
      <c r="AW52" s="340">
        <v>128</v>
      </c>
      <c r="AX52" s="340">
        <v>145</v>
      </c>
      <c r="AY52" s="340">
        <v>164</v>
      </c>
      <c r="AZ52" s="340">
        <v>181</v>
      </c>
      <c r="BA52" s="340">
        <v>197</v>
      </c>
      <c r="BB52" s="340">
        <v>207</v>
      </c>
      <c r="BC52" s="340">
        <v>216</v>
      </c>
      <c r="BD52" s="340">
        <v>226</v>
      </c>
      <c r="BE52" s="340">
        <v>239</v>
      </c>
      <c r="BF52" s="340">
        <v>258</v>
      </c>
      <c r="BG52" s="340">
        <v>270</v>
      </c>
      <c r="BH52" s="340">
        <v>279</v>
      </c>
      <c r="BI52" s="340">
        <v>286</v>
      </c>
      <c r="BJ52" s="340">
        <v>292</v>
      </c>
      <c r="BK52" s="340">
        <v>300</v>
      </c>
      <c r="BL52" s="340">
        <v>310</v>
      </c>
      <c r="BM52" s="340">
        <v>322</v>
      </c>
      <c r="BN52" s="340">
        <v>331</v>
      </c>
      <c r="BO52" s="340">
        <v>339</v>
      </c>
      <c r="BP52" s="340">
        <v>350</v>
      </c>
      <c r="BQ52" s="340">
        <v>362</v>
      </c>
      <c r="BR52" s="340">
        <v>381</v>
      </c>
      <c r="BS52" s="340">
        <v>406</v>
      </c>
      <c r="BT52" s="340">
        <v>426</v>
      </c>
      <c r="BU52" s="340">
        <v>449</v>
      </c>
      <c r="BV52" s="340">
        <v>473</v>
      </c>
      <c r="BW52" s="340">
        <v>506</v>
      </c>
      <c r="BX52" s="340">
        <v>500</v>
      </c>
      <c r="BY52" s="340">
        <v>533</v>
      </c>
      <c r="BZ52" s="340">
        <v>564</v>
      </c>
      <c r="CA52" s="340">
        <v>595</v>
      </c>
      <c r="CB52" s="340">
        <v>625</v>
      </c>
      <c r="CC52" s="341">
        <v>611</v>
      </c>
    </row>
    <row r="53" spans="1:81" x14ac:dyDescent="0.4">
      <c r="B53" s="339" t="s">
        <v>358</v>
      </c>
      <c r="C53" s="272"/>
      <c r="D53" s="340">
        <v>0</v>
      </c>
      <c r="E53" s="340">
        <v>0</v>
      </c>
      <c r="F53" s="340">
        <v>0</v>
      </c>
      <c r="G53" s="340">
        <v>0</v>
      </c>
      <c r="H53" s="340">
        <v>0</v>
      </c>
      <c r="I53" s="340">
        <v>0</v>
      </c>
      <c r="J53" s="340">
        <v>0</v>
      </c>
      <c r="K53" s="340">
        <v>0</v>
      </c>
      <c r="L53" s="340">
        <v>0</v>
      </c>
      <c r="M53" s="340">
        <v>0</v>
      </c>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0">
        <v>0</v>
      </c>
      <c r="AD53" s="340">
        <v>0</v>
      </c>
      <c r="AE53" s="340">
        <v>0</v>
      </c>
      <c r="AF53" s="340">
        <v>0</v>
      </c>
      <c r="AG53" s="340">
        <v>0</v>
      </c>
      <c r="AH53" s="340">
        <v>0</v>
      </c>
      <c r="AI53" s="340">
        <v>0</v>
      </c>
      <c r="AJ53" s="340">
        <v>0</v>
      </c>
      <c r="AK53" s="340">
        <v>0</v>
      </c>
      <c r="AL53" s="340">
        <v>0</v>
      </c>
      <c r="AM53" s="340">
        <v>0</v>
      </c>
      <c r="AN53" s="340">
        <v>0</v>
      </c>
      <c r="AO53" s="340">
        <v>0</v>
      </c>
      <c r="AP53" s="340">
        <v>0</v>
      </c>
      <c r="AQ53" s="340">
        <v>0</v>
      </c>
      <c r="AR53" s="340">
        <v>0</v>
      </c>
      <c r="AS53" s="340">
        <v>0</v>
      </c>
      <c r="AT53" s="340">
        <v>0</v>
      </c>
      <c r="AU53" s="340">
        <v>0</v>
      </c>
      <c r="AV53" s="340">
        <v>591</v>
      </c>
      <c r="AW53" s="340">
        <v>796</v>
      </c>
      <c r="AX53" s="340">
        <v>908</v>
      </c>
      <c r="AY53" s="340">
        <v>1039</v>
      </c>
      <c r="AZ53" s="340">
        <v>1151</v>
      </c>
      <c r="BA53" s="340">
        <v>1243</v>
      </c>
      <c r="BB53" s="340">
        <v>1278</v>
      </c>
      <c r="BC53" s="340">
        <v>1302</v>
      </c>
      <c r="BD53" s="340">
        <v>1339</v>
      </c>
      <c r="BE53" s="340">
        <v>1396</v>
      </c>
      <c r="BF53" s="340">
        <v>1477</v>
      </c>
      <c r="BG53" s="340">
        <v>1539</v>
      </c>
      <c r="BH53" s="340">
        <v>1582</v>
      </c>
      <c r="BI53" s="340">
        <v>1612</v>
      </c>
      <c r="BJ53" s="340">
        <v>1641</v>
      </c>
      <c r="BK53" s="340">
        <v>1676</v>
      </c>
      <c r="BL53" s="340">
        <v>1715</v>
      </c>
      <c r="BM53" s="340">
        <v>1761</v>
      </c>
      <c r="BN53" s="340">
        <v>1800</v>
      </c>
      <c r="BO53" s="340">
        <v>1828</v>
      </c>
      <c r="BP53" s="340">
        <v>1858</v>
      </c>
      <c r="BQ53" s="340">
        <v>1846</v>
      </c>
      <c r="BR53" s="340">
        <v>1742</v>
      </c>
      <c r="BS53" s="340">
        <v>1547</v>
      </c>
      <c r="BT53" s="340">
        <v>1221</v>
      </c>
      <c r="BU53" s="340">
        <v>824</v>
      </c>
      <c r="BV53" s="340">
        <v>560</v>
      </c>
      <c r="BW53" s="340">
        <v>367</v>
      </c>
      <c r="BX53" s="340">
        <v>186</v>
      </c>
      <c r="BY53" s="340">
        <v>134</v>
      </c>
      <c r="BZ53" s="340">
        <v>67</v>
      </c>
      <c r="CA53" s="340">
        <v>16</v>
      </c>
      <c r="CB53" s="340">
        <v>6</v>
      </c>
      <c r="CC53" s="341">
        <v>6</v>
      </c>
    </row>
    <row r="54" spans="1:81" x14ac:dyDescent="0.4">
      <c r="B54" s="339" t="s">
        <v>359</v>
      </c>
      <c r="C54" s="272"/>
      <c r="D54" s="340">
        <v>0</v>
      </c>
      <c r="E54" s="340">
        <v>0</v>
      </c>
      <c r="F54" s="340">
        <v>0</v>
      </c>
      <c r="G54" s="340">
        <v>0</v>
      </c>
      <c r="H54" s="340">
        <v>0</v>
      </c>
      <c r="I54" s="340">
        <v>0</v>
      </c>
      <c r="J54" s="340">
        <v>0</v>
      </c>
      <c r="K54" s="340">
        <v>0</v>
      </c>
      <c r="L54" s="340">
        <v>0</v>
      </c>
      <c r="M54" s="340">
        <v>0</v>
      </c>
      <c r="N54" s="340">
        <v>0</v>
      </c>
      <c r="O54" s="340">
        <v>0</v>
      </c>
      <c r="P54" s="340">
        <v>0</v>
      </c>
      <c r="Q54" s="340">
        <v>0</v>
      </c>
      <c r="R54" s="340">
        <v>0</v>
      </c>
      <c r="S54" s="340">
        <v>0</v>
      </c>
      <c r="T54" s="340">
        <v>0</v>
      </c>
      <c r="U54" s="340">
        <v>0</v>
      </c>
      <c r="V54" s="340">
        <v>0</v>
      </c>
      <c r="W54" s="340">
        <v>0</v>
      </c>
      <c r="X54" s="340">
        <v>0</v>
      </c>
      <c r="Y54" s="340">
        <v>0</v>
      </c>
      <c r="Z54" s="340">
        <v>0</v>
      </c>
      <c r="AA54" s="340">
        <v>0</v>
      </c>
      <c r="AB54" s="340">
        <v>0</v>
      </c>
      <c r="AC54" s="340">
        <v>0</v>
      </c>
      <c r="AD54" s="340">
        <v>0</v>
      </c>
      <c r="AE54" s="340">
        <v>0</v>
      </c>
      <c r="AF54" s="340">
        <v>0</v>
      </c>
      <c r="AG54" s="340">
        <v>0</v>
      </c>
      <c r="AH54" s="340">
        <v>0</v>
      </c>
      <c r="AI54" s="340">
        <v>0</v>
      </c>
      <c r="AJ54" s="340">
        <v>0</v>
      </c>
      <c r="AK54" s="340">
        <v>0</v>
      </c>
      <c r="AL54" s="340">
        <v>0</v>
      </c>
      <c r="AM54" s="340">
        <v>0</v>
      </c>
      <c r="AN54" s="340">
        <v>0</v>
      </c>
      <c r="AO54" s="340">
        <v>0</v>
      </c>
      <c r="AP54" s="340">
        <v>0</v>
      </c>
      <c r="AQ54" s="340">
        <v>0</v>
      </c>
      <c r="AR54" s="340">
        <v>0</v>
      </c>
      <c r="AS54" s="340">
        <v>0</v>
      </c>
      <c r="AT54" s="340">
        <v>0</v>
      </c>
      <c r="AU54" s="340">
        <v>0</v>
      </c>
      <c r="AV54" s="340">
        <v>292</v>
      </c>
      <c r="AW54" s="340">
        <v>357</v>
      </c>
      <c r="AX54" s="340">
        <v>402</v>
      </c>
      <c r="AY54" s="340">
        <v>452</v>
      </c>
      <c r="AZ54" s="340">
        <v>503</v>
      </c>
      <c r="BA54" s="340">
        <v>555</v>
      </c>
      <c r="BB54" s="340">
        <v>595</v>
      </c>
      <c r="BC54" s="340">
        <v>632</v>
      </c>
      <c r="BD54" s="340">
        <v>674</v>
      </c>
      <c r="BE54" s="340">
        <v>715</v>
      </c>
      <c r="BF54" s="340">
        <v>736</v>
      </c>
      <c r="BG54" s="340">
        <v>779</v>
      </c>
      <c r="BH54" s="340">
        <v>821</v>
      </c>
      <c r="BI54" s="340">
        <v>859</v>
      </c>
      <c r="BJ54" s="340">
        <v>897</v>
      </c>
      <c r="BK54" s="340">
        <v>942</v>
      </c>
      <c r="BL54" s="340">
        <v>984</v>
      </c>
      <c r="BM54" s="340">
        <v>1023</v>
      </c>
      <c r="BN54" s="340">
        <v>1046</v>
      </c>
      <c r="BO54" s="340">
        <v>1057</v>
      </c>
      <c r="BP54" s="340">
        <v>1070</v>
      </c>
      <c r="BQ54" s="340">
        <v>1069</v>
      </c>
      <c r="BR54" s="340">
        <v>1062</v>
      </c>
      <c r="BS54" s="340">
        <v>1036</v>
      </c>
      <c r="BT54" s="340">
        <v>957</v>
      </c>
      <c r="BU54" s="340">
        <v>832</v>
      </c>
      <c r="BV54" s="340">
        <v>738</v>
      </c>
      <c r="BW54" s="340">
        <v>667</v>
      </c>
      <c r="BX54" s="340">
        <v>514</v>
      </c>
      <c r="BY54" s="340">
        <v>460</v>
      </c>
      <c r="BZ54" s="340">
        <v>409</v>
      </c>
      <c r="CA54" s="340">
        <v>355</v>
      </c>
      <c r="CB54" s="340">
        <v>317</v>
      </c>
      <c r="CC54" s="341">
        <v>286</v>
      </c>
    </row>
    <row r="55" spans="1:81" x14ac:dyDescent="0.4">
      <c r="B55" s="339" t="s">
        <v>307</v>
      </c>
      <c r="C55" s="272"/>
      <c r="D55" s="340">
        <v>0</v>
      </c>
      <c r="E55" s="340">
        <v>0</v>
      </c>
      <c r="F55" s="340">
        <v>0</v>
      </c>
      <c r="G55" s="340">
        <v>0</v>
      </c>
      <c r="H55" s="340">
        <v>0</v>
      </c>
      <c r="I55" s="340">
        <v>0</v>
      </c>
      <c r="J55" s="340">
        <v>0</v>
      </c>
      <c r="K55" s="340">
        <v>0</v>
      </c>
      <c r="L55" s="340">
        <v>0</v>
      </c>
      <c r="M55" s="340">
        <v>0</v>
      </c>
      <c r="N55" s="340">
        <v>0</v>
      </c>
      <c r="O55" s="340">
        <v>0</v>
      </c>
      <c r="P55" s="340">
        <v>0</v>
      </c>
      <c r="Q55" s="340">
        <v>0</v>
      </c>
      <c r="R55" s="340">
        <v>0</v>
      </c>
      <c r="S55" s="340">
        <v>0</v>
      </c>
      <c r="T55" s="340">
        <v>0</v>
      </c>
      <c r="U55" s="340">
        <v>0</v>
      </c>
      <c r="V55" s="340">
        <v>0</v>
      </c>
      <c r="W55" s="340">
        <v>0</v>
      </c>
      <c r="X55" s="340">
        <v>0</v>
      </c>
      <c r="Y55" s="340">
        <v>0</v>
      </c>
      <c r="Z55" s="340">
        <v>0</v>
      </c>
      <c r="AA55" s="340">
        <v>0</v>
      </c>
      <c r="AB55" s="340">
        <v>0</v>
      </c>
      <c r="AC55" s="340">
        <v>0</v>
      </c>
      <c r="AD55" s="340">
        <v>0</v>
      </c>
      <c r="AE55" s="340">
        <v>0</v>
      </c>
      <c r="AF55" s="340">
        <v>0</v>
      </c>
      <c r="AG55" s="340">
        <v>0</v>
      </c>
      <c r="AH55" s="340">
        <v>0</v>
      </c>
      <c r="AI55" s="340">
        <v>0</v>
      </c>
      <c r="AJ55" s="340">
        <v>0</v>
      </c>
      <c r="AK55" s="340">
        <v>0</v>
      </c>
      <c r="AL55" s="340">
        <v>0</v>
      </c>
      <c r="AM55" s="340">
        <v>0</v>
      </c>
      <c r="AN55" s="340">
        <v>0</v>
      </c>
      <c r="AO55" s="340">
        <v>0</v>
      </c>
      <c r="AP55" s="340">
        <v>0</v>
      </c>
      <c r="AQ55" s="340">
        <v>0</v>
      </c>
      <c r="AR55" s="340">
        <v>0</v>
      </c>
      <c r="AS55" s="340">
        <v>0</v>
      </c>
      <c r="AT55" s="340">
        <v>0</v>
      </c>
      <c r="AU55" s="340">
        <v>0</v>
      </c>
      <c r="AV55" s="340">
        <v>62</v>
      </c>
      <c r="AW55" s="340">
        <v>5</v>
      </c>
      <c r="AX55" s="340">
        <v>11</v>
      </c>
      <c r="AY55" s="340">
        <v>14</v>
      </c>
      <c r="AZ55" s="340">
        <v>11</v>
      </c>
      <c r="BA55" s="340">
        <v>9</v>
      </c>
      <c r="BB55" s="340">
        <v>12</v>
      </c>
      <c r="BC55" s="340">
        <v>15</v>
      </c>
      <c r="BD55" s="340">
        <v>16</v>
      </c>
      <c r="BE55" s="340">
        <v>18</v>
      </c>
      <c r="BF55" s="340">
        <v>19</v>
      </c>
      <c r="BG55" s="340">
        <v>19</v>
      </c>
      <c r="BH55" s="340">
        <v>19</v>
      </c>
      <c r="BI55" s="340">
        <v>20</v>
      </c>
      <c r="BJ55" s="340">
        <v>22</v>
      </c>
      <c r="BK55" s="340">
        <v>23</v>
      </c>
      <c r="BL55" s="340">
        <v>24</v>
      </c>
      <c r="BM55" s="340">
        <v>27</v>
      </c>
      <c r="BN55" s="340">
        <v>28</v>
      </c>
      <c r="BO55" s="340">
        <v>29</v>
      </c>
      <c r="BP55" s="340">
        <v>29</v>
      </c>
      <c r="BQ55" s="340">
        <v>30</v>
      </c>
      <c r="BR55" s="340">
        <v>30</v>
      </c>
      <c r="BS55" s="340">
        <v>29</v>
      </c>
      <c r="BT55" s="340">
        <v>27</v>
      </c>
      <c r="BU55" s="340">
        <v>23</v>
      </c>
      <c r="BV55" s="340">
        <v>20</v>
      </c>
      <c r="BW55" s="340">
        <v>17</v>
      </c>
      <c r="BX55" s="340">
        <v>12</v>
      </c>
      <c r="BY55" s="340">
        <v>11</v>
      </c>
      <c r="BZ55" s="340">
        <v>9</v>
      </c>
      <c r="CA55" s="340">
        <v>6</v>
      </c>
      <c r="CB55" s="340">
        <v>5</v>
      </c>
      <c r="CC55" s="341">
        <v>5</v>
      </c>
    </row>
    <row r="56" spans="1:81" x14ac:dyDescent="0.4">
      <c r="A56" s="336"/>
      <c r="B56" s="339" t="s">
        <v>357</v>
      </c>
      <c r="C56" s="272"/>
      <c r="D56" s="340"/>
      <c r="E56" s="340"/>
      <c r="F56" s="340"/>
      <c r="G56" s="340"/>
      <c r="H56" s="340"/>
      <c r="I56" s="340"/>
      <c r="J56" s="340"/>
      <c r="K56" s="340"/>
      <c r="L56" s="340"/>
      <c r="M56" s="340"/>
      <c r="N56" s="340"/>
      <c r="O56" s="340"/>
      <c r="P56" s="340"/>
      <c r="Q56" s="340"/>
      <c r="R56" s="340"/>
      <c r="S56" s="340"/>
      <c r="T56" s="340"/>
      <c r="U56" s="340"/>
      <c r="V56" s="340"/>
      <c r="W56" s="340"/>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c r="AT56" s="340"/>
      <c r="AU56" s="340"/>
      <c r="AV56" s="340"/>
      <c r="AW56" s="340"/>
      <c r="AX56" s="340"/>
      <c r="AY56" s="340"/>
      <c r="AZ56" s="340"/>
      <c r="BA56" s="340"/>
      <c r="BB56" s="340"/>
      <c r="BC56" s="340"/>
      <c r="BD56" s="340"/>
      <c r="BE56" s="340"/>
      <c r="BF56" s="340"/>
      <c r="BG56" s="340"/>
      <c r="BH56" s="340"/>
      <c r="BI56" s="340"/>
      <c r="BJ56" s="340"/>
      <c r="BK56" s="340"/>
      <c r="BL56" s="340"/>
      <c r="BM56" s="340"/>
      <c r="BN56" s="340"/>
      <c r="BO56" s="340"/>
      <c r="BP56" s="340"/>
      <c r="BQ56" s="340">
        <v>0</v>
      </c>
      <c r="BR56" s="340">
        <v>0</v>
      </c>
      <c r="BS56" s="340">
        <v>0</v>
      </c>
      <c r="BT56" s="340">
        <v>0</v>
      </c>
      <c r="BU56" s="340">
        <v>0</v>
      </c>
      <c r="BV56" s="340">
        <v>1</v>
      </c>
      <c r="BW56" s="340">
        <v>0</v>
      </c>
      <c r="BX56" s="340">
        <v>1</v>
      </c>
      <c r="BY56" s="340">
        <v>1</v>
      </c>
      <c r="BZ56" s="340">
        <v>1</v>
      </c>
      <c r="CA56" s="340">
        <v>1</v>
      </c>
      <c r="CB56" s="340">
        <v>1</v>
      </c>
      <c r="CC56" s="341">
        <v>1</v>
      </c>
    </row>
    <row r="57" spans="1:81" x14ac:dyDescent="0.4">
      <c r="A57" s="336"/>
      <c r="B57" s="339" t="s">
        <v>358</v>
      </c>
      <c r="C57" s="272"/>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c r="BM57" s="340"/>
      <c r="BN57" s="340"/>
      <c r="BO57" s="340"/>
      <c r="BP57" s="340"/>
      <c r="BQ57" s="340">
        <v>20</v>
      </c>
      <c r="BR57" s="340">
        <v>19</v>
      </c>
      <c r="BS57" s="340">
        <v>18</v>
      </c>
      <c r="BT57" s="340">
        <v>17</v>
      </c>
      <c r="BU57" s="340">
        <v>14</v>
      </c>
      <c r="BV57" s="340">
        <v>11</v>
      </c>
      <c r="BW57" s="340">
        <v>9</v>
      </c>
      <c r="BX57" s="340">
        <v>6</v>
      </c>
      <c r="BY57" s="340">
        <v>5</v>
      </c>
      <c r="BZ57" s="340">
        <v>3</v>
      </c>
      <c r="CA57" s="340">
        <v>1</v>
      </c>
      <c r="CB57" s="340">
        <v>1</v>
      </c>
      <c r="CC57" s="341">
        <v>1</v>
      </c>
    </row>
    <row r="58" spans="1:81" x14ac:dyDescent="0.4">
      <c r="A58" s="336"/>
      <c r="B58" s="339" t="s">
        <v>359</v>
      </c>
      <c r="C58" s="272"/>
      <c r="D58" s="340"/>
      <c r="E58" s="340"/>
      <c r="F58" s="340"/>
      <c r="G58" s="340"/>
      <c r="H58" s="340"/>
      <c r="I58" s="340"/>
      <c r="J58" s="340"/>
      <c r="K58" s="340"/>
      <c r="L58" s="340"/>
      <c r="M58" s="340"/>
      <c r="N58" s="340"/>
      <c r="O58" s="340"/>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0"/>
      <c r="BD58" s="340"/>
      <c r="BE58" s="340"/>
      <c r="BF58" s="340"/>
      <c r="BG58" s="340"/>
      <c r="BH58" s="340"/>
      <c r="BI58" s="340"/>
      <c r="BJ58" s="340"/>
      <c r="BK58" s="340"/>
      <c r="BL58" s="340"/>
      <c r="BM58" s="340"/>
      <c r="BN58" s="340"/>
      <c r="BO58" s="340"/>
      <c r="BP58" s="340"/>
      <c r="BQ58" s="340">
        <v>10</v>
      </c>
      <c r="BR58" s="340">
        <v>10</v>
      </c>
      <c r="BS58" s="340">
        <v>10</v>
      </c>
      <c r="BT58" s="340">
        <v>10</v>
      </c>
      <c r="BU58" s="340">
        <v>9</v>
      </c>
      <c r="BV58" s="340">
        <v>8</v>
      </c>
      <c r="BW58" s="340">
        <v>7</v>
      </c>
      <c r="BX58" s="340">
        <v>6</v>
      </c>
      <c r="BY58" s="340">
        <v>5</v>
      </c>
      <c r="BZ58" s="340">
        <v>5</v>
      </c>
      <c r="CA58" s="340">
        <v>4</v>
      </c>
      <c r="CB58" s="340">
        <v>4</v>
      </c>
      <c r="CC58" s="341">
        <v>4</v>
      </c>
    </row>
    <row r="59" spans="1:81" ht="25.5" customHeight="1" x14ac:dyDescent="0.4">
      <c r="A59" s="336"/>
      <c r="B59" s="350" t="s">
        <v>589</v>
      </c>
      <c r="C59" s="272"/>
      <c r="D59" s="340"/>
      <c r="E59" s="340"/>
      <c r="F59" s="340"/>
      <c r="G59" s="340"/>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c r="AM59" s="340"/>
      <c r="AN59" s="340"/>
      <c r="AO59" s="340"/>
      <c r="AP59" s="340"/>
      <c r="AQ59" s="340"/>
      <c r="AR59" s="340"/>
      <c r="AS59" s="340"/>
      <c r="AT59" s="340"/>
      <c r="AU59" s="340"/>
      <c r="AV59" s="340"/>
      <c r="AW59" s="340"/>
      <c r="AX59" s="340"/>
      <c r="AY59" s="340"/>
      <c r="AZ59" s="340"/>
      <c r="BA59" s="340"/>
      <c r="BB59" s="340"/>
      <c r="BC59" s="340"/>
      <c r="BD59" s="340"/>
      <c r="BE59" s="340"/>
      <c r="BF59" s="340"/>
      <c r="BG59" s="340">
        <v>2</v>
      </c>
      <c r="BH59" s="340">
        <v>3</v>
      </c>
      <c r="BI59" s="340">
        <v>3</v>
      </c>
      <c r="BJ59" s="340">
        <v>3</v>
      </c>
      <c r="BK59" s="340">
        <v>4</v>
      </c>
      <c r="BL59" s="340">
        <v>3</v>
      </c>
      <c r="BM59" s="340">
        <v>3</v>
      </c>
      <c r="BN59" s="340">
        <v>4</v>
      </c>
      <c r="BO59" s="340">
        <v>4</v>
      </c>
      <c r="BP59" s="340">
        <v>4</v>
      </c>
      <c r="BQ59" s="340">
        <v>4</v>
      </c>
      <c r="BR59" s="340">
        <v>4</v>
      </c>
      <c r="BS59" s="340">
        <v>4</v>
      </c>
      <c r="BT59" s="340">
        <v>4</v>
      </c>
      <c r="BU59" s="340">
        <v>3</v>
      </c>
      <c r="BV59" s="340">
        <v>3</v>
      </c>
      <c r="BW59" s="340">
        <v>3</v>
      </c>
      <c r="BX59" s="340">
        <v>2</v>
      </c>
      <c r="BY59" s="340">
        <v>2</v>
      </c>
      <c r="BZ59" s="340">
        <v>2</v>
      </c>
      <c r="CA59" s="340">
        <v>2</v>
      </c>
      <c r="CB59" s="340">
        <v>2</v>
      </c>
      <c r="CC59" s="341">
        <v>2</v>
      </c>
    </row>
    <row r="60" spans="1:81" ht="24" customHeight="1" x14ac:dyDescent="0.4">
      <c r="B60" s="294" t="s">
        <v>255</v>
      </c>
      <c r="C60" s="272"/>
      <c r="D60" s="337">
        <v>0</v>
      </c>
      <c r="E60" s="337">
        <v>0</v>
      </c>
      <c r="F60" s="337">
        <v>0</v>
      </c>
      <c r="G60" s="337">
        <v>0</v>
      </c>
      <c r="H60" s="337">
        <v>0</v>
      </c>
      <c r="I60" s="337">
        <v>0</v>
      </c>
      <c r="J60" s="337">
        <v>0</v>
      </c>
      <c r="K60" s="337">
        <v>0</v>
      </c>
      <c r="L60" s="337">
        <v>0</v>
      </c>
      <c r="M60" s="337">
        <v>0</v>
      </c>
      <c r="N60" s="337">
        <v>0</v>
      </c>
      <c r="O60" s="337">
        <v>0</v>
      </c>
      <c r="P60" s="337">
        <v>0</v>
      </c>
      <c r="Q60" s="337">
        <v>0</v>
      </c>
      <c r="R60" s="337">
        <v>0</v>
      </c>
      <c r="S60" s="337">
        <v>0</v>
      </c>
      <c r="T60" s="337">
        <v>0</v>
      </c>
      <c r="U60" s="337">
        <v>0</v>
      </c>
      <c r="V60" s="337">
        <v>0</v>
      </c>
      <c r="W60" s="337">
        <v>0</v>
      </c>
      <c r="X60" s="337">
        <v>0</v>
      </c>
      <c r="Y60" s="337">
        <v>0</v>
      </c>
      <c r="Z60" s="337">
        <v>0</v>
      </c>
      <c r="AA60" s="337">
        <v>0</v>
      </c>
      <c r="AB60" s="337">
        <v>0</v>
      </c>
      <c r="AC60" s="337">
        <v>0</v>
      </c>
      <c r="AD60" s="337">
        <v>0</v>
      </c>
      <c r="AE60" s="337">
        <v>0</v>
      </c>
      <c r="AF60" s="337">
        <v>0</v>
      </c>
      <c r="AG60" s="337">
        <v>0</v>
      </c>
      <c r="AH60" s="337">
        <v>0</v>
      </c>
      <c r="AI60" s="337">
        <v>0</v>
      </c>
      <c r="AJ60" s="337">
        <v>0</v>
      </c>
      <c r="AK60" s="337">
        <v>0</v>
      </c>
      <c r="AL60" s="337">
        <v>0</v>
      </c>
      <c r="AM60" s="337">
        <v>0</v>
      </c>
      <c r="AN60" s="337">
        <v>0</v>
      </c>
      <c r="AO60" s="337">
        <v>0</v>
      </c>
      <c r="AP60" s="337">
        <v>0</v>
      </c>
      <c r="AQ60" s="337">
        <v>0</v>
      </c>
      <c r="AR60" s="337">
        <v>0</v>
      </c>
      <c r="AS60" s="337">
        <v>0</v>
      </c>
      <c r="AT60" s="337">
        <v>0</v>
      </c>
      <c r="AU60" s="337">
        <v>0</v>
      </c>
      <c r="AV60" s="337">
        <v>0</v>
      </c>
      <c r="AW60" s="337">
        <v>0</v>
      </c>
      <c r="AX60" s="337">
        <v>0</v>
      </c>
      <c r="AY60" s="337">
        <v>0</v>
      </c>
      <c r="AZ60" s="337">
        <v>0</v>
      </c>
      <c r="BA60" s="337">
        <v>0</v>
      </c>
      <c r="BB60" s="337">
        <v>0</v>
      </c>
      <c r="BC60" s="337">
        <v>0</v>
      </c>
      <c r="BD60" s="337">
        <v>0</v>
      </c>
      <c r="BE60" s="337">
        <v>0</v>
      </c>
      <c r="BF60" s="337">
        <v>0</v>
      </c>
      <c r="BG60" s="337">
        <v>0</v>
      </c>
      <c r="BH60" s="337">
        <v>0</v>
      </c>
      <c r="BI60" s="337">
        <v>0</v>
      </c>
      <c r="BJ60" s="337">
        <v>0</v>
      </c>
      <c r="BK60" s="337">
        <v>0</v>
      </c>
      <c r="BL60" s="337">
        <v>0</v>
      </c>
      <c r="BM60" s="337">
        <v>0</v>
      </c>
      <c r="BN60" s="337">
        <v>0</v>
      </c>
      <c r="BO60" s="337">
        <v>0</v>
      </c>
      <c r="BP60" s="337">
        <v>0</v>
      </c>
      <c r="BQ60" s="337">
        <v>13</v>
      </c>
      <c r="BR60" s="337">
        <v>200</v>
      </c>
      <c r="BS60" s="337">
        <v>594</v>
      </c>
      <c r="BT60" s="337">
        <v>1056</v>
      </c>
      <c r="BU60" s="337">
        <v>1557</v>
      </c>
      <c r="BV60" s="337">
        <v>1917</v>
      </c>
      <c r="BW60" s="337">
        <v>2211</v>
      </c>
      <c r="BX60" s="337">
        <v>2212</v>
      </c>
      <c r="BY60" s="337">
        <v>2405</v>
      </c>
      <c r="BZ60" s="337">
        <v>2652</v>
      </c>
      <c r="CA60" s="337">
        <v>2866</v>
      </c>
      <c r="CB60" s="337">
        <v>3028</v>
      </c>
      <c r="CC60" s="338">
        <v>3238</v>
      </c>
    </row>
    <row r="61" spans="1:81" x14ac:dyDescent="0.4">
      <c r="B61" s="339" t="s">
        <v>306</v>
      </c>
      <c r="C61" s="272"/>
      <c r="D61" s="340">
        <v>0</v>
      </c>
      <c r="E61" s="340">
        <v>0</v>
      </c>
      <c r="F61" s="340">
        <v>0</v>
      </c>
      <c r="G61" s="340">
        <v>0</v>
      </c>
      <c r="H61" s="340">
        <v>0</v>
      </c>
      <c r="I61" s="340">
        <v>0</v>
      </c>
      <c r="J61" s="340">
        <v>0</v>
      </c>
      <c r="K61" s="340">
        <v>0</v>
      </c>
      <c r="L61" s="340">
        <v>0</v>
      </c>
      <c r="M61" s="340">
        <v>0</v>
      </c>
      <c r="N61" s="340">
        <v>0</v>
      </c>
      <c r="O61" s="340">
        <v>0</v>
      </c>
      <c r="P61" s="340">
        <v>0</v>
      </c>
      <c r="Q61" s="340">
        <v>0</v>
      </c>
      <c r="R61" s="340">
        <v>0</v>
      </c>
      <c r="S61" s="340">
        <v>0</v>
      </c>
      <c r="T61" s="340">
        <v>0</v>
      </c>
      <c r="U61" s="340">
        <v>0</v>
      </c>
      <c r="V61" s="340">
        <v>0</v>
      </c>
      <c r="W61" s="340">
        <v>0</v>
      </c>
      <c r="X61" s="340">
        <v>0</v>
      </c>
      <c r="Y61" s="340">
        <v>0</v>
      </c>
      <c r="Z61" s="340">
        <v>0</v>
      </c>
      <c r="AA61" s="340">
        <v>0</v>
      </c>
      <c r="AB61" s="340">
        <v>0</v>
      </c>
      <c r="AC61" s="340">
        <v>0</v>
      </c>
      <c r="AD61" s="340">
        <v>0</v>
      </c>
      <c r="AE61" s="340">
        <v>0</v>
      </c>
      <c r="AF61" s="340">
        <v>0</v>
      </c>
      <c r="AG61" s="340">
        <v>0</v>
      </c>
      <c r="AH61" s="340">
        <v>0</v>
      </c>
      <c r="AI61" s="340">
        <v>0</v>
      </c>
      <c r="AJ61" s="340">
        <v>0</v>
      </c>
      <c r="AK61" s="340">
        <v>0</v>
      </c>
      <c r="AL61" s="340">
        <v>0</v>
      </c>
      <c r="AM61" s="340">
        <v>0</v>
      </c>
      <c r="AN61" s="340">
        <v>0</v>
      </c>
      <c r="AO61" s="340">
        <v>0</v>
      </c>
      <c r="AP61" s="340">
        <v>0</v>
      </c>
      <c r="AQ61" s="340">
        <v>0</v>
      </c>
      <c r="AR61" s="340">
        <v>0</v>
      </c>
      <c r="AS61" s="340">
        <v>0</v>
      </c>
      <c r="AT61" s="340">
        <v>0</v>
      </c>
      <c r="AU61" s="340">
        <v>0</v>
      </c>
      <c r="AV61" s="340">
        <v>0</v>
      </c>
      <c r="AW61" s="340">
        <v>0</v>
      </c>
      <c r="AX61" s="340">
        <v>0</v>
      </c>
      <c r="AY61" s="340">
        <v>0</v>
      </c>
      <c r="AZ61" s="340">
        <v>0</v>
      </c>
      <c r="BA61" s="340">
        <v>0</v>
      </c>
      <c r="BB61" s="340">
        <v>0</v>
      </c>
      <c r="BC61" s="340">
        <v>0</v>
      </c>
      <c r="BD61" s="340">
        <v>0</v>
      </c>
      <c r="BE61" s="340">
        <v>0</v>
      </c>
      <c r="BF61" s="340">
        <v>0</v>
      </c>
      <c r="BG61" s="340">
        <v>0</v>
      </c>
      <c r="BH61" s="340">
        <v>0</v>
      </c>
      <c r="BI61" s="340">
        <v>0</v>
      </c>
      <c r="BJ61" s="340">
        <v>0</v>
      </c>
      <c r="BK61" s="340">
        <v>0</v>
      </c>
      <c r="BL61" s="340">
        <v>0</v>
      </c>
      <c r="BM61" s="340">
        <v>0</v>
      </c>
      <c r="BN61" s="340">
        <v>0</v>
      </c>
      <c r="BO61" s="340">
        <v>0</v>
      </c>
      <c r="BP61" s="340">
        <v>0</v>
      </c>
      <c r="BQ61" s="340">
        <v>13</v>
      </c>
      <c r="BR61" s="340">
        <v>198</v>
      </c>
      <c r="BS61" s="340">
        <v>588</v>
      </c>
      <c r="BT61" s="340">
        <v>1045</v>
      </c>
      <c r="BU61" s="340">
        <v>1540</v>
      </c>
      <c r="BV61" s="340">
        <v>1896</v>
      </c>
      <c r="BW61" s="340">
        <v>2187</v>
      </c>
      <c r="BX61" s="340">
        <v>2185</v>
      </c>
      <c r="BY61" s="340">
        <v>2375</v>
      </c>
      <c r="BZ61" s="340">
        <v>2619</v>
      </c>
      <c r="CA61" s="340">
        <v>2829</v>
      </c>
      <c r="CB61" s="340">
        <v>2990</v>
      </c>
      <c r="CC61" s="341">
        <v>3198</v>
      </c>
    </row>
    <row r="62" spans="1:81" x14ac:dyDescent="0.4">
      <c r="B62" s="339" t="s">
        <v>358</v>
      </c>
      <c r="C62" s="272"/>
      <c r="D62" s="340">
        <v>0</v>
      </c>
      <c r="E62" s="340">
        <v>0</v>
      </c>
      <c r="F62" s="340">
        <v>0</v>
      </c>
      <c r="G62" s="340">
        <v>0</v>
      </c>
      <c r="H62" s="340">
        <v>0</v>
      </c>
      <c r="I62" s="340">
        <v>0</v>
      </c>
      <c r="J62" s="340">
        <v>0</v>
      </c>
      <c r="K62" s="340">
        <v>0</v>
      </c>
      <c r="L62" s="340">
        <v>0</v>
      </c>
      <c r="M62" s="340">
        <v>0</v>
      </c>
      <c r="N62" s="340">
        <v>0</v>
      </c>
      <c r="O62" s="340">
        <v>0</v>
      </c>
      <c r="P62" s="340">
        <v>0</v>
      </c>
      <c r="Q62" s="340">
        <v>0</v>
      </c>
      <c r="R62" s="340">
        <v>0</v>
      </c>
      <c r="S62" s="340">
        <v>0</v>
      </c>
      <c r="T62" s="340">
        <v>0</v>
      </c>
      <c r="U62" s="340">
        <v>0</v>
      </c>
      <c r="V62" s="340">
        <v>0</v>
      </c>
      <c r="W62" s="340">
        <v>0</v>
      </c>
      <c r="X62" s="340">
        <v>0</v>
      </c>
      <c r="Y62" s="340">
        <v>0</v>
      </c>
      <c r="Z62" s="340">
        <v>0</v>
      </c>
      <c r="AA62" s="340">
        <v>0</v>
      </c>
      <c r="AB62" s="340">
        <v>0</v>
      </c>
      <c r="AC62" s="340">
        <v>0</v>
      </c>
      <c r="AD62" s="340">
        <v>0</v>
      </c>
      <c r="AE62" s="340">
        <v>0</v>
      </c>
      <c r="AF62" s="340">
        <v>0</v>
      </c>
      <c r="AG62" s="340">
        <v>0</v>
      </c>
      <c r="AH62" s="340">
        <v>0</v>
      </c>
      <c r="AI62" s="340">
        <v>0</v>
      </c>
      <c r="AJ62" s="340">
        <v>0</v>
      </c>
      <c r="AK62" s="340">
        <v>0</v>
      </c>
      <c r="AL62" s="340">
        <v>0</v>
      </c>
      <c r="AM62" s="340">
        <v>0</v>
      </c>
      <c r="AN62" s="340">
        <v>0</v>
      </c>
      <c r="AO62" s="340">
        <v>0</v>
      </c>
      <c r="AP62" s="340">
        <v>0</v>
      </c>
      <c r="AQ62" s="340">
        <v>0</v>
      </c>
      <c r="AR62" s="340">
        <v>0</v>
      </c>
      <c r="AS62" s="340">
        <v>0</v>
      </c>
      <c r="AT62" s="340">
        <v>0</v>
      </c>
      <c r="AU62" s="340">
        <v>0</v>
      </c>
      <c r="AV62" s="340">
        <v>0</v>
      </c>
      <c r="AW62" s="340">
        <v>0</v>
      </c>
      <c r="AX62" s="340">
        <v>0</v>
      </c>
      <c r="AY62" s="340">
        <v>0</v>
      </c>
      <c r="AZ62" s="340">
        <v>0</v>
      </c>
      <c r="BA62" s="340">
        <v>0</v>
      </c>
      <c r="BB62" s="340">
        <v>0</v>
      </c>
      <c r="BC62" s="340">
        <v>0</v>
      </c>
      <c r="BD62" s="340">
        <v>0</v>
      </c>
      <c r="BE62" s="340">
        <v>0</v>
      </c>
      <c r="BF62" s="340">
        <v>0</v>
      </c>
      <c r="BG62" s="340">
        <v>0</v>
      </c>
      <c r="BH62" s="340">
        <v>0</v>
      </c>
      <c r="BI62" s="340">
        <v>0</v>
      </c>
      <c r="BJ62" s="340">
        <v>0</v>
      </c>
      <c r="BK62" s="340">
        <v>0</v>
      </c>
      <c r="BL62" s="340">
        <v>0</v>
      </c>
      <c r="BM62" s="340">
        <v>0</v>
      </c>
      <c r="BN62" s="340">
        <v>0</v>
      </c>
      <c r="BO62" s="340">
        <v>0</v>
      </c>
      <c r="BP62" s="340">
        <v>0</v>
      </c>
      <c r="BQ62" s="340">
        <v>12</v>
      </c>
      <c r="BR62" s="340">
        <v>182</v>
      </c>
      <c r="BS62" s="340">
        <v>563</v>
      </c>
      <c r="BT62" s="340">
        <v>958</v>
      </c>
      <c r="BU62" s="340">
        <v>1378</v>
      </c>
      <c r="BV62" s="340">
        <v>1697</v>
      </c>
      <c r="BW62" s="340">
        <v>1914</v>
      </c>
      <c r="BX62" s="340">
        <v>1902</v>
      </c>
      <c r="BY62" s="340">
        <v>2053</v>
      </c>
      <c r="BZ62" s="340">
        <v>2252</v>
      </c>
      <c r="CA62" s="340">
        <v>2423</v>
      </c>
      <c r="CB62" s="340">
        <v>2561</v>
      </c>
      <c r="CC62" s="341">
        <v>2739</v>
      </c>
    </row>
    <row r="63" spans="1:81" x14ac:dyDescent="0.4">
      <c r="B63" s="339" t="s">
        <v>359</v>
      </c>
      <c r="C63" s="272"/>
      <c r="D63" s="340">
        <v>0</v>
      </c>
      <c r="E63" s="340">
        <v>0</v>
      </c>
      <c r="F63" s="340">
        <v>0</v>
      </c>
      <c r="G63" s="340">
        <v>0</v>
      </c>
      <c r="H63" s="340">
        <v>0</v>
      </c>
      <c r="I63" s="340">
        <v>0</v>
      </c>
      <c r="J63" s="340">
        <v>0</v>
      </c>
      <c r="K63" s="340">
        <v>0</v>
      </c>
      <c r="L63" s="340">
        <v>0</v>
      </c>
      <c r="M63" s="340">
        <v>0</v>
      </c>
      <c r="N63" s="340">
        <v>0</v>
      </c>
      <c r="O63" s="340">
        <v>0</v>
      </c>
      <c r="P63" s="340">
        <v>0</v>
      </c>
      <c r="Q63" s="340">
        <v>0</v>
      </c>
      <c r="R63" s="340">
        <v>0</v>
      </c>
      <c r="S63" s="340">
        <v>0</v>
      </c>
      <c r="T63" s="340">
        <v>0</v>
      </c>
      <c r="U63" s="340">
        <v>0</v>
      </c>
      <c r="V63" s="340">
        <v>0</v>
      </c>
      <c r="W63" s="340">
        <v>0</v>
      </c>
      <c r="X63" s="340">
        <v>0</v>
      </c>
      <c r="Y63" s="340">
        <v>0</v>
      </c>
      <c r="Z63" s="340">
        <v>0</v>
      </c>
      <c r="AA63" s="340">
        <v>0</v>
      </c>
      <c r="AB63" s="340">
        <v>0</v>
      </c>
      <c r="AC63" s="340">
        <v>0</v>
      </c>
      <c r="AD63" s="340">
        <v>0</v>
      </c>
      <c r="AE63" s="340">
        <v>0</v>
      </c>
      <c r="AF63" s="340">
        <v>0</v>
      </c>
      <c r="AG63" s="340">
        <v>0</v>
      </c>
      <c r="AH63" s="340">
        <v>0</v>
      </c>
      <c r="AI63" s="340">
        <v>0</v>
      </c>
      <c r="AJ63" s="340">
        <v>0</v>
      </c>
      <c r="AK63" s="340">
        <v>0</v>
      </c>
      <c r="AL63" s="340">
        <v>0</v>
      </c>
      <c r="AM63" s="340">
        <v>0</v>
      </c>
      <c r="AN63" s="340">
        <v>0</v>
      </c>
      <c r="AO63" s="340">
        <v>0</v>
      </c>
      <c r="AP63" s="340">
        <v>0</v>
      </c>
      <c r="AQ63" s="340">
        <v>0</v>
      </c>
      <c r="AR63" s="340">
        <v>0</v>
      </c>
      <c r="AS63" s="340">
        <v>0</v>
      </c>
      <c r="AT63" s="340">
        <v>0</v>
      </c>
      <c r="AU63" s="340">
        <v>0</v>
      </c>
      <c r="AV63" s="340">
        <v>0</v>
      </c>
      <c r="AW63" s="340">
        <v>0</v>
      </c>
      <c r="AX63" s="340">
        <v>0</v>
      </c>
      <c r="AY63" s="340">
        <v>0</v>
      </c>
      <c r="AZ63" s="340">
        <v>0</v>
      </c>
      <c r="BA63" s="340">
        <v>0</v>
      </c>
      <c r="BB63" s="340">
        <v>0</v>
      </c>
      <c r="BC63" s="340">
        <v>0</v>
      </c>
      <c r="BD63" s="340">
        <v>0</v>
      </c>
      <c r="BE63" s="340">
        <v>0</v>
      </c>
      <c r="BF63" s="340">
        <v>0</v>
      </c>
      <c r="BG63" s="340">
        <v>0</v>
      </c>
      <c r="BH63" s="340">
        <v>0</v>
      </c>
      <c r="BI63" s="340">
        <v>0</v>
      </c>
      <c r="BJ63" s="340">
        <v>0</v>
      </c>
      <c r="BK63" s="340">
        <v>0</v>
      </c>
      <c r="BL63" s="340">
        <v>0</v>
      </c>
      <c r="BM63" s="340">
        <v>0</v>
      </c>
      <c r="BN63" s="340">
        <v>0</v>
      </c>
      <c r="BO63" s="340">
        <v>0</v>
      </c>
      <c r="BP63" s="340">
        <v>0</v>
      </c>
      <c r="BQ63" s="340">
        <v>1</v>
      </c>
      <c r="BR63" s="340">
        <v>16</v>
      </c>
      <c r="BS63" s="340">
        <v>24</v>
      </c>
      <c r="BT63" s="340">
        <v>87</v>
      </c>
      <c r="BU63" s="340">
        <v>162</v>
      </c>
      <c r="BV63" s="340">
        <v>199</v>
      </c>
      <c r="BW63" s="340">
        <v>274</v>
      </c>
      <c r="BX63" s="340">
        <v>283</v>
      </c>
      <c r="BY63" s="340">
        <v>322</v>
      </c>
      <c r="BZ63" s="340">
        <v>367</v>
      </c>
      <c r="CA63" s="340">
        <v>406</v>
      </c>
      <c r="CB63" s="340">
        <v>429</v>
      </c>
      <c r="CC63" s="341">
        <v>459</v>
      </c>
    </row>
    <row r="64" spans="1:81" x14ac:dyDescent="0.4">
      <c r="B64" s="339" t="s">
        <v>307</v>
      </c>
      <c r="C64" s="272"/>
      <c r="D64" s="340">
        <v>0</v>
      </c>
      <c r="E64" s="340">
        <v>0</v>
      </c>
      <c r="F64" s="340">
        <v>0</v>
      </c>
      <c r="G64" s="340">
        <v>0</v>
      </c>
      <c r="H64" s="340">
        <v>0</v>
      </c>
      <c r="I64" s="340">
        <v>0</v>
      </c>
      <c r="J64" s="340">
        <v>0</v>
      </c>
      <c r="K64" s="340">
        <v>0</v>
      </c>
      <c r="L64" s="340">
        <v>0</v>
      </c>
      <c r="M64" s="340">
        <v>0</v>
      </c>
      <c r="N64" s="340">
        <v>0</v>
      </c>
      <c r="O64" s="340">
        <v>0</v>
      </c>
      <c r="P64" s="340">
        <v>0</v>
      </c>
      <c r="Q64" s="340">
        <v>0</v>
      </c>
      <c r="R64" s="340">
        <v>0</v>
      </c>
      <c r="S64" s="340">
        <v>0</v>
      </c>
      <c r="T64" s="340">
        <v>0</v>
      </c>
      <c r="U64" s="340">
        <v>0</v>
      </c>
      <c r="V64" s="340">
        <v>0</v>
      </c>
      <c r="W64" s="340">
        <v>0</v>
      </c>
      <c r="X64" s="340">
        <v>0</v>
      </c>
      <c r="Y64" s="340">
        <v>0</v>
      </c>
      <c r="Z64" s="340">
        <v>0</v>
      </c>
      <c r="AA64" s="340">
        <v>0</v>
      </c>
      <c r="AB64" s="340">
        <v>0</v>
      </c>
      <c r="AC64" s="340">
        <v>0</v>
      </c>
      <c r="AD64" s="340">
        <v>0</v>
      </c>
      <c r="AE64" s="340">
        <v>0</v>
      </c>
      <c r="AF64" s="340">
        <v>0</v>
      </c>
      <c r="AG64" s="340">
        <v>0</v>
      </c>
      <c r="AH64" s="340">
        <v>0</v>
      </c>
      <c r="AI64" s="340">
        <v>0</v>
      </c>
      <c r="AJ64" s="340">
        <v>0</v>
      </c>
      <c r="AK64" s="340">
        <v>0</v>
      </c>
      <c r="AL64" s="340">
        <v>0</v>
      </c>
      <c r="AM64" s="340">
        <v>0</v>
      </c>
      <c r="AN64" s="340">
        <v>0</v>
      </c>
      <c r="AO64" s="340">
        <v>0</v>
      </c>
      <c r="AP64" s="340">
        <v>0</v>
      </c>
      <c r="AQ64" s="340">
        <v>0</v>
      </c>
      <c r="AR64" s="340">
        <v>0</v>
      </c>
      <c r="AS64" s="340">
        <v>0</v>
      </c>
      <c r="AT64" s="340">
        <v>0</v>
      </c>
      <c r="AU64" s="340">
        <v>0</v>
      </c>
      <c r="AV64" s="340">
        <v>0</v>
      </c>
      <c r="AW64" s="340">
        <v>0</v>
      </c>
      <c r="AX64" s="340">
        <v>0</v>
      </c>
      <c r="AY64" s="340">
        <v>0</v>
      </c>
      <c r="AZ64" s="340">
        <v>0</v>
      </c>
      <c r="BA64" s="340">
        <v>0</v>
      </c>
      <c r="BB64" s="340">
        <v>0</v>
      </c>
      <c r="BC64" s="340">
        <v>0</v>
      </c>
      <c r="BD64" s="340">
        <v>0</v>
      </c>
      <c r="BE64" s="340">
        <v>0</v>
      </c>
      <c r="BF64" s="340">
        <v>0</v>
      </c>
      <c r="BG64" s="340">
        <v>0</v>
      </c>
      <c r="BH64" s="340">
        <v>0</v>
      </c>
      <c r="BI64" s="340">
        <v>0</v>
      </c>
      <c r="BJ64" s="340">
        <v>0</v>
      </c>
      <c r="BK64" s="340">
        <v>0</v>
      </c>
      <c r="BL64" s="340">
        <v>0</v>
      </c>
      <c r="BM64" s="340">
        <v>0</v>
      </c>
      <c r="BN64" s="340">
        <v>0</v>
      </c>
      <c r="BO64" s="340">
        <v>0</v>
      </c>
      <c r="BP64" s="340">
        <v>0</v>
      </c>
      <c r="BQ64" s="340">
        <v>0</v>
      </c>
      <c r="BR64" s="340">
        <v>2</v>
      </c>
      <c r="BS64" s="340">
        <v>6</v>
      </c>
      <c r="BT64" s="340">
        <v>12</v>
      </c>
      <c r="BU64" s="340">
        <v>17</v>
      </c>
      <c r="BV64" s="340">
        <v>21</v>
      </c>
      <c r="BW64" s="340">
        <v>24</v>
      </c>
      <c r="BX64" s="340">
        <v>27</v>
      </c>
      <c r="BY64" s="340">
        <v>29</v>
      </c>
      <c r="BZ64" s="340">
        <v>33</v>
      </c>
      <c r="CA64" s="340">
        <v>36</v>
      </c>
      <c r="CB64" s="340">
        <v>38</v>
      </c>
      <c r="CC64" s="341">
        <v>40</v>
      </c>
    </row>
    <row r="65" spans="1:81" x14ac:dyDescent="0.4">
      <c r="A65" s="336"/>
      <c r="B65" s="339" t="s">
        <v>358</v>
      </c>
      <c r="C65" s="272"/>
      <c r="D65" s="340"/>
      <c r="E65" s="340"/>
      <c r="F65" s="340"/>
      <c r="G65" s="34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c r="AM65" s="340"/>
      <c r="AN65" s="340"/>
      <c r="AO65" s="340"/>
      <c r="AP65" s="340"/>
      <c r="AQ65" s="340"/>
      <c r="AR65" s="340"/>
      <c r="AS65" s="340"/>
      <c r="AT65" s="340"/>
      <c r="AU65" s="340"/>
      <c r="AV65" s="340"/>
      <c r="AW65" s="340"/>
      <c r="AX65" s="340"/>
      <c r="AY65" s="340"/>
      <c r="AZ65" s="340"/>
      <c r="BA65" s="340"/>
      <c r="BB65" s="340"/>
      <c r="BC65" s="340"/>
      <c r="BD65" s="340"/>
      <c r="BE65" s="340"/>
      <c r="BF65" s="340"/>
      <c r="BG65" s="340"/>
      <c r="BH65" s="340"/>
      <c r="BI65" s="340"/>
      <c r="BJ65" s="340"/>
      <c r="BK65" s="340"/>
      <c r="BL65" s="340"/>
      <c r="BM65" s="340"/>
      <c r="BN65" s="340"/>
      <c r="BO65" s="340"/>
      <c r="BP65" s="340"/>
      <c r="BQ65" s="340">
        <v>0</v>
      </c>
      <c r="BR65" s="340">
        <v>2</v>
      </c>
      <c r="BS65" s="340">
        <v>6</v>
      </c>
      <c r="BT65" s="340">
        <v>11</v>
      </c>
      <c r="BU65" s="340">
        <v>15</v>
      </c>
      <c r="BV65" s="340">
        <v>19</v>
      </c>
      <c r="BW65" s="340">
        <v>21</v>
      </c>
      <c r="BX65" s="340">
        <v>23</v>
      </c>
      <c r="BY65" s="340">
        <v>25</v>
      </c>
      <c r="BZ65" s="340">
        <v>28</v>
      </c>
      <c r="CA65" s="340">
        <v>31</v>
      </c>
      <c r="CB65" s="340">
        <v>32</v>
      </c>
      <c r="CC65" s="341">
        <v>34</v>
      </c>
    </row>
    <row r="66" spans="1:81" x14ac:dyDescent="0.4">
      <c r="A66" s="336"/>
      <c r="B66" s="339" t="s">
        <v>359</v>
      </c>
      <c r="C66" s="272"/>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0"/>
      <c r="BA66" s="340"/>
      <c r="BB66" s="340"/>
      <c r="BC66" s="340"/>
      <c r="BD66" s="340"/>
      <c r="BE66" s="340"/>
      <c r="BF66" s="340"/>
      <c r="BG66" s="340"/>
      <c r="BH66" s="340"/>
      <c r="BI66" s="340"/>
      <c r="BJ66" s="340"/>
      <c r="BK66" s="340"/>
      <c r="BL66" s="340"/>
      <c r="BM66" s="340"/>
      <c r="BN66" s="340"/>
      <c r="BO66" s="340"/>
      <c r="BP66" s="340"/>
      <c r="BQ66" s="340">
        <v>0</v>
      </c>
      <c r="BR66" s="340">
        <v>0</v>
      </c>
      <c r="BS66" s="340">
        <v>0</v>
      </c>
      <c r="BT66" s="340">
        <v>1</v>
      </c>
      <c r="BU66" s="340">
        <v>2</v>
      </c>
      <c r="BV66" s="340">
        <v>2</v>
      </c>
      <c r="BW66" s="340">
        <v>3</v>
      </c>
      <c r="BX66" s="340">
        <v>4</v>
      </c>
      <c r="BY66" s="340">
        <v>4</v>
      </c>
      <c r="BZ66" s="340">
        <v>5</v>
      </c>
      <c r="CA66" s="340">
        <v>6</v>
      </c>
      <c r="CB66" s="340">
        <v>6</v>
      </c>
      <c r="CC66" s="341">
        <v>6</v>
      </c>
    </row>
    <row r="67" spans="1:81" ht="27" customHeight="1" x14ac:dyDescent="0.4">
      <c r="A67" s="336"/>
      <c r="B67" s="350" t="s">
        <v>589</v>
      </c>
      <c r="C67" s="272"/>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0"/>
      <c r="BB67" s="340"/>
      <c r="BC67" s="340"/>
      <c r="BD67" s="340"/>
      <c r="BE67" s="340"/>
      <c r="BF67" s="340"/>
      <c r="BG67" s="340"/>
      <c r="BH67" s="340"/>
      <c r="BI67" s="340"/>
      <c r="BJ67" s="340"/>
      <c r="BK67" s="340"/>
      <c r="BL67" s="340"/>
      <c r="BM67" s="340"/>
      <c r="BN67" s="340"/>
      <c r="BO67" s="340"/>
      <c r="BP67" s="340"/>
      <c r="BQ67" s="340">
        <v>0</v>
      </c>
      <c r="BR67" s="340">
        <v>1</v>
      </c>
      <c r="BS67" s="340">
        <v>2</v>
      </c>
      <c r="BT67" s="340">
        <v>4</v>
      </c>
      <c r="BU67" s="340">
        <v>6</v>
      </c>
      <c r="BV67" s="340">
        <v>8</v>
      </c>
      <c r="BW67" s="340">
        <v>9</v>
      </c>
      <c r="BX67" s="340">
        <v>9</v>
      </c>
      <c r="BY67" s="340">
        <v>10</v>
      </c>
      <c r="BZ67" s="340">
        <v>11</v>
      </c>
      <c r="CA67" s="340">
        <v>11</v>
      </c>
      <c r="CB67" s="340">
        <v>12</v>
      </c>
      <c r="CC67" s="341">
        <v>13</v>
      </c>
    </row>
    <row r="68" spans="1:81" ht="25.5" customHeight="1" x14ac:dyDescent="0.4">
      <c r="A68" s="336"/>
      <c r="B68" s="294" t="s">
        <v>213</v>
      </c>
      <c r="C68" s="272"/>
      <c r="D68" s="340"/>
      <c r="E68" s="340"/>
      <c r="F68" s="340"/>
      <c r="G68" s="340"/>
      <c r="H68" s="340"/>
      <c r="I68" s="340"/>
      <c r="J68" s="340"/>
      <c r="K68" s="340"/>
      <c r="L68" s="340"/>
      <c r="M68" s="340"/>
      <c r="N68" s="340"/>
      <c r="O68" s="340"/>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c r="AM68" s="340"/>
      <c r="AN68" s="340"/>
      <c r="AO68" s="340"/>
      <c r="AP68" s="340"/>
      <c r="AQ68" s="340"/>
      <c r="AR68" s="340"/>
      <c r="AS68" s="340"/>
      <c r="AT68" s="340"/>
      <c r="AU68" s="340"/>
      <c r="AV68" s="340"/>
      <c r="AW68" s="340"/>
      <c r="AX68" s="340"/>
      <c r="AY68" s="340"/>
      <c r="AZ68" s="340"/>
      <c r="BA68" s="340"/>
      <c r="BB68" s="340"/>
      <c r="BC68" s="340"/>
      <c r="BD68" s="340"/>
      <c r="BE68" s="340"/>
      <c r="BF68" s="340"/>
      <c r="BG68" s="340"/>
      <c r="BH68" s="340"/>
      <c r="BI68" s="340"/>
      <c r="BJ68" s="340"/>
      <c r="BK68" s="340"/>
      <c r="BL68" s="340"/>
      <c r="BM68" s="340"/>
      <c r="BN68" s="340"/>
      <c r="BO68" s="340"/>
      <c r="BP68" s="340"/>
      <c r="BQ68" s="337">
        <v>1</v>
      </c>
      <c r="BR68" s="337">
        <v>1</v>
      </c>
      <c r="BS68" s="337">
        <v>1</v>
      </c>
      <c r="BT68" s="337">
        <v>1</v>
      </c>
      <c r="BU68" s="337">
        <v>1</v>
      </c>
      <c r="BV68" s="337">
        <v>1</v>
      </c>
      <c r="BW68" s="337">
        <v>1</v>
      </c>
      <c r="BX68" s="337">
        <v>1</v>
      </c>
      <c r="BY68" s="337">
        <v>1</v>
      </c>
      <c r="BZ68" s="337">
        <v>1</v>
      </c>
      <c r="CA68" s="337">
        <v>1</v>
      </c>
      <c r="CB68" s="337">
        <v>1</v>
      </c>
      <c r="CC68" s="338">
        <v>1</v>
      </c>
    </row>
    <row r="69" spans="1:81" s="196" customFormat="1" ht="26.25" customHeight="1" x14ac:dyDescent="0.4">
      <c r="B69" s="294" t="s">
        <v>215</v>
      </c>
      <c r="D69" s="340">
        <v>0</v>
      </c>
      <c r="E69" s="340">
        <v>0</v>
      </c>
      <c r="F69" s="340">
        <v>0</v>
      </c>
      <c r="G69" s="340">
        <v>0</v>
      </c>
      <c r="H69" s="340">
        <v>0</v>
      </c>
      <c r="I69" s="340">
        <v>0</v>
      </c>
      <c r="J69" s="340">
        <v>0</v>
      </c>
      <c r="K69" s="340">
        <v>0</v>
      </c>
      <c r="L69" s="340">
        <v>0</v>
      </c>
      <c r="M69" s="340">
        <v>0</v>
      </c>
      <c r="N69" s="340">
        <v>0</v>
      </c>
      <c r="O69" s="340">
        <v>0</v>
      </c>
      <c r="P69" s="340">
        <v>0</v>
      </c>
      <c r="Q69" s="340">
        <v>0</v>
      </c>
      <c r="R69" s="340">
        <v>0</v>
      </c>
      <c r="S69" s="340">
        <v>0</v>
      </c>
      <c r="T69" s="340">
        <v>0</v>
      </c>
      <c r="U69" s="340">
        <v>0</v>
      </c>
      <c r="V69" s="340">
        <v>0</v>
      </c>
      <c r="W69" s="340">
        <v>0</v>
      </c>
      <c r="X69" s="340">
        <v>0</v>
      </c>
      <c r="Y69" s="340">
        <v>0</v>
      </c>
      <c r="Z69" s="340">
        <v>0</v>
      </c>
      <c r="AA69" s="340">
        <v>0</v>
      </c>
      <c r="AB69" s="340">
        <v>0</v>
      </c>
      <c r="AC69" s="340">
        <v>0</v>
      </c>
      <c r="AD69" s="340">
        <v>0</v>
      </c>
      <c r="AE69" s="340">
        <v>0</v>
      </c>
      <c r="AF69" s="340">
        <v>0</v>
      </c>
      <c r="AG69" s="340">
        <v>0</v>
      </c>
      <c r="AH69" s="340">
        <v>0</v>
      </c>
      <c r="AI69" s="340">
        <v>0</v>
      </c>
      <c r="AJ69" s="340">
        <v>0</v>
      </c>
      <c r="AK69" s="340">
        <v>0</v>
      </c>
      <c r="AL69" s="340">
        <v>0</v>
      </c>
      <c r="AM69" s="340">
        <v>0</v>
      </c>
      <c r="AN69" s="340">
        <v>0</v>
      </c>
      <c r="AO69" s="340">
        <v>0</v>
      </c>
      <c r="AP69" s="340">
        <v>0</v>
      </c>
      <c r="AQ69" s="340">
        <v>0</v>
      </c>
      <c r="AR69" s="340">
        <v>0</v>
      </c>
      <c r="AS69" s="340">
        <v>0</v>
      </c>
      <c r="AT69" s="340">
        <v>0</v>
      </c>
      <c r="AU69" s="340">
        <v>0</v>
      </c>
      <c r="AV69" s="340">
        <v>0</v>
      </c>
      <c r="AW69" s="340">
        <v>0</v>
      </c>
      <c r="AX69" s="340">
        <v>0</v>
      </c>
      <c r="AY69" s="337">
        <v>1268</v>
      </c>
      <c r="AZ69" s="337">
        <v>1298</v>
      </c>
      <c r="BA69" s="337">
        <v>1365</v>
      </c>
      <c r="BB69" s="337">
        <v>1404</v>
      </c>
      <c r="BC69" s="337">
        <v>1434</v>
      </c>
      <c r="BD69" s="337">
        <v>1464</v>
      </c>
      <c r="BE69" s="337">
        <v>1495</v>
      </c>
      <c r="BF69" s="337">
        <v>1510</v>
      </c>
      <c r="BG69" s="337">
        <v>1547</v>
      </c>
      <c r="BH69" s="337">
        <v>1589</v>
      </c>
      <c r="BI69" s="337">
        <v>1629</v>
      </c>
      <c r="BJ69" s="337">
        <v>1666</v>
      </c>
      <c r="BK69" s="337">
        <v>1700</v>
      </c>
      <c r="BL69" s="337">
        <v>1737</v>
      </c>
      <c r="BM69" s="337">
        <v>1776</v>
      </c>
      <c r="BN69" s="337">
        <v>1782</v>
      </c>
      <c r="BO69" s="337">
        <v>1756</v>
      </c>
      <c r="BP69" s="337">
        <v>1710</v>
      </c>
      <c r="BQ69" s="337">
        <v>1641</v>
      </c>
      <c r="BR69" s="337">
        <v>1617</v>
      </c>
      <c r="BS69" s="337">
        <v>1603</v>
      </c>
      <c r="BT69" s="337">
        <v>1594</v>
      </c>
      <c r="BU69" s="337">
        <v>1578</v>
      </c>
      <c r="BV69" s="337">
        <v>1571</v>
      </c>
      <c r="BW69" s="337">
        <v>1595</v>
      </c>
      <c r="BX69" s="337">
        <v>1440</v>
      </c>
      <c r="BY69" s="337">
        <v>1451</v>
      </c>
      <c r="BZ69" s="337">
        <v>1476</v>
      </c>
      <c r="CA69" s="337">
        <v>1505</v>
      </c>
      <c r="CB69" s="337">
        <v>1541</v>
      </c>
      <c r="CC69" s="338">
        <v>1588</v>
      </c>
    </row>
    <row r="70" spans="1:81" s="196" customFormat="1" x14ac:dyDescent="0.4">
      <c r="B70" s="339" t="s">
        <v>306</v>
      </c>
      <c r="D70" s="340">
        <v>0</v>
      </c>
      <c r="E70" s="340">
        <v>0</v>
      </c>
      <c r="F70" s="340">
        <v>0</v>
      </c>
      <c r="G70" s="340">
        <v>0</v>
      </c>
      <c r="H70" s="340">
        <v>0</v>
      </c>
      <c r="I70" s="340">
        <v>0</v>
      </c>
      <c r="J70" s="340">
        <v>0</v>
      </c>
      <c r="K70" s="340">
        <v>0</v>
      </c>
      <c r="L70" s="340">
        <v>0</v>
      </c>
      <c r="M70" s="340">
        <v>0</v>
      </c>
      <c r="N70" s="340">
        <v>0</v>
      </c>
      <c r="O70" s="340">
        <v>0</v>
      </c>
      <c r="P70" s="340">
        <v>0</v>
      </c>
      <c r="Q70" s="340">
        <v>0</v>
      </c>
      <c r="R70" s="340">
        <v>0</v>
      </c>
      <c r="S70" s="340">
        <v>0</v>
      </c>
      <c r="T70" s="340">
        <v>0</v>
      </c>
      <c r="U70" s="340">
        <v>0</v>
      </c>
      <c r="V70" s="340">
        <v>0</v>
      </c>
      <c r="W70" s="340">
        <v>0</v>
      </c>
      <c r="X70" s="340">
        <v>0</v>
      </c>
      <c r="Y70" s="340">
        <v>0</v>
      </c>
      <c r="Z70" s="340">
        <v>0</v>
      </c>
      <c r="AA70" s="340">
        <v>0</v>
      </c>
      <c r="AB70" s="340">
        <v>0</v>
      </c>
      <c r="AC70" s="340">
        <v>143</v>
      </c>
      <c r="AD70" s="340">
        <v>170</v>
      </c>
      <c r="AE70" s="340">
        <v>193</v>
      </c>
      <c r="AF70" s="340">
        <v>217</v>
      </c>
      <c r="AG70" s="340">
        <v>243</v>
      </c>
      <c r="AH70" s="340">
        <v>264</v>
      </c>
      <c r="AI70" s="340">
        <v>278</v>
      </c>
      <c r="AJ70" s="340">
        <v>314</v>
      </c>
      <c r="AK70" s="340">
        <v>350</v>
      </c>
      <c r="AL70" s="340">
        <v>388</v>
      </c>
      <c r="AM70" s="340">
        <v>441</v>
      </c>
      <c r="AN70" s="340">
        <v>507</v>
      </c>
      <c r="AO70" s="340">
        <v>562</v>
      </c>
      <c r="AP70" s="340">
        <v>611</v>
      </c>
      <c r="AQ70" s="340">
        <v>677</v>
      </c>
      <c r="AR70" s="340">
        <v>737</v>
      </c>
      <c r="AS70" s="340">
        <v>798</v>
      </c>
      <c r="AT70" s="340">
        <v>875</v>
      </c>
      <c r="AU70" s="340">
        <v>988</v>
      </c>
      <c r="AV70" s="340">
        <v>890</v>
      </c>
      <c r="AW70" s="340">
        <v>962</v>
      </c>
      <c r="AX70" s="340">
        <v>1046</v>
      </c>
      <c r="AY70" s="340">
        <v>1115</v>
      </c>
      <c r="AZ70" s="340">
        <v>1152</v>
      </c>
      <c r="BA70" s="340">
        <v>1207</v>
      </c>
      <c r="BB70" s="340">
        <v>1238</v>
      </c>
      <c r="BC70" s="340">
        <v>1256</v>
      </c>
      <c r="BD70" s="340">
        <v>1276</v>
      </c>
      <c r="BE70" s="340">
        <v>1296</v>
      </c>
      <c r="BF70" s="340">
        <v>1304</v>
      </c>
      <c r="BG70" s="340">
        <v>1343</v>
      </c>
      <c r="BH70" s="340">
        <v>1400</v>
      </c>
      <c r="BI70" s="340">
        <v>1445</v>
      </c>
      <c r="BJ70" s="340">
        <v>1489</v>
      </c>
      <c r="BK70" s="340">
        <v>1528</v>
      </c>
      <c r="BL70" s="340">
        <v>1568</v>
      </c>
      <c r="BM70" s="340">
        <v>1607</v>
      </c>
      <c r="BN70" s="340">
        <v>1619</v>
      </c>
      <c r="BO70" s="340">
        <v>1597</v>
      </c>
      <c r="BP70" s="340">
        <v>1553</v>
      </c>
      <c r="BQ70" s="340">
        <v>1490</v>
      </c>
      <c r="BR70" s="340">
        <v>1462</v>
      </c>
      <c r="BS70" s="340">
        <v>1459</v>
      </c>
      <c r="BT70" s="340">
        <v>1445</v>
      </c>
      <c r="BU70" s="340">
        <v>1435</v>
      </c>
      <c r="BV70" s="340">
        <v>1431</v>
      </c>
      <c r="BW70" s="340">
        <v>1443</v>
      </c>
      <c r="BX70" s="340">
        <v>1322</v>
      </c>
      <c r="BY70" s="340">
        <v>1334</v>
      </c>
      <c r="BZ70" s="340">
        <v>1357</v>
      </c>
      <c r="CA70" s="340">
        <v>1385</v>
      </c>
      <c r="CB70" s="340">
        <v>1416</v>
      </c>
      <c r="CC70" s="341">
        <v>1459</v>
      </c>
    </row>
    <row r="71" spans="1:81" x14ac:dyDescent="0.4">
      <c r="B71" s="231" t="s">
        <v>588</v>
      </c>
      <c r="D71" s="340">
        <v>0</v>
      </c>
      <c r="E71" s="340">
        <v>0</v>
      </c>
      <c r="F71" s="340">
        <v>0</v>
      </c>
      <c r="G71" s="340">
        <v>0</v>
      </c>
      <c r="H71" s="340">
        <v>0</v>
      </c>
      <c r="I71" s="340">
        <v>0</v>
      </c>
      <c r="J71" s="340">
        <v>0</v>
      </c>
      <c r="K71" s="340">
        <v>0</v>
      </c>
      <c r="L71" s="340">
        <v>0</v>
      </c>
      <c r="M71" s="340">
        <v>0</v>
      </c>
      <c r="N71" s="340">
        <v>0</v>
      </c>
      <c r="O71" s="340">
        <v>0</v>
      </c>
      <c r="P71" s="340">
        <v>0</v>
      </c>
      <c r="Q71" s="340">
        <v>0</v>
      </c>
      <c r="R71" s="340">
        <v>0</v>
      </c>
      <c r="S71" s="340">
        <v>0</v>
      </c>
      <c r="T71" s="340">
        <v>0</v>
      </c>
      <c r="U71" s="340">
        <v>0</v>
      </c>
      <c r="V71" s="340">
        <v>0</v>
      </c>
      <c r="W71" s="340">
        <v>0</v>
      </c>
      <c r="X71" s="340">
        <v>0</v>
      </c>
      <c r="Y71" s="340">
        <v>0</v>
      </c>
      <c r="Z71" s="340">
        <v>0</v>
      </c>
      <c r="AA71" s="340">
        <v>0</v>
      </c>
      <c r="AB71" s="340">
        <v>0</v>
      </c>
      <c r="AC71" s="340">
        <v>30</v>
      </c>
      <c r="AD71" s="340">
        <v>35</v>
      </c>
      <c r="AE71" s="340">
        <v>39</v>
      </c>
      <c r="AF71" s="340">
        <v>41</v>
      </c>
      <c r="AG71" s="340">
        <v>45</v>
      </c>
      <c r="AH71" s="340">
        <v>46</v>
      </c>
      <c r="AI71" s="340">
        <v>47</v>
      </c>
      <c r="AJ71" s="340">
        <v>49</v>
      </c>
      <c r="AK71" s="340">
        <v>50</v>
      </c>
      <c r="AL71" s="340">
        <v>53</v>
      </c>
      <c r="AM71" s="340">
        <v>54</v>
      </c>
      <c r="AN71" s="340">
        <v>58</v>
      </c>
      <c r="AO71" s="340">
        <v>61</v>
      </c>
      <c r="AP71" s="340">
        <v>64</v>
      </c>
      <c r="AQ71" s="340">
        <v>68</v>
      </c>
      <c r="AR71" s="340">
        <v>72</v>
      </c>
      <c r="AS71" s="340">
        <v>74</v>
      </c>
      <c r="AT71" s="340">
        <v>80</v>
      </c>
      <c r="AU71" s="340">
        <v>90</v>
      </c>
      <c r="AV71" s="340">
        <v>0</v>
      </c>
      <c r="AW71" s="340">
        <v>0</v>
      </c>
      <c r="AX71" s="340">
        <v>0</v>
      </c>
      <c r="AY71" s="340">
        <v>0</v>
      </c>
      <c r="AZ71" s="340">
        <v>0</v>
      </c>
      <c r="BA71" s="340">
        <v>0</v>
      </c>
      <c r="BB71" s="340">
        <v>0</v>
      </c>
      <c r="BC71" s="340">
        <v>0</v>
      </c>
      <c r="BD71" s="340">
        <v>0</v>
      </c>
      <c r="BE71" s="340">
        <v>0</v>
      </c>
      <c r="BF71" s="340">
        <v>0</v>
      </c>
      <c r="BG71" s="340">
        <v>0</v>
      </c>
      <c r="BH71" s="340">
        <v>0</v>
      </c>
      <c r="BI71" s="340">
        <v>0</v>
      </c>
      <c r="BJ71" s="340">
        <v>0</v>
      </c>
      <c r="BK71" s="340">
        <v>0</v>
      </c>
      <c r="BL71" s="340">
        <v>0</v>
      </c>
      <c r="BM71" s="340">
        <v>0</v>
      </c>
      <c r="BN71" s="340">
        <v>0</v>
      </c>
      <c r="BO71" s="340">
        <v>0</v>
      </c>
      <c r="BP71" s="340">
        <v>0</v>
      </c>
      <c r="BQ71" s="340">
        <v>0</v>
      </c>
      <c r="BR71" s="340">
        <v>0</v>
      </c>
      <c r="BS71" s="340">
        <v>0</v>
      </c>
      <c r="BT71" s="340">
        <v>0</v>
      </c>
      <c r="BU71" s="340">
        <v>0</v>
      </c>
      <c r="BV71" s="340">
        <v>0</v>
      </c>
      <c r="BW71" s="340">
        <v>0</v>
      </c>
      <c r="BX71" s="340">
        <v>0</v>
      </c>
      <c r="BY71" s="340">
        <v>0</v>
      </c>
      <c r="BZ71" s="340">
        <v>0</v>
      </c>
      <c r="CA71" s="340">
        <v>0</v>
      </c>
      <c r="CB71" s="340">
        <v>0</v>
      </c>
      <c r="CC71" s="341">
        <v>0</v>
      </c>
    </row>
    <row r="72" spans="1:81" x14ac:dyDescent="0.4">
      <c r="B72" s="231" t="s">
        <v>404</v>
      </c>
      <c r="D72" s="340">
        <v>0</v>
      </c>
      <c r="E72" s="340">
        <v>0</v>
      </c>
      <c r="F72" s="340">
        <v>0</v>
      </c>
      <c r="G72" s="340">
        <v>0</v>
      </c>
      <c r="H72" s="340">
        <v>0</v>
      </c>
      <c r="I72" s="340">
        <v>0</v>
      </c>
      <c r="J72" s="340">
        <v>0</v>
      </c>
      <c r="K72" s="340">
        <v>0</v>
      </c>
      <c r="L72" s="340">
        <v>0</v>
      </c>
      <c r="M72" s="340">
        <v>0</v>
      </c>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41</v>
      </c>
      <c r="AD72" s="340">
        <v>51</v>
      </c>
      <c r="AE72" s="340">
        <v>56</v>
      </c>
      <c r="AF72" s="340">
        <v>64</v>
      </c>
      <c r="AG72" s="340">
        <v>70</v>
      </c>
      <c r="AH72" s="340">
        <v>76</v>
      </c>
      <c r="AI72" s="340">
        <v>80</v>
      </c>
      <c r="AJ72" s="340">
        <v>86</v>
      </c>
      <c r="AK72" s="340">
        <v>97</v>
      </c>
      <c r="AL72" s="340">
        <v>105</v>
      </c>
      <c r="AM72" s="340">
        <v>118</v>
      </c>
      <c r="AN72" s="340">
        <v>132</v>
      </c>
      <c r="AO72" s="340">
        <v>142</v>
      </c>
      <c r="AP72" s="340">
        <v>154</v>
      </c>
      <c r="AQ72" s="340">
        <v>166</v>
      </c>
      <c r="AR72" s="340">
        <v>176</v>
      </c>
      <c r="AS72" s="340">
        <v>186</v>
      </c>
      <c r="AT72" s="340">
        <v>199</v>
      </c>
      <c r="AU72" s="340">
        <v>212</v>
      </c>
      <c r="AV72" s="340">
        <v>0</v>
      </c>
      <c r="AW72" s="340">
        <v>0</v>
      </c>
      <c r="AX72" s="340">
        <v>0</v>
      </c>
      <c r="AY72" s="340">
        <v>0</v>
      </c>
      <c r="AZ72" s="340">
        <v>0</v>
      </c>
      <c r="BA72" s="340">
        <v>0</v>
      </c>
      <c r="BB72" s="340">
        <v>0</v>
      </c>
      <c r="BC72" s="340">
        <v>0</v>
      </c>
      <c r="BD72" s="340">
        <v>0</v>
      </c>
      <c r="BE72" s="340">
        <v>0</v>
      </c>
      <c r="BF72" s="340">
        <v>0</v>
      </c>
      <c r="BG72" s="340">
        <v>0</v>
      </c>
      <c r="BH72" s="340">
        <v>0</v>
      </c>
      <c r="BI72" s="340">
        <v>0</v>
      </c>
      <c r="BJ72" s="340">
        <v>0</v>
      </c>
      <c r="BK72" s="340">
        <v>0</v>
      </c>
      <c r="BL72" s="340">
        <v>0</v>
      </c>
      <c r="BM72" s="340">
        <v>0</v>
      </c>
      <c r="BN72" s="340">
        <v>0</v>
      </c>
      <c r="BO72" s="340">
        <v>0</v>
      </c>
      <c r="BP72" s="340">
        <v>0</v>
      </c>
      <c r="BQ72" s="340">
        <v>0</v>
      </c>
      <c r="BR72" s="340">
        <v>0</v>
      </c>
      <c r="BS72" s="340">
        <v>0</v>
      </c>
      <c r="BT72" s="340">
        <v>0</v>
      </c>
      <c r="BU72" s="340">
        <v>0</v>
      </c>
      <c r="BV72" s="340">
        <v>0</v>
      </c>
      <c r="BW72" s="340">
        <v>0</v>
      </c>
      <c r="BX72" s="340">
        <v>0</v>
      </c>
      <c r="BY72" s="340">
        <v>0</v>
      </c>
      <c r="BZ72" s="340">
        <v>0</v>
      </c>
      <c r="CA72" s="340">
        <v>0</v>
      </c>
      <c r="CB72" s="340">
        <v>0</v>
      </c>
      <c r="CC72" s="341">
        <v>0</v>
      </c>
    </row>
    <row r="73" spans="1:81" x14ac:dyDescent="0.4">
      <c r="B73" s="231" t="s">
        <v>403</v>
      </c>
      <c r="D73" s="340">
        <v>0</v>
      </c>
      <c r="E73" s="340">
        <v>0</v>
      </c>
      <c r="F73" s="340">
        <v>0</v>
      </c>
      <c r="G73" s="340">
        <v>0</v>
      </c>
      <c r="H73" s="340">
        <v>0</v>
      </c>
      <c r="I73" s="340">
        <v>0</v>
      </c>
      <c r="J73" s="340">
        <v>0</v>
      </c>
      <c r="K73" s="340">
        <v>0</v>
      </c>
      <c r="L73" s="340">
        <v>0</v>
      </c>
      <c r="M73" s="340">
        <v>0</v>
      </c>
      <c r="N73" s="340">
        <v>0</v>
      </c>
      <c r="O73" s="340">
        <v>0</v>
      </c>
      <c r="P73" s="340">
        <v>0</v>
      </c>
      <c r="Q73" s="340">
        <v>0</v>
      </c>
      <c r="R73" s="340">
        <v>0</v>
      </c>
      <c r="S73" s="340">
        <v>0</v>
      </c>
      <c r="T73" s="340">
        <v>0</v>
      </c>
      <c r="U73" s="340">
        <v>0</v>
      </c>
      <c r="V73" s="340">
        <v>0</v>
      </c>
      <c r="W73" s="340">
        <v>0</v>
      </c>
      <c r="X73" s="340">
        <v>0</v>
      </c>
      <c r="Y73" s="340">
        <v>0</v>
      </c>
      <c r="Z73" s="340">
        <v>0</v>
      </c>
      <c r="AA73" s="340">
        <v>0</v>
      </c>
      <c r="AB73" s="340">
        <v>0</v>
      </c>
      <c r="AC73" s="340">
        <v>72</v>
      </c>
      <c r="AD73" s="340">
        <v>84</v>
      </c>
      <c r="AE73" s="340">
        <v>99</v>
      </c>
      <c r="AF73" s="340">
        <v>112</v>
      </c>
      <c r="AG73" s="340">
        <v>129</v>
      </c>
      <c r="AH73" s="340">
        <v>143</v>
      </c>
      <c r="AI73" s="340">
        <v>151</v>
      </c>
      <c r="AJ73" s="340">
        <v>179</v>
      </c>
      <c r="AK73" s="340">
        <v>203</v>
      </c>
      <c r="AL73" s="340">
        <v>230</v>
      </c>
      <c r="AM73" s="340">
        <v>269</v>
      </c>
      <c r="AN73" s="340">
        <v>317</v>
      </c>
      <c r="AO73" s="340">
        <v>359</v>
      </c>
      <c r="AP73" s="340">
        <v>394</v>
      </c>
      <c r="AQ73" s="340">
        <v>443</v>
      </c>
      <c r="AR73" s="340">
        <v>490</v>
      </c>
      <c r="AS73" s="340">
        <v>538</v>
      </c>
      <c r="AT73" s="340">
        <v>596</v>
      </c>
      <c r="AU73" s="340">
        <v>686</v>
      </c>
      <c r="AV73" s="340">
        <v>890</v>
      </c>
      <c r="AW73" s="340">
        <v>962</v>
      </c>
      <c r="AX73" s="340">
        <v>1046</v>
      </c>
      <c r="AY73" s="340">
        <v>1115</v>
      </c>
      <c r="AZ73" s="340">
        <v>1152</v>
      </c>
      <c r="BA73" s="340">
        <v>1207</v>
      </c>
      <c r="BB73" s="340">
        <v>1238</v>
      </c>
      <c r="BC73" s="340">
        <v>1256</v>
      </c>
      <c r="BD73" s="340">
        <v>1276</v>
      </c>
      <c r="BE73" s="340">
        <v>1296</v>
      </c>
      <c r="BF73" s="340">
        <v>1304</v>
      </c>
      <c r="BG73" s="340">
        <v>1343</v>
      </c>
      <c r="BH73" s="340">
        <v>1400</v>
      </c>
      <c r="BI73" s="340">
        <v>1445</v>
      </c>
      <c r="BJ73" s="340">
        <v>1489</v>
      </c>
      <c r="BK73" s="340">
        <v>1528</v>
      </c>
      <c r="BL73" s="340">
        <v>1568</v>
      </c>
      <c r="BM73" s="340">
        <v>1607</v>
      </c>
      <c r="BN73" s="340">
        <v>1619</v>
      </c>
      <c r="BO73" s="340">
        <v>1597</v>
      </c>
      <c r="BP73" s="340">
        <v>1553</v>
      </c>
      <c r="BQ73" s="340">
        <v>1490</v>
      </c>
      <c r="BR73" s="340">
        <v>1462</v>
      </c>
      <c r="BS73" s="340">
        <v>1459</v>
      </c>
      <c r="BT73" s="340">
        <v>1445</v>
      </c>
      <c r="BU73" s="340">
        <v>1435</v>
      </c>
      <c r="BV73" s="340">
        <v>1431</v>
      </c>
      <c r="BW73" s="340">
        <v>1443</v>
      </c>
      <c r="BX73" s="340">
        <v>1322</v>
      </c>
      <c r="BY73" s="340">
        <v>1334</v>
      </c>
      <c r="BZ73" s="340">
        <v>1357</v>
      </c>
      <c r="CA73" s="340">
        <v>1385</v>
      </c>
      <c r="CB73" s="340">
        <v>1416</v>
      </c>
      <c r="CC73" s="341">
        <v>1459</v>
      </c>
    </row>
    <row r="74" spans="1:81" x14ac:dyDescent="0.4">
      <c r="B74" s="339" t="s">
        <v>307</v>
      </c>
      <c r="D74" s="340">
        <v>0</v>
      </c>
      <c r="E74" s="340">
        <v>0</v>
      </c>
      <c r="F74" s="340">
        <v>0</v>
      </c>
      <c r="G74" s="340">
        <v>0</v>
      </c>
      <c r="H74" s="340">
        <v>0</v>
      </c>
      <c r="I74" s="340">
        <v>0</v>
      </c>
      <c r="J74" s="340">
        <v>0</v>
      </c>
      <c r="K74" s="340">
        <v>0</v>
      </c>
      <c r="L74" s="340">
        <v>0</v>
      </c>
      <c r="M74" s="340">
        <v>0</v>
      </c>
      <c r="N74" s="340">
        <v>0</v>
      </c>
      <c r="O74" s="340">
        <v>0</v>
      </c>
      <c r="P74" s="340">
        <v>0</v>
      </c>
      <c r="Q74" s="340">
        <v>0</v>
      </c>
      <c r="R74" s="340">
        <v>0</v>
      </c>
      <c r="S74" s="340">
        <v>0</v>
      </c>
      <c r="T74" s="340">
        <v>0</v>
      </c>
      <c r="U74" s="340">
        <v>0</v>
      </c>
      <c r="V74" s="340">
        <v>0</v>
      </c>
      <c r="W74" s="340">
        <v>0</v>
      </c>
      <c r="X74" s="340">
        <v>0</v>
      </c>
      <c r="Y74" s="340">
        <v>0</v>
      </c>
      <c r="Z74" s="340">
        <v>0</v>
      </c>
      <c r="AA74" s="340">
        <v>0</v>
      </c>
      <c r="AB74" s="340">
        <v>0</v>
      </c>
      <c r="AC74" s="340">
        <v>0</v>
      </c>
      <c r="AD74" s="340">
        <v>0</v>
      </c>
      <c r="AE74" s="340">
        <v>0</v>
      </c>
      <c r="AF74" s="340">
        <v>0</v>
      </c>
      <c r="AG74" s="340">
        <v>0</v>
      </c>
      <c r="AH74" s="340">
        <v>0</v>
      </c>
      <c r="AI74" s="340">
        <v>0</v>
      </c>
      <c r="AJ74" s="340">
        <v>0</v>
      </c>
      <c r="AK74" s="340">
        <v>0</v>
      </c>
      <c r="AL74" s="340">
        <v>0</v>
      </c>
      <c r="AM74" s="340">
        <v>0</v>
      </c>
      <c r="AN74" s="340">
        <v>0</v>
      </c>
      <c r="AO74" s="340">
        <v>0</v>
      </c>
      <c r="AP74" s="340">
        <v>0</v>
      </c>
      <c r="AQ74" s="340">
        <v>0</v>
      </c>
      <c r="AR74" s="340">
        <v>0</v>
      </c>
      <c r="AS74" s="340">
        <v>0</v>
      </c>
      <c r="AT74" s="340">
        <v>0</v>
      </c>
      <c r="AU74" s="340">
        <v>0</v>
      </c>
      <c r="AV74" s="340">
        <v>0</v>
      </c>
      <c r="AW74" s="340">
        <v>0</v>
      </c>
      <c r="AX74" s="340">
        <v>0</v>
      </c>
      <c r="AY74" s="340">
        <v>153</v>
      </c>
      <c r="AZ74" s="340">
        <v>146</v>
      </c>
      <c r="BA74" s="340">
        <v>158</v>
      </c>
      <c r="BB74" s="340">
        <v>166</v>
      </c>
      <c r="BC74" s="340">
        <v>178</v>
      </c>
      <c r="BD74" s="340">
        <v>188</v>
      </c>
      <c r="BE74" s="340">
        <v>199</v>
      </c>
      <c r="BF74" s="340">
        <v>206</v>
      </c>
      <c r="BG74" s="340">
        <v>204</v>
      </c>
      <c r="BH74" s="340">
        <v>189</v>
      </c>
      <c r="BI74" s="340">
        <v>184</v>
      </c>
      <c r="BJ74" s="340">
        <v>177</v>
      </c>
      <c r="BK74" s="340">
        <v>172</v>
      </c>
      <c r="BL74" s="340">
        <v>169</v>
      </c>
      <c r="BM74" s="340">
        <v>169</v>
      </c>
      <c r="BN74" s="340">
        <v>163</v>
      </c>
      <c r="BO74" s="340">
        <v>160</v>
      </c>
      <c r="BP74" s="340">
        <v>158</v>
      </c>
      <c r="BQ74" s="340">
        <v>151</v>
      </c>
      <c r="BR74" s="340">
        <v>155</v>
      </c>
      <c r="BS74" s="340">
        <v>144</v>
      </c>
      <c r="BT74" s="340">
        <v>149</v>
      </c>
      <c r="BU74" s="340">
        <v>144</v>
      </c>
      <c r="BV74" s="340">
        <v>140</v>
      </c>
      <c r="BW74" s="340">
        <v>152</v>
      </c>
      <c r="BX74" s="340">
        <v>118</v>
      </c>
      <c r="BY74" s="340">
        <v>117</v>
      </c>
      <c r="BZ74" s="340">
        <v>118</v>
      </c>
      <c r="CA74" s="340">
        <v>120</v>
      </c>
      <c r="CB74" s="340">
        <v>124</v>
      </c>
      <c r="CC74" s="341">
        <v>130</v>
      </c>
    </row>
    <row r="75" spans="1:81" ht="25.5" customHeight="1" x14ac:dyDescent="0.4">
      <c r="B75" s="242" t="s">
        <v>589</v>
      </c>
      <c r="D75" s="340"/>
      <c r="E75" s="340"/>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c r="AW75" s="340"/>
      <c r="AX75" s="340"/>
      <c r="AY75" s="340"/>
      <c r="AZ75" s="340"/>
      <c r="BA75" s="340"/>
      <c r="BB75" s="340"/>
      <c r="BC75" s="340"/>
      <c r="BD75" s="340"/>
      <c r="BE75" s="340"/>
      <c r="BF75" s="340"/>
      <c r="BG75" s="340">
        <v>0</v>
      </c>
      <c r="BH75" s="340">
        <v>0</v>
      </c>
      <c r="BI75" s="340">
        <v>0</v>
      </c>
      <c r="BJ75" s="340">
        <v>0</v>
      </c>
      <c r="BK75" s="340">
        <v>0</v>
      </c>
      <c r="BL75" s="340">
        <v>0</v>
      </c>
      <c r="BM75" s="340">
        <v>1</v>
      </c>
      <c r="BN75" s="340">
        <v>1</v>
      </c>
      <c r="BO75" s="340">
        <v>1</v>
      </c>
      <c r="BP75" s="340">
        <v>1</v>
      </c>
      <c r="BQ75" s="340">
        <v>2</v>
      </c>
      <c r="BR75" s="340">
        <v>2</v>
      </c>
      <c r="BS75" s="340">
        <v>2</v>
      </c>
      <c r="BT75" s="340">
        <v>3</v>
      </c>
      <c r="BU75" s="340">
        <v>3</v>
      </c>
      <c r="BV75" s="340">
        <v>3</v>
      </c>
      <c r="BW75" s="340">
        <v>4</v>
      </c>
      <c r="BX75" s="340">
        <v>4</v>
      </c>
      <c r="BY75" s="340">
        <v>4</v>
      </c>
      <c r="BZ75" s="340">
        <v>4</v>
      </c>
      <c r="CA75" s="340">
        <v>4</v>
      </c>
      <c r="CB75" s="340">
        <v>4</v>
      </c>
      <c r="CC75" s="341">
        <v>4</v>
      </c>
    </row>
    <row r="76" spans="1:81" s="196" customFormat="1" ht="26.25" customHeight="1" x14ac:dyDescent="0.4">
      <c r="B76" s="294" t="s">
        <v>249</v>
      </c>
      <c r="D76" s="340">
        <v>0</v>
      </c>
      <c r="E76" s="340">
        <v>0</v>
      </c>
      <c r="F76" s="340">
        <v>0</v>
      </c>
      <c r="G76" s="340">
        <v>0</v>
      </c>
      <c r="H76" s="340">
        <v>0</v>
      </c>
      <c r="I76" s="340">
        <v>0</v>
      </c>
      <c r="J76" s="340">
        <v>0</v>
      </c>
      <c r="K76" s="340">
        <v>0</v>
      </c>
      <c r="L76" s="340">
        <v>0</v>
      </c>
      <c r="M76" s="340">
        <v>0</v>
      </c>
      <c r="N76" s="340">
        <v>0</v>
      </c>
      <c r="O76" s="340">
        <v>0</v>
      </c>
      <c r="P76" s="340">
        <v>0</v>
      </c>
      <c r="Q76" s="340">
        <v>0</v>
      </c>
      <c r="R76" s="340">
        <v>0</v>
      </c>
      <c r="S76" s="340">
        <v>0</v>
      </c>
      <c r="T76" s="340">
        <v>0</v>
      </c>
      <c r="U76" s="340">
        <v>0</v>
      </c>
      <c r="V76" s="340">
        <v>0</v>
      </c>
      <c r="W76" s="340">
        <v>0</v>
      </c>
      <c r="X76" s="340">
        <v>0</v>
      </c>
      <c r="Y76" s="340">
        <v>0</v>
      </c>
      <c r="Z76" s="340">
        <v>0</v>
      </c>
      <c r="AA76" s="340">
        <v>0</v>
      </c>
      <c r="AB76" s="340">
        <v>0</v>
      </c>
      <c r="AC76" s="340">
        <v>0</v>
      </c>
      <c r="AD76" s="340">
        <v>0</v>
      </c>
      <c r="AE76" s="340">
        <v>0</v>
      </c>
      <c r="AF76" s="340">
        <v>34</v>
      </c>
      <c r="AG76" s="340">
        <v>55</v>
      </c>
      <c r="AH76" s="340">
        <v>75</v>
      </c>
      <c r="AI76" s="340">
        <v>105</v>
      </c>
      <c r="AJ76" s="340">
        <v>147</v>
      </c>
      <c r="AK76" s="340">
        <v>177</v>
      </c>
      <c r="AL76" s="340">
        <v>214</v>
      </c>
      <c r="AM76" s="340">
        <v>263</v>
      </c>
      <c r="AN76" s="340">
        <v>314</v>
      </c>
      <c r="AO76" s="340">
        <v>367</v>
      </c>
      <c r="AP76" s="340">
        <v>422</v>
      </c>
      <c r="AQ76" s="340">
        <v>474</v>
      </c>
      <c r="AR76" s="340">
        <v>520</v>
      </c>
      <c r="AS76" s="340">
        <v>565</v>
      </c>
      <c r="AT76" s="340">
        <v>607</v>
      </c>
      <c r="AU76" s="340">
        <v>654</v>
      </c>
      <c r="AV76" s="340">
        <v>0</v>
      </c>
      <c r="AW76" s="340">
        <v>0</v>
      </c>
      <c r="AX76" s="340">
        <v>0</v>
      </c>
      <c r="AY76" s="340">
        <v>0</v>
      </c>
      <c r="AZ76" s="340">
        <v>0</v>
      </c>
      <c r="BA76" s="340">
        <v>0</v>
      </c>
      <c r="BB76" s="340">
        <v>0</v>
      </c>
      <c r="BC76" s="340">
        <v>0</v>
      </c>
      <c r="BD76" s="340">
        <v>0</v>
      </c>
      <c r="BE76" s="340">
        <v>0</v>
      </c>
      <c r="BF76" s="340">
        <v>0</v>
      </c>
      <c r="BG76" s="340">
        <v>0</v>
      </c>
      <c r="BH76" s="340">
        <v>0</v>
      </c>
      <c r="BI76" s="340">
        <v>0</v>
      </c>
      <c r="BJ76" s="340">
        <v>0</v>
      </c>
      <c r="BK76" s="340">
        <v>0</v>
      </c>
      <c r="BL76" s="340">
        <v>0</v>
      </c>
      <c r="BM76" s="340">
        <v>0</v>
      </c>
      <c r="BN76" s="340">
        <v>0</v>
      </c>
      <c r="BO76" s="340">
        <v>0</v>
      </c>
      <c r="BP76" s="340">
        <v>0</v>
      </c>
      <c r="BQ76" s="340">
        <v>0</v>
      </c>
      <c r="BR76" s="340">
        <v>0</v>
      </c>
      <c r="BS76" s="340">
        <v>0</v>
      </c>
      <c r="BT76" s="340">
        <v>0</v>
      </c>
      <c r="BU76" s="340">
        <v>0</v>
      </c>
      <c r="BV76" s="340">
        <v>0</v>
      </c>
      <c r="BW76" s="340">
        <v>0</v>
      </c>
      <c r="BX76" s="340">
        <v>0</v>
      </c>
      <c r="BY76" s="340">
        <v>0</v>
      </c>
      <c r="BZ76" s="340">
        <v>0</v>
      </c>
      <c r="CA76" s="340">
        <v>0</v>
      </c>
      <c r="CB76" s="340">
        <v>0</v>
      </c>
      <c r="CC76" s="341">
        <v>0</v>
      </c>
    </row>
    <row r="77" spans="1:81" x14ac:dyDescent="0.4">
      <c r="B77" s="339" t="s">
        <v>588</v>
      </c>
      <c r="D77" s="340">
        <v>0</v>
      </c>
      <c r="E77" s="340">
        <v>0</v>
      </c>
      <c r="F77" s="340">
        <v>0</v>
      </c>
      <c r="G77" s="340">
        <v>0</v>
      </c>
      <c r="H77" s="340">
        <v>0</v>
      </c>
      <c r="I77" s="340">
        <v>0</v>
      </c>
      <c r="J77" s="340">
        <v>0</v>
      </c>
      <c r="K77" s="340">
        <v>0</v>
      </c>
      <c r="L77" s="340">
        <v>0</v>
      </c>
      <c r="M77" s="340">
        <v>0</v>
      </c>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0">
        <v>0</v>
      </c>
      <c r="AF77" s="340">
        <v>3</v>
      </c>
      <c r="AG77" s="340">
        <v>11</v>
      </c>
      <c r="AH77" s="340">
        <v>15</v>
      </c>
      <c r="AI77" s="340">
        <v>15</v>
      </c>
      <c r="AJ77" s="340">
        <v>16</v>
      </c>
      <c r="AK77" s="340">
        <v>16</v>
      </c>
      <c r="AL77" s="340">
        <v>16</v>
      </c>
      <c r="AM77" s="340">
        <v>16</v>
      </c>
      <c r="AN77" s="340">
        <v>17</v>
      </c>
      <c r="AO77" s="340">
        <v>17</v>
      </c>
      <c r="AP77" s="340">
        <v>17</v>
      </c>
      <c r="AQ77" s="340">
        <v>17</v>
      </c>
      <c r="AR77" s="340">
        <v>17</v>
      </c>
      <c r="AS77" s="340">
        <v>18</v>
      </c>
      <c r="AT77" s="340">
        <v>18</v>
      </c>
      <c r="AU77" s="340">
        <v>19</v>
      </c>
      <c r="AV77" s="340">
        <v>0</v>
      </c>
      <c r="AW77" s="340">
        <v>0</v>
      </c>
      <c r="AX77" s="340">
        <v>0</v>
      </c>
      <c r="AY77" s="340">
        <v>0</v>
      </c>
      <c r="AZ77" s="340">
        <v>0</v>
      </c>
      <c r="BA77" s="340">
        <v>0</v>
      </c>
      <c r="BB77" s="340">
        <v>0</v>
      </c>
      <c r="BC77" s="340">
        <v>0</v>
      </c>
      <c r="BD77" s="340">
        <v>0</v>
      </c>
      <c r="BE77" s="340">
        <v>0</v>
      </c>
      <c r="BF77" s="340">
        <v>0</v>
      </c>
      <c r="BG77" s="340">
        <v>0</v>
      </c>
      <c r="BH77" s="340">
        <v>0</v>
      </c>
      <c r="BI77" s="340">
        <v>0</v>
      </c>
      <c r="BJ77" s="340">
        <v>0</v>
      </c>
      <c r="BK77" s="340">
        <v>0</v>
      </c>
      <c r="BL77" s="340">
        <v>0</v>
      </c>
      <c r="BM77" s="340">
        <v>0</v>
      </c>
      <c r="BN77" s="340">
        <v>0</v>
      </c>
      <c r="BO77" s="340">
        <v>0</v>
      </c>
      <c r="BP77" s="340">
        <v>0</v>
      </c>
      <c r="BQ77" s="340">
        <v>0</v>
      </c>
      <c r="BR77" s="340">
        <v>0</v>
      </c>
      <c r="BS77" s="340">
        <v>0</v>
      </c>
      <c r="BT77" s="340">
        <v>0</v>
      </c>
      <c r="BU77" s="340">
        <v>0</v>
      </c>
      <c r="BV77" s="340">
        <v>0</v>
      </c>
      <c r="BW77" s="340">
        <v>0</v>
      </c>
      <c r="BX77" s="340">
        <v>0</v>
      </c>
      <c r="BY77" s="340">
        <v>0</v>
      </c>
      <c r="BZ77" s="340">
        <v>0</v>
      </c>
      <c r="CA77" s="340">
        <v>0</v>
      </c>
      <c r="CB77" s="340">
        <v>0</v>
      </c>
      <c r="CC77" s="341">
        <v>0</v>
      </c>
    </row>
    <row r="78" spans="1:81" x14ac:dyDescent="0.4">
      <c r="B78" s="339" t="s">
        <v>404</v>
      </c>
      <c r="D78" s="340">
        <v>0</v>
      </c>
      <c r="E78" s="340">
        <v>0</v>
      </c>
      <c r="F78" s="340">
        <v>0</v>
      </c>
      <c r="G78" s="340">
        <v>0</v>
      </c>
      <c r="H78" s="340">
        <v>0</v>
      </c>
      <c r="I78" s="340">
        <v>0</v>
      </c>
      <c r="J78" s="340">
        <v>0</v>
      </c>
      <c r="K78" s="340">
        <v>0</v>
      </c>
      <c r="L78" s="340">
        <v>0</v>
      </c>
      <c r="M78" s="340">
        <v>0</v>
      </c>
      <c r="N78" s="340">
        <v>0</v>
      </c>
      <c r="O78" s="340">
        <v>0</v>
      </c>
      <c r="P78" s="340">
        <v>0</v>
      </c>
      <c r="Q78" s="340">
        <v>0</v>
      </c>
      <c r="R78" s="340">
        <v>0</v>
      </c>
      <c r="S78" s="340">
        <v>0</v>
      </c>
      <c r="T78" s="340">
        <v>0</v>
      </c>
      <c r="U78" s="340">
        <v>0</v>
      </c>
      <c r="V78" s="340">
        <v>0</v>
      </c>
      <c r="W78" s="340">
        <v>0</v>
      </c>
      <c r="X78" s="340">
        <v>0</v>
      </c>
      <c r="Y78" s="340">
        <v>0</v>
      </c>
      <c r="Z78" s="340">
        <v>0</v>
      </c>
      <c r="AA78" s="340">
        <v>0</v>
      </c>
      <c r="AB78" s="340">
        <v>0</v>
      </c>
      <c r="AC78" s="340">
        <v>0</v>
      </c>
      <c r="AD78" s="340">
        <v>0</v>
      </c>
      <c r="AE78" s="340">
        <v>0</v>
      </c>
      <c r="AF78" s="340">
        <v>31</v>
      </c>
      <c r="AG78" s="340">
        <v>44</v>
      </c>
      <c r="AH78" s="340">
        <v>61</v>
      </c>
      <c r="AI78" s="340">
        <v>86</v>
      </c>
      <c r="AJ78" s="340">
        <v>114</v>
      </c>
      <c r="AK78" s="340">
        <v>131</v>
      </c>
      <c r="AL78" s="340">
        <v>154</v>
      </c>
      <c r="AM78" s="340">
        <v>185</v>
      </c>
      <c r="AN78" s="340">
        <v>216</v>
      </c>
      <c r="AO78" s="340">
        <v>246</v>
      </c>
      <c r="AP78" s="340">
        <v>275</v>
      </c>
      <c r="AQ78" s="340">
        <v>303</v>
      </c>
      <c r="AR78" s="340">
        <v>325</v>
      </c>
      <c r="AS78" s="340">
        <v>345</v>
      </c>
      <c r="AT78" s="340">
        <v>364</v>
      </c>
      <c r="AU78" s="340">
        <v>387</v>
      </c>
      <c r="AV78" s="340">
        <v>0</v>
      </c>
      <c r="AW78" s="340">
        <v>0</v>
      </c>
      <c r="AX78" s="340">
        <v>0</v>
      </c>
      <c r="AY78" s="340">
        <v>0</v>
      </c>
      <c r="AZ78" s="340">
        <v>0</v>
      </c>
      <c r="BA78" s="340">
        <v>0</v>
      </c>
      <c r="BB78" s="340">
        <v>0</v>
      </c>
      <c r="BC78" s="340">
        <v>0</v>
      </c>
      <c r="BD78" s="340">
        <v>0</v>
      </c>
      <c r="BE78" s="340">
        <v>0</v>
      </c>
      <c r="BF78" s="340">
        <v>0</v>
      </c>
      <c r="BG78" s="340">
        <v>0</v>
      </c>
      <c r="BH78" s="340">
        <v>0</v>
      </c>
      <c r="BI78" s="340">
        <v>0</v>
      </c>
      <c r="BJ78" s="340">
        <v>0</v>
      </c>
      <c r="BK78" s="340">
        <v>0</v>
      </c>
      <c r="BL78" s="340">
        <v>0</v>
      </c>
      <c r="BM78" s="340">
        <v>0</v>
      </c>
      <c r="BN78" s="340">
        <v>0</v>
      </c>
      <c r="BO78" s="340">
        <v>0</v>
      </c>
      <c r="BP78" s="340">
        <v>0</v>
      </c>
      <c r="BQ78" s="340">
        <v>0</v>
      </c>
      <c r="BR78" s="340">
        <v>0</v>
      </c>
      <c r="BS78" s="340">
        <v>0</v>
      </c>
      <c r="BT78" s="340">
        <v>0</v>
      </c>
      <c r="BU78" s="340">
        <v>0</v>
      </c>
      <c r="BV78" s="340">
        <v>0</v>
      </c>
      <c r="BW78" s="340">
        <v>0</v>
      </c>
      <c r="BX78" s="340">
        <v>0</v>
      </c>
      <c r="BY78" s="340">
        <v>0</v>
      </c>
      <c r="BZ78" s="340">
        <v>0</v>
      </c>
      <c r="CA78" s="340">
        <v>0</v>
      </c>
      <c r="CB78" s="340">
        <v>0</v>
      </c>
      <c r="CC78" s="341">
        <v>0</v>
      </c>
    </row>
    <row r="79" spans="1:81" x14ac:dyDescent="0.4">
      <c r="B79" s="339" t="s">
        <v>403</v>
      </c>
      <c r="D79" s="340">
        <v>0</v>
      </c>
      <c r="E79" s="340">
        <v>0</v>
      </c>
      <c r="F79" s="340">
        <v>0</v>
      </c>
      <c r="G79" s="340">
        <v>0</v>
      </c>
      <c r="H79" s="340">
        <v>0</v>
      </c>
      <c r="I79" s="340">
        <v>0</v>
      </c>
      <c r="J79" s="340">
        <v>0</v>
      </c>
      <c r="K79" s="340">
        <v>0</v>
      </c>
      <c r="L79" s="340">
        <v>0</v>
      </c>
      <c r="M79" s="340">
        <v>0</v>
      </c>
      <c r="N79" s="340">
        <v>0</v>
      </c>
      <c r="O79" s="340">
        <v>0</v>
      </c>
      <c r="P79" s="340">
        <v>0</v>
      </c>
      <c r="Q79" s="340">
        <v>0</v>
      </c>
      <c r="R79" s="340">
        <v>0</v>
      </c>
      <c r="S79" s="340">
        <v>0</v>
      </c>
      <c r="T79" s="340">
        <v>0</v>
      </c>
      <c r="U79" s="340">
        <v>0</v>
      </c>
      <c r="V79" s="340">
        <v>0</v>
      </c>
      <c r="W79" s="340">
        <v>0</v>
      </c>
      <c r="X79" s="340">
        <v>0</v>
      </c>
      <c r="Y79" s="340">
        <v>0</v>
      </c>
      <c r="Z79" s="340">
        <v>0</v>
      </c>
      <c r="AA79" s="340">
        <v>0</v>
      </c>
      <c r="AB79" s="340">
        <v>0</v>
      </c>
      <c r="AC79" s="340">
        <v>0</v>
      </c>
      <c r="AD79" s="340">
        <v>0</v>
      </c>
      <c r="AE79" s="340">
        <v>0</v>
      </c>
      <c r="AF79" s="340">
        <v>0</v>
      </c>
      <c r="AG79" s="340">
        <v>0</v>
      </c>
      <c r="AH79" s="340">
        <v>0</v>
      </c>
      <c r="AI79" s="340">
        <v>3</v>
      </c>
      <c r="AJ79" s="340">
        <v>17</v>
      </c>
      <c r="AK79" s="340">
        <v>30</v>
      </c>
      <c r="AL79" s="340">
        <v>44</v>
      </c>
      <c r="AM79" s="340">
        <v>61</v>
      </c>
      <c r="AN79" s="340">
        <v>81</v>
      </c>
      <c r="AO79" s="340">
        <v>104</v>
      </c>
      <c r="AP79" s="340">
        <v>130</v>
      </c>
      <c r="AQ79" s="340">
        <v>155</v>
      </c>
      <c r="AR79" s="340">
        <v>178</v>
      </c>
      <c r="AS79" s="340">
        <v>202</v>
      </c>
      <c r="AT79" s="340">
        <v>225</v>
      </c>
      <c r="AU79" s="340">
        <v>248</v>
      </c>
      <c r="AV79" s="340">
        <v>0</v>
      </c>
      <c r="AW79" s="340">
        <v>0</v>
      </c>
      <c r="AX79" s="340">
        <v>0</v>
      </c>
      <c r="AY79" s="340">
        <v>0</v>
      </c>
      <c r="AZ79" s="340">
        <v>0</v>
      </c>
      <c r="BA79" s="340">
        <v>0</v>
      </c>
      <c r="BB79" s="340">
        <v>0</v>
      </c>
      <c r="BC79" s="340">
        <v>0</v>
      </c>
      <c r="BD79" s="340">
        <v>0</v>
      </c>
      <c r="BE79" s="340">
        <v>0</v>
      </c>
      <c r="BF79" s="340">
        <v>0</v>
      </c>
      <c r="BG79" s="340">
        <v>0</v>
      </c>
      <c r="BH79" s="340">
        <v>0</v>
      </c>
      <c r="BI79" s="340">
        <v>0</v>
      </c>
      <c r="BJ79" s="340">
        <v>0</v>
      </c>
      <c r="BK79" s="340">
        <v>0</v>
      </c>
      <c r="BL79" s="340">
        <v>0</v>
      </c>
      <c r="BM79" s="340">
        <v>0</v>
      </c>
      <c r="BN79" s="340">
        <v>0</v>
      </c>
      <c r="BO79" s="340">
        <v>0</v>
      </c>
      <c r="BP79" s="340">
        <v>0</v>
      </c>
      <c r="BQ79" s="340">
        <v>0</v>
      </c>
      <c r="BR79" s="340">
        <v>0</v>
      </c>
      <c r="BS79" s="340">
        <v>0</v>
      </c>
      <c r="BT79" s="340">
        <v>0</v>
      </c>
      <c r="BU79" s="340">
        <v>0</v>
      </c>
      <c r="BV79" s="340">
        <v>0</v>
      </c>
      <c r="BW79" s="340">
        <v>0</v>
      </c>
      <c r="BX79" s="340">
        <v>0</v>
      </c>
      <c r="BY79" s="340">
        <v>0</v>
      </c>
      <c r="BZ79" s="340">
        <v>0</v>
      </c>
      <c r="CA79" s="340">
        <v>0</v>
      </c>
      <c r="CB79" s="340">
        <v>0</v>
      </c>
      <c r="CC79" s="341">
        <v>0</v>
      </c>
    </row>
    <row r="80" spans="1:81" ht="15.4" thickBot="1" x14ac:dyDescent="0.45">
      <c r="A80" s="311"/>
      <c r="B80" s="351"/>
      <c r="C80" s="311"/>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c r="BL80" s="352"/>
      <c r="BM80" s="352"/>
      <c r="BN80" s="352"/>
      <c r="BO80" s="352"/>
      <c r="BP80" s="352"/>
      <c r="BQ80" s="352"/>
      <c r="BR80" s="352"/>
      <c r="BS80" s="352"/>
      <c r="BT80" s="352"/>
      <c r="BU80" s="352"/>
      <c r="BV80" s="352"/>
      <c r="BW80" s="352"/>
      <c r="BX80" s="352"/>
      <c r="BY80" s="352"/>
      <c r="BZ80" s="352"/>
      <c r="CA80" s="352"/>
      <c r="CB80" s="352"/>
      <c r="CC80" s="35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6"/>
  <sheetViews>
    <sheetView zoomScale="70" zoomScaleNormal="70" workbookViewId="0">
      <pane xSplit="3" ySplit="3" topLeftCell="BL4" activePane="bottomRight" state="frozen"/>
      <selection pane="topRight" activeCell="D1" sqref="D1"/>
      <selection pane="bottomLeft" activeCell="A4" sqref="A4"/>
      <selection pane="bottomRight" activeCell="BO27" sqref="BO27"/>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1"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2"/>
      <c r="BR1" s="252"/>
      <c r="BS1" s="252"/>
      <c r="BT1" s="252"/>
      <c r="BU1" s="252"/>
      <c r="BV1" s="252"/>
      <c r="BW1" s="252"/>
      <c r="BX1" s="252"/>
      <c r="BY1" s="252"/>
      <c r="BZ1" s="252"/>
      <c r="CA1" s="252"/>
      <c r="CB1" s="252"/>
      <c r="CC1" s="252"/>
    </row>
    <row r="2" spans="1:81" x14ac:dyDescent="0.4">
      <c r="A2" s="44" t="s">
        <v>45</v>
      </c>
      <c r="B2" s="18" t="s">
        <v>591</v>
      </c>
      <c r="C2" s="335"/>
      <c r="D2" s="46"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51"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s="196" customFormat="1" ht="24" customHeight="1" x14ac:dyDescent="0.4">
      <c r="A4" s="35"/>
      <c r="B4" s="75" t="s">
        <v>129</v>
      </c>
      <c r="C4" s="75"/>
      <c r="D4" s="355">
        <v>0</v>
      </c>
      <c r="E4" s="356">
        <v>0</v>
      </c>
      <c r="F4" s="356">
        <v>0</v>
      </c>
      <c r="G4" s="356">
        <v>0</v>
      </c>
      <c r="H4" s="356">
        <v>0</v>
      </c>
      <c r="I4" s="356">
        <v>0</v>
      </c>
      <c r="J4" s="356">
        <v>0</v>
      </c>
      <c r="K4" s="356">
        <v>0</v>
      </c>
      <c r="L4" s="356">
        <v>0</v>
      </c>
      <c r="M4" s="356">
        <v>0</v>
      </c>
      <c r="N4" s="356">
        <v>0</v>
      </c>
      <c r="O4" s="356">
        <v>0</v>
      </c>
      <c r="P4" s="356">
        <v>0</v>
      </c>
      <c r="Q4" s="356">
        <v>0</v>
      </c>
      <c r="R4" s="356">
        <v>0</v>
      </c>
      <c r="S4" s="356">
        <v>0</v>
      </c>
      <c r="T4" s="356">
        <v>0</v>
      </c>
      <c r="U4" s="356">
        <v>0</v>
      </c>
      <c r="V4" s="356">
        <v>0</v>
      </c>
      <c r="W4" s="356">
        <v>0</v>
      </c>
      <c r="X4" s="356">
        <v>0</v>
      </c>
      <c r="Y4" s="356">
        <v>0</v>
      </c>
      <c r="Z4" s="356">
        <v>22</v>
      </c>
      <c r="AA4" s="356">
        <v>20</v>
      </c>
      <c r="AB4" s="356">
        <v>105</v>
      </c>
      <c r="AC4" s="356">
        <v>225</v>
      </c>
      <c r="AD4" s="356">
        <v>138</v>
      </c>
      <c r="AE4" s="356">
        <v>194</v>
      </c>
      <c r="AF4" s="356">
        <v>201</v>
      </c>
      <c r="AG4" s="356">
        <v>684</v>
      </c>
      <c r="AH4" s="356">
        <v>721</v>
      </c>
      <c r="AI4" s="356">
        <v>793</v>
      </c>
      <c r="AJ4" s="356">
        <v>1024</v>
      </c>
      <c r="AK4" s="356">
        <v>1655.6</v>
      </c>
      <c r="AL4" s="356">
        <v>2128</v>
      </c>
      <c r="AM4" s="356">
        <v>2516</v>
      </c>
      <c r="AN4" s="356">
        <v>2833</v>
      </c>
      <c r="AO4" s="356">
        <v>3177</v>
      </c>
      <c r="AP4" s="356">
        <v>3415</v>
      </c>
      <c r="AQ4" s="356">
        <v>3536</v>
      </c>
      <c r="AR4" s="356">
        <v>3723.4489999999996</v>
      </c>
      <c r="AS4" s="356">
        <v>4232.5369999999994</v>
      </c>
      <c r="AT4" s="356">
        <v>5095.3410000000003</v>
      </c>
      <c r="AU4" s="356">
        <v>6358.652</v>
      </c>
      <c r="AV4" s="356">
        <v>7812.0959999999995</v>
      </c>
      <c r="AW4" s="356">
        <v>9216.8450000000012</v>
      </c>
      <c r="AX4" s="356">
        <v>10103.235919999999</v>
      </c>
      <c r="AY4" s="356">
        <v>10874.666694000003</v>
      </c>
      <c r="AZ4" s="356">
        <v>11379.761964999998</v>
      </c>
      <c r="BA4" s="356">
        <v>11176.396122999999</v>
      </c>
      <c r="BB4" s="356">
        <v>11064.804220000002</v>
      </c>
      <c r="BC4" s="356">
        <v>11064.103816674598</v>
      </c>
      <c r="BD4" s="356">
        <v>11162.3689748</v>
      </c>
      <c r="BE4" s="356">
        <v>11588.695131</v>
      </c>
      <c r="BF4" s="356">
        <v>12636.220416</v>
      </c>
      <c r="BG4" s="356">
        <v>12347.373120710001</v>
      </c>
      <c r="BH4" s="356">
        <v>13157.570061439999</v>
      </c>
      <c r="BI4" s="356">
        <v>13928.205135</v>
      </c>
      <c r="BJ4" s="356">
        <v>14840.547586000004</v>
      </c>
      <c r="BK4" s="356">
        <v>15731.800594999997</v>
      </c>
      <c r="BL4" s="356">
        <f t="shared" ref="BL4:CC4" si="0">SUM(BL5:BL8)</f>
        <v>17103.441162000006</v>
      </c>
      <c r="BM4" s="356">
        <f t="shared" si="0"/>
        <v>19989.231178000002</v>
      </c>
      <c r="BN4" s="356">
        <f t="shared" si="0"/>
        <v>21426.990300999998</v>
      </c>
      <c r="BO4" s="356">
        <f t="shared" si="0"/>
        <v>22820.290123000006</v>
      </c>
      <c r="BP4" s="356">
        <f t="shared" si="0"/>
        <v>23899.631612000001</v>
      </c>
      <c r="BQ4" s="356">
        <f t="shared" si="0"/>
        <v>24169.807673000003</v>
      </c>
      <c r="BR4" s="356">
        <f t="shared" si="0"/>
        <v>24316.565554999994</v>
      </c>
      <c r="BS4" s="356">
        <f t="shared" si="0"/>
        <v>24243.713647000004</v>
      </c>
      <c r="BT4" s="356">
        <f t="shared" si="0"/>
        <v>23440.599919000008</v>
      </c>
      <c r="BU4" s="356">
        <f t="shared" si="0"/>
        <v>22301.220213999997</v>
      </c>
      <c r="BV4" s="356">
        <f t="shared" si="0"/>
        <v>20729.821950999998</v>
      </c>
      <c r="BW4" s="356">
        <f t="shared" si="0"/>
        <v>24798.030206257376</v>
      </c>
      <c r="BX4" s="356">
        <f t="shared" si="0"/>
        <v>29890.588359445541</v>
      </c>
      <c r="BY4" s="356">
        <f t="shared" si="0"/>
        <v>30692.968078571183</v>
      </c>
      <c r="BZ4" s="356">
        <f t="shared" si="0"/>
        <v>29871.712197482753</v>
      </c>
      <c r="CA4" s="356">
        <f t="shared" si="0"/>
        <v>30006.956201100933</v>
      </c>
      <c r="CB4" s="356">
        <f t="shared" si="0"/>
        <v>30518.722151151906</v>
      </c>
      <c r="CC4" s="357">
        <f t="shared" si="0"/>
        <v>31408.942251946588</v>
      </c>
    </row>
    <row r="5" spans="1:81" s="196" customFormat="1" x14ac:dyDescent="0.4">
      <c r="A5" s="329"/>
      <c r="B5" s="59" t="s">
        <v>592</v>
      </c>
      <c r="C5" s="75"/>
      <c r="D5" s="358"/>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5">
        <v>15141.776923958705</v>
      </c>
      <c r="BM5" s="295">
        <v>16923.255930776253</v>
      </c>
      <c r="BN5" s="295">
        <v>18018.287469340114</v>
      </c>
      <c r="BO5" s="295">
        <v>19055.311208911484</v>
      </c>
      <c r="BP5" s="295">
        <v>19879.676398880401</v>
      </c>
      <c r="BQ5" s="295">
        <v>20522.749055613676</v>
      </c>
      <c r="BR5" s="295">
        <v>21398.772408641653</v>
      </c>
      <c r="BS5" s="295">
        <v>21750.305519860998</v>
      </c>
      <c r="BT5" s="295">
        <v>21298.013079496453</v>
      </c>
      <c r="BU5" s="295">
        <v>20268.515139952928</v>
      </c>
      <c r="BV5" s="295">
        <v>19116.75392822178</v>
      </c>
      <c r="BW5" s="295">
        <v>17360.400254146778</v>
      </c>
      <c r="BX5" s="295">
        <v>16627.25084975706</v>
      </c>
      <c r="BY5" s="295">
        <v>15345.146351864307</v>
      </c>
      <c r="BZ5" s="295">
        <v>14269.07714016504</v>
      </c>
      <c r="CA5" s="295">
        <v>13044.32624396081</v>
      </c>
      <c r="CB5" s="295">
        <v>11766.722021291163</v>
      </c>
      <c r="CC5" s="296">
        <v>10146.273152559765</v>
      </c>
    </row>
    <row r="6" spans="1:81" s="196" customFormat="1" x14ac:dyDescent="0.4">
      <c r="A6" s="329"/>
      <c r="B6" s="59" t="s">
        <v>593</v>
      </c>
      <c r="C6" s="75"/>
      <c r="D6" s="358"/>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5">
        <v>1613.425236041295</v>
      </c>
      <c r="BM6" s="295">
        <v>2679.944486223746</v>
      </c>
      <c r="BN6" s="295">
        <v>3009.2036966598816</v>
      </c>
      <c r="BO6" s="295">
        <v>3331.7742650885075</v>
      </c>
      <c r="BP6" s="295">
        <v>3573.0294971195967</v>
      </c>
      <c r="BQ6" s="295">
        <v>3176.1656353863264</v>
      </c>
      <c r="BR6" s="295">
        <v>2353.825090358343</v>
      </c>
      <c r="BS6" s="295">
        <v>1865.1421391390063</v>
      </c>
      <c r="BT6" s="295">
        <v>1596.4824745035512</v>
      </c>
      <c r="BU6" s="295">
        <v>1407.9342720470704</v>
      </c>
      <c r="BV6" s="295">
        <v>1075.1058074357054</v>
      </c>
      <c r="BW6" s="295">
        <v>514.87605584286757</v>
      </c>
      <c r="BX6" s="295">
        <v>538.59627811190683</v>
      </c>
      <c r="BY6" s="295">
        <v>228.61661229785088</v>
      </c>
      <c r="BZ6" s="295">
        <v>149.32937248236738</v>
      </c>
      <c r="CA6" s="295">
        <v>116.20482566868077</v>
      </c>
      <c r="CB6" s="295">
        <v>102.57372446088934</v>
      </c>
      <c r="CC6" s="296">
        <v>147.21432791258175</v>
      </c>
    </row>
    <row r="7" spans="1:81" s="196" customFormat="1" x14ac:dyDescent="0.4">
      <c r="A7" s="329"/>
      <c r="B7" s="59" t="s">
        <v>238</v>
      </c>
      <c r="C7" s="75"/>
      <c r="D7" s="358"/>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5">
        <v>348.23900200000571</v>
      </c>
      <c r="BM7" s="295">
        <v>386.0307610000018</v>
      </c>
      <c r="BN7" s="295">
        <v>399.49913500000184</v>
      </c>
      <c r="BO7" s="295">
        <v>433.20464900001389</v>
      </c>
      <c r="BP7" s="295">
        <v>446.92571600000156</v>
      </c>
      <c r="BQ7" s="295">
        <v>470.89298200000121</v>
      </c>
      <c r="BR7" s="295">
        <v>563.96805599999789</v>
      </c>
      <c r="BS7" s="295">
        <v>628.2659879999992</v>
      </c>
      <c r="BT7" s="295">
        <v>546.10436500000287</v>
      </c>
      <c r="BU7" s="295">
        <v>624.77080199999909</v>
      </c>
      <c r="BV7" s="295">
        <v>537.96221534251163</v>
      </c>
      <c r="BW7" s="295">
        <v>489.0132869999947</v>
      </c>
      <c r="BX7" s="295">
        <v>442.85090226095173</v>
      </c>
      <c r="BY7" s="295">
        <v>430.10422638005377</v>
      </c>
      <c r="BZ7" s="295">
        <v>434.08948286264672</v>
      </c>
      <c r="CA7" s="295">
        <v>425.44031151241859</v>
      </c>
      <c r="CB7" s="295">
        <v>412.77992786921368</v>
      </c>
      <c r="CC7" s="296">
        <v>669.8918965709687</v>
      </c>
    </row>
    <row r="8" spans="1:81" s="196" customFormat="1" x14ac:dyDescent="0.4">
      <c r="A8" s="329"/>
      <c r="B8" s="59" t="s">
        <v>594</v>
      </c>
      <c r="C8" s="75"/>
      <c r="D8" s="358"/>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5"/>
      <c r="BM8" s="295"/>
      <c r="BN8" s="295"/>
      <c r="BO8" s="295"/>
      <c r="BP8" s="295"/>
      <c r="BQ8" s="295"/>
      <c r="BR8" s="295"/>
      <c r="BS8" s="295"/>
      <c r="BT8" s="295"/>
      <c r="BU8" s="295"/>
      <c r="BV8" s="295"/>
      <c r="BW8" s="295">
        <v>6433.7406092677338</v>
      </c>
      <c r="BX8" s="295">
        <v>12281.890329315625</v>
      </c>
      <c r="BY8" s="295">
        <v>14689.100888028972</v>
      </c>
      <c r="BZ8" s="295">
        <v>15019.216201972698</v>
      </c>
      <c r="CA8" s="295">
        <v>16420.984819959023</v>
      </c>
      <c r="CB8" s="295">
        <v>18236.646477530638</v>
      </c>
      <c r="CC8" s="296">
        <v>20445.562874903273</v>
      </c>
    </row>
    <row r="9" spans="1:81" s="49" customFormat="1" ht="26.25" customHeight="1" x14ac:dyDescent="0.4">
      <c r="B9" s="60" t="s">
        <v>595</v>
      </c>
      <c r="D9" s="359"/>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360"/>
      <c r="BZ9" s="151"/>
      <c r="CA9" s="151"/>
      <c r="CB9" s="151"/>
      <c r="CC9" s="174"/>
    </row>
    <row r="10" spans="1:81" s="49" customFormat="1" x14ac:dyDescent="0.4">
      <c r="B10" s="59" t="s">
        <v>596</v>
      </c>
      <c r="D10" s="361" t="s">
        <v>439</v>
      </c>
      <c r="E10" s="295" t="s">
        <v>439</v>
      </c>
      <c r="F10" s="295" t="s">
        <v>439</v>
      </c>
      <c r="G10" s="295" t="s">
        <v>439</v>
      </c>
      <c r="H10" s="295" t="s">
        <v>439</v>
      </c>
      <c r="I10" s="295" t="s">
        <v>439</v>
      </c>
      <c r="J10" s="295" t="s">
        <v>439</v>
      </c>
      <c r="K10" s="295" t="s">
        <v>439</v>
      </c>
      <c r="L10" s="295" t="s">
        <v>439</v>
      </c>
      <c r="M10" s="295" t="s">
        <v>439</v>
      </c>
      <c r="N10" s="295" t="s">
        <v>439</v>
      </c>
      <c r="O10" s="295" t="s">
        <v>439</v>
      </c>
      <c r="P10" s="295" t="s">
        <v>439</v>
      </c>
      <c r="Q10" s="295" t="s">
        <v>439</v>
      </c>
      <c r="R10" s="295" t="s">
        <v>439</v>
      </c>
      <c r="S10" s="295" t="s">
        <v>439</v>
      </c>
      <c r="T10" s="295" t="s">
        <v>439</v>
      </c>
      <c r="U10" s="295" t="s">
        <v>439</v>
      </c>
      <c r="V10" s="295" t="s">
        <v>439</v>
      </c>
      <c r="W10" s="295" t="s">
        <v>439</v>
      </c>
      <c r="X10" s="295" t="s">
        <v>439</v>
      </c>
      <c r="Y10" s="295" t="s">
        <v>439</v>
      </c>
      <c r="Z10" s="295">
        <v>22</v>
      </c>
      <c r="AA10" s="295">
        <v>20</v>
      </c>
      <c r="AB10" s="295">
        <v>90</v>
      </c>
      <c r="AC10" s="295">
        <v>196</v>
      </c>
      <c r="AD10" s="295">
        <v>122</v>
      </c>
      <c r="AE10" s="295">
        <v>162</v>
      </c>
      <c r="AF10" s="295">
        <v>174</v>
      </c>
      <c r="AG10" s="295">
        <v>541</v>
      </c>
      <c r="AH10" s="295">
        <v>574</v>
      </c>
      <c r="AI10" s="295">
        <v>636</v>
      </c>
      <c r="AJ10" s="295">
        <v>841</v>
      </c>
      <c r="AK10" s="295">
        <v>1385.6</v>
      </c>
      <c r="AL10" s="295">
        <v>1777</v>
      </c>
      <c r="AM10" s="295">
        <v>1980</v>
      </c>
      <c r="AN10" s="295">
        <v>2146</v>
      </c>
      <c r="AO10" s="295">
        <v>2296</v>
      </c>
      <c r="AP10" s="295">
        <v>2419</v>
      </c>
      <c r="AQ10" s="295">
        <v>2506</v>
      </c>
      <c r="AR10" s="295">
        <v>2652.7289999999998</v>
      </c>
      <c r="AS10" s="295">
        <v>2867.1709999999998</v>
      </c>
      <c r="AT10" s="295">
        <v>3328.549</v>
      </c>
      <c r="AU10" s="295">
        <v>3945.2429999999999</v>
      </c>
      <c r="AV10" s="295">
        <v>4566.0839999999998</v>
      </c>
      <c r="AW10" s="295">
        <v>5028.2650000000003</v>
      </c>
      <c r="AX10" s="295">
        <v>5228.0419039999988</v>
      </c>
      <c r="AY10" s="295">
        <v>5429.9853480000011</v>
      </c>
      <c r="AZ10" s="295">
        <v>5569.4310189999987</v>
      </c>
      <c r="BA10" s="295">
        <v>5497.5839939999996</v>
      </c>
      <c r="BB10" s="295">
        <v>5404.9490960500016</v>
      </c>
      <c r="BC10" s="295">
        <v>5344.729778154182</v>
      </c>
      <c r="BD10" s="295">
        <v>5258.2568189613457</v>
      </c>
      <c r="BE10" s="295">
        <v>5282.4738553494062</v>
      </c>
      <c r="BF10" s="295">
        <v>5405.2261763595543</v>
      </c>
      <c r="BG10" s="295">
        <v>5029.8907191137514</v>
      </c>
      <c r="BH10" s="295">
        <v>5200.1683993846509</v>
      </c>
      <c r="BI10" s="295">
        <v>5262.5853160000006</v>
      </c>
      <c r="BJ10" s="295">
        <v>5369.7323449999994</v>
      </c>
      <c r="BK10" s="295">
        <v>5453.8794029999999</v>
      </c>
      <c r="BL10" s="295">
        <v>5368.0309110000007</v>
      </c>
      <c r="BM10" s="295">
        <v>5469.598512999999</v>
      </c>
      <c r="BN10" s="295">
        <v>5405.463205</v>
      </c>
      <c r="BO10" s="295">
        <v>5577.661986000001</v>
      </c>
      <c r="BP10" s="295">
        <v>5877.8337030000002</v>
      </c>
      <c r="BQ10" s="295">
        <v>5949.4745670000002</v>
      </c>
      <c r="BR10" s="295">
        <v>5996.8369509999993</v>
      </c>
      <c r="BS10" s="295">
        <v>5971.5869619999994</v>
      </c>
      <c r="BT10" s="295">
        <v>5801.1453980000015</v>
      </c>
      <c r="BU10" s="295">
        <v>5485.4757249999984</v>
      </c>
      <c r="BV10" s="295">
        <v>5177.6325700000007</v>
      </c>
      <c r="BW10" s="295">
        <v>4787.7979766394101</v>
      </c>
      <c r="BX10" s="295">
        <v>4669.1531190679852</v>
      </c>
      <c r="BY10" s="295">
        <v>4572.3531077515308</v>
      </c>
      <c r="BZ10" s="295">
        <v>4574.7862679694836</v>
      </c>
      <c r="CA10" s="295">
        <v>4473.9605611777279</v>
      </c>
      <c r="CB10" s="295">
        <v>4316.1310251678324</v>
      </c>
      <c r="CC10" s="296">
        <v>4021.4564021512624</v>
      </c>
    </row>
    <row r="11" spans="1:81" s="49" customFormat="1" x14ac:dyDescent="0.4">
      <c r="B11" s="59" t="s">
        <v>597</v>
      </c>
      <c r="D11" s="361" t="s">
        <v>439</v>
      </c>
      <c r="E11" s="295" t="s">
        <v>439</v>
      </c>
      <c r="F11" s="295" t="s">
        <v>439</v>
      </c>
      <c r="G11" s="295" t="s">
        <v>439</v>
      </c>
      <c r="H11" s="295" t="s">
        <v>439</v>
      </c>
      <c r="I11" s="295" t="s">
        <v>439</v>
      </c>
      <c r="J11" s="295" t="s">
        <v>439</v>
      </c>
      <c r="K11" s="295" t="s">
        <v>439</v>
      </c>
      <c r="L11" s="295" t="s">
        <v>439</v>
      </c>
      <c r="M11" s="295" t="s">
        <v>439</v>
      </c>
      <c r="N11" s="295" t="s">
        <v>439</v>
      </c>
      <c r="O11" s="295" t="s">
        <v>439</v>
      </c>
      <c r="P11" s="295" t="s">
        <v>439</v>
      </c>
      <c r="Q11" s="295" t="s">
        <v>439</v>
      </c>
      <c r="R11" s="295" t="s">
        <v>439</v>
      </c>
      <c r="S11" s="295" t="s">
        <v>439</v>
      </c>
      <c r="T11" s="295" t="s">
        <v>439</v>
      </c>
      <c r="U11" s="295" t="s">
        <v>439</v>
      </c>
      <c r="V11" s="295" t="s">
        <v>439</v>
      </c>
      <c r="W11" s="295" t="s">
        <v>439</v>
      </c>
      <c r="X11" s="295" t="s">
        <v>439</v>
      </c>
      <c r="Y11" s="295" t="s">
        <v>439</v>
      </c>
      <c r="Z11" s="295" t="s">
        <v>439</v>
      </c>
      <c r="AA11" s="295" t="s">
        <v>439</v>
      </c>
      <c r="AB11" s="295" t="s">
        <v>439</v>
      </c>
      <c r="AC11" s="295" t="s">
        <v>439</v>
      </c>
      <c r="AD11" s="295" t="s">
        <v>439</v>
      </c>
      <c r="AE11" s="295" t="s">
        <v>439</v>
      </c>
      <c r="AF11" s="295" t="s">
        <v>439</v>
      </c>
      <c r="AG11" s="295" t="s">
        <v>439</v>
      </c>
      <c r="AH11" s="295" t="s">
        <v>439</v>
      </c>
      <c r="AI11" s="295" t="s">
        <v>439</v>
      </c>
      <c r="AJ11" s="295" t="s">
        <v>439</v>
      </c>
      <c r="AK11" s="295" t="s">
        <v>439</v>
      </c>
      <c r="AL11" s="295" t="s">
        <v>439</v>
      </c>
      <c r="AM11" s="295" t="s">
        <v>439</v>
      </c>
      <c r="AN11" s="295" t="s">
        <v>439</v>
      </c>
      <c r="AO11" s="295" t="s">
        <v>439</v>
      </c>
      <c r="AP11" s="295" t="s">
        <v>439</v>
      </c>
      <c r="AQ11" s="295" t="s">
        <v>439</v>
      </c>
      <c r="AR11" s="295" t="s">
        <v>439</v>
      </c>
      <c r="AS11" s="295" t="s">
        <v>439</v>
      </c>
      <c r="AT11" s="295" t="s">
        <v>439</v>
      </c>
      <c r="AU11" s="295" t="s">
        <v>439</v>
      </c>
      <c r="AV11" s="295" t="s">
        <v>439</v>
      </c>
      <c r="AW11" s="295" t="s">
        <v>439</v>
      </c>
      <c r="AX11" s="295">
        <v>1308.5634420000383</v>
      </c>
      <c r="AY11" s="295">
        <v>1640.2769817999344</v>
      </c>
      <c r="AZ11" s="295">
        <v>1990.7376319759783</v>
      </c>
      <c r="BA11" s="295">
        <v>2242.2150966862773</v>
      </c>
      <c r="BB11" s="295">
        <v>2480.1925472964745</v>
      </c>
      <c r="BC11" s="295">
        <v>2753.0026466072081</v>
      </c>
      <c r="BD11" s="295">
        <v>3053.0684534672382</v>
      </c>
      <c r="BE11" s="295">
        <v>3481.9717405472043</v>
      </c>
      <c r="BF11" s="295">
        <v>4199.332684970158</v>
      </c>
      <c r="BG11" s="295">
        <v>4292.258269780411</v>
      </c>
      <c r="BH11" s="295">
        <v>4603.3960303730873</v>
      </c>
      <c r="BI11" s="295">
        <v>4949.5769554409108</v>
      </c>
      <c r="BJ11" s="295">
        <v>5195.0334294040358</v>
      </c>
      <c r="BK11" s="295">
        <v>5579.7007413789333</v>
      </c>
      <c r="BL11" s="295">
        <v>6111.8128355627241</v>
      </c>
      <c r="BM11" s="295">
        <v>6947.1654035862148</v>
      </c>
      <c r="BN11" s="295">
        <v>7349.7853795119054</v>
      </c>
      <c r="BO11" s="295">
        <v>8026.1615392231415</v>
      </c>
      <c r="BP11" s="295">
        <v>8749.8103466936554</v>
      </c>
      <c r="BQ11" s="295">
        <v>8945.1177198424903</v>
      </c>
      <c r="BR11" s="295">
        <v>9221.9510450522685</v>
      </c>
      <c r="BS11" s="295">
        <v>9488.978110994547</v>
      </c>
      <c r="BT11" s="295">
        <v>9348.6610615558184</v>
      </c>
      <c r="BU11" s="295">
        <v>9106.6553628610582</v>
      </c>
      <c r="BV11" s="295">
        <v>8681.201595014214</v>
      </c>
      <c r="BW11" s="295">
        <v>7967.028298480519</v>
      </c>
      <c r="BX11" s="295">
        <v>7814.1009051447099</v>
      </c>
      <c r="BY11" s="295">
        <v>7124.0948197387343</v>
      </c>
      <c r="BZ11" s="295">
        <v>6581.6535372000399</v>
      </c>
      <c r="CA11" s="295">
        <v>5967.7755175951097</v>
      </c>
      <c r="CB11" s="295">
        <v>5295.9238020137618</v>
      </c>
      <c r="CC11" s="296">
        <v>4354.720365959819</v>
      </c>
    </row>
    <row r="12" spans="1:81" s="49" customFormat="1" x14ac:dyDescent="0.4">
      <c r="B12" s="59" t="s">
        <v>598</v>
      </c>
      <c r="D12" s="361" t="s">
        <v>439</v>
      </c>
      <c r="E12" s="295" t="s">
        <v>439</v>
      </c>
      <c r="F12" s="295" t="s">
        <v>439</v>
      </c>
      <c r="G12" s="295" t="s">
        <v>439</v>
      </c>
      <c r="H12" s="295" t="s">
        <v>439</v>
      </c>
      <c r="I12" s="295" t="s">
        <v>439</v>
      </c>
      <c r="J12" s="295" t="s">
        <v>439</v>
      </c>
      <c r="K12" s="295" t="s">
        <v>439</v>
      </c>
      <c r="L12" s="295" t="s">
        <v>439</v>
      </c>
      <c r="M12" s="295" t="s">
        <v>439</v>
      </c>
      <c r="N12" s="295" t="s">
        <v>439</v>
      </c>
      <c r="O12" s="295" t="s">
        <v>439</v>
      </c>
      <c r="P12" s="295" t="s">
        <v>439</v>
      </c>
      <c r="Q12" s="295" t="s">
        <v>439</v>
      </c>
      <c r="R12" s="295" t="s">
        <v>439</v>
      </c>
      <c r="S12" s="295" t="s">
        <v>439</v>
      </c>
      <c r="T12" s="295" t="s">
        <v>439</v>
      </c>
      <c r="U12" s="295" t="s">
        <v>439</v>
      </c>
      <c r="V12" s="295" t="s">
        <v>439</v>
      </c>
      <c r="W12" s="295" t="s">
        <v>439</v>
      </c>
      <c r="X12" s="295" t="s">
        <v>439</v>
      </c>
      <c r="Y12" s="295" t="s">
        <v>439</v>
      </c>
      <c r="Z12" s="295" t="s">
        <v>439</v>
      </c>
      <c r="AA12" s="295" t="s">
        <v>439</v>
      </c>
      <c r="AB12" s="295" t="s">
        <v>439</v>
      </c>
      <c r="AC12" s="295" t="s">
        <v>439</v>
      </c>
      <c r="AD12" s="295" t="s">
        <v>439</v>
      </c>
      <c r="AE12" s="295" t="s">
        <v>439</v>
      </c>
      <c r="AF12" s="295" t="s">
        <v>439</v>
      </c>
      <c r="AG12" s="295" t="s">
        <v>439</v>
      </c>
      <c r="AH12" s="295" t="s">
        <v>439</v>
      </c>
      <c r="AI12" s="295" t="s">
        <v>439</v>
      </c>
      <c r="AJ12" s="295" t="s">
        <v>439</v>
      </c>
      <c r="AK12" s="295" t="s">
        <v>439</v>
      </c>
      <c r="AL12" s="295" t="s">
        <v>439</v>
      </c>
      <c r="AM12" s="295" t="s">
        <v>439</v>
      </c>
      <c r="AN12" s="295" t="s">
        <v>439</v>
      </c>
      <c r="AO12" s="295" t="s">
        <v>439</v>
      </c>
      <c r="AP12" s="295" t="s">
        <v>439</v>
      </c>
      <c r="AQ12" s="295" t="s">
        <v>439</v>
      </c>
      <c r="AR12" s="295" t="s">
        <v>439</v>
      </c>
      <c r="AS12" s="295" t="s">
        <v>439</v>
      </c>
      <c r="AT12" s="295" t="s">
        <v>439</v>
      </c>
      <c r="AU12" s="295" t="s">
        <v>439</v>
      </c>
      <c r="AV12" s="295" t="s">
        <v>439</v>
      </c>
      <c r="AW12" s="295" t="s">
        <v>439</v>
      </c>
      <c r="AX12" s="295">
        <v>3566.6305739999607</v>
      </c>
      <c r="AY12" s="295">
        <v>3804.4043642000647</v>
      </c>
      <c r="AZ12" s="295">
        <v>3819.5933140240209</v>
      </c>
      <c r="BA12" s="295">
        <v>3436.5970323137235</v>
      </c>
      <c r="BB12" s="295">
        <v>3179.6625766535249</v>
      </c>
      <c r="BC12" s="295">
        <v>2966.3833413927578</v>
      </c>
      <c r="BD12" s="295">
        <v>2851.0551250032404</v>
      </c>
      <c r="BE12" s="295">
        <v>2824.2625689397278</v>
      </c>
      <c r="BF12" s="295">
        <v>3031.6314852320297</v>
      </c>
      <c r="BG12" s="295">
        <v>3027.5829635595874</v>
      </c>
      <c r="BH12" s="295">
        <v>3354.006205881341</v>
      </c>
      <c r="BI12" s="295">
        <v>3716.0428635590897</v>
      </c>
      <c r="BJ12" s="295">
        <v>4275.7818115959699</v>
      </c>
      <c r="BK12" s="295">
        <v>4698.2204506210655</v>
      </c>
      <c r="BL12" s="295">
        <v>5623.5974154372798</v>
      </c>
      <c r="BM12" s="295">
        <v>7572.4672614137844</v>
      </c>
      <c r="BN12" s="295">
        <v>8671.7417164880899</v>
      </c>
      <c r="BO12" s="295">
        <v>9216.4665977768636</v>
      </c>
      <c r="BP12" s="295">
        <v>9271.9875623063435</v>
      </c>
      <c r="BQ12" s="295">
        <v>9275.2153861575061</v>
      </c>
      <c r="BR12" s="295">
        <v>9097.7775589477278</v>
      </c>
      <c r="BS12" s="295">
        <v>8783.1485740054559</v>
      </c>
      <c r="BT12" s="295">
        <v>8290.7934594441886</v>
      </c>
      <c r="BU12" s="295">
        <v>7709.0891261389406</v>
      </c>
      <c r="BV12" s="295">
        <v>6870.9877859857834</v>
      </c>
      <c r="BW12" s="295">
        <v>5609.4633218697081</v>
      </c>
      <c r="BX12" s="295">
        <v>5125.4440059172266</v>
      </c>
      <c r="BY12" s="295">
        <v>4307.4192630519519</v>
      </c>
      <c r="BZ12" s="295">
        <v>3696.0561903405332</v>
      </c>
      <c r="CA12" s="295">
        <v>3144.2353023690848</v>
      </c>
      <c r="CB12" s="295">
        <v>2670.0208464396937</v>
      </c>
      <c r="CC12" s="296">
        <v>2587.2026089322344</v>
      </c>
    </row>
    <row r="13" spans="1:81" s="49" customFormat="1" x14ac:dyDescent="0.4">
      <c r="B13" s="155" t="s">
        <v>599</v>
      </c>
      <c r="D13" s="361" t="s">
        <v>439</v>
      </c>
      <c r="E13" s="295" t="s">
        <v>439</v>
      </c>
      <c r="F13" s="295" t="s">
        <v>439</v>
      </c>
      <c r="G13" s="295" t="s">
        <v>439</v>
      </c>
      <c r="H13" s="295" t="s">
        <v>439</v>
      </c>
      <c r="I13" s="295" t="s">
        <v>439</v>
      </c>
      <c r="J13" s="295" t="s">
        <v>439</v>
      </c>
      <c r="K13" s="295" t="s">
        <v>439</v>
      </c>
      <c r="L13" s="295" t="s">
        <v>439</v>
      </c>
      <c r="M13" s="295" t="s">
        <v>439</v>
      </c>
      <c r="N13" s="295" t="s">
        <v>439</v>
      </c>
      <c r="O13" s="295" t="s">
        <v>439</v>
      </c>
      <c r="P13" s="295" t="s">
        <v>439</v>
      </c>
      <c r="Q13" s="295" t="s">
        <v>439</v>
      </c>
      <c r="R13" s="295" t="s">
        <v>439</v>
      </c>
      <c r="S13" s="295" t="s">
        <v>439</v>
      </c>
      <c r="T13" s="295" t="s">
        <v>439</v>
      </c>
      <c r="U13" s="295" t="s">
        <v>439</v>
      </c>
      <c r="V13" s="295" t="s">
        <v>439</v>
      </c>
      <c r="W13" s="295" t="s">
        <v>439</v>
      </c>
      <c r="X13" s="295" t="s">
        <v>439</v>
      </c>
      <c r="Y13" s="295" t="s">
        <v>439</v>
      </c>
      <c r="Z13" s="295" t="s">
        <v>439</v>
      </c>
      <c r="AA13" s="295" t="s">
        <v>439</v>
      </c>
      <c r="AB13" s="295" t="s">
        <v>439</v>
      </c>
      <c r="AC13" s="295" t="s">
        <v>439</v>
      </c>
      <c r="AD13" s="295" t="s">
        <v>439</v>
      </c>
      <c r="AE13" s="295" t="s">
        <v>439</v>
      </c>
      <c r="AF13" s="295" t="s">
        <v>439</v>
      </c>
      <c r="AG13" s="295" t="s">
        <v>439</v>
      </c>
      <c r="AH13" s="295" t="s">
        <v>439</v>
      </c>
      <c r="AI13" s="295" t="s">
        <v>439</v>
      </c>
      <c r="AJ13" s="295" t="s">
        <v>439</v>
      </c>
      <c r="AK13" s="295" t="s">
        <v>439</v>
      </c>
      <c r="AL13" s="295" t="s">
        <v>439</v>
      </c>
      <c r="AM13" s="295" t="s">
        <v>439</v>
      </c>
      <c r="AN13" s="295" t="s">
        <v>439</v>
      </c>
      <c r="AO13" s="295" t="s">
        <v>439</v>
      </c>
      <c r="AP13" s="295" t="s">
        <v>439</v>
      </c>
      <c r="AQ13" s="295" t="s">
        <v>439</v>
      </c>
      <c r="AR13" s="295" t="s">
        <v>439</v>
      </c>
      <c r="AS13" s="295" t="s">
        <v>439</v>
      </c>
      <c r="AT13" s="295" t="s">
        <v>439</v>
      </c>
      <c r="AU13" s="295" t="s">
        <v>439</v>
      </c>
      <c r="AV13" s="295" t="s">
        <v>439</v>
      </c>
      <c r="AW13" s="295" t="s">
        <v>439</v>
      </c>
      <c r="AX13" s="295" t="s">
        <v>439</v>
      </c>
      <c r="AY13" s="295" t="s">
        <v>439</v>
      </c>
      <c r="AZ13" s="295" t="s">
        <v>439</v>
      </c>
      <c r="BA13" s="295" t="s">
        <v>439</v>
      </c>
      <c r="BB13" s="295" t="s">
        <v>439</v>
      </c>
      <c r="BC13" s="295" t="s">
        <v>439</v>
      </c>
      <c r="BD13" s="295" t="s">
        <v>439</v>
      </c>
      <c r="BE13" s="295" t="s">
        <v>439</v>
      </c>
      <c r="BF13" s="295" t="s">
        <v>439</v>
      </c>
      <c r="BG13" s="295" t="s">
        <v>439</v>
      </c>
      <c r="BH13" s="295" t="s">
        <v>439</v>
      </c>
      <c r="BI13" s="295" t="s">
        <v>439</v>
      </c>
      <c r="BJ13" s="295">
        <v>378.67377499999998</v>
      </c>
      <c r="BK13" s="295">
        <v>421.67804699999999</v>
      </c>
      <c r="BL13" s="295">
        <v>1863.213853579424</v>
      </c>
      <c r="BM13" s="295">
        <v>4769.8138420000005</v>
      </c>
      <c r="BN13" s="295">
        <v>6358.6353639999998</v>
      </c>
      <c r="BO13" s="295">
        <v>7201.4408910000002</v>
      </c>
      <c r="BP13" s="295">
        <v>7480.1284109999988</v>
      </c>
      <c r="BQ13" s="295">
        <v>7686.8701579999997</v>
      </c>
      <c r="BR13" s="295">
        <v>7627.6554859999987</v>
      </c>
      <c r="BS13" s="295">
        <v>7440.5281910000012</v>
      </c>
      <c r="BT13" s="295">
        <v>7054.434866999999</v>
      </c>
      <c r="BU13" s="295">
        <v>6550.6822560000019</v>
      </c>
      <c r="BV13" s="295">
        <v>5783.0674838660107</v>
      </c>
      <c r="BW13" s="295">
        <v>4375.4119602827104</v>
      </c>
      <c r="BX13" s="295">
        <v>3997.8742561373419</v>
      </c>
      <c r="BY13" s="295">
        <v>3359.8104988103896</v>
      </c>
      <c r="BZ13" s="295">
        <v>2882.9439704229417</v>
      </c>
      <c r="CA13" s="295">
        <v>2452.5206706126246</v>
      </c>
      <c r="CB13" s="295">
        <v>2082.6308107176446</v>
      </c>
      <c r="CC13" s="296">
        <v>2018.0321341371387</v>
      </c>
    </row>
    <row r="14" spans="1:81" s="49" customFormat="1" ht="26.25" customHeight="1" x14ac:dyDescent="0.4">
      <c r="B14" s="59" t="s">
        <v>600</v>
      </c>
      <c r="D14" s="361" t="s">
        <v>439</v>
      </c>
      <c r="E14" s="295" t="s">
        <v>439</v>
      </c>
      <c r="F14" s="295" t="s">
        <v>439</v>
      </c>
      <c r="G14" s="295" t="s">
        <v>439</v>
      </c>
      <c r="H14" s="295" t="s">
        <v>439</v>
      </c>
      <c r="I14" s="295" t="s">
        <v>439</v>
      </c>
      <c r="J14" s="295" t="s">
        <v>439</v>
      </c>
      <c r="K14" s="295" t="s">
        <v>439</v>
      </c>
      <c r="L14" s="295" t="s">
        <v>439</v>
      </c>
      <c r="M14" s="295" t="s">
        <v>439</v>
      </c>
      <c r="N14" s="295" t="s">
        <v>439</v>
      </c>
      <c r="O14" s="295" t="s">
        <v>439</v>
      </c>
      <c r="P14" s="295" t="s">
        <v>439</v>
      </c>
      <c r="Q14" s="295" t="s">
        <v>439</v>
      </c>
      <c r="R14" s="295" t="s">
        <v>439</v>
      </c>
      <c r="S14" s="295" t="s">
        <v>439</v>
      </c>
      <c r="T14" s="295" t="s">
        <v>439</v>
      </c>
      <c r="U14" s="295" t="s">
        <v>439</v>
      </c>
      <c r="V14" s="295" t="s">
        <v>439</v>
      </c>
      <c r="W14" s="295" t="s">
        <v>439</v>
      </c>
      <c r="X14" s="295" t="s">
        <v>439</v>
      </c>
      <c r="Y14" s="295" t="s">
        <v>439</v>
      </c>
      <c r="Z14" s="295" t="s">
        <v>439</v>
      </c>
      <c r="AA14" s="295" t="s">
        <v>439</v>
      </c>
      <c r="AB14" s="295" t="s">
        <v>439</v>
      </c>
      <c r="AC14" s="295" t="s">
        <v>439</v>
      </c>
      <c r="AD14" s="295" t="s">
        <v>439</v>
      </c>
      <c r="AE14" s="295" t="s">
        <v>439</v>
      </c>
      <c r="AF14" s="295" t="s">
        <v>439</v>
      </c>
      <c r="AG14" s="295" t="s">
        <v>439</v>
      </c>
      <c r="AH14" s="295" t="s">
        <v>439</v>
      </c>
      <c r="AI14" s="295" t="s">
        <v>439</v>
      </c>
      <c r="AJ14" s="295" t="s">
        <v>439</v>
      </c>
      <c r="AK14" s="295" t="s">
        <v>439</v>
      </c>
      <c r="AL14" s="295" t="s">
        <v>439</v>
      </c>
      <c r="AM14" s="295" t="s">
        <v>439</v>
      </c>
      <c r="AN14" s="295" t="s">
        <v>439</v>
      </c>
      <c r="AO14" s="295" t="s">
        <v>439</v>
      </c>
      <c r="AP14" s="295" t="s">
        <v>439</v>
      </c>
      <c r="AQ14" s="295" t="s">
        <v>439</v>
      </c>
      <c r="AR14" s="295" t="s">
        <v>439</v>
      </c>
      <c r="AS14" s="295" t="s">
        <v>439</v>
      </c>
      <c r="AT14" s="295" t="s">
        <v>439</v>
      </c>
      <c r="AU14" s="295" t="s">
        <v>439</v>
      </c>
      <c r="AV14" s="295" t="s">
        <v>439</v>
      </c>
      <c r="AW14" s="295" t="s">
        <v>439</v>
      </c>
      <c r="AX14" s="295">
        <f t="shared" ref="AX14:CC14" si="1">SUM(AX10:AX11)</f>
        <v>6536.6053460000367</v>
      </c>
      <c r="AY14" s="295">
        <f t="shared" si="1"/>
        <v>7070.2623297999353</v>
      </c>
      <c r="AZ14" s="295">
        <f t="shared" si="1"/>
        <v>7560.1686509759766</v>
      </c>
      <c r="BA14" s="295">
        <f t="shared" si="1"/>
        <v>7739.7990906862769</v>
      </c>
      <c r="BB14" s="295">
        <f t="shared" si="1"/>
        <v>7885.1416433464765</v>
      </c>
      <c r="BC14" s="295">
        <f t="shared" si="1"/>
        <v>8097.7324247613906</v>
      </c>
      <c r="BD14" s="295">
        <f t="shared" si="1"/>
        <v>8311.3252724285849</v>
      </c>
      <c r="BE14" s="295">
        <f t="shared" si="1"/>
        <v>8764.44559589661</v>
      </c>
      <c r="BF14" s="295">
        <f t="shared" si="1"/>
        <v>9604.5588613297114</v>
      </c>
      <c r="BG14" s="295">
        <f t="shared" si="1"/>
        <v>9322.1489888941614</v>
      </c>
      <c r="BH14" s="295">
        <f t="shared" si="1"/>
        <v>9803.5644297577383</v>
      </c>
      <c r="BI14" s="295">
        <f t="shared" si="1"/>
        <v>10212.162271440911</v>
      </c>
      <c r="BJ14" s="295">
        <f t="shared" si="1"/>
        <v>10564.765774404035</v>
      </c>
      <c r="BK14" s="295">
        <f t="shared" si="1"/>
        <v>11033.580144378933</v>
      </c>
      <c r="BL14" s="295">
        <f t="shared" si="1"/>
        <v>11479.843746562725</v>
      </c>
      <c r="BM14" s="295">
        <f t="shared" si="1"/>
        <v>12416.763916586213</v>
      </c>
      <c r="BN14" s="295">
        <f t="shared" si="1"/>
        <v>12755.248584511904</v>
      </c>
      <c r="BO14" s="295">
        <f t="shared" si="1"/>
        <v>13603.823525223142</v>
      </c>
      <c r="BP14" s="295">
        <f t="shared" si="1"/>
        <v>14627.644049693656</v>
      </c>
      <c r="BQ14" s="295">
        <f t="shared" si="1"/>
        <v>14894.59228684249</v>
      </c>
      <c r="BR14" s="295">
        <f t="shared" si="1"/>
        <v>15218.787996052268</v>
      </c>
      <c r="BS14" s="295">
        <f t="shared" si="1"/>
        <v>15460.565072994546</v>
      </c>
      <c r="BT14" s="295">
        <f t="shared" si="1"/>
        <v>15149.806459555821</v>
      </c>
      <c r="BU14" s="295">
        <f t="shared" si="1"/>
        <v>14592.131087861057</v>
      </c>
      <c r="BV14" s="295">
        <f t="shared" si="1"/>
        <v>13858.834165014214</v>
      </c>
      <c r="BW14" s="295">
        <f t="shared" si="1"/>
        <v>12754.826275119929</v>
      </c>
      <c r="BX14" s="295">
        <f t="shared" si="1"/>
        <v>12483.254024212696</v>
      </c>
      <c r="BY14" s="295">
        <f t="shared" si="1"/>
        <v>11696.447927490266</v>
      </c>
      <c r="BZ14" s="295">
        <f t="shared" si="1"/>
        <v>11156.439805169524</v>
      </c>
      <c r="CA14" s="295">
        <f t="shared" si="1"/>
        <v>10441.736078772838</v>
      </c>
      <c r="CB14" s="295">
        <f t="shared" si="1"/>
        <v>9612.0548271815933</v>
      </c>
      <c r="CC14" s="296">
        <f t="shared" si="1"/>
        <v>8376.1767681110814</v>
      </c>
    </row>
    <row r="15" spans="1:81" s="49" customFormat="1" x14ac:dyDescent="0.4">
      <c r="B15" s="59" t="s">
        <v>601</v>
      </c>
      <c r="D15" s="361" t="s">
        <v>439</v>
      </c>
      <c r="E15" s="295" t="s">
        <v>439</v>
      </c>
      <c r="F15" s="295" t="s">
        <v>439</v>
      </c>
      <c r="G15" s="295" t="s">
        <v>439</v>
      </c>
      <c r="H15" s="295" t="s">
        <v>439</v>
      </c>
      <c r="I15" s="295" t="s">
        <v>439</v>
      </c>
      <c r="J15" s="295" t="s">
        <v>439</v>
      </c>
      <c r="K15" s="295" t="s">
        <v>439</v>
      </c>
      <c r="L15" s="295" t="s">
        <v>439</v>
      </c>
      <c r="M15" s="295" t="s">
        <v>439</v>
      </c>
      <c r="N15" s="295" t="s">
        <v>439</v>
      </c>
      <c r="O15" s="295" t="s">
        <v>439</v>
      </c>
      <c r="P15" s="295" t="s">
        <v>439</v>
      </c>
      <c r="Q15" s="295" t="s">
        <v>439</v>
      </c>
      <c r="R15" s="295" t="s">
        <v>439</v>
      </c>
      <c r="S15" s="295" t="s">
        <v>439</v>
      </c>
      <c r="T15" s="295" t="s">
        <v>439</v>
      </c>
      <c r="U15" s="295" t="s">
        <v>439</v>
      </c>
      <c r="V15" s="295" t="s">
        <v>439</v>
      </c>
      <c r="W15" s="295" t="s">
        <v>439</v>
      </c>
      <c r="X15" s="295" t="s">
        <v>439</v>
      </c>
      <c r="Y15" s="295" t="s">
        <v>439</v>
      </c>
      <c r="Z15" s="295" t="s">
        <v>439</v>
      </c>
      <c r="AA15" s="295" t="s">
        <v>439</v>
      </c>
      <c r="AB15" s="295">
        <v>15</v>
      </c>
      <c r="AC15" s="295">
        <v>29</v>
      </c>
      <c r="AD15" s="295">
        <v>16</v>
      </c>
      <c r="AE15" s="295">
        <v>32</v>
      </c>
      <c r="AF15" s="295">
        <v>27</v>
      </c>
      <c r="AG15" s="295">
        <v>143</v>
      </c>
      <c r="AH15" s="295">
        <v>147</v>
      </c>
      <c r="AI15" s="295">
        <v>157</v>
      </c>
      <c r="AJ15" s="295">
        <v>183</v>
      </c>
      <c r="AK15" s="295">
        <v>270</v>
      </c>
      <c r="AL15" s="295">
        <v>351</v>
      </c>
      <c r="AM15" s="295">
        <v>536</v>
      </c>
      <c r="AN15" s="295">
        <v>687</v>
      </c>
      <c r="AO15" s="295">
        <v>881</v>
      </c>
      <c r="AP15" s="295">
        <v>996</v>
      </c>
      <c r="AQ15" s="295">
        <v>1030</v>
      </c>
      <c r="AR15" s="295">
        <v>1070.72</v>
      </c>
      <c r="AS15" s="295">
        <v>1365.366</v>
      </c>
      <c r="AT15" s="295">
        <v>1766.7919999999999</v>
      </c>
      <c r="AU15" s="295">
        <v>2413.4090000000001</v>
      </c>
      <c r="AV15" s="295">
        <v>3246.0120000000002</v>
      </c>
      <c r="AW15" s="295">
        <v>4188.58</v>
      </c>
      <c r="AX15" s="295">
        <v>4875.1940159999995</v>
      </c>
      <c r="AY15" s="295">
        <v>5444.6813459999994</v>
      </c>
      <c r="AZ15" s="295">
        <v>5810.3309459999991</v>
      </c>
      <c r="BA15" s="295">
        <v>5678.8121290000008</v>
      </c>
      <c r="BB15" s="295">
        <v>5659.8551239499993</v>
      </c>
      <c r="BC15" s="295">
        <v>5719.3859879999654</v>
      </c>
      <c r="BD15" s="295">
        <v>5904.123578470475</v>
      </c>
      <c r="BE15" s="295">
        <v>6306.2343094869357</v>
      </c>
      <c r="BF15" s="295">
        <v>7230.9641702021872</v>
      </c>
      <c r="BG15" s="295">
        <v>7319.8412333400011</v>
      </c>
      <c r="BH15" s="295">
        <v>7957.4022362544338</v>
      </c>
      <c r="BI15" s="295">
        <v>8665.6198189999996</v>
      </c>
      <c r="BJ15" s="295">
        <v>9470.8152410000057</v>
      </c>
      <c r="BK15" s="295">
        <v>10277.921191999998</v>
      </c>
      <c r="BL15" s="295">
        <v>11735.410251000005</v>
      </c>
      <c r="BM15" s="295">
        <v>14519.632664999999</v>
      </c>
      <c r="BN15" s="295">
        <v>16021.527095999996</v>
      </c>
      <c r="BO15" s="295">
        <v>17242.628137000003</v>
      </c>
      <c r="BP15" s="295">
        <v>18021.797909000001</v>
      </c>
      <c r="BQ15" s="295">
        <v>18220.333105999998</v>
      </c>
      <c r="BR15" s="295">
        <v>18319.728603999996</v>
      </c>
      <c r="BS15" s="295">
        <v>18272.126685000003</v>
      </c>
      <c r="BT15" s="295">
        <v>17639.454521000007</v>
      </c>
      <c r="BU15" s="295">
        <v>16815.744488999997</v>
      </c>
      <c r="BV15" s="295">
        <v>15552.189380999997</v>
      </c>
      <c r="BW15" s="295">
        <v>13576.491620350227</v>
      </c>
      <c r="BX15" s="295">
        <v>12939.544911061937</v>
      </c>
      <c r="BY15" s="295">
        <v>11431.514082790687</v>
      </c>
      <c r="BZ15" s="295">
        <v>10277.709727540572</v>
      </c>
      <c r="CA15" s="295">
        <v>9112.0108199641945</v>
      </c>
      <c r="CB15" s="295">
        <v>7965.9446484534556</v>
      </c>
      <c r="CC15" s="296">
        <v>6941.9229748920534</v>
      </c>
    </row>
    <row r="16" spans="1:81" s="49" customFormat="1" ht="26.25" customHeight="1" x14ac:dyDescent="0.4">
      <c r="A16" s="60"/>
      <c r="B16" s="60" t="s">
        <v>558</v>
      </c>
      <c r="D16" s="361"/>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296"/>
    </row>
    <row r="17" spans="1:81" s="49" customFormat="1" x14ac:dyDescent="0.4">
      <c r="A17" s="325"/>
      <c r="B17" s="59" t="s">
        <v>559</v>
      </c>
      <c r="D17" s="361" t="s">
        <v>439</v>
      </c>
      <c r="E17" s="295" t="s">
        <v>439</v>
      </c>
      <c r="F17" s="295" t="s">
        <v>439</v>
      </c>
      <c r="G17" s="295" t="s">
        <v>439</v>
      </c>
      <c r="H17" s="295" t="s">
        <v>439</v>
      </c>
      <c r="I17" s="295" t="s">
        <v>439</v>
      </c>
      <c r="J17" s="295" t="s">
        <v>439</v>
      </c>
      <c r="K17" s="295" t="s">
        <v>439</v>
      </c>
      <c r="L17" s="295" t="s">
        <v>439</v>
      </c>
      <c r="M17" s="295" t="s">
        <v>439</v>
      </c>
      <c r="N17" s="295" t="s">
        <v>439</v>
      </c>
      <c r="O17" s="295" t="s">
        <v>439</v>
      </c>
      <c r="P17" s="295" t="s">
        <v>439</v>
      </c>
      <c r="Q17" s="295" t="s">
        <v>439</v>
      </c>
      <c r="R17" s="295" t="s">
        <v>439</v>
      </c>
      <c r="S17" s="295" t="s">
        <v>439</v>
      </c>
      <c r="T17" s="295" t="s">
        <v>439</v>
      </c>
      <c r="U17" s="295" t="s">
        <v>439</v>
      </c>
      <c r="V17" s="295" t="s">
        <v>439</v>
      </c>
      <c r="W17" s="295" t="s">
        <v>439</v>
      </c>
      <c r="X17" s="295" t="s">
        <v>439</v>
      </c>
      <c r="Y17" s="295" t="s">
        <v>439</v>
      </c>
      <c r="Z17" s="295" t="s">
        <v>439</v>
      </c>
      <c r="AA17" s="295" t="s">
        <v>439</v>
      </c>
      <c r="AB17" s="295" t="s">
        <v>439</v>
      </c>
      <c r="AC17" s="295" t="s">
        <v>439</v>
      </c>
      <c r="AD17" s="295" t="s">
        <v>439</v>
      </c>
      <c r="AE17" s="295" t="s">
        <v>439</v>
      </c>
      <c r="AF17" s="295" t="s">
        <v>439</v>
      </c>
      <c r="AG17" s="295" t="s">
        <v>439</v>
      </c>
      <c r="AH17" s="295" t="s">
        <v>439</v>
      </c>
      <c r="AI17" s="295" t="s">
        <v>439</v>
      </c>
      <c r="AJ17" s="295" t="s">
        <v>439</v>
      </c>
      <c r="AK17" s="295" t="s">
        <v>439</v>
      </c>
      <c r="AL17" s="295" t="s">
        <v>439</v>
      </c>
      <c r="AM17" s="295" t="s">
        <v>439</v>
      </c>
      <c r="AN17" s="295" t="s">
        <v>439</v>
      </c>
      <c r="AO17" s="295" t="s">
        <v>439</v>
      </c>
      <c r="AP17" s="295" t="s">
        <v>439</v>
      </c>
      <c r="AQ17" s="295" t="s">
        <v>439</v>
      </c>
      <c r="AR17" s="295" t="s">
        <v>439</v>
      </c>
      <c r="AS17" s="295" t="s">
        <v>439</v>
      </c>
      <c r="AT17" s="295" t="s">
        <v>439</v>
      </c>
      <c r="AU17" s="295" t="s">
        <v>439</v>
      </c>
      <c r="AV17" s="295" t="s">
        <v>439</v>
      </c>
      <c r="AW17" s="295" t="s">
        <v>439</v>
      </c>
      <c r="AX17" s="295" t="s">
        <v>439</v>
      </c>
      <c r="AY17" s="295" t="s">
        <v>439</v>
      </c>
      <c r="AZ17" s="295" t="s">
        <v>439</v>
      </c>
      <c r="BA17" s="295" t="s">
        <v>439</v>
      </c>
      <c r="BB17" s="295" t="s">
        <v>439</v>
      </c>
      <c r="BC17" s="295" t="s">
        <v>439</v>
      </c>
      <c r="BD17" s="295" t="s">
        <v>439</v>
      </c>
      <c r="BE17" s="295" t="s">
        <v>439</v>
      </c>
      <c r="BF17" s="295" t="s">
        <v>439</v>
      </c>
      <c r="BG17" s="295" t="s">
        <v>439</v>
      </c>
      <c r="BH17" s="295" t="s">
        <v>439</v>
      </c>
      <c r="BI17" s="295" t="s">
        <v>439</v>
      </c>
      <c r="BJ17" s="295" t="s">
        <v>439</v>
      </c>
      <c r="BK17" s="295" t="s">
        <v>439</v>
      </c>
      <c r="BL17" s="295">
        <v>1646.9585583274306</v>
      </c>
      <c r="BM17" s="295">
        <v>2732.7185734874533</v>
      </c>
      <c r="BN17" s="295">
        <v>3068.8441160952298</v>
      </c>
      <c r="BO17" s="295">
        <v>3399.1006602323869</v>
      </c>
      <c r="BP17" s="295">
        <v>3644.1718667287919</v>
      </c>
      <c r="BQ17" s="295">
        <v>3241.9422918321306</v>
      </c>
      <c r="BR17" s="295">
        <v>2411.6856133845986</v>
      </c>
      <c r="BS17" s="295">
        <v>1916.7666369866961</v>
      </c>
      <c r="BT17" s="295">
        <v>1636.6315206723273</v>
      </c>
      <c r="BU17" s="295">
        <v>1451.7127921035253</v>
      </c>
      <c r="BV17" s="295">
        <v>1105.4230032394248</v>
      </c>
      <c r="BW17" s="295">
        <v>528.20462222110496</v>
      </c>
      <c r="BX17" s="295">
        <v>618.1235856858425</v>
      </c>
      <c r="BY17" s="295">
        <v>301.56976414461013</v>
      </c>
      <c r="BZ17" s="295">
        <v>210.92314128101944</v>
      </c>
      <c r="CA17" s="295">
        <v>163.31402151626989</v>
      </c>
      <c r="CB17" s="295">
        <v>137.13671449344366</v>
      </c>
      <c r="CC17" s="296">
        <v>170.29094328065847</v>
      </c>
    </row>
    <row r="18" spans="1:81" s="49" customFormat="1" x14ac:dyDescent="0.4">
      <c r="A18" s="325"/>
      <c r="B18" s="59" t="s">
        <v>26</v>
      </c>
      <c r="D18" s="361" t="s">
        <v>439</v>
      </c>
      <c r="E18" s="295" t="s">
        <v>439</v>
      </c>
      <c r="F18" s="295" t="s">
        <v>439</v>
      </c>
      <c r="G18" s="295" t="s">
        <v>439</v>
      </c>
      <c r="H18" s="295" t="s">
        <v>439</v>
      </c>
      <c r="I18" s="295" t="s">
        <v>439</v>
      </c>
      <c r="J18" s="295" t="s">
        <v>439</v>
      </c>
      <c r="K18" s="295" t="s">
        <v>439</v>
      </c>
      <c r="L18" s="295" t="s">
        <v>439</v>
      </c>
      <c r="M18" s="295" t="s">
        <v>439</v>
      </c>
      <c r="N18" s="295" t="s">
        <v>439</v>
      </c>
      <c r="O18" s="295" t="s">
        <v>439</v>
      </c>
      <c r="P18" s="295" t="s">
        <v>439</v>
      </c>
      <c r="Q18" s="295" t="s">
        <v>439</v>
      </c>
      <c r="R18" s="295" t="s">
        <v>439</v>
      </c>
      <c r="S18" s="295" t="s">
        <v>439</v>
      </c>
      <c r="T18" s="295" t="s">
        <v>439</v>
      </c>
      <c r="U18" s="295" t="s">
        <v>439</v>
      </c>
      <c r="V18" s="295" t="s">
        <v>439</v>
      </c>
      <c r="W18" s="295" t="s">
        <v>439</v>
      </c>
      <c r="X18" s="295" t="s">
        <v>439</v>
      </c>
      <c r="Y18" s="295" t="s">
        <v>439</v>
      </c>
      <c r="Z18" s="295" t="s">
        <v>439</v>
      </c>
      <c r="AA18" s="295" t="s">
        <v>439</v>
      </c>
      <c r="AB18" s="295" t="s">
        <v>439</v>
      </c>
      <c r="AC18" s="295" t="s">
        <v>439</v>
      </c>
      <c r="AD18" s="295" t="s">
        <v>439</v>
      </c>
      <c r="AE18" s="295" t="s">
        <v>439</v>
      </c>
      <c r="AF18" s="295" t="s">
        <v>439</v>
      </c>
      <c r="AG18" s="295" t="s">
        <v>439</v>
      </c>
      <c r="AH18" s="295" t="s">
        <v>439</v>
      </c>
      <c r="AI18" s="295" t="s">
        <v>439</v>
      </c>
      <c r="AJ18" s="295" t="s">
        <v>439</v>
      </c>
      <c r="AK18" s="295" t="s">
        <v>439</v>
      </c>
      <c r="AL18" s="295" t="s">
        <v>439</v>
      </c>
      <c r="AM18" s="295" t="s">
        <v>439</v>
      </c>
      <c r="AN18" s="295" t="s">
        <v>439</v>
      </c>
      <c r="AO18" s="295" t="s">
        <v>439</v>
      </c>
      <c r="AP18" s="295" t="s">
        <v>439</v>
      </c>
      <c r="AQ18" s="295" t="s">
        <v>439</v>
      </c>
      <c r="AR18" s="295" t="s">
        <v>439</v>
      </c>
      <c r="AS18" s="295" t="s">
        <v>439</v>
      </c>
      <c r="AT18" s="295" t="s">
        <v>439</v>
      </c>
      <c r="AU18" s="295" t="s">
        <v>439</v>
      </c>
      <c r="AV18" s="295" t="s">
        <v>439</v>
      </c>
      <c r="AW18" s="295" t="s">
        <v>439</v>
      </c>
      <c r="AX18" s="295" t="s">
        <v>439</v>
      </c>
      <c r="AY18" s="295" t="s">
        <v>439</v>
      </c>
      <c r="AZ18" s="295" t="s">
        <v>439</v>
      </c>
      <c r="BA18" s="295" t="s">
        <v>439</v>
      </c>
      <c r="BB18" s="295" t="s">
        <v>439</v>
      </c>
      <c r="BC18" s="295" t="s">
        <v>439</v>
      </c>
      <c r="BD18" s="295" t="s">
        <v>439</v>
      </c>
      <c r="BE18" s="295" t="s">
        <v>439</v>
      </c>
      <c r="BF18" s="295" t="s">
        <v>439</v>
      </c>
      <c r="BG18" s="295" t="s">
        <v>439</v>
      </c>
      <c r="BH18" s="295" t="s">
        <v>439</v>
      </c>
      <c r="BI18" s="295" t="s">
        <v>439</v>
      </c>
      <c r="BJ18" s="295" t="s">
        <v>439</v>
      </c>
      <c r="BK18" s="295" t="s">
        <v>439</v>
      </c>
      <c r="BL18" s="295">
        <v>4476.9210732179572</v>
      </c>
      <c r="BM18" s="295">
        <v>5069.1288261388017</v>
      </c>
      <c r="BN18" s="295">
        <v>5380.0316400709962</v>
      </c>
      <c r="BO18" s="295">
        <v>5751.430097558853</v>
      </c>
      <c r="BP18" s="295">
        <v>6054.4950272257229</v>
      </c>
      <c r="BQ18" s="295">
        <v>6194.2714010260988</v>
      </c>
      <c r="BR18" s="295">
        <v>6678.1472903271933</v>
      </c>
      <c r="BS18" s="295">
        <v>6946.5151764190032</v>
      </c>
      <c r="BT18" s="295">
        <v>6870.0617211736808</v>
      </c>
      <c r="BU18" s="295">
        <v>6679.3883075615377</v>
      </c>
      <c r="BV18" s="295">
        <v>6268.7171839573311</v>
      </c>
      <c r="BW18" s="295">
        <v>5666.9718254488216</v>
      </c>
      <c r="BX18" s="295">
        <v>5272.1395829001494</v>
      </c>
      <c r="BY18" s="295">
        <v>4777.7674980193924</v>
      </c>
      <c r="BZ18" s="295">
        <v>4250.7818480188753</v>
      </c>
      <c r="CA18" s="295">
        <v>3493.3953903984871</v>
      </c>
      <c r="CB18" s="295">
        <v>2427.2901912048296</v>
      </c>
      <c r="CC18" s="296">
        <v>1159.6984609270853</v>
      </c>
    </row>
    <row r="19" spans="1:81" s="49" customFormat="1" x14ac:dyDescent="0.4">
      <c r="A19" s="325"/>
      <c r="B19" s="59" t="s">
        <v>560</v>
      </c>
      <c r="D19" s="361" t="s">
        <v>439</v>
      </c>
      <c r="E19" s="295" t="s">
        <v>439</v>
      </c>
      <c r="F19" s="295" t="s">
        <v>439</v>
      </c>
      <c r="G19" s="295" t="s">
        <v>439</v>
      </c>
      <c r="H19" s="295" t="s">
        <v>439</v>
      </c>
      <c r="I19" s="295" t="s">
        <v>439</v>
      </c>
      <c r="J19" s="295" t="s">
        <v>439</v>
      </c>
      <c r="K19" s="295" t="s">
        <v>439</v>
      </c>
      <c r="L19" s="295" t="s">
        <v>439</v>
      </c>
      <c r="M19" s="295" t="s">
        <v>439</v>
      </c>
      <c r="N19" s="295" t="s">
        <v>439</v>
      </c>
      <c r="O19" s="295" t="s">
        <v>439</v>
      </c>
      <c r="P19" s="295" t="s">
        <v>439</v>
      </c>
      <c r="Q19" s="295" t="s">
        <v>439</v>
      </c>
      <c r="R19" s="295" t="s">
        <v>439</v>
      </c>
      <c r="S19" s="295" t="s">
        <v>439</v>
      </c>
      <c r="T19" s="295" t="s">
        <v>439</v>
      </c>
      <c r="U19" s="295" t="s">
        <v>439</v>
      </c>
      <c r="V19" s="295" t="s">
        <v>439</v>
      </c>
      <c r="W19" s="295" t="s">
        <v>439</v>
      </c>
      <c r="X19" s="295" t="s">
        <v>439</v>
      </c>
      <c r="Y19" s="295" t="s">
        <v>439</v>
      </c>
      <c r="Z19" s="295" t="s">
        <v>439</v>
      </c>
      <c r="AA19" s="295" t="s">
        <v>439</v>
      </c>
      <c r="AB19" s="295" t="s">
        <v>439</v>
      </c>
      <c r="AC19" s="295" t="s">
        <v>439</v>
      </c>
      <c r="AD19" s="295" t="s">
        <v>439</v>
      </c>
      <c r="AE19" s="295" t="s">
        <v>439</v>
      </c>
      <c r="AF19" s="295" t="s">
        <v>439</v>
      </c>
      <c r="AG19" s="295" t="s">
        <v>439</v>
      </c>
      <c r="AH19" s="295" t="s">
        <v>439</v>
      </c>
      <c r="AI19" s="295" t="s">
        <v>439</v>
      </c>
      <c r="AJ19" s="295" t="s">
        <v>439</v>
      </c>
      <c r="AK19" s="295" t="s">
        <v>439</v>
      </c>
      <c r="AL19" s="295" t="s">
        <v>439</v>
      </c>
      <c r="AM19" s="295" t="s">
        <v>439</v>
      </c>
      <c r="AN19" s="295" t="s">
        <v>439</v>
      </c>
      <c r="AO19" s="295" t="s">
        <v>439</v>
      </c>
      <c r="AP19" s="295" t="s">
        <v>439</v>
      </c>
      <c r="AQ19" s="295" t="s">
        <v>439</v>
      </c>
      <c r="AR19" s="295" t="s">
        <v>439</v>
      </c>
      <c r="AS19" s="295" t="s">
        <v>439</v>
      </c>
      <c r="AT19" s="295" t="s">
        <v>439</v>
      </c>
      <c r="AU19" s="295" t="s">
        <v>439</v>
      </c>
      <c r="AV19" s="295" t="s">
        <v>439</v>
      </c>
      <c r="AW19" s="295" t="s">
        <v>439</v>
      </c>
      <c r="AX19" s="295" t="s">
        <v>439</v>
      </c>
      <c r="AY19" s="295" t="s">
        <v>439</v>
      </c>
      <c r="AZ19" s="295" t="s">
        <v>439</v>
      </c>
      <c r="BA19" s="295" t="s">
        <v>439</v>
      </c>
      <c r="BB19" s="295" t="s">
        <v>439</v>
      </c>
      <c r="BC19" s="295" t="s">
        <v>439</v>
      </c>
      <c r="BD19" s="295" t="s">
        <v>439</v>
      </c>
      <c r="BE19" s="295" t="s">
        <v>439</v>
      </c>
      <c r="BF19" s="295" t="s">
        <v>439</v>
      </c>
      <c r="BG19" s="295" t="s">
        <v>439</v>
      </c>
      <c r="BH19" s="295" t="s">
        <v>439</v>
      </c>
      <c r="BI19" s="295" t="s">
        <v>439</v>
      </c>
      <c r="BJ19" s="295" t="s">
        <v>439</v>
      </c>
      <c r="BK19" s="295" t="s">
        <v>439</v>
      </c>
      <c r="BL19" s="295">
        <v>3278.6721206416673</v>
      </c>
      <c r="BM19" s="295">
        <v>3414.699558166159</v>
      </c>
      <c r="BN19" s="295">
        <v>3246.9003947534702</v>
      </c>
      <c r="BO19" s="295">
        <v>3003.0285087410157</v>
      </c>
      <c r="BP19" s="295">
        <v>2754.4785976389271</v>
      </c>
      <c r="BQ19" s="295">
        <v>2504.5623245995998</v>
      </c>
      <c r="BR19" s="295">
        <v>2378.8444446022886</v>
      </c>
      <c r="BS19" s="295">
        <v>2256.0112500659761</v>
      </c>
      <c r="BT19" s="295">
        <v>2088.7413831652643</v>
      </c>
      <c r="BU19" s="295">
        <v>1868.0857479177519</v>
      </c>
      <c r="BV19" s="295">
        <v>1624.7547253145538</v>
      </c>
      <c r="BW19" s="295">
        <v>1151.6859541538615</v>
      </c>
      <c r="BX19" s="295">
        <v>991.05807376663904</v>
      </c>
      <c r="BY19" s="295">
        <v>896.18934616198987</v>
      </c>
      <c r="BZ19" s="295">
        <v>846.35853760589146</v>
      </c>
      <c r="CA19" s="295">
        <v>804.7929331053806</v>
      </c>
      <c r="CB19" s="295">
        <v>759.83018454156195</v>
      </c>
      <c r="CC19" s="296">
        <v>736.50017335396615</v>
      </c>
    </row>
    <row r="20" spans="1:81" s="49" customFormat="1" x14ac:dyDescent="0.4">
      <c r="A20" s="325"/>
      <c r="B20" s="59" t="s">
        <v>438</v>
      </c>
      <c r="D20" s="361" t="s">
        <v>439</v>
      </c>
      <c r="E20" s="295" t="s">
        <v>439</v>
      </c>
      <c r="F20" s="295" t="s">
        <v>439</v>
      </c>
      <c r="G20" s="295" t="s">
        <v>439</v>
      </c>
      <c r="H20" s="295" t="s">
        <v>439</v>
      </c>
      <c r="I20" s="295" t="s">
        <v>439</v>
      </c>
      <c r="J20" s="295" t="s">
        <v>439</v>
      </c>
      <c r="K20" s="295" t="s">
        <v>439</v>
      </c>
      <c r="L20" s="295" t="s">
        <v>439</v>
      </c>
      <c r="M20" s="295" t="s">
        <v>439</v>
      </c>
      <c r="N20" s="295" t="s">
        <v>439</v>
      </c>
      <c r="O20" s="295" t="s">
        <v>439</v>
      </c>
      <c r="P20" s="295" t="s">
        <v>439</v>
      </c>
      <c r="Q20" s="295" t="s">
        <v>439</v>
      </c>
      <c r="R20" s="295" t="s">
        <v>439</v>
      </c>
      <c r="S20" s="295" t="s">
        <v>439</v>
      </c>
      <c r="T20" s="295" t="s">
        <v>439</v>
      </c>
      <c r="U20" s="295" t="s">
        <v>439</v>
      </c>
      <c r="V20" s="295" t="s">
        <v>439</v>
      </c>
      <c r="W20" s="295" t="s">
        <v>439</v>
      </c>
      <c r="X20" s="295" t="s">
        <v>439</v>
      </c>
      <c r="Y20" s="295" t="s">
        <v>439</v>
      </c>
      <c r="Z20" s="295" t="s">
        <v>439</v>
      </c>
      <c r="AA20" s="295" t="s">
        <v>439</v>
      </c>
      <c r="AB20" s="295" t="s">
        <v>439</v>
      </c>
      <c r="AC20" s="295" t="s">
        <v>439</v>
      </c>
      <c r="AD20" s="295" t="s">
        <v>439</v>
      </c>
      <c r="AE20" s="295" t="s">
        <v>439</v>
      </c>
      <c r="AF20" s="295" t="s">
        <v>439</v>
      </c>
      <c r="AG20" s="295" t="s">
        <v>439</v>
      </c>
      <c r="AH20" s="295" t="s">
        <v>439</v>
      </c>
      <c r="AI20" s="295" t="s">
        <v>439</v>
      </c>
      <c r="AJ20" s="295" t="s">
        <v>439</v>
      </c>
      <c r="AK20" s="295" t="s">
        <v>439</v>
      </c>
      <c r="AL20" s="295" t="s">
        <v>439</v>
      </c>
      <c r="AM20" s="295" t="s">
        <v>439</v>
      </c>
      <c r="AN20" s="295" t="s">
        <v>439</v>
      </c>
      <c r="AO20" s="295" t="s">
        <v>439</v>
      </c>
      <c r="AP20" s="295" t="s">
        <v>439</v>
      </c>
      <c r="AQ20" s="295" t="s">
        <v>439</v>
      </c>
      <c r="AR20" s="295" t="s">
        <v>439</v>
      </c>
      <c r="AS20" s="295" t="s">
        <v>439</v>
      </c>
      <c r="AT20" s="295" t="s">
        <v>439</v>
      </c>
      <c r="AU20" s="295" t="s">
        <v>439</v>
      </c>
      <c r="AV20" s="295" t="s">
        <v>439</v>
      </c>
      <c r="AW20" s="295" t="s">
        <v>439</v>
      </c>
      <c r="AX20" s="295" t="s">
        <v>439</v>
      </c>
      <c r="AY20" s="295" t="s">
        <v>439</v>
      </c>
      <c r="AZ20" s="295" t="s">
        <v>439</v>
      </c>
      <c r="BA20" s="295" t="s">
        <v>439</v>
      </c>
      <c r="BB20" s="295" t="s">
        <v>439</v>
      </c>
      <c r="BC20" s="295" t="s">
        <v>439</v>
      </c>
      <c r="BD20" s="295" t="s">
        <v>439</v>
      </c>
      <c r="BE20" s="295" t="s">
        <v>439</v>
      </c>
      <c r="BF20" s="295" t="s">
        <v>439</v>
      </c>
      <c r="BG20" s="295" t="s">
        <v>439</v>
      </c>
      <c r="BH20" s="295" t="s">
        <v>439</v>
      </c>
      <c r="BI20" s="295" t="s">
        <v>439</v>
      </c>
      <c r="BJ20" s="295" t="s">
        <v>439</v>
      </c>
      <c r="BK20" s="295" t="s">
        <v>439</v>
      </c>
      <c r="BL20" s="295">
        <v>315.32689004851829</v>
      </c>
      <c r="BM20" s="295">
        <v>391.93425198433891</v>
      </c>
      <c r="BN20" s="295">
        <v>465.09166515156534</v>
      </c>
      <c r="BO20" s="295">
        <v>540.50149467791391</v>
      </c>
      <c r="BP20" s="295">
        <v>626.09691811330299</v>
      </c>
      <c r="BQ20" s="295">
        <v>695.36424794605682</v>
      </c>
      <c r="BR20" s="295">
        <v>781.28564014637732</v>
      </c>
      <c r="BS20" s="295">
        <v>885.7633665276046</v>
      </c>
      <c r="BT20" s="295">
        <v>935.86524437191224</v>
      </c>
      <c r="BU20" s="295">
        <v>953.07062235629201</v>
      </c>
      <c r="BV20" s="295">
        <v>940.40185978316003</v>
      </c>
      <c r="BW20" s="295">
        <v>845.5556854200529</v>
      </c>
      <c r="BX20" s="295">
        <v>679.15383706887417</v>
      </c>
      <c r="BY20" s="295">
        <v>498.57959554461706</v>
      </c>
      <c r="BZ20" s="295">
        <v>372.39686796968283</v>
      </c>
      <c r="CA20" s="295">
        <v>267.16684383354209</v>
      </c>
      <c r="CB20" s="295">
        <v>178.79938280910241</v>
      </c>
      <c r="CC20" s="296">
        <v>133.95620002658555</v>
      </c>
    </row>
    <row r="21" spans="1:81" s="49" customFormat="1" x14ac:dyDescent="0.4">
      <c r="A21" s="325"/>
      <c r="B21" s="59" t="s">
        <v>602</v>
      </c>
      <c r="D21" s="361" t="s">
        <v>439</v>
      </c>
      <c r="E21" s="295" t="s">
        <v>439</v>
      </c>
      <c r="F21" s="295" t="s">
        <v>439</v>
      </c>
      <c r="G21" s="295" t="s">
        <v>439</v>
      </c>
      <c r="H21" s="295" t="s">
        <v>439</v>
      </c>
      <c r="I21" s="295" t="s">
        <v>439</v>
      </c>
      <c r="J21" s="295" t="s">
        <v>439</v>
      </c>
      <c r="K21" s="295" t="s">
        <v>439</v>
      </c>
      <c r="L21" s="295" t="s">
        <v>439</v>
      </c>
      <c r="M21" s="295" t="s">
        <v>439</v>
      </c>
      <c r="N21" s="295" t="s">
        <v>439</v>
      </c>
      <c r="O21" s="295" t="s">
        <v>439</v>
      </c>
      <c r="P21" s="295" t="s">
        <v>439</v>
      </c>
      <c r="Q21" s="295" t="s">
        <v>439</v>
      </c>
      <c r="R21" s="295" t="s">
        <v>439</v>
      </c>
      <c r="S21" s="295" t="s">
        <v>439</v>
      </c>
      <c r="T21" s="295" t="s">
        <v>439</v>
      </c>
      <c r="U21" s="295" t="s">
        <v>439</v>
      </c>
      <c r="V21" s="295" t="s">
        <v>439</v>
      </c>
      <c r="W21" s="295" t="s">
        <v>439</v>
      </c>
      <c r="X21" s="295" t="s">
        <v>439</v>
      </c>
      <c r="Y21" s="295" t="s">
        <v>439</v>
      </c>
      <c r="Z21" s="295" t="s">
        <v>439</v>
      </c>
      <c r="AA21" s="295" t="s">
        <v>439</v>
      </c>
      <c r="AB21" s="295" t="s">
        <v>439</v>
      </c>
      <c r="AC21" s="295" t="s">
        <v>439</v>
      </c>
      <c r="AD21" s="295" t="s">
        <v>439</v>
      </c>
      <c r="AE21" s="295" t="s">
        <v>439</v>
      </c>
      <c r="AF21" s="295" t="s">
        <v>439</v>
      </c>
      <c r="AG21" s="295" t="s">
        <v>439</v>
      </c>
      <c r="AH21" s="295" t="s">
        <v>439</v>
      </c>
      <c r="AI21" s="295" t="s">
        <v>439</v>
      </c>
      <c r="AJ21" s="295" t="s">
        <v>439</v>
      </c>
      <c r="AK21" s="295" t="s">
        <v>439</v>
      </c>
      <c r="AL21" s="295" t="s">
        <v>439</v>
      </c>
      <c r="AM21" s="295" t="s">
        <v>439</v>
      </c>
      <c r="AN21" s="295" t="s">
        <v>439</v>
      </c>
      <c r="AO21" s="295" t="s">
        <v>439</v>
      </c>
      <c r="AP21" s="295" t="s">
        <v>439</v>
      </c>
      <c r="AQ21" s="295" t="s">
        <v>439</v>
      </c>
      <c r="AR21" s="295" t="s">
        <v>439</v>
      </c>
      <c r="AS21" s="295" t="s">
        <v>439</v>
      </c>
      <c r="AT21" s="295" t="s">
        <v>439</v>
      </c>
      <c r="AU21" s="295" t="s">
        <v>439</v>
      </c>
      <c r="AV21" s="295" t="s">
        <v>439</v>
      </c>
      <c r="AW21" s="295" t="s">
        <v>439</v>
      </c>
      <c r="AX21" s="295" t="s">
        <v>439</v>
      </c>
      <c r="AY21" s="295" t="s">
        <v>439</v>
      </c>
      <c r="AZ21" s="295" t="s">
        <v>439</v>
      </c>
      <c r="BA21" s="295" t="s">
        <v>439</v>
      </c>
      <c r="BB21" s="295" t="s">
        <v>439</v>
      </c>
      <c r="BC21" s="295" t="s">
        <v>439</v>
      </c>
      <c r="BD21" s="295" t="s">
        <v>439</v>
      </c>
      <c r="BE21" s="295" t="s">
        <v>439</v>
      </c>
      <c r="BF21" s="295" t="s">
        <v>439</v>
      </c>
      <c r="BG21" s="295" t="s">
        <v>439</v>
      </c>
      <c r="BH21" s="295" t="s">
        <v>439</v>
      </c>
      <c r="BI21" s="295" t="s">
        <v>439</v>
      </c>
      <c r="BJ21" s="295" t="s">
        <v>439</v>
      </c>
      <c r="BK21" s="295" t="s">
        <v>439</v>
      </c>
      <c r="BL21" s="295">
        <v>648.39868019601681</v>
      </c>
      <c r="BM21" s="295">
        <v>677.56700463404729</v>
      </c>
      <c r="BN21" s="295">
        <v>663.08095054898035</v>
      </c>
      <c r="BO21" s="295">
        <v>626.78101775676737</v>
      </c>
      <c r="BP21" s="295">
        <v>550.93048016298599</v>
      </c>
      <c r="BQ21" s="295">
        <v>491.29283105119077</v>
      </c>
      <c r="BR21" s="295">
        <v>443.77461406450112</v>
      </c>
      <c r="BS21" s="295">
        <v>381.44098743695912</v>
      </c>
      <c r="BT21" s="295">
        <v>309.89289354464535</v>
      </c>
      <c r="BU21" s="295">
        <v>223.58938666833674</v>
      </c>
      <c r="BV21" s="295">
        <v>129.18126513060972</v>
      </c>
      <c r="BW21" s="295">
        <v>72.665299211982159</v>
      </c>
      <c r="BX21" s="295">
        <v>56.485658021795757</v>
      </c>
      <c r="BY21" s="295">
        <v>49.313032332063933</v>
      </c>
      <c r="BZ21" s="295">
        <v>44.716659804647399</v>
      </c>
      <c r="CA21" s="295">
        <v>41.304424823009178</v>
      </c>
      <c r="CB21" s="295">
        <v>38.903411859774238</v>
      </c>
      <c r="CC21" s="296">
        <v>37.829682470045817</v>
      </c>
    </row>
    <row r="22" spans="1:81" s="49" customFormat="1" ht="26.25" customHeight="1" x14ac:dyDescent="0.4">
      <c r="A22" s="325"/>
      <c r="B22" s="59" t="s">
        <v>562</v>
      </c>
      <c r="D22" s="361" t="s">
        <v>439</v>
      </c>
      <c r="E22" s="295" t="s">
        <v>439</v>
      </c>
      <c r="F22" s="295" t="s">
        <v>439</v>
      </c>
      <c r="G22" s="295" t="s">
        <v>439</v>
      </c>
      <c r="H22" s="295" t="s">
        <v>439</v>
      </c>
      <c r="I22" s="295" t="s">
        <v>439</v>
      </c>
      <c r="J22" s="295" t="s">
        <v>439</v>
      </c>
      <c r="K22" s="295" t="s">
        <v>439</v>
      </c>
      <c r="L22" s="295" t="s">
        <v>439</v>
      </c>
      <c r="M22" s="295" t="s">
        <v>439</v>
      </c>
      <c r="N22" s="295" t="s">
        <v>439</v>
      </c>
      <c r="O22" s="295" t="s">
        <v>439</v>
      </c>
      <c r="P22" s="295" t="s">
        <v>439</v>
      </c>
      <c r="Q22" s="295" t="s">
        <v>439</v>
      </c>
      <c r="R22" s="295" t="s">
        <v>439</v>
      </c>
      <c r="S22" s="295" t="s">
        <v>439</v>
      </c>
      <c r="T22" s="295" t="s">
        <v>439</v>
      </c>
      <c r="U22" s="295" t="s">
        <v>439</v>
      </c>
      <c r="V22" s="295" t="s">
        <v>439</v>
      </c>
      <c r="W22" s="295" t="s">
        <v>439</v>
      </c>
      <c r="X22" s="295" t="s">
        <v>439</v>
      </c>
      <c r="Y22" s="295" t="s">
        <v>439</v>
      </c>
      <c r="Z22" s="295" t="s">
        <v>439</v>
      </c>
      <c r="AA22" s="295" t="s">
        <v>439</v>
      </c>
      <c r="AB22" s="295" t="s">
        <v>439</v>
      </c>
      <c r="AC22" s="295" t="s">
        <v>439</v>
      </c>
      <c r="AD22" s="295" t="s">
        <v>439</v>
      </c>
      <c r="AE22" s="295" t="s">
        <v>439</v>
      </c>
      <c r="AF22" s="295" t="s">
        <v>439</v>
      </c>
      <c r="AG22" s="295" t="s">
        <v>439</v>
      </c>
      <c r="AH22" s="295" t="s">
        <v>439</v>
      </c>
      <c r="AI22" s="295" t="s">
        <v>439</v>
      </c>
      <c r="AJ22" s="295" t="s">
        <v>439</v>
      </c>
      <c r="AK22" s="295" t="s">
        <v>439</v>
      </c>
      <c r="AL22" s="295" t="s">
        <v>439</v>
      </c>
      <c r="AM22" s="295" t="s">
        <v>439</v>
      </c>
      <c r="AN22" s="295" t="s">
        <v>439</v>
      </c>
      <c r="AO22" s="295" t="s">
        <v>439</v>
      </c>
      <c r="AP22" s="295" t="s">
        <v>439</v>
      </c>
      <c r="AQ22" s="295" t="s">
        <v>439</v>
      </c>
      <c r="AR22" s="295" t="s">
        <v>439</v>
      </c>
      <c r="AS22" s="295" t="s">
        <v>439</v>
      </c>
      <c r="AT22" s="295" t="s">
        <v>439</v>
      </c>
      <c r="AU22" s="295" t="s">
        <v>439</v>
      </c>
      <c r="AV22" s="295" t="s">
        <v>439</v>
      </c>
      <c r="AW22" s="295" t="s">
        <v>439</v>
      </c>
      <c r="AX22" s="295" t="s">
        <v>439</v>
      </c>
      <c r="AY22" s="295" t="s">
        <v>439</v>
      </c>
      <c r="AZ22" s="295" t="s">
        <v>439</v>
      </c>
      <c r="BA22" s="295" t="s">
        <v>439</v>
      </c>
      <c r="BB22" s="295" t="s">
        <v>439</v>
      </c>
      <c r="BC22" s="295" t="s">
        <v>439</v>
      </c>
      <c r="BD22" s="295" t="s">
        <v>439</v>
      </c>
      <c r="BE22" s="295" t="s">
        <v>439</v>
      </c>
      <c r="BF22" s="295" t="s">
        <v>439</v>
      </c>
      <c r="BG22" s="295" t="s">
        <v>439</v>
      </c>
      <c r="BH22" s="295" t="s">
        <v>439</v>
      </c>
      <c r="BI22" s="295" t="s">
        <v>439</v>
      </c>
      <c r="BJ22" s="295" t="s">
        <v>439</v>
      </c>
      <c r="BK22" s="295" t="s">
        <v>439</v>
      </c>
      <c r="BL22" s="295">
        <v>4152.579372791467</v>
      </c>
      <c r="BM22" s="295">
        <v>4313.2385099654957</v>
      </c>
      <c r="BN22" s="295">
        <v>4443.152787180662</v>
      </c>
      <c r="BO22" s="295">
        <v>4622.5520183609024</v>
      </c>
      <c r="BP22" s="295">
        <v>4745.7790610750062</v>
      </c>
      <c r="BQ22" s="295">
        <v>4846.240294482328</v>
      </c>
      <c r="BR22" s="295">
        <v>4852.202471269452</v>
      </c>
      <c r="BS22" s="295">
        <v>4802.0500860739676</v>
      </c>
      <c r="BT22" s="295">
        <v>4647.386078796203</v>
      </c>
      <c r="BU22" s="295">
        <v>4480.8573206008805</v>
      </c>
      <c r="BV22" s="295">
        <v>4304.6380938767288</v>
      </c>
      <c r="BW22" s="295">
        <v>4193.4703283816098</v>
      </c>
      <c r="BX22" s="295">
        <v>4485.5019866872935</v>
      </c>
      <c r="BY22" s="295">
        <v>4604.6705419822501</v>
      </c>
      <c r="BZ22" s="295">
        <v>4570.3007822695708</v>
      </c>
      <c r="CA22" s="295">
        <v>4493.2058337000744</v>
      </c>
      <c r="CB22" s="295">
        <v>4611.780023986089</v>
      </c>
      <c r="CC22" s="296">
        <v>4544.5663444120401</v>
      </c>
    </row>
    <row r="23" spans="1:81" s="49" customFormat="1" x14ac:dyDescent="0.4">
      <c r="A23" s="325"/>
      <c r="B23" s="59" t="s">
        <v>440</v>
      </c>
      <c r="D23" s="361" t="s">
        <v>439</v>
      </c>
      <c r="E23" s="295" t="s">
        <v>439</v>
      </c>
      <c r="F23" s="295" t="s">
        <v>439</v>
      </c>
      <c r="G23" s="295" t="s">
        <v>439</v>
      </c>
      <c r="H23" s="295" t="s">
        <v>439</v>
      </c>
      <c r="I23" s="295" t="s">
        <v>439</v>
      </c>
      <c r="J23" s="295" t="s">
        <v>439</v>
      </c>
      <c r="K23" s="295" t="s">
        <v>439</v>
      </c>
      <c r="L23" s="295" t="s">
        <v>439</v>
      </c>
      <c r="M23" s="295" t="s">
        <v>439</v>
      </c>
      <c r="N23" s="295" t="s">
        <v>439</v>
      </c>
      <c r="O23" s="295" t="s">
        <v>439</v>
      </c>
      <c r="P23" s="295" t="s">
        <v>439</v>
      </c>
      <c r="Q23" s="295" t="s">
        <v>439</v>
      </c>
      <c r="R23" s="295" t="s">
        <v>439</v>
      </c>
      <c r="S23" s="295" t="s">
        <v>439</v>
      </c>
      <c r="T23" s="295" t="s">
        <v>439</v>
      </c>
      <c r="U23" s="295" t="s">
        <v>439</v>
      </c>
      <c r="V23" s="295" t="s">
        <v>439</v>
      </c>
      <c r="W23" s="295" t="s">
        <v>439</v>
      </c>
      <c r="X23" s="295" t="s">
        <v>439</v>
      </c>
      <c r="Y23" s="295" t="s">
        <v>439</v>
      </c>
      <c r="Z23" s="295" t="s">
        <v>439</v>
      </c>
      <c r="AA23" s="295" t="s">
        <v>439</v>
      </c>
      <c r="AB23" s="295" t="s">
        <v>439</v>
      </c>
      <c r="AC23" s="295" t="s">
        <v>439</v>
      </c>
      <c r="AD23" s="295" t="s">
        <v>439</v>
      </c>
      <c r="AE23" s="295" t="s">
        <v>439</v>
      </c>
      <c r="AF23" s="295" t="s">
        <v>439</v>
      </c>
      <c r="AG23" s="295" t="s">
        <v>439</v>
      </c>
      <c r="AH23" s="295" t="s">
        <v>439</v>
      </c>
      <c r="AI23" s="295" t="s">
        <v>439</v>
      </c>
      <c r="AJ23" s="295" t="s">
        <v>439</v>
      </c>
      <c r="AK23" s="295" t="s">
        <v>439</v>
      </c>
      <c r="AL23" s="295" t="s">
        <v>439</v>
      </c>
      <c r="AM23" s="295" t="s">
        <v>439</v>
      </c>
      <c r="AN23" s="295" t="s">
        <v>439</v>
      </c>
      <c r="AO23" s="295" t="s">
        <v>439</v>
      </c>
      <c r="AP23" s="295" t="s">
        <v>439</v>
      </c>
      <c r="AQ23" s="295" t="s">
        <v>439</v>
      </c>
      <c r="AR23" s="295" t="s">
        <v>439</v>
      </c>
      <c r="AS23" s="295" t="s">
        <v>439</v>
      </c>
      <c r="AT23" s="295" t="s">
        <v>439</v>
      </c>
      <c r="AU23" s="295" t="s">
        <v>439</v>
      </c>
      <c r="AV23" s="295" t="s">
        <v>439</v>
      </c>
      <c r="AW23" s="295" t="s">
        <v>439</v>
      </c>
      <c r="AX23" s="295" t="s">
        <v>439</v>
      </c>
      <c r="AY23" s="295" t="s">
        <v>439</v>
      </c>
      <c r="AZ23" s="295" t="s">
        <v>439</v>
      </c>
      <c r="BA23" s="295" t="s">
        <v>439</v>
      </c>
      <c r="BB23" s="295" t="s">
        <v>439</v>
      </c>
      <c r="BC23" s="295" t="s">
        <v>439</v>
      </c>
      <c r="BD23" s="295" t="s">
        <v>439</v>
      </c>
      <c r="BE23" s="295" t="s">
        <v>439</v>
      </c>
      <c r="BF23" s="295" t="s">
        <v>439</v>
      </c>
      <c r="BG23" s="295" t="s">
        <v>439</v>
      </c>
      <c r="BH23" s="295" t="s">
        <v>439</v>
      </c>
      <c r="BI23" s="295" t="s">
        <v>439</v>
      </c>
      <c r="BJ23" s="295" t="s">
        <v>439</v>
      </c>
      <c r="BK23" s="295" t="s">
        <v>439</v>
      </c>
      <c r="BL23" s="295">
        <v>99.45993897531325</v>
      </c>
      <c r="BM23" s="295">
        <v>126.1038655767793</v>
      </c>
      <c r="BN23" s="295">
        <v>152.98604032937789</v>
      </c>
      <c r="BO23" s="295">
        <v>179.42766398503792</v>
      </c>
      <c r="BP23" s="295">
        <v>220.87045793975454</v>
      </c>
      <c r="BQ23" s="295">
        <v>252.27197576665208</v>
      </c>
      <c r="BR23" s="295">
        <v>274.23709589580255</v>
      </c>
      <c r="BS23" s="295">
        <v>300.25519274908095</v>
      </c>
      <c r="BT23" s="295">
        <v>302.12204374352308</v>
      </c>
      <c r="BU23" s="295">
        <v>285.93220021424474</v>
      </c>
      <c r="BV23" s="295">
        <v>307.00938115698864</v>
      </c>
      <c r="BW23" s="295">
        <v>344.72594463645413</v>
      </c>
      <c r="BX23" s="295">
        <v>304.58740476576821</v>
      </c>
      <c r="BY23" s="295">
        <v>234.88294555357152</v>
      </c>
      <c r="BZ23" s="295">
        <v>191.14319681699004</v>
      </c>
      <c r="CA23" s="295">
        <v>154.66519248809672</v>
      </c>
      <c r="CB23" s="295">
        <v>131.90207742362838</v>
      </c>
      <c r="CC23" s="296">
        <v>127.51117740102003</v>
      </c>
    </row>
    <row r="24" spans="1:81" s="49" customFormat="1" x14ac:dyDescent="0.4">
      <c r="A24" s="325"/>
      <c r="B24" s="59" t="s">
        <v>563</v>
      </c>
      <c r="D24" s="361" t="s">
        <v>439</v>
      </c>
      <c r="E24" s="295" t="s">
        <v>439</v>
      </c>
      <c r="F24" s="295" t="s">
        <v>439</v>
      </c>
      <c r="G24" s="295" t="s">
        <v>439</v>
      </c>
      <c r="H24" s="295" t="s">
        <v>439</v>
      </c>
      <c r="I24" s="295" t="s">
        <v>439</v>
      </c>
      <c r="J24" s="295" t="s">
        <v>439</v>
      </c>
      <c r="K24" s="295" t="s">
        <v>439</v>
      </c>
      <c r="L24" s="295" t="s">
        <v>439</v>
      </c>
      <c r="M24" s="295" t="s">
        <v>439</v>
      </c>
      <c r="N24" s="295" t="s">
        <v>439</v>
      </c>
      <c r="O24" s="295" t="s">
        <v>439</v>
      </c>
      <c r="P24" s="295" t="s">
        <v>439</v>
      </c>
      <c r="Q24" s="295" t="s">
        <v>439</v>
      </c>
      <c r="R24" s="295" t="s">
        <v>439</v>
      </c>
      <c r="S24" s="295" t="s">
        <v>439</v>
      </c>
      <c r="T24" s="295" t="s">
        <v>439</v>
      </c>
      <c r="U24" s="295" t="s">
        <v>439</v>
      </c>
      <c r="V24" s="295" t="s">
        <v>439</v>
      </c>
      <c r="W24" s="295" t="s">
        <v>439</v>
      </c>
      <c r="X24" s="295" t="s">
        <v>439</v>
      </c>
      <c r="Y24" s="295" t="s">
        <v>439</v>
      </c>
      <c r="Z24" s="295" t="s">
        <v>439</v>
      </c>
      <c r="AA24" s="295" t="s">
        <v>439</v>
      </c>
      <c r="AB24" s="295" t="s">
        <v>439</v>
      </c>
      <c r="AC24" s="295" t="s">
        <v>439</v>
      </c>
      <c r="AD24" s="295" t="s">
        <v>439</v>
      </c>
      <c r="AE24" s="295" t="s">
        <v>439</v>
      </c>
      <c r="AF24" s="295" t="s">
        <v>439</v>
      </c>
      <c r="AG24" s="295" t="s">
        <v>439</v>
      </c>
      <c r="AH24" s="295" t="s">
        <v>439</v>
      </c>
      <c r="AI24" s="295" t="s">
        <v>439</v>
      </c>
      <c r="AJ24" s="295" t="s">
        <v>439</v>
      </c>
      <c r="AK24" s="295" t="s">
        <v>439</v>
      </c>
      <c r="AL24" s="295" t="s">
        <v>439</v>
      </c>
      <c r="AM24" s="295" t="s">
        <v>439</v>
      </c>
      <c r="AN24" s="295" t="s">
        <v>439</v>
      </c>
      <c r="AO24" s="295" t="s">
        <v>439</v>
      </c>
      <c r="AP24" s="295" t="s">
        <v>439</v>
      </c>
      <c r="AQ24" s="295" t="s">
        <v>439</v>
      </c>
      <c r="AR24" s="295" t="s">
        <v>439</v>
      </c>
      <c r="AS24" s="295" t="s">
        <v>439</v>
      </c>
      <c r="AT24" s="295" t="s">
        <v>439</v>
      </c>
      <c r="AU24" s="295" t="s">
        <v>439</v>
      </c>
      <c r="AV24" s="295" t="s">
        <v>439</v>
      </c>
      <c r="AW24" s="295" t="s">
        <v>439</v>
      </c>
      <c r="AX24" s="295" t="s">
        <v>439</v>
      </c>
      <c r="AY24" s="295" t="s">
        <v>439</v>
      </c>
      <c r="AZ24" s="295" t="s">
        <v>439</v>
      </c>
      <c r="BA24" s="295" t="s">
        <v>439</v>
      </c>
      <c r="BB24" s="295" t="s">
        <v>439</v>
      </c>
      <c r="BC24" s="295" t="s">
        <v>439</v>
      </c>
      <c r="BD24" s="295" t="s">
        <v>439</v>
      </c>
      <c r="BE24" s="295" t="s">
        <v>439</v>
      </c>
      <c r="BF24" s="295" t="s">
        <v>439</v>
      </c>
      <c r="BG24" s="295" t="s">
        <v>439</v>
      </c>
      <c r="BH24" s="295" t="s">
        <v>439</v>
      </c>
      <c r="BI24" s="295" t="s">
        <v>439</v>
      </c>
      <c r="BJ24" s="295" t="s">
        <v>439</v>
      </c>
      <c r="BK24" s="295" t="s">
        <v>439</v>
      </c>
      <c r="BL24" s="295">
        <v>22.911098280285508</v>
      </c>
      <c r="BM24" s="295">
        <v>26.48139283378131</v>
      </c>
      <c r="BN24" s="295">
        <v>29.383466506712136</v>
      </c>
      <c r="BO24" s="295">
        <v>31.163302722754715</v>
      </c>
      <c r="BP24" s="295">
        <v>32.761190341591991</v>
      </c>
      <c r="BQ24" s="295">
        <v>32.515440545309076</v>
      </c>
      <c r="BR24" s="295">
        <v>32.218041485030888</v>
      </c>
      <c r="BS24" s="295">
        <v>32.620100909511436</v>
      </c>
      <c r="BT24" s="295">
        <v>31.906919767503069</v>
      </c>
      <c r="BU24" s="295">
        <v>26.665432947447133</v>
      </c>
      <c r="BV24" s="295">
        <v>24.959949829831139</v>
      </c>
      <c r="BW24" s="295">
        <v>18.623544383257016</v>
      </c>
      <c r="BX24" s="295">
        <v>14.601708935295104</v>
      </c>
      <c r="BY24" s="295">
        <v>11.279426034689068</v>
      </c>
      <c r="BZ24" s="295">
        <v>9.5011063860118163</v>
      </c>
      <c r="CA24" s="295">
        <v>8.1786645465803645</v>
      </c>
      <c r="CB24" s="295">
        <v>7.1266089142889868</v>
      </c>
      <c r="CC24" s="296">
        <v>6.5233892160920259</v>
      </c>
    </row>
    <row r="25" spans="1:81" s="49" customFormat="1" x14ac:dyDescent="0.4">
      <c r="A25" s="325"/>
      <c r="B25" s="59" t="s">
        <v>33</v>
      </c>
      <c r="D25" s="361" t="s">
        <v>439</v>
      </c>
      <c r="E25" s="295" t="s">
        <v>439</v>
      </c>
      <c r="F25" s="295" t="s">
        <v>439</v>
      </c>
      <c r="G25" s="295" t="s">
        <v>439</v>
      </c>
      <c r="H25" s="295" t="s">
        <v>439</v>
      </c>
      <c r="I25" s="295" t="s">
        <v>439</v>
      </c>
      <c r="J25" s="295" t="s">
        <v>439</v>
      </c>
      <c r="K25" s="295" t="s">
        <v>439</v>
      </c>
      <c r="L25" s="295" t="s">
        <v>439</v>
      </c>
      <c r="M25" s="295" t="s">
        <v>439</v>
      </c>
      <c r="N25" s="295" t="s">
        <v>439</v>
      </c>
      <c r="O25" s="295" t="s">
        <v>439</v>
      </c>
      <c r="P25" s="295" t="s">
        <v>439</v>
      </c>
      <c r="Q25" s="295" t="s">
        <v>439</v>
      </c>
      <c r="R25" s="295" t="s">
        <v>439</v>
      </c>
      <c r="S25" s="295" t="s">
        <v>439</v>
      </c>
      <c r="T25" s="295" t="s">
        <v>439</v>
      </c>
      <c r="U25" s="295" t="s">
        <v>439</v>
      </c>
      <c r="V25" s="295" t="s">
        <v>439</v>
      </c>
      <c r="W25" s="295" t="s">
        <v>439</v>
      </c>
      <c r="X25" s="295" t="s">
        <v>439</v>
      </c>
      <c r="Y25" s="295" t="s">
        <v>439</v>
      </c>
      <c r="Z25" s="295" t="s">
        <v>439</v>
      </c>
      <c r="AA25" s="295" t="s">
        <v>439</v>
      </c>
      <c r="AB25" s="295" t="s">
        <v>439</v>
      </c>
      <c r="AC25" s="295" t="s">
        <v>439</v>
      </c>
      <c r="AD25" s="295" t="s">
        <v>439</v>
      </c>
      <c r="AE25" s="295" t="s">
        <v>439</v>
      </c>
      <c r="AF25" s="295" t="s">
        <v>439</v>
      </c>
      <c r="AG25" s="295" t="s">
        <v>439</v>
      </c>
      <c r="AH25" s="295" t="s">
        <v>439</v>
      </c>
      <c r="AI25" s="295" t="s">
        <v>439</v>
      </c>
      <c r="AJ25" s="295" t="s">
        <v>439</v>
      </c>
      <c r="AK25" s="295" t="s">
        <v>439</v>
      </c>
      <c r="AL25" s="295" t="s">
        <v>439</v>
      </c>
      <c r="AM25" s="295" t="s">
        <v>439</v>
      </c>
      <c r="AN25" s="295" t="s">
        <v>439</v>
      </c>
      <c r="AO25" s="295" t="s">
        <v>439</v>
      </c>
      <c r="AP25" s="295" t="s">
        <v>439</v>
      </c>
      <c r="AQ25" s="295" t="s">
        <v>439</v>
      </c>
      <c r="AR25" s="295" t="s">
        <v>439</v>
      </c>
      <c r="AS25" s="295" t="s">
        <v>439</v>
      </c>
      <c r="AT25" s="295" t="s">
        <v>439</v>
      </c>
      <c r="AU25" s="295" t="s">
        <v>439</v>
      </c>
      <c r="AV25" s="295" t="s">
        <v>439</v>
      </c>
      <c r="AW25" s="295" t="s">
        <v>439</v>
      </c>
      <c r="AX25" s="295" t="s">
        <v>439</v>
      </c>
      <c r="AY25" s="295" t="s">
        <v>439</v>
      </c>
      <c r="AZ25" s="295" t="s">
        <v>439</v>
      </c>
      <c r="BA25" s="295" t="s">
        <v>439</v>
      </c>
      <c r="BB25" s="295" t="s">
        <v>439</v>
      </c>
      <c r="BC25" s="295" t="s">
        <v>439</v>
      </c>
      <c r="BD25" s="295" t="s">
        <v>439</v>
      </c>
      <c r="BE25" s="295" t="s">
        <v>439</v>
      </c>
      <c r="BF25" s="295" t="s">
        <v>439</v>
      </c>
      <c r="BG25" s="295" t="s">
        <v>439</v>
      </c>
      <c r="BH25" s="295" t="s">
        <v>439</v>
      </c>
      <c r="BI25" s="295" t="s">
        <v>439</v>
      </c>
      <c r="BJ25" s="295" t="s">
        <v>439</v>
      </c>
      <c r="BK25" s="295" t="s">
        <v>439</v>
      </c>
      <c r="BL25" s="295">
        <v>729.57844381337998</v>
      </c>
      <c r="BM25" s="295">
        <v>811.77139366659742</v>
      </c>
      <c r="BN25" s="295">
        <v>789.08018610923807</v>
      </c>
      <c r="BO25" s="295">
        <v>845.76504266207826</v>
      </c>
      <c r="BP25" s="295">
        <v>954.91007025113925</v>
      </c>
      <c r="BQ25" s="295">
        <v>1050.0322154118712</v>
      </c>
      <c r="BR25" s="295">
        <v>1152.4229375804537</v>
      </c>
      <c r="BS25" s="295">
        <v>1242.6322315630098</v>
      </c>
      <c r="BT25" s="295">
        <v>1317.0764254864059</v>
      </c>
      <c r="BU25" s="295">
        <v>1382.1764984226986</v>
      </c>
      <c r="BV25" s="295">
        <v>1433.7626230447277</v>
      </c>
      <c r="BW25" s="295">
        <v>1487.7429891303286</v>
      </c>
      <c r="BX25" s="295">
        <v>1519.9678446430732</v>
      </c>
      <c r="BY25" s="295">
        <v>1599.1324023254681</v>
      </c>
      <c r="BZ25" s="295">
        <v>1690.8128043929535</v>
      </c>
      <c r="CA25" s="295">
        <v>1818.648297295081</v>
      </c>
      <c r="CB25" s="295">
        <v>1978.9326451651386</v>
      </c>
      <c r="CC25" s="296">
        <v>2112.2176221901655</v>
      </c>
    </row>
    <row r="26" spans="1:81" s="49" customFormat="1" x14ac:dyDescent="0.4">
      <c r="A26" s="325"/>
      <c r="B26" s="59" t="s">
        <v>603</v>
      </c>
      <c r="D26" s="361" t="s">
        <v>439</v>
      </c>
      <c r="E26" s="295" t="s">
        <v>439</v>
      </c>
      <c r="F26" s="295" t="s">
        <v>439</v>
      </c>
      <c r="G26" s="295" t="s">
        <v>439</v>
      </c>
      <c r="H26" s="295" t="s">
        <v>439</v>
      </c>
      <c r="I26" s="295" t="s">
        <v>439</v>
      </c>
      <c r="J26" s="295" t="s">
        <v>439</v>
      </c>
      <c r="K26" s="295" t="s">
        <v>439</v>
      </c>
      <c r="L26" s="295" t="s">
        <v>439</v>
      </c>
      <c r="M26" s="295" t="s">
        <v>439</v>
      </c>
      <c r="N26" s="295" t="s">
        <v>439</v>
      </c>
      <c r="O26" s="295" t="s">
        <v>439</v>
      </c>
      <c r="P26" s="295" t="s">
        <v>439</v>
      </c>
      <c r="Q26" s="295" t="s">
        <v>439</v>
      </c>
      <c r="R26" s="295" t="s">
        <v>439</v>
      </c>
      <c r="S26" s="295" t="s">
        <v>439</v>
      </c>
      <c r="T26" s="295" t="s">
        <v>439</v>
      </c>
      <c r="U26" s="295" t="s">
        <v>439</v>
      </c>
      <c r="V26" s="295" t="s">
        <v>439</v>
      </c>
      <c r="W26" s="295" t="s">
        <v>439</v>
      </c>
      <c r="X26" s="295" t="s">
        <v>439</v>
      </c>
      <c r="Y26" s="295" t="s">
        <v>439</v>
      </c>
      <c r="Z26" s="295" t="s">
        <v>439</v>
      </c>
      <c r="AA26" s="295" t="s">
        <v>439</v>
      </c>
      <c r="AB26" s="295" t="s">
        <v>439</v>
      </c>
      <c r="AC26" s="295" t="s">
        <v>439</v>
      </c>
      <c r="AD26" s="295" t="s">
        <v>439</v>
      </c>
      <c r="AE26" s="295" t="s">
        <v>439</v>
      </c>
      <c r="AF26" s="295" t="s">
        <v>439</v>
      </c>
      <c r="AG26" s="295" t="s">
        <v>439</v>
      </c>
      <c r="AH26" s="295" t="s">
        <v>439</v>
      </c>
      <c r="AI26" s="295" t="s">
        <v>439</v>
      </c>
      <c r="AJ26" s="295" t="s">
        <v>439</v>
      </c>
      <c r="AK26" s="295" t="s">
        <v>439</v>
      </c>
      <c r="AL26" s="295" t="s">
        <v>439</v>
      </c>
      <c r="AM26" s="295" t="s">
        <v>439</v>
      </c>
      <c r="AN26" s="295" t="s">
        <v>439</v>
      </c>
      <c r="AO26" s="295" t="s">
        <v>439</v>
      </c>
      <c r="AP26" s="295" t="s">
        <v>439</v>
      </c>
      <c r="AQ26" s="295" t="s">
        <v>439</v>
      </c>
      <c r="AR26" s="295" t="s">
        <v>439</v>
      </c>
      <c r="AS26" s="295" t="s">
        <v>439</v>
      </c>
      <c r="AT26" s="295" t="s">
        <v>439</v>
      </c>
      <c r="AU26" s="295" t="s">
        <v>439</v>
      </c>
      <c r="AV26" s="295" t="s">
        <v>439</v>
      </c>
      <c r="AW26" s="295" t="s">
        <v>439</v>
      </c>
      <c r="AX26" s="295" t="s">
        <v>439</v>
      </c>
      <c r="AY26" s="295" t="s">
        <v>439</v>
      </c>
      <c r="AZ26" s="295" t="s">
        <v>439</v>
      </c>
      <c r="BA26" s="295" t="s">
        <v>439</v>
      </c>
      <c r="BB26" s="295" t="s">
        <v>439</v>
      </c>
      <c r="BC26" s="295" t="s">
        <v>439</v>
      </c>
      <c r="BD26" s="295" t="s">
        <v>439</v>
      </c>
      <c r="BE26" s="295" t="s">
        <v>439</v>
      </c>
      <c r="BF26" s="295" t="s">
        <v>439</v>
      </c>
      <c r="BG26" s="295" t="s">
        <v>439</v>
      </c>
      <c r="BH26" s="295" t="s">
        <v>439</v>
      </c>
      <c r="BI26" s="295" t="s">
        <v>439</v>
      </c>
      <c r="BJ26" s="295" t="s">
        <v>439</v>
      </c>
      <c r="BK26" s="295" t="s">
        <v>439</v>
      </c>
      <c r="BL26" s="295">
        <v>1732.6349857079667</v>
      </c>
      <c r="BM26" s="295">
        <v>2425.5878015465441</v>
      </c>
      <c r="BN26" s="295">
        <v>3188.439054253764</v>
      </c>
      <c r="BO26" s="295">
        <v>3820.5403163022961</v>
      </c>
      <c r="BP26" s="295">
        <v>4315.1379425227778</v>
      </c>
      <c r="BQ26" s="295">
        <v>4861.3146503387634</v>
      </c>
      <c r="BR26" s="295">
        <v>5311.7474062442998</v>
      </c>
      <c r="BS26" s="295">
        <v>5479.6586182681949</v>
      </c>
      <c r="BT26" s="295">
        <v>5300.9156882785428</v>
      </c>
      <c r="BU26" s="295">
        <v>4949.7419052072837</v>
      </c>
      <c r="BV26" s="295">
        <v>4590.9738656666432</v>
      </c>
      <c r="BW26" s="295">
        <v>4054.643404002165</v>
      </c>
      <c r="BX26" s="295">
        <v>3667.0783476551915</v>
      </c>
      <c r="BY26" s="295">
        <v>3030.4826384435628</v>
      </c>
      <c r="BZ26" s="295">
        <v>2665.5610509644134</v>
      </c>
      <c r="CA26" s="295">
        <v>2341.2997794354033</v>
      </c>
      <c r="CB26" s="295">
        <v>2010.3744332234317</v>
      </c>
      <c r="CC26" s="296">
        <v>1934.285383765658</v>
      </c>
    </row>
    <row r="27" spans="1:81" s="49" customFormat="1" ht="26.25" customHeight="1" x14ac:dyDescent="0.4">
      <c r="A27" s="325"/>
      <c r="B27" s="59" t="s">
        <v>565</v>
      </c>
      <c r="D27" s="361">
        <f t="shared" ref="D27:AI27" si="2">D30</f>
        <v>0</v>
      </c>
      <c r="E27" s="295">
        <f t="shared" si="2"/>
        <v>0</v>
      </c>
      <c r="F27" s="295">
        <f t="shared" si="2"/>
        <v>0</v>
      </c>
      <c r="G27" s="295">
        <f t="shared" si="2"/>
        <v>0</v>
      </c>
      <c r="H27" s="295">
        <f t="shared" si="2"/>
        <v>0</v>
      </c>
      <c r="I27" s="295">
        <f t="shared" si="2"/>
        <v>0</v>
      </c>
      <c r="J27" s="295">
        <f t="shared" si="2"/>
        <v>0</v>
      </c>
      <c r="K27" s="295">
        <f t="shared" si="2"/>
        <v>0</v>
      </c>
      <c r="L27" s="295">
        <f t="shared" si="2"/>
        <v>0</v>
      </c>
      <c r="M27" s="295">
        <f t="shared" si="2"/>
        <v>0</v>
      </c>
      <c r="N27" s="295">
        <f t="shared" si="2"/>
        <v>0</v>
      </c>
      <c r="O27" s="295">
        <f t="shared" si="2"/>
        <v>0</v>
      </c>
      <c r="P27" s="295">
        <f t="shared" si="2"/>
        <v>0</v>
      </c>
      <c r="Q27" s="295">
        <f t="shared" si="2"/>
        <v>0</v>
      </c>
      <c r="R27" s="295">
        <f t="shared" si="2"/>
        <v>0</v>
      </c>
      <c r="S27" s="295">
        <f t="shared" si="2"/>
        <v>0</v>
      </c>
      <c r="T27" s="295">
        <f t="shared" si="2"/>
        <v>0</v>
      </c>
      <c r="U27" s="295">
        <f t="shared" si="2"/>
        <v>0</v>
      </c>
      <c r="V27" s="295">
        <f t="shared" si="2"/>
        <v>0</v>
      </c>
      <c r="W27" s="295">
        <f t="shared" si="2"/>
        <v>0</v>
      </c>
      <c r="X27" s="295">
        <f t="shared" si="2"/>
        <v>0</v>
      </c>
      <c r="Y27" s="295">
        <f t="shared" si="2"/>
        <v>0</v>
      </c>
      <c r="Z27" s="295">
        <f t="shared" si="2"/>
        <v>0</v>
      </c>
      <c r="AA27" s="295">
        <f t="shared" si="2"/>
        <v>0</v>
      </c>
      <c r="AB27" s="295">
        <f t="shared" si="2"/>
        <v>0</v>
      </c>
      <c r="AC27" s="295">
        <f t="shared" si="2"/>
        <v>0</v>
      </c>
      <c r="AD27" s="295">
        <f t="shared" si="2"/>
        <v>0</v>
      </c>
      <c r="AE27" s="295">
        <f t="shared" si="2"/>
        <v>0</v>
      </c>
      <c r="AF27" s="295">
        <f t="shared" si="2"/>
        <v>0</v>
      </c>
      <c r="AG27" s="295">
        <f t="shared" si="2"/>
        <v>0</v>
      </c>
      <c r="AH27" s="295">
        <f t="shared" si="2"/>
        <v>320.9395900106818</v>
      </c>
      <c r="AI27" s="295">
        <f t="shared" si="2"/>
        <v>352.75813604081998</v>
      </c>
      <c r="AJ27" s="295">
        <f t="shared" ref="AJ27:BQ27" si="3">AJ30</f>
        <v>455.35323341022615</v>
      </c>
      <c r="AK27" s="295">
        <f t="shared" si="3"/>
        <v>736.40552867942881</v>
      </c>
      <c r="AL27" s="295">
        <f t="shared" si="3"/>
        <v>946.35929177961918</v>
      </c>
      <c r="AM27" s="295">
        <f t="shared" si="3"/>
        <v>1119.0866247744702</v>
      </c>
      <c r="AN27" s="295">
        <f t="shared" si="3"/>
        <v>1260.4022225303984</v>
      </c>
      <c r="AO27" s="295">
        <f t="shared" si="3"/>
        <v>1413.4558865030046</v>
      </c>
      <c r="AP27" s="295">
        <f t="shared" si="3"/>
        <v>1518.3915054319073</v>
      </c>
      <c r="AQ27" s="295">
        <f t="shared" si="3"/>
        <v>1572.8116400781266</v>
      </c>
      <c r="AR27" s="295">
        <f t="shared" si="3"/>
        <v>1819.8820000000001</v>
      </c>
      <c r="AS27" s="295">
        <f t="shared" si="3"/>
        <v>2044.9829999999999</v>
      </c>
      <c r="AT27" s="295">
        <f t="shared" si="3"/>
        <v>2323.52</v>
      </c>
      <c r="AU27" s="295">
        <f t="shared" si="3"/>
        <v>2573.1280000000002</v>
      </c>
      <c r="AV27" s="295">
        <f t="shared" si="3"/>
        <v>2807.8249999999998</v>
      </c>
      <c r="AW27" s="295">
        <f t="shared" si="3"/>
        <v>3189.0050000000001</v>
      </c>
      <c r="AX27" s="295">
        <f t="shared" si="3"/>
        <v>3402.2148963971672</v>
      </c>
      <c r="AY27" s="295">
        <f t="shared" si="3"/>
        <v>3614.8473488867526</v>
      </c>
      <c r="AZ27" s="295">
        <f t="shared" si="3"/>
        <v>3751.9206727282358</v>
      </c>
      <c r="BA27" s="295">
        <f t="shared" si="3"/>
        <v>3788.0146137757624</v>
      </c>
      <c r="BB27" s="295">
        <f t="shared" si="3"/>
        <v>3851.7417929521921</v>
      </c>
      <c r="BC27" s="295">
        <f t="shared" si="3"/>
        <v>3997.2728888889624</v>
      </c>
      <c r="BD27" s="295">
        <f t="shared" si="3"/>
        <v>4207.3417317175063</v>
      </c>
      <c r="BE27" s="295">
        <f t="shared" si="3"/>
        <v>4458.6120397296809</v>
      </c>
      <c r="BF27" s="295">
        <f t="shared" si="3"/>
        <v>4782.8062827579006</v>
      </c>
      <c r="BG27" s="295">
        <f t="shared" si="3"/>
        <v>4439.9426964228405</v>
      </c>
      <c r="BH27" s="295">
        <f t="shared" si="3"/>
        <v>4548.4601171225586</v>
      </c>
      <c r="BI27" s="295">
        <f t="shared" si="3"/>
        <v>4563.9384927414358</v>
      </c>
      <c r="BJ27" s="295">
        <f t="shared" si="3"/>
        <v>4861.4789099542368</v>
      </c>
      <c r="BK27" s="295">
        <f t="shared" si="3"/>
        <v>4923.6027084858815</v>
      </c>
      <c r="BL27" s="295">
        <f t="shared" si="3"/>
        <v>5503.9442212258709</v>
      </c>
      <c r="BM27" s="295">
        <f t="shared" si="3"/>
        <v>5762.4397376097304</v>
      </c>
      <c r="BN27" s="295">
        <f t="shared" si="3"/>
        <v>5948.9797621593234</v>
      </c>
      <c r="BO27" s="295">
        <f t="shared" si="3"/>
        <v>6241.622946717006</v>
      </c>
      <c r="BP27" s="295">
        <f t="shared" si="3"/>
        <v>6427.139962759471</v>
      </c>
      <c r="BQ27" s="295">
        <f t="shared" si="3"/>
        <v>6544.0581409153201</v>
      </c>
      <c r="BR27" s="295">
        <v>6578.0549409279665</v>
      </c>
      <c r="BS27" s="295">
        <v>6527.4880116677159</v>
      </c>
      <c r="BT27" s="295">
        <v>6329.2889150000001</v>
      </c>
      <c r="BU27" s="295">
        <v>6088.1434402404884</v>
      </c>
      <c r="BV27" s="295">
        <v>5834.4756976856261</v>
      </c>
      <c r="BW27" s="295">
        <v>5760.3011134191138</v>
      </c>
      <c r="BX27" s="295">
        <v>6035.104943286814</v>
      </c>
      <c r="BY27" s="295">
        <v>6239.7997400444347</v>
      </c>
      <c r="BZ27" s="295">
        <v>6301.0494396286058</v>
      </c>
      <c r="CA27" s="295">
        <v>6355.3953767094117</v>
      </c>
      <c r="CB27" s="295">
        <v>6642.158621847263</v>
      </c>
      <c r="CC27" s="296">
        <v>6716.3733680380419</v>
      </c>
    </row>
    <row r="28" spans="1:81" s="49" customFormat="1" x14ac:dyDescent="0.4">
      <c r="A28" s="325"/>
      <c r="B28" s="59" t="s">
        <v>566</v>
      </c>
      <c r="D28" s="361">
        <f t="shared" ref="D28:AI28" si="4">SUM(D31:D34)</f>
        <v>0</v>
      </c>
      <c r="E28" s="295">
        <f t="shared" si="4"/>
        <v>0</v>
      </c>
      <c r="F28" s="295">
        <f t="shared" si="4"/>
        <v>0</v>
      </c>
      <c r="G28" s="295">
        <f t="shared" si="4"/>
        <v>0</v>
      </c>
      <c r="H28" s="295">
        <f t="shared" si="4"/>
        <v>0</v>
      </c>
      <c r="I28" s="295">
        <f t="shared" si="4"/>
        <v>0</v>
      </c>
      <c r="J28" s="295">
        <f t="shared" si="4"/>
        <v>0</v>
      </c>
      <c r="K28" s="295">
        <f t="shared" si="4"/>
        <v>0</v>
      </c>
      <c r="L28" s="295">
        <f t="shared" si="4"/>
        <v>0</v>
      </c>
      <c r="M28" s="295">
        <f t="shared" si="4"/>
        <v>0</v>
      </c>
      <c r="N28" s="295">
        <f t="shared" si="4"/>
        <v>0</v>
      </c>
      <c r="O28" s="295">
        <f t="shared" si="4"/>
        <v>0</v>
      </c>
      <c r="P28" s="295">
        <f t="shared" si="4"/>
        <v>0</v>
      </c>
      <c r="Q28" s="295">
        <f t="shared" si="4"/>
        <v>0</v>
      </c>
      <c r="R28" s="295">
        <f t="shared" si="4"/>
        <v>0</v>
      </c>
      <c r="S28" s="295">
        <f t="shared" si="4"/>
        <v>0</v>
      </c>
      <c r="T28" s="295">
        <f t="shared" si="4"/>
        <v>0</v>
      </c>
      <c r="U28" s="295">
        <f t="shared" si="4"/>
        <v>0</v>
      </c>
      <c r="V28" s="295">
        <f t="shared" si="4"/>
        <v>0</v>
      </c>
      <c r="W28" s="295">
        <f t="shared" si="4"/>
        <v>0</v>
      </c>
      <c r="X28" s="295">
        <f t="shared" si="4"/>
        <v>0</v>
      </c>
      <c r="Y28" s="295">
        <f t="shared" si="4"/>
        <v>0</v>
      </c>
      <c r="Z28" s="295">
        <f t="shared" si="4"/>
        <v>0</v>
      </c>
      <c r="AA28" s="295">
        <f t="shared" si="4"/>
        <v>0</v>
      </c>
      <c r="AB28" s="295">
        <f t="shared" si="4"/>
        <v>0</v>
      </c>
      <c r="AC28" s="295">
        <f t="shared" si="4"/>
        <v>0</v>
      </c>
      <c r="AD28" s="295">
        <f t="shared" si="4"/>
        <v>0</v>
      </c>
      <c r="AE28" s="295">
        <f t="shared" si="4"/>
        <v>0</v>
      </c>
      <c r="AF28" s="295">
        <f t="shared" si="4"/>
        <v>0</v>
      </c>
      <c r="AG28" s="295">
        <f t="shared" si="4"/>
        <v>0</v>
      </c>
      <c r="AH28" s="295">
        <f t="shared" si="4"/>
        <v>400.06040998931815</v>
      </c>
      <c r="AI28" s="295">
        <f t="shared" si="4"/>
        <v>440.24186395917997</v>
      </c>
      <c r="AJ28" s="295">
        <f t="shared" ref="AJ28:BQ28" si="5">SUM(AJ31:AJ34)</f>
        <v>568.64676658977396</v>
      </c>
      <c r="AK28" s="295">
        <f t="shared" si="5"/>
        <v>919.19447132057121</v>
      </c>
      <c r="AL28" s="295">
        <f t="shared" si="5"/>
        <v>1181.6407082203809</v>
      </c>
      <c r="AM28" s="295">
        <f t="shared" si="5"/>
        <v>1396.9133752255298</v>
      </c>
      <c r="AN28" s="295">
        <f t="shared" si="5"/>
        <v>1572.5977774696016</v>
      </c>
      <c r="AO28" s="295">
        <f t="shared" si="5"/>
        <v>1763.5441134969951</v>
      </c>
      <c r="AP28" s="295">
        <f t="shared" si="5"/>
        <v>1896.6084945680932</v>
      </c>
      <c r="AQ28" s="295">
        <f t="shared" si="5"/>
        <v>1963.1883599218736</v>
      </c>
      <c r="AR28" s="295">
        <f t="shared" si="5"/>
        <v>1903.5669999999996</v>
      </c>
      <c r="AS28" s="295">
        <f t="shared" si="5"/>
        <v>2187.5540000000001</v>
      </c>
      <c r="AT28" s="295">
        <f t="shared" si="5"/>
        <v>2771.8209999999999</v>
      </c>
      <c r="AU28" s="295">
        <f t="shared" si="5"/>
        <v>3785.5240000000008</v>
      </c>
      <c r="AV28" s="295">
        <f t="shared" si="5"/>
        <v>5004.2709999999997</v>
      </c>
      <c r="AW28" s="295">
        <f t="shared" si="5"/>
        <v>6027.8400000000011</v>
      </c>
      <c r="AX28" s="295">
        <f t="shared" si="5"/>
        <v>6701.0210236028324</v>
      </c>
      <c r="AY28" s="295">
        <f t="shared" si="5"/>
        <v>7259.8193451132465</v>
      </c>
      <c r="AZ28" s="295">
        <f t="shared" si="5"/>
        <v>7627.8412922717607</v>
      </c>
      <c r="BA28" s="295">
        <f t="shared" si="5"/>
        <v>7388.3815092242394</v>
      </c>
      <c r="BB28" s="295">
        <f t="shared" si="5"/>
        <v>7213.0624270478074</v>
      </c>
      <c r="BC28" s="295">
        <f t="shared" si="5"/>
        <v>7066.8309277856351</v>
      </c>
      <c r="BD28" s="295">
        <f t="shared" si="5"/>
        <v>6955.0272430824934</v>
      </c>
      <c r="BE28" s="295">
        <f t="shared" si="5"/>
        <v>7130.0830912703177</v>
      </c>
      <c r="BF28" s="295">
        <f t="shared" si="5"/>
        <v>7853.4141332420995</v>
      </c>
      <c r="BG28" s="295">
        <f t="shared" si="5"/>
        <v>7907.4304242871603</v>
      </c>
      <c r="BH28" s="295">
        <f t="shared" si="5"/>
        <v>8609.1099443174389</v>
      </c>
      <c r="BI28" s="295">
        <f t="shared" si="5"/>
        <v>9364.2666422585644</v>
      </c>
      <c r="BJ28" s="295">
        <f t="shared" si="5"/>
        <v>9979.0686760457666</v>
      </c>
      <c r="BK28" s="295">
        <f t="shared" si="5"/>
        <v>10808.197886514117</v>
      </c>
      <c r="BL28" s="295">
        <f t="shared" si="5"/>
        <v>11599.496940774132</v>
      </c>
      <c r="BM28" s="295">
        <f t="shared" si="5"/>
        <v>14226.791440390265</v>
      </c>
      <c r="BN28" s="295">
        <f t="shared" si="5"/>
        <v>15478.01053884067</v>
      </c>
      <c r="BO28" s="295">
        <f t="shared" si="5"/>
        <v>16578.667176283001</v>
      </c>
      <c r="BP28" s="295">
        <f t="shared" si="5"/>
        <v>17472.491649240532</v>
      </c>
      <c r="BQ28" s="295">
        <f t="shared" si="5"/>
        <v>17625.749532084679</v>
      </c>
      <c r="BR28" s="295">
        <v>17738.510614072031</v>
      </c>
      <c r="BS28" s="295">
        <v>17716.225635332288</v>
      </c>
      <c r="BT28" s="295">
        <v>17111.31100400001</v>
      </c>
      <c r="BU28" s="295">
        <v>16213.076773759509</v>
      </c>
      <c r="BV28" s="295">
        <v>14895.346253314372</v>
      </c>
      <c r="BW28" s="295">
        <v>12603.988483570523</v>
      </c>
      <c r="BX28" s="295">
        <v>11573.593086843108</v>
      </c>
      <c r="BY28" s="295">
        <v>9764.0674504977796</v>
      </c>
      <c r="BZ28" s="295">
        <v>8551.44655588145</v>
      </c>
      <c r="CA28" s="295">
        <v>7230.5760044325125</v>
      </c>
      <c r="CB28" s="295">
        <v>5639.9170517740231</v>
      </c>
      <c r="CC28" s="296">
        <v>4247.0060090052748</v>
      </c>
    </row>
    <row r="29" spans="1:81" s="49" customFormat="1" ht="26.25" customHeight="1" x14ac:dyDescent="0.4">
      <c r="A29" s="60"/>
      <c r="B29" s="60" t="s">
        <v>567</v>
      </c>
      <c r="D29" s="361"/>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6"/>
    </row>
    <row r="30" spans="1:81" s="49" customFormat="1" x14ac:dyDescent="0.4">
      <c r="B30" s="59" t="s">
        <v>604</v>
      </c>
      <c r="D30" s="361">
        <v>0</v>
      </c>
      <c r="E30" s="295">
        <v>0</v>
      </c>
      <c r="F30" s="295">
        <v>0</v>
      </c>
      <c r="G30" s="295">
        <v>0</v>
      </c>
      <c r="H30" s="295">
        <v>0</v>
      </c>
      <c r="I30" s="295">
        <v>0</v>
      </c>
      <c r="J30" s="295">
        <v>0</v>
      </c>
      <c r="K30" s="295">
        <v>0</v>
      </c>
      <c r="L30" s="295">
        <v>0</v>
      </c>
      <c r="M30" s="295">
        <v>0</v>
      </c>
      <c r="N30" s="295">
        <v>0</v>
      </c>
      <c r="O30" s="295">
        <v>0</v>
      </c>
      <c r="P30" s="295">
        <v>0</v>
      </c>
      <c r="Q30" s="295">
        <v>0</v>
      </c>
      <c r="R30" s="295">
        <v>0</v>
      </c>
      <c r="S30" s="295">
        <v>0</v>
      </c>
      <c r="T30" s="295">
        <v>0</v>
      </c>
      <c r="U30" s="295">
        <v>0</v>
      </c>
      <c r="V30" s="295">
        <v>0</v>
      </c>
      <c r="W30" s="295">
        <v>0</v>
      </c>
      <c r="X30" s="295">
        <v>0</v>
      </c>
      <c r="Y30" s="295">
        <v>0</v>
      </c>
      <c r="Z30" s="295">
        <v>0</v>
      </c>
      <c r="AA30" s="295">
        <v>0</v>
      </c>
      <c r="AB30" s="295">
        <v>0</v>
      </c>
      <c r="AC30" s="295">
        <v>0</v>
      </c>
      <c r="AD30" s="295">
        <v>0</v>
      </c>
      <c r="AE30" s="295">
        <v>0</v>
      </c>
      <c r="AF30" s="295">
        <v>0</v>
      </c>
      <c r="AG30" s="295">
        <v>0</v>
      </c>
      <c r="AH30" s="295">
        <v>320.9395900106818</v>
      </c>
      <c r="AI30" s="295">
        <v>352.75813604081998</v>
      </c>
      <c r="AJ30" s="295">
        <v>455.35323341022615</v>
      </c>
      <c r="AK30" s="295">
        <v>736.40552867942881</v>
      </c>
      <c r="AL30" s="295">
        <v>946.35929177961918</v>
      </c>
      <c r="AM30" s="295">
        <v>1119.0866247744702</v>
      </c>
      <c r="AN30" s="295">
        <v>1260.4022225303984</v>
      </c>
      <c r="AO30" s="295">
        <v>1413.4558865030046</v>
      </c>
      <c r="AP30" s="295">
        <v>1518.3915054319073</v>
      </c>
      <c r="AQ30" s="295">
        <v>1572.8116400781266</v>
      </c>
      <c r="AR30" s="295">
        <v>1819.8820000000001</v>
      </c>
      <c r="AS30" s="295">
        <v>2044.9829999999999</v>
      </c>
      <c r="AT30" s="295">
        <v>2323.52</v>
      </c>
      <c r="AU30" s="295">
        <v>2573.1280000000002</v>
      </c>
      <c r="AV30" s="295">
        <v>2807.8249999999998</v>
      </c>
      <c r="AW30" s="295">
        <v>3189.0050000000001</v>
      </c>
      <c r="AX30" s="295">
        <v>3402.2148963971672</v>
      </c>
      <c r="AY30" s="295">
        <v>3614.8473488867526</v>
      </c>
      <c r="AZ30" s="295">
        <v>3751.9206727282358</v>
      </c>
      <c r="BA30" s="295">
        <v>3788.0146137757624</v>
      </c>
      <c r="BB30" s="295">
        <v>3851.7417929521921</v>
      </c>
      <c r="BC30" s="295">
        <v>3997.2728888889624</v>
      </c>
      <c r="BD30" s="295">
        <v>4207.3417317175063</v>
      </c>
      <c r="BE30" s="295">
        <v>4458.6120397296809</v>
      </c>
      <c r="BF30" s="295">
        <v>4782.8062827579006</v>
      </c>
      <c r="BG30" s="295">
        <v>4439.9426964228405</v>
      </c>
      <c r="BH30" s="295">
        <v>4548.4601171225586</v>
      </c>
      <c r="BI30" s="295">
        <v>4563.9384927414358</v>
      </c>
      <c r="BJ30" s="295">
        <v>4861.4789099542368</v>
      </c>
      <c r="BK30" s="295">
        <v>4923.6027084858815</v>
      </c>
      <c r="BL30" s="295">
        <v>5503.9442212258709</v>
      </c>
      <c r="BM30" s="295">
        <v>5762.4397376097304</v>
      </c>
      <c r="BN30" s="295">
        <v>5948.9797621593234</v>
      </c>
      <c r="BO30" s="295">
        <v>6241.622946717006</v>
      </c>
      <c r="BP30" s="295">
        <v>6427.139962759471</v>
      </c>
      <c r="BQ30" s="295">
        <v>6544.0581409153201</v>
      </c>
      <c r="BR30" s="295">
        <v>6578.0549409279665</v>
      </c>
      <c r="BS30" s="295">
        <v>6527.4880116677159</v>
      </c>
      <c r="BT30" s="295">
        <v>6329.2889150000001</v>
      </c>
      <c r="BU30" s="295">
        <v>6088.1434402404884</v>
      </c>
      <c r="BV30" s="295"/>
      <c r="BW30" s="295"/>
      <c r="BX30" s="295"/>
      <c r="BY30" s="295"/>
      <c r="BZ30" s="295"/>
      <c r="CA30" s="295"/>
      <c r="CB30" s="295"/>
      <c r="CC30" s="296"/>
    </row>
    <row r="31" spans="1:81" s="49" customFormat="1" ht="22.5" customHeight="1" x14ac:dyDescent="0.4">
      <c r="B31" s="59" t="s">
        <v>443</v>
      </c>
      <c r="D31" s="361">
        <v>0</v>
      </c>
      <c r="E31" s="295">
        <v>0</v>
      </c>
      <c r="F31" s="295">
        <v>0</v>
      </c>
      <c r="G31" s="295">
        <v>0</v>
      </c>
      <c r="H31" s="295">
        <v>0</v>
      </c>
      <c r="I31" s="295">
        <v>0</v>
      </c>
      <c r="J31" s="295">
        <v>0</v>
      </c>
      <c r="K31" s="295">
        <v>0</v>
      </c>
      <c r="L31" s="295">
        <v>0</v>
      </c>
      <c r="M31" s="295">
        <v>0</v>
      </c>
      <c r="N31" s="295">
        <v>0</v>
      </c>
      <c r="O31" s="295">
        <v>0</v>
      </c>
      <c r="P31" s="295">
        <v>0</v>
      </c>
      <c r="Q31" s="295">
        <v>0</v>
      </c>
      <c r="R31" s="295">
        <v>0</v>
      </c>
      <c r="S31" s="295">
        <v>0</v>
      </c>
      <c r="T31" s="295">
        <v>0</v>
      </c>
      <c r="U31" s="295">
        <v>0</v>
      </c>
      <c r="V31" s="295">
        <v>0</v>
      </c>
      <c r="W31" s="295">
        <v>0</v>
      </c>
      <c r="X31" s="295">
        <v>0</v>
      </c>
      <c r="Y31" s="295">
        <v>0</v>
      </c>
      <c r="Z31" s="295">
        <v>0</v>
      </c>
      <c r="AA31" s="295">
        <v>0</v>
      </c>
      <c r="AB31" s="295">
        <v>0</v>
      </c>
      <c r="AC31" s="295">
        <v>0</v>
      </c>
      <c r="AD31" s="295">
        <v>0</v>
      </c>
      <c r="AE31" s="295">
        <v>0</v>
      </c>
      <c r="AF31" s="295">
        <v>0</v>
      </c>
      <c r="AG31" s="295">
        <v>0</v>
      </c>
      <c r="AH31" s="295">
        <v>51.497172727332845</v>
      </c>
      <c r="AI31" s="295">
        <v>56.414147956273574</v>
      </c>
      <c r="AJ31" s="295">
        <v>72.615417878922116</v>
      </c>
      <c r="AK31" s="295">
        <v>117.78692276529311</v>
      </c>
      <c r="AL31" s="295">
        <v>151.22362386540289</v>
      </c>
      <c r="AM31" s="295">
        <v>178.70507247687672</v>
      </c>
      <c r="AN31" s="295">
        <v>201.80019075346371</v>
      </c>
      <c r="AO31" s="295">
        <v>225.35883833034222</v>
      </c>
      <c r="AP31" s="295">
        <v>242.96586799409306</v>
      </c>
      <c r="AQ31" s="295">
        <v>251.3770479196252</v>
      </c>
      <c r="AR31" s="295">
        <v>219.61099999999999</v>
      </c>
      <c r="AS31" s="295">
        <v>302.30599999999998</v>
      </c>
      <c r="AT31" s="295">
        <v>415.50300000000004</v>
      </c>
      <c r="AU31" s="295">
        <v>549.82100000000003</v>
      </c>
      <c r="AV31" s="295">
        <v>722.96500000000003</v>
      </c>
      <c r="AW31" s="295">
        <v>963.53300000000002</v>
      </c>
      <c r="AX31" s="295">
        <v>1237.7020586775143</v>
      </c>
      <c r="AY31" s="295">
        <v>1440.7675679371928</v>
      </c>
      <c r="AZ31" s="295">
        <v>1632.1173192887268</v>
      </c>
      <c r="BA31" s="295">
        <v>1783.2014949487759</v>
      </c>
      <c r="BB31" s="295">
        <v>1966.2753495570933</v>
      </c>
      <c r="BC31" s="295">
        <v>2143.4684371455282</v>
      </c>
      <c r="BD31" s="295">
        <v>2303.1767229957381</v>
      </c>
      <c r="BE31" s="295">
        <v>2531.7035246192022</v>
      </c>
      <c r="BF31" s="295">
        <v>2999.4614887041653</v>
      </c>
      <c r="BG31" s="295">
        <v>2966.6712049912694</v>
      </c>
      <c r="BH31" s="295">
        <v>3201.5130041258617</v>
      </c>
      <c r="BI31" s="295">
        <v>3472.5465205192463</v>
      </c>
      <c r="BJ31" s="295">
        <v>3760.9241738617989</v>
      </c>
      <c r="BK31" s="295">
        <v>3996.4280011900032</v>
      </c>
      <c r="BL31" s="295">
        <v>4244.6051546596109</v>
      </c>
      <c r="BM31" s="295">
        <v>4816.6368835239837</v>
      </c>
      <c r="BN31" s="295">
        <v>5116.2278732207014</v>
      </c>
      <c r="BO31" s="295">
        <v>5469.0315633652781</v>
      </c>
      <c r="BP31" s="295">
        <v>5737.9549651022062</v>
      </c>
      <c r="BQ31" s="295">
        <v>5906.7941022493942</v>
      </c>
      <c r="BR31" s="295">
        <v>6506.7348483009719</v>
      </c>
      <c r="BS31" s="295">
        <v>6964.344186289647</v>
      </c>
      <c r="BT31" s="295">
        <v>7015.2522599964095</v>
      </c>
      <c r="BU31" s="295">
        <v>6928.772256702845</v>
      </c>
      <c r="BV31" s="295"/>
      <c r="BW31" s="295"/>
      <c r="BX31" s="362"/>
      <c r="BY31" s="295"/>
      <c r="BZ31" s="295"/>
      <c r="CA31" s="295"/>
      <c r="CB31" s="295"/>
      <c r="CC31" s="296"/>
    </row>
    <row r="32" spans="1:81" s="49" customFormat="1" x14ac:dyDescent="0.4">
      <c r="B32" s="59" t="s">
        <v>569</v>
      </c>
      <c r="D32" s="361">
        <v>0</v>
      </c>
      <c r="E32" s="295">
        <v>0</v>
      </c>
      <c r="F32" s="295">
        <v>0</v>
      </c>
      <c r="G32" s="295">
        <v>0</v>
      </c>
      <c r="H32" s="295">
        <v>0</v>
      </c>
      <c r="I32" s="295">
        <v>0</v>
      </c>
      <c r="J32" s="295">
        <v>0</v>
      </c>
      <c r="K32" s="295">
        <v>0</v>
      </c>
      <c r="L32" s="295">
        <v>0</v>
      </c>
      <c r="M32" s="295">
        <v>0</v>
      </c>
      <c r="N32" s="295">
        <v>0</v>
      </c>
      <c r="O32" s="295">
        <v>0</v>
      </c>
      <c r="P32" s="295">
        <v>0</v>
      </c>
      <c r="Q32" s="295">
        <v>0</v>
      </c>
      <c r="R32" s="295">
        <v>0</v>
      </c>
      <c r="S32" s="295">
        <v>0</v>
      </c>
      <c r="T32" s="295">
        <v>0</v>
      </c>
      <c r="U32" s="295">
        <v>0</v>
      </c>
      <c r="V32" s="295">
        <v>0</v>
      </c>
      <c r="W32" s="295">
        <v>0</v>
      </c>
      <c r="X32" s="295">
        <v>0</v>
      </c>
      <c r="Y32" s="295">
        <v>0</v>
      </c>
      <c r="Z32" s="295">
        <v>0</v>
      </c>
      <c r="AA32" s="295">
        <v>0</v>
      </c>
      <c r="AB32" s="295">
        <v>0</v>
      </c>
      <c r="AC32" s="295">
        <v>0</v>
      </c>
      <c r="AD32" s="295">
        <v>0</v>
      </c>
      <c r="AE32" s="295">
        <v>0</v>
      </c>
      <c r="AF32" s="295">
        <v>0</v>
      </c>
      <c r="AG32" s="295">
        <v>0</v>
      </c>
      <c r="AH32" s="295">
        <v>168.08730332909167</v>
      </c>
      <c r="AI32" s="295">
        <v>184.99751749637238</v>
      </c>
      <c r="AJ32" s="295">
        <v>239.23474572028033</v>
      </c>
      <c r="AK32" s="295">
        <v>386.48978982576017</v>
      </c>
      <c r="AL32" s="295">
        <v>497.02647197775968</v>
      </c>
      <c r="AM32" s="295">
        <v>587.578235170884</v>
      </c>
      <c r="AN32" s="295">
        <v>661.2712513369687</v>
      </c>
      <c r="AO32" s="295">
        <v>741.87435234499264</v>
      </c>
      <c r="AP32" s="295">
        <v>797.59674087542669</v>
      </c>
      <c r="AQ32" s="295">
        <v>825.30668435995631</v>
      </c>
      <c r="AR32" s="295">
        <v>605.18799999999999</v>
      </c>
      <c r="AS32" s="295">
        <v>725.47699999999998</v>
      </c>
      <c r="AT32" s="295">
        <v>943.97500000000002</v>
      </c>
      <c r="AU32" s="295">
        <v>1292.8490000000002</v>
      </c>
      <c r="AV32" s="295">
        <v>1634.97</v>
      </c>
      <c r="AW32" s="295">
        <v>1949.7149999999999</v>
      </c>
      <c r="AX32" s="295">
        <v>2178.8338293619486</v>
      </c>
      <c r="AY32" s="295">
        <v>2410.3410278276319</v>
      </c>
      <c r="AZ32" s="295">
        <v>2602.0677779938896</v>
      </c>
      <c r="BA32" s="295">
        <v>2613.3758641330728</v>
      </c>
      <c r="BB32" s="295">
        <v>2654.0090183747411</v>
      </c>
      <c r="BC32" s="295">
        <v>2717.25314288246</v>
      </c>
      <c r="BD32" s="295">
        <v>2631.7231073019957</v>
      </c>
      <c r="BE32" s="295">
        <v>2676.4827117072482</v>
      </c>
      <c r="BF32" s="295">
        <v>2863.2198953002007</v>
      </c>
      <c r="BG32" s="295">
        <v>3002.8396047330152</v>
      </c>
      <c r="BH32" s="295">
        <v>3231.1334929200289</v>
      </c>
      <c r="BI32" s="295">
        <v>3522.8486328112713</v>
      </c>
      <c r="BJ32" s="295">
        <v>3676.4928151004046</v>
      </c>
      <c r="BK32" s="295">
        <v>3930.1189148811586</v>
      </c>
      <c r="BL32" s="295">
        <v>4122.4846621636352</v>
      </c>
      <c r="BM32" s="295">
        <v>4731.9697243651808</v>
      </c>
      <c r="BN32" s="295">
        <v>5152.3156460949622</v>
      </c>
      <c r="BO32" s="295">
        <v>5488.63957396979</v>
      </c>
      <c r="BP32" s="295">
        <v>5687.7660422616582</v>
      </c>
      <c r="BQ32" s="295">
        <v>5692.0412985289258</v>
      </c>
      <c r="BR32" s="295">
        <v>5596.288435049948</v>
      </c>
      <c r="BS32" s="295">
        <v>5467.8613278076509</v>
      </c>
      <c r="BT32" s="295">
        <v>5175.8452222501146</v>
      </c>
      <c r="BU32" s="295">
        <v>4716.3196085507116</v>
      </c>
      <c r="BV32" s="295"/>
      <c r="BW32" s="295"/>
      <c r="BX32" s="295"/>
      <c r="BY32" s="295"/>
      <c r="BZ32" s="295"/>
      <c r="CA32" s="295"/>
      <c r="CB32" s="295"/>
      <c r="CC32" s="296"/>
    </row>
    <row r="33" spans="1:81" s="49" customFormat="1" x14ac:dyDescent="0.4">
      <c r="B33" s="59" t="s">
        <v>400</v>
      </c>
      <c r="D33" s="361">
        <v>0</v>
      </c>
      <c r="E33" s="295">
        <v>0</v>
      </c>
      <c r="F33" s="295">
        <v>0</v>
      </c>
      <c r="G33" s="295">
        <v>0</v>
      </c>
      <c r="H33" s="295">
        <v>0</v>
      </c>
      <c r="I33" s="295">
        <v>0</v>
      </c>
      <c r="J33" s="295">
        <v>0</v>
      </c>
      <c r="K33" s="295">
        <v>0</v>
      </c>
      <c r="L33" s="295">
        <v>0</v>
      </c>
      <c r="M33" s="295">
        <v>0</v>
      </c>
      <c r="N33" s="295">
        <v>0</v>
      </c>
      <c r="O33" s="295">
        <v>0</v>
      </c>
      <c r="P33" s="295">
        <v>0</v>
      </c>
      <c r="Q33" s="295">
        <v>0</v>
      </c>
      <c r="R33" s="295">
        <v>0</v>
      </c>
      <c r="S33" s="295">
        <v>0</v>
      </c>
      <c r="T33" s="295">
        <v>0</v>
      </c>
      <c r="U33" s="295">
        <v>0</v>
      </c>
      <c r="V33" s="295">
        <v>0</v>
      </c>
      <c r="W33" s="295">
        <v>0</v>
      </c>
      <c r="X33" s="295">
        <v>0</v>
      </c>
      <c r="Y33" s="295">
        <v>0</v>
      </c>
      <c r="Z33" s="295">
        <v>0</v>
      </c>
      <c r="AA33" s="295">
        <v>0</v>
      </c>
      <c r="AB33" s="295">
        <v>0</v>
      </c>
      <c r="AC33" s="295">
        <v>0</v>
      </c>
      <c r="AD33" s="295">
        <v>0</v>
      </c>
      <c r="AE33" s="295">
        <v>0</v>
      </c>
      <c r="AF33" s="295">
        <v>0</v>
      </c>
      <c r="AG33" s="295">
        <v>0</v>
      </c>
      <c r="AH33" s="295">
        <v>167.7572054033308</v>
      </c>
      <c r="AI33" s="295">
        <v>184.83191810654029</v>
      </c>
      <c r="AJ33" s="295">
        <v>238.69433276913807</v>
      </c>
      <c r="AK33" s="295">
        <v>385.67308278503288</v>
      </c>
      <c r="AL33" s="295">
        <v>495.78191354102592</v>
      </c>
      <c r="AM33" s="295">
        <v>586.16955262509271</v>
      </c>
      <c r="AN33" s="295">
        <v>659.48966179596255</v>
      </c>
      <c r="AO33" s="295">
        <v>740.17522248237037</v>
      </c>
      <c r="AP33" s="295">
        <v>795.69381732493002</v>
      </c>
      <c r="AQ33" s="295">
        <v>824.05582000417701</v>
      </c>
      <c r="AR33" s="295">
        <v>827.64699999999993</v>
      </c>
      <c r="AS33" s="295">
        <v>856.07600000000002</v>
      </c>
      <c r="AT33" s="295">
        <v>998.779</v>
      </c>
      <c r="AU33" s="295">
        <v>1447.0230000000001</v>
      </c>
      <c r="AV33" s="295">
        <v>2057.3580000000002</v>
      </c>
      <c r="AW33" s="295">
        <v>2331.1950000000002</v>
      </c>
      <c r="AX33" s="295">
        <v>2407.7275243945537</v>
      </c>
      <c r="AY33" s="295">
        <v>2329.3000610574099</v>
      </c>
      <c r="AZ33" s="295">
        <v>2177.215384967817</v>
      </c>
      <c r="BA33" s="295">
        <v>1713.8246039972835</v>
      </c>
      <c r="BB33" s="295">
        <v>1410.9078789879757</v>
      </c>
      <c r="BC33" s="295">
        <v>1214.0820612666143</v>
      </c>
      <c r="BD33" s="295">
        <v>1085.7342355085079</v>
      </c>
      <c r="BE33" s="295">
        <v>1001.1096309288404</v>
      </c>
      <c r="BF33" s="295">
        <v>1053.6159987005542</v>
      </c>
      <c r="BG33" s="295">
        <v>956.77120862113122</v>
      </c>
      <c r="BH33" s="295">
        <v>1087.8137888204469</v>
      </c>
      <c r="BI33" s="295">
        <v>1160.1935787766724</v>
      </c>
      <c r="BJ33" s="295">
        <v>1245.1512127626136</v>
      </c>
      <c r="BK33" s="295">
        <v>1315.7849954177275</v>
      </c>
      <c r="BL33" s="295">
        <v>1528.2356823684902</v>
      </c>
      <c r="BM33" s="295">
        <v>2474.492773813538</v>
      </c>
      <c r="BN33" s="295">
        <v>2492.3723448820447</v>
      </c>
      <c r="BO33" s="295">
        <v>2602.272972800276</v>
      </c>
      <c r="BP33" s="295">
        <v>2678.532284898341</v>
      </c>
      <c r="BQ33" s="295">
        <v>2355.381181651002</v>
      </c>
      <c r="BR33" s="295">
        <v>1753.117847664269</v>
      </c>
      <c r="BS33" s="295">
        <v>1374.1237680959821</v>
      </c>
      <c r="BT33" s="295">
        <v>1130.7432728882734</v>
      </c>
      <c r="BU33" s="295">
        <v>990.0355456553425</v>
      </c>
      <c r="BV33" s="295"/>
      <c r="BW33" s="295"/>
      <c r="BX33" s="295"/>
      <c r="BY33" s="295"/>
      <c r="BZ33" s="295"/>
      <c r="CA33" s="295"/>
      <c r="CB33" s="295"/>
      <c r="CC33" s="296"/>
    </row>
    <row r="34" spans="1:81" s="49" customFormat="1" x14ac:dyDescent="0.4">
      <c r="B34" s="59" t="s">
        <v>570</v>
      </c>
      <c r="D34" s="361">
        <v>0</v>
      </c>
      <c r="E34" s="295">
        <v>0</v>
      </c>
      <c r="F34" s="295">
        <v>0</v>
      </c>
      <c r="G34" s="295">
        <v>0</v>
      </c>
      <c r="H34" s="295">
        <v>0</v>
      </c>
      <c r="I34" s="295">
        <v>0</v>
      </c>
      <c r="J34" s="295">
        <v>0</v>
      </c>
      <c r="K34" s="295">
        <v>0</v>
      </c>
      <c r="L34" s="295">
        <v>0</v>
      </c>
      <c r="M34" s="295">
        <v>0</v>
      </c>
      <c r="N34" s="295">
        <v>0</v>
      </c>
      <c r="O34" s="295">
        <v>0</v>
      </c>
      <c r="P34" s="295">
        <v>0</v>
      </c>
      <c r="Q34" s="295">
        <v>0</v>
      </c>
      <c r="R34" s="295">
        <v>0</v>
      </c>
      <c r="S34" s="295">
        <v>0</v>
      </c>
      <c r="T34" s="295">
        <v>0</v>
      </c>
      <c r="U34" s="295">
        <v>0</v>
      </c>
      <c r="V34" s="295">
        <v>0</v>
      </c>
      <c r="W34" s="295">
        <v>0</v>
      </c>
      <c r="X34" s="295">
        <v>0</v>
      </c>
      <c r="Y34" s="295">
        <v>0</v>
      </c>
      <c r="Z34" s="295">
        <v>0</v>
      </c>
      <c r="AA34" s="295">
        <v>0</v>
      </c>
      <c r="AB34" s="295">
        <v>0</v>
      </c>
      <c r="AC34" s="295">
        <v>0</v>
      </c>
      <c r="AD34" s="295">
        <v>0</v>
      </c>
      <c r="AE34" s="295">
        <v>0</v>
      </c>
      <c r="AF34" s="295">
        <v>0</v>
      </c>
      <c r="AG34" s="295">
        <v>0</v>
      </c>
      <c r="AH34" s="295">
        <v>12.718728529562867</v>
      </c>
      <c r="AI34" s="295">
        <v>13.998280399993689</v>
      </c>
      <c r="AJ34" s="295">
        <v>18.102270221433344</v>
      </c>
      <c r="AK34" s="295">
        <v>29.244675944485095</v>
      </c>
      <c r="AL34" s="295">
        <v>37.608698836192275</v>
      </c>
      <c r="AM34" s="295">
        <v>44.460514952676363</v>
      </c>
      <c r="AN34" s="295">
        <v>50.036673583206834</v>
      </c>
      <c r="AO34" s="295">
        <v>56.135700339289997</v>
      </c>
      <c r="AP34" s="295">
        <v>60.352068373643192</v>
      </c>
      <c r="AQ34" s="295">
        <v>62.448807638114886</v>
      </c>
      <c r="AR34" s="295">
        <v>251.12099999999964</v>
      </c>
      <c r="AS34" s="295">
        <v>303.69499999999999</v>
      </c>
      <c r="AT34" s="295">
        <v>413.56399999999968</v>
      </c>
      <c r="AU34" s="295">
        <v>495.83100000000047</v>
      </c>
      <c r="AV34" s="295">
        <v>588.97799999999972</v>
      </c>
      <c r="AW34" s="295">
        <v>783.39700000000119</v>
      </c>
      <c r="AX34" s="295">
        <v>876.75761116881586</v>
      </c>
      <c r="AY34" s="295">
        <v>1079.4106882910114</v>
      </c>
      <c r="AZ34" s="295">
        <v>1216.4408100213277</v>
      </c>
      <c r="BA34" s="295">
        <v>1277.9795461451065</v>
      </c>
      <c r="BB34" s="295">
        <v>1181.8701801279974</v>
      </c>
      <c r="BC34" s="295">
        <v>992.02728649103301</v>
      </c>
      <c r="BD34" s="295">
        <v>934.39317727625121</v>
      </c>
      <c r="BE34" s="295">
        <v>920.78722401502739</v>
      </c>
      <c r="BF34" s="295">
        <v>937.11675053717931</v>
      </c>
      <c r="BG34" s="295">
        <v>981.1484059417445</v>
      </c>
      <c r="BH34" s="295">
        <v>1088.6496584511015</v>
      </c>
      <c r="BI34" s="295">
        <v>1208.6779101513739</v>
      </c>
      <c r="BJ34" s="295">
        <v>1296.5004743209502</v>
      </c>
      <c r="BK34" s="295">
        <v>1565.8659750252277</v>
      </c>
      <c r="BL34" s="295">
        <v>1704.1714415823972</v>
      </c>
      <c r="BM34" s="295">
        <v>2203.6920586875649</v>
      </c>
      <c r="BN34" s="295">
        <v>2717.0946746429627</v>
      </c>
      <c r="BO34" s="295">
        <v>3018.723066147656</v>
      </c>
      <c r="BP34" s="295">
        <v>3368.2383569783251</v>
      </c>
      <c r="BQ34" s="295">
        <v>3671.532949655355</v>
      </c>
      <c r="BR34" s="295">
        <v>3882.3694830568411</v>
      </c>
      <c r="BS34" s="295">
        <v>3909.8963531390082</v>
      </c>
      <c r="BT34" s="295">
        <v>3789.4702488652092</v>
      </c>
      <c r="BU34" s="295">
        <v>3577.9493628506098</v>
      </c>
      <c r="BV34" s="295"/>
      <c r="BW34" s="295"/>
      <c r="BX34" s="295"/>
      <c r="BY34" s="295"/>
      <c r="BZ34" s="295"/>
      <c r="CA34" s="295"/>
      <c r="CB34" s="295"/>
      <c r="CC34" s="296"/>
    </row>
    <row r="35" spans="1:81" s="49" customFormat="1" x14ac:dyDescent="0.4">
      <c r="B35" s="59" t="s">
        <v>566</v>
      </c>
      <c r="D35" s="361">
        <f t="shared" ref="D35:AI35" si="6">SUM(D31:D34)</f>
        <v>0</v>
      </c>
      <c r="E35" s="295">
        <f t="shared" si="6"/>
        <v>0</v>
      </c>
      <c r="F35" s="295">
        <f t="shared" si="6"/>
        <v>0</v>
      </c>
      <c r="G35" s="295">
        <f t="shared" si="6"/>
        <v>0</v>
      </c>
      <c r="H35" s="295">
        <f t="shared" si="6"/>
        <v>0</v>
      </c>
      <c r="I35" s="295">
        <f t="shared" si="6"/>
        <v>0</v>
      </c>
      <c r="J35" s="295">
        <f t="shared" si="6"/>
        <v>0</v>
      </c>
      <c r="K35" s="295">
        <f t="shared" si="6"/>
        <v>0</v>
      </c>
      <c r="L35" s="295">
        <f t="shared" si="6"/>
        <v>0</v>
      </c>
      <c r="M35" s="295">
        <f t="shared" si="6"/>
        <v>0</v>
      </c>
      <c r="N35" s="295">
        <f t="shared" si="6"/>
        <v>0</v>
      </c>
      <c r="O35" s="295">
        <f t="shared" si="6"/>
        <v>0</v>
      </c>
      <c r="P35" s="295">
        <f t="shared" si="6"/>
        <v>0</v>
      </c>
      <c r="Q35" s="295">
        <f t="shared" si="6"/>
        <v>0</v>
      </c>
      <c r="R35" s="295">
        <f t="shared" si="6"/>
        <v>0</v>
      </c>
      <c r="S35" s="295">
        <f t="shared" si="6"/>
        <v>0</v>
      </c>
      <c r="T35" s="295">
        <f t="shared" si="6"/>
        <v>0</v>
      </c>
      <c r="U35" s="295">
        <f t="shared" si="6"/>
        <v>0</v>
      </c>
      <c r="V35" s="295">
        <f t="shared" si="6"/>
        <v>0</v>
      </c>
      <c r="W35" s="295">
        <f t="shared" si="6"/>
        <v>0</v>
      </c>
      <c r="X35" s="295">
        <f t="shared" si="6"/>
        <v>0</v>
      </c>
      <c r="Y35" s="295">
        <f t="shared" si="6"/>
        <v>0</v>
      </c>
      <c r="Z35" s="295">
        <f t="shared" si="6"/>
        <v>0</v>
      </c>
      <c r="AA35" s="295">
        <f t="shared" si="6"/>
        <v>0</v>
      </c>
      <c r="AB35" s="295">
        <f t="shared" si="6"/>
        <v>0</v>
      </c>
      <c r="AC35" s="295">
        <f t="shared" si="6"/>
        <v>0</v>
      </c>
      <c r="AD35" s="295">
        <f t="shared" si="6"/>
        <v>0</v>
      </c>
      <c r="AE35" s="295">
        <f t="shared" si="6"/>
        <v>0</v>
      </c>
      <c r="AF35" s="295">
        <f t="shared" si="6"/>
        <v>0</v>
      </c>
      <c r="AG35" s="295">
        <f t="shared" si="6"/>
        <v>0</v>
      </c>
      <c r="AH35" s="295">
        <f t="shared" si="6"/>
        <v>400.06040998931815</v>
      </c>
      <c r="AI35" s="295">
        <f t="shared" si="6"/>
        <v>440.24186395917997</v>
      </c>
      <c r="AJ35" s="295">
        <f t="shared" ref="AJ35:BO35" si="7">SUM(AJ31:AJ34)</f>
        <v>568.64676658977396</v>
      </c>
      <c r="AK35" s="295">
        <f t="shared" si="7"/>
        <v>919.19447132057121</v>
      </c>
      <c r="AL35" s="295">
        <f t="shared" si="7"/>
        <v>1181.6407082203809</v>
      </c>
      <c r="AM35" s="295">
        <f t="shared" si="7"/>
        <v>1396.9133752255298</v>
      </c>
      <c r="AN35" s="295">
        <f t="shared" si="7"/>
        <v>1572.5977774696016</v>
      </c>
      <c r="AO35" s="295">
        <f t="shared" si="7"/>
        <v>1763.5441134969951</v>
      </c>
      <c r="AP35" s="295">
        <f t="shared" si="7"/>
        <v>1896.6084945680932</v>
      </c>
      <c r="AQ35" s="295">
        <f t="shared" si="7"/>
        <v>1963.1883599218736</v>
      </c>
      <c r="AR35" s="295">
        <f t="shared" si="7"/>
        <v>1903.5669999999996</v>
      </c>
      <c r="AS35" s="295">
        <f t="shared" si="7"/>
        <v>2187.5540000000001</v>
      </c>
      <c r="AT35" s="295">
        <f t="shared" si="7"/>
        <v>2771.8209999999999</v>
      </c>
      <c r="AU35" s="295">
        <f t="shared" si="7"/>
        <v>3785.5240000000008</v>
      </c>
      <c r="AV35" s="295">
        <f t="shared" si="7"/>
        <v>5004.2709999999997</v>
      </c>
      <c r="AW35" s="295">
        <f t="shared" si="7"/>
        <v>6027.8400000000011</v>
      </c>
      <c r="AX35" s="295">
        <f t="shared" si="7"/>
        <v>6701.0210236028324</v>
      </c>
      <c r="AY35" s="295">
        <f t="shared" si="7"/>
        <v>7259.8193451132465</v>
      </c>
      <c r="AZ35" s="295">
        <f t="shared" si="7"/>
        <v>7627.8412922717607</v>
      </c>
      <c r="BA35" s="295">
        <f t="shared" si="7"/>
        <v>7388.3815092242394</v>
      </c>
      <c r="BB35" s="295">
        <f t="shared" si="7"/>
        <v>7213.0624270478074</v>
      </c>
      <c r="BC35" s="295">
        <f t="shared" si="7"/>
        <v>7066.8309277856351</v>
      </c>
      <c r="BD35" s="295">
        <f t="shared" si="7"/>
        <v>6955.0272430824934</v>
      </c>
      <c r="BE35" s="295">
        <f t="shared" si="7"/>
        <v>7130.0830912703177</v>
      </c>
      <c r="BF35" s="295">
        <f t="shared" si="7"/>
        <v>7853.4141332420995</v>
      </c>
      <c r="BG35" s="295">
        <f t="shared" si="7"/>
        <v>7907.4304242871603</v>
      </c>
      <c r="BH35" s="295">
        <f t="shared" si="7"/>
        <v>8609.1099443174389</v>
      </c>
      <c r="BI35" s="295">
        <f t="shared" si="7"/>
        <v>9364.2666422585644</v>
      </c>
      <c r="BJ35" s="295">
        <f t="shared" si="7"/>
        <v>9979.0686760457666</v>
      </c>
      <c r="BK35" s="295">
        <f t="shared" si="7"/>
        <v>10808.197886514117</v>
      </c>
      <c r="BL35" s="295">
        <f t="shared" si="7"/>
        <v>11599.496940774132</v>
      </c>
      <c r="BM35" s="295">
        <f t="shared" si="7"/>
        <v>14226.791440390265</v>
      </c>
      <c r="BN35" s="295">
        <f t="shared" si="7"/>
        <v>15478.01053884067</v>
      </c>
      <c r="BO35" s="295">
        <f t="shared" si="7"/>
        <v>16578.667176283001</v>
      </c>
      <c r="BP35" s="295">
        <f t="shared" ref="BP35:BU35" si="8">SUM(BP31:BP34)</f>
        <v>17472.491649240532</v>
      </c>
      <c r="BQ35" s="295">
        <f t="shared" si="8"/>
        <v>17625.749532084679</v>
      </c>
      <c r="BR35" s="295">
        <f t="shared" si="8"/>
        <v>17738.510614072031</v>
      </c>
      <c r="BS35" s="295">
        <f t="shared" si="8"/>
        <v>17716.225635332288</v>
      </c>
      <c r="BT35" s="295">
        <f t="shared" si="8"/>
        <v>17111.31100400001</v>
      </c>
      <c r="BU35" s="295">
        <f t="shared" si="8"/>
        <v>16213.076773759509</v>
      </c>
      <c r="BV35" s="295"/>
      <c r="BW35" s="295"/>
      <c r="BX35" s="295"/>
      <c r="BY35" s="295"/>
      <c r="BZ35" s="295"/>
      <c r="CA35" s="295"/>
      <c r="CB35" s="295"/>
      <c r="CC35" s="296"/>
    </row>
    <row r="36" spans="1:81" s="49" customFormat="1" ht="26.25" customHeight="1" x14ac:dyDescent="0.4">
      <c r="A36" s="60"/>
      <c r="B36" s="60" t="s">
        <v>571</v>
      </c>
      <c r="D36" s="361"/>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6"/>
    </row>
    <row r="37" spans="1:81" s="49" customFormat="1" x14ac:dyDescent="0.4">
      <c r="B37" s="59" t="s">
        <v>605</v>
      </c>
      <c r="D37" s="361">
        <f t="shared" ref="D37:AI37" si="9">SUM(D38:D40)</f>
        <v>0</v>
      </c>
      <c r="E37" s="295">
        <f t="shared" si="9"/>
        <v>0</v>
      </c>
      <c r="F37" s="295">
        <f t="shared" si="9"/>
        <v>0</v>
      </c>
      <c r="G37" s="295">
        <f t="shared" si="9"/>
        <v>0</v>
      </c>
      <c r="H37" s="295">
        <f t="shared" si="9"/>
        <v>0</v>
      </c>
      <c r="I37" s="295">
        <f t="shared" si="9"/>
        <v>0</v>
      </c>
      <c r="J37" s="295">
        <f t="shared" si="9"/>
        <v>0</v>
      </c>
      <c r="K37" s="295">
        <f t="shared" si="9"/>
        <v>0</v>
      </c>
      <c r="L37" s="295">
        <f t="shared" si="9"/>
        <v>0</v>
      </c>
      <c r="M37" s="295">
        <f t="shared" si="9"/>
        <v>0</v>
      </c>
      <c r="N37" s="295">
        <f t="shared" si="9"/>
        <v>0</v>
      </c>
      <c r="O37" s="295">
        <f t="shared" si="9"/>
        <v>0</v>
      </c>
      <c r="P37" s="295">
        <f t="shared" si="9"/>
        <v>0</v>
      </c>
      <c r="Q37" s="295">
        <f t="shared" si="9"/>
        <v>0</v>
      </c>
      <c r="R37" s="295">
        <f t="shared" si="9"/>
        <v>0</v>
      </c>
      <c r="S37" s="295">
        <f t="shared" si="9"/>
        <v>0</v>
      </c>
      <c r="T37" s="295">
        <f t="shared" si="9"/>
        <v>0</v>
      </c>
      <c r="U37" s="295">
        <f t="shared" si="9"/>
        <v>0</v>
      </c>
      <c r="V37" s="295">
        <f t="shared" si="9"/>
        <v>0</v>
      </c>
      <c r="W37" s="295">
        <f t="shared" si="9"/>
        <v>0</v>
      </c>
      <c r="X37" s="295">
        <f t="shared" si="9"/>
        <v>0</v>
      </c>
      <c r="Y37" s="295">
        <f t="shared" si="9"/>
        <v>0</v>
      </c>
      <c r="Z37" s="295">
        <f t="shared" si="9"/>
        <v>0</v>
      </c>
      <c r="AA37" s="295">
        <f t="shared" si="9"/>
        <v>0</v>
      </c>
      <c r="AB37" s="295">
        <f t="shared" si="9"/>
        <v>0</v>
      </c>
      <c r="AC37" s="295">
        <f t="shared" si="9"/>
        <v>0</v>
      </c>
      <c r="AD37" s="295">
        <f t="shared" si="9"/>
        <v>0</v>
      </c>
      <c r="AE37" s="295">
        <f t="shared" si="9"/>
        <v>0</v>
      </c>
      <c r="AF37" s="295">
        <f t="shared" si="9"/>
        <v>0</v>
      </c>
      <c r="AG37" s="295">
        <f t="shared" si="9"/>
        <v>0</v>
      </c>
      <c r="AH37" s="295">
        <f t="shared" si="9"/>
        <v>0</v>
      </c>
      <c r="AI37" s="295">
        <f t="shared" si="9"/>
        <v>0</v>
      </c>
      <c r="AJ37" s="295">
        <f t="shared" ref="AJ37:BO37" si="10">SUM(AJ38:AJ40)</f>
        <v>0</v>
      </c>
      <c r="AK37" s="295">
        <f t="shared" si="10"/>
        <v>0</v>
      </c>
      <c r="AL37" s="295">
        <f t="shared" si="10"/>
        <v>0</v>
      </c>
      <c r="AM37" s="295">
        <f t="shared" si="10"/>
        <v>0</v>
      </c>
      <c r="AN37" s="295">
        <f t="shared" si="10"/>
        <v>0</v>
      </c>
      <c r="AO37" s="295">
        <f t="shared" si="10"/>
        <v>0</v>
      </c>
      <c r="AP37" s="295">
        <f t="shared" si="10"/>
        <v>0</v>
      </c>
      <c r="AQ37" s="295">
        <f t="shared" si="10"/>
        <v>0</v>
      </c>
      <c r="AR37" s="295">
        <f t="shared" si="10"/>
        <v>0</v>
      </c>
      <c r="AS37" s="295">
        <f t="shared" si="10"/>
        <v>0</v>
      </c>
      <c r="AT37" s="295">
        <f t="shared" si="10"/>
        <v>0</v>
      </c>
      <c r="AU37" s="295">
        <f t="shared" si="10"/>
        <v>3945.2429999999995</v>
      </c>
      <c r="AV37" s="295">
        <f t="shared" si="10"/>
        <v>4566.0839999999998</v>
      </c>
      <c r="AW37" s="295">
        <f t="shared" si="10"/>
        <v>5028.2650000000003</v>
      </c>
      <c r="AX37" s="295">
        <f t="shared" si="10"/>
        <v>5228.0419039999997</v>
      </c>
      <c r="AY37" s="295">
        <f t="shared" si="10"/>
        <v>5429.9853480000002</v>
      </c>
      <c r="AZ37" s="295">
        <f t="shared" si="10"/>
        <v>5569.4310189999997</v>
      </c>
      <c r="BA37" s="295">
        <f t="shared" si="10"/>
        <v>5497.5839940000005</v>
      </c>
      <c r="BB37" s="295">
        <f t="shared" si="10"/>
        <v>5404.9490960500007</v>
      </c>
      <c r="BC37" s="295">
        <f t="shared" si="10"/>
        <v>5344.7178286746339</v>
      </c>
      <c r="BD37" s="295">
        <f t="shared" si="10"/>
        <v>5258.2453963295238</v>
      </c>
      <c r="BE37" s="295">
        <f t="shared" si="10"/>
        <v>5282.4608215130647</v>
      </c>
      <c r="BF37" s="295">
        <f t="shared" si="10"/>
        <v>5405.2562457978129</v>
      </c>
      <c r="BG37" s="295">
        <f t="shared" si="10"/>
        <v>5027.4844449073989</v>
      </c>
      <c r="BH37" s="295">
        <f t="shared" si="10"/>
        <v>5200.1678251855656</v>
      </c>
      <c r="BI37" s="295">
        <f t="shared" si="10"/>
        <v>5262.5853160000006</v>
      </c>
      <c r="BJ37" s="295">
        <f t="shared" si="10"/>
        <v>5369.7323449999994</v>
      </c>
      <c r="BK37" s="295">
        <f t="shared" si="10"/>
        <v>5453.8794030000026</v>
      </c>
      <c r="BL37" s="295">
        <f t="shared" si="10"/>
        <v>5368.0309109999998</v>
      </c>
      <c r="BM37" s="295">
        <f t="shared" si="10"/>
        <v>5469.5985130000008</v>
      </c>
      <c r="BN37" s="295">
        <f t="shared" si="10"/>
        <v>5405.4632049999982</v>
      </c>
      <c r="BO37" s="295">
        <f t="shared" si="10"/>
        <v>5577.6619860000001</v>
      </c>
      <c r="BP37" s="295">
        <f t="shared" ref="BP37:CC37" si="11">SUM(BP38:BP40)</f>
        <v>5877.8337030000021</v>
      </c>
      <c r="BQ37" s="295">
        <f t="shared" si="11"/>
        <v>5949.4745670000011</v>
      </c>
      <c r="BR37" s="295">
        <f t="shared" si="11"/>
        <v>5996.8369509999993</v>
      </c>
      <c r="BS37" s="295">
        <f t="shared" si="11"/>
        <v>5971.5869620000003</v>
      </c>
      <c r="BT37" s="295">
        <f t="shared" si="11"/>
        <v>5801.1453980000006</v>
      </c>
      <c r="BU37" s="295">
        <f t="shared" si="11"/>
        <v>5485.4757249999984</v>
      </c>
      <c r="BV37" s="295">
        <f t="shared" si="11"/>
        <v>5177.6325700000007</v>
      </c>
      <c r="BW37" s="295">
        <f t="shared" si="11"/>
        <v>4787.797976639411</v>
      </c>
      <c r="BX37" s="295">
        <f t="shared" si="11"/>
        <v>4669.1531190679852</v>
      </c>
      <c r="BY37" s="295">
        <f t="shared" si="11"/>
        <v>4572.3531077515318</v>
      </c>
      <c r="BZ37" s="295">
        <f t="shared" si="11"/>
        <v>4574.7862679694827</v>
      </c>
      <c r="CA37" s="295">
        <f t="shared" si="11"/>
        <v>4473.9605611777279</v>
      </c>
      <c r="CB37" s="295">
        <f t="shared" si="11"/>
        <v>4316.131025167836</v>
      </c>
      <c r="CC37" s="296">
        <f t="shared" si="11"/>
        <v>4021.4564021512638</v>
      </c>
    </row>
    <row r="38" spans="1:81" s="49" customFormat="1" x14ac:dyDescent="0.4">
      <c r="B38" s="155" t="s">
        <v>572</v>
      </c>
      <c r="D38" s="361" t="s">
        <v>439</v>
      </c>
      <c r="E38" s="295" t="s">
        <v>439</v>
      </c>
      <c r="F38" s="295" t="s">
        <v>439</v>
      </c>
      <c r="G38" s="295" t="s">
        <v>439</v>
      </c>
      <c r="H38" s="295" t="s">
        <v>439</v>
      </c>
      <c r="I38" s="295" t="s">
        <v>439</v>
      </c>
      <c r="J38" s="295" t="s">
        <v>439</v>
      </c>
      <c r="K38" s="295" t="s">
        <v>439</v>
      </c>
      <c r="L38" s="295" t="s">
        <v>439</v>
      </c>
      <c r="M38" s="295" t="s">
        <v>439</v>
      </c>
      <c r="N38" s="295" t="s">
        <v>439</v>
      </c>
      <c r="O38" s="295" t="s">
        <v>439</v>
      </c>
      <c r="P38" s="295" t="s">
        <v>439</v>
      </c>
      <c r="Q38" s="295" t="s">
        <v>439</v>
      </c>
      <c r="R38" s="295" t="s">
        <v>439</v>
      </c>
      <c r="S38" s="295" t="s">
        <v>439</v>
      </c>
      <c r="T38" s="295" t="s">
        <v>439</v>
      </c>
      <c r="U38" s="295" t="s">
        <v>439</v>
      </c>
      <c r="V38" s="295" t="s">
        <v>439</v>
      </c>
      <c r="W38" s="295" t="s">
        <v>439</v>
      </c>
      <c r="X38" s="295" t="s">
        <v>439</v>
      </c>
      <c r="Y38" s="295" t="s">
        <v>439</v>
      </c>
      <c r="Z38" s="295" t="s">
        <v>439</v>
      </c>
      <c r="AA38" s="295" t="s">
        <v>439</v>
      </c>
      <c r="AB38" s="295" t="s">
        <v>439</v>
      </c>
      <c r="AC38" s="295" t="s">
        <v>439</v>
      </c>
      <c r="AD38" s="295" t="s">
        <v>439</v>
      </c>
      <c r="AE38" s="295" t="s">
        <v>439</v>
      </c>
      <c r="AF38" s="295" t="s">
        <v>439</v>
      </c>
      <c r="AG38" s="295" t="s">
        <v>439</v>
      </c>
      <c r="AH38" s="295" t="s">
        <v>439</v>
      </c>
      <c r="AI38" s="295" t="s">
        <v>439</v>
      </c>
      <c r="AJ38" s="295" t="s">
        <v>439</v>
      </c>
      <c r="AK38" s="295" t="s">
        <v>439</v>
      </c>
      <c r="AL38" s="295" t="s">
        <v>439</v>
      </c>
      <c r="AM38" s="295" t="s">
        <v>439</v>
      </c>
      <c r="AN38" s="295" t="s">
        <v>439</v>
      </c>
      <c r="AO38" s="295" t="s">
        <v>439</v>
      </c>
      <c r="AP38" s="295" t="s">
        <v>439</v>
      </c>
      <c r="AQ38" s="295" t="s">
        <v>439</v>
      </c>
      <c r="AR38" s="295" t="s">
        <v>439</v>
      </c>
      <c r="AS38" s="295" t="s">
        <v>439</v>
      </c>
      <c r="AT38" s="295" t="s">
        <v>439</v>
      </c>
      <c r="AU38" s="295">
        <v>3236.7390749716378</v>
      </c>
      <c r="AV38" s="295">
        <v>3777.160321579041</v>
      </c>
      <c r="AW38" s="295">
        <v>4181.6408677259369</v>
      </c>
      <c r="AX38" s="295">
        <v>4354.828047</v>
      </c>
      <c r="AY38" s="295">
        <v>4537.4679940000005</v>
      </c>
      <c r="AZ38" s="295">
        <v>4634.1636629999994</v>
      </c>
      <c r="BA38" s="295">
        <v>4535.8971240000001</v>
      </c>
      <c r="BB38" s="295">
        <v>4440.2668552700006</v>
      </c>
      <c r="BC38" s="295">
        <v>4375.6373696746332</v>
      </c>
      <c r="BD38" s="295">
        <v>4287.3265713295241</v>
      </c>
      <c r="BE38" s="295">
        <v>4295.7709825130651</v>
      </c>
      <c r="BF38" s="295">
        <v>4378.7157327978121</v>
      </c>
      <c r="BG38" s="295">
        <v>4215.6524239073988</v>
      </c>
      <c r="BH38" s="295">
        <v>4369.9485561855663</v>
      </c>
      <c r="BI38" s="295">
        <v>4418.6826030000011</v>
      </c>
      <c r="BJ38" s="295">
        <v>4504.6312519999992</v>
      </c>
      <c r="BK38" s="295">
        <v>4581.3157550000024</v>
      </c>
      <c r="BL38" s="295">
        <v>4510.0732129999997</v>
      </c>
      <c r="BM38" s="295">
        <v>4583.9270970000007</v>
      </c>
      <c r="BN38" s="295">
        <v>4509.0307519999978</v>
      </c>
      <c r="BO38" s="295">
        <v>4682.9926180000002</v>
      </c>
      <c r="BP38" s="295">
        <v>4958.7607460000017</v>
      </c>
      <c r="BQ38" s="295">
        <v>5047.1581330000008</v>
      </c>
      <c r="BR38" s="295">
        <v>5091.0835709999992</v>
      </c>
      <c r="BS38" s="295">
        <v>5058.5009950000003</v>
      </c>
      <c r="BT38" s="295">
        <v>4893.5645820000009</v>
      </c>
      <c r="BU38" s="295">
        <v>4601.4981699999989</v>
      </c>
      <c r="BV38" s="295">
        <v>4323.6726686648526</v>
      </c>
      <c r="BW38" s="295">
        <v>2891.8488999793763</v>
      </c>
      <c r="BX38" s="295">
        <v>2814.5769458255204</v>
      </c>
      <c r="BY38" s="295">
        <v>2753.2955962794153</v>
      </c>
      <c r="BZ38" s="295">
        <v>2764.1982893629493</v>
      </c>
      <c r="CA38" s="295">
        <v>2712.8079543856829</v>
      </c>
      <c r="CB38" s="295">
        <v>2620.7639410818629</v>
      </c>
      <c r="CC38" s="296">
        <v>2421.8465003311758</v>
      </c>
    </row>
    <row r="39" spans="1:81" s="49" customFormat="1" x14ac:dyDescent="0.4">
      <c r="B39" s="155" t="s">
        <v>573</v>
      </c>
      <c r="D39" s="361" t="s">
        <v>439</v>
      </c>
      <c r="E39" s="295" t="s">
        <v>439</v>
      </c>
      <c r="F39" s="295" t="s">
        <v>439</v>
      </c>
      <c r="G39" s="295" t="s">
        <v>439</v>
      </c>
      <c r="H39" s="295" t="s">
        <v>439</v>
      </c>
      <c r="I39" s="295" t="s">
        <v>439</v>
      </c>
      <c r="J39" s="295" t="s">
        <v>439</v>
      </c>
      <c r="K39" s="295" t="s">
        <v>439</v>
      </c>
      <c r="L39" s="295" t="s">
        <v>439</v>
      </c>
      <c r="M39" s="295" t="s">
        <v>439</v>
      </c>
      <c r="N39" s="295" t="s">
        <v>439</v>
      </c>
      <c r="O39" s="295" t="s">
        <v>439</v>
      </c>
      <c r="P39" s="295" t="s">
        <v>439</v>
      </c>
      <c r="Q39" s="295" t="s">
        <v>439</v>
      </c>
      <c r="R39" s="295" t="s">
        <v>439</v>
      </c>
      <c r="S39" s="295" t="s">
        <v>439</v>
      </c>
      <c r="T39" s="295" t="s">
        <v>439</v>
      </c>
      <c r="U39" s="295" t="s">
        <v>439</v>
      </c>
      <c r="V39" s="295" t="s">
        <v>439</v>
      </c>
      <c r="W39" s="295" t="s">
        <v>439</v>
      </c>
      <c r="X39" s="295" t="s">
        <v>439</v>
      </c>
      <c r="Y39" s="295" t="s">
        <v>439</v>
      </c>
      <c r="Z39" s="295" t="s">
        <v>439</v>
      </c>
      <c r="AA39" s="295" t="s">
        <v>439</v>
      </c>
      <c r="AB39" s="295" t="s">
        <v>439</v>
      </c>
      <c r="AC39" s="295" t="s">
        <v>439</v>
      </c>
      <c r="AD39" s="295" t="s">
        <v>439</v>
      </c>
      <c r="AE39" s="295" t="s">
        <v>439</v>
      </c>
      <c r="AF39" s="295" t="s">
        <v>439</v>
      </c>
      <c r="AG39" s="295" t="s">
        <v>439</v>
      </c>
      <c r="AH39" s="295" t="s">
        <v>439</v>
      </c>
      <c r="AI39" s="295" t="s">
        <v>439</v>
      </c>
      <c r="AJ39" s="295" t="s">
        <v>439</v>
      </c>
      <c r="AK39" s="295" t="s">
        <v>439</v>
      </c>
      <c r="AL39" s="295" t="s">
        <v>439</v>
      </c>
      <c r="AM39" s="295" t="s">
        <v>439</v>
      </c>
      <c r="AN39" s="295" t="s">
        <v>439</v>
      </c>
      <c r="AO39" s="295" t="s">
        <v>439</v>
      </c>
      <c r="AP39" s="295" t="s">
        <v>439</v>
      </c>
      <c r="AQ39" s="295" t="s">
        <v>439</v>
      </c>
      <c r="AR39" s="295" t="s">
        <v>439</v>
      </c>
      <c r="AS39" s="295" t="s">
        <v>439</v>
      </c>
      <c r="AT39" s="295" t="s">
        <v>439</v>
      </c>
      <c r="AU39" s="295">
        <v>183.55250930270057</v>
      </c>
      <c r="AV39" s="295">
        <v>215.76524734087627</v>
      </c>
      <c r="AW39" s="295">
        <v>233.48116452688467</v>
      </c>
      <c r="AX39" s="295">
        <v>249.68303599999999</v>
      </c>
      <c r="AY39" s="295">
        <v>261.47803500000003</v>
      </c>
      <c r="AZ39" s="295">
        <v>270.25333700000004</v>
      </c>
      <c r="BA39" s="295">
        <v>267.80757900000003</v>
      </c>
      <c r="BB39" s="295">
        <v>266.30177027999997</v>
      </c>
      <c r="BC39" s="295">
        <v>267.94469299999997</v>
      </c>
      <c r="BD39" s="295">
        <v>270.05906600000003</v>
      </c>
      <c r="BE39" s="295">
        <v>273.37646599999994</v>
      </c>
      <c r="BF39" s="295">
        <v>283.87166200000001</v>
      </c>
      <c r="BG39" s="295">
        <v>272.87907999999999</v>
      </c>
      <c r="BH39" s="295">
        <v>273.85431499999993</v>
      </c>
      <c r="BI39" s="295">
        <v>281.61558000000008</v>
      </c>
      <c r="BJ39" s="295">
        <v>289.47423800000001</v>
      </c>
      <c r="BK39" s="295">
        <v>298.57093800000001</v>
      </c>
      <c r="BL39" s="295">
        <v>265.65446399999996</v>
      </c>
      <c r="BM39" s="295">
        <v>250.632768</v>
      </c>
      <c r="BN39" s="295">
        <v>232.66302899999994</v>
      </c>
      <c r="BO39" s="295">
        <v>220.99752100000003</v>
      </c>
      <c r="BP39" s="295">
        <v>229.47088200000007</v>
      </c>
      <c r="BQ39" s="295">
        <v>230.47488800000002</v>
      </c>
      <c r="BR39" s="295">
        <v>230.44787599999995</v>
      </c>
      <c r="BS39" s="295">
        <v>235.603419</v>
      </c>
      <c r="BT39" s="295">
        <v>238.79134599999998</v>
      </c>
      <c r="BU39" s="295">
        <v>240.23291299999997</v>
      </c>
      <c r="BV39" s="295">
        <v>237.28107100976376</v>
      </c>
      <c r="BW39" s="295">
        <v>74.734615493975298</v>
      </c>
      <c r="BX39" s="295">
        <v>69.750509725366186</v>
      </c>
      <c r="BY39" s="295">
        <v>67.294506981958705</v>
      </c>
      <c r="BZ39" s="295">
        <v>64.912601866225572</v>
      </c>
      <c r="CA39" s="295">
        <v>62.158094254001838</v>
      </c>
      <c r="CB39" s="295">
        <v>57.955767668837019</v>
      </c>
      <c r="CC39" s="296">
        <v>50.322333562721283</v>
      </c>
    </row>
    <row r="40" spans="1:81" s="49" customFormat="1" x14ac:dyDescent="0.4">
      <c r="B40" s="155" t="s">
        <v>574</v>
      </c>
      <c r="D40" s="361" t="s">
        <v>439</v>
      </c>
      <c r="E40" s="295" t="s">
        <v>439</v>
      </c>
      <c r="F40" s="295" t="s">
        <v>439</v>
      </c>
      <c r="G40" s="295" t="s">
        <v>439</v>
      </c>
      <c r="H40" s="295" t="s">
        <v>439</v>
      </c>
      <c r="I40" s="295" t="s">
        <v>439</v>
      </c>
      <c r="J40" s="295" t="s">
        <v>439</v>
      </c>
      <c r="K40" s="295" t="s">
        <v>439</v>
      </c>
      <c r="L40" s="295" t="s">
        <v>439</v>
      </c>
      <c r="M40" s="295" t="s">
        <v>439</v>
      </c>
      <c r="N40" s="295" t="s">
        <v>439</v>
      </c>
      <c r="O40" s="295" t="s">
        <v>439</v>
      </c>
      <c r="P40" s="295" t="s">
        <v>439</v>
      </c>
      <c r="Q40" s="295" t="s">
        <v>439</v>
      </c>
      <c r="R40" s="295" t="s">
        <v>439</v>
      </c>
      <c r="S40" s="295" t="s">
        <v>439</v>
      </c>
      <c r="T40" s="295" t="s">
        <v>439</v>
      </c>
      <c r="U40" s="295" t="s">
        <v>439</v>
      </c>
      <c r="V40" s="295" t="s">
        <v>439</v>
      </c>
      <c r="W40" s="295" t="s">
        <v>439</v>
      </c>
      <c r="X40" s="295" t="s">
        <v>439</v>
      </c>
      <c r="Y40" s="295" t="s">
        <v>439</v>
      </c>
      <c r="Z40" s="295" t="s">
        <v>439</v>
      </c>
      <c r="AA40" s="295" t="s">
        <v>439</v>
      </c>
      <c r="AB40" s="295" t="s">
        <v>439</v>
      </c>
      <c r="AC40" s="295" t="s">
        <v>439</v>
      </c>
      <c r="AD40" s="295" t="s">
        <v>439</v>
      </c>
      <c r="AE40" s="295" t="s">
        <v>439</v>
      </c>
      <c r="AF40" s="295" t="s">
        <v>439</v>
      </c>
      <c r="AG40" s="295" t="s">
        <v>439</v>
      </c>
      <c r="AH40" s="295" t="s">
        <v>439</v>
      </c>
      <c r="AI40" s="295" t="s">
        <v>439</v>
      </c>
      <c r="AJ40" s="295" t="s">
        <v>439</v>
      </c>
      <c r="AK40" s="295" t="s">
        <v>439</v>
      </c>
      <c r="AL40" s="295" t="s">
        <v>439</v>
      </c>
      <c r="AM40" s="295" t="s">
        <v>439</v>
      </c>
      <c r="AN40" s="295" t="s">
        <v>439</v>
      </c>
      <c r="AO40" s="295" t="s">
        <v>439</v>
      </c>
      <c r="AP40" s="295" t="s">
        <v>439</v>
      </c>
      <c r="AQ40" s="295" t="s">
        <v>439</v>
      </c>
      <c r="AR40" s="295" t="s">
        <v>439</v>
      </c>
      <c r="AS40" s="295" t="s">
        <v>439</v>
      </c>
      <c r="AT40" s="295" t="s">
        <v>439</v>
      </c>
      <c r="AU40" s="295">
        <v>524.95141572566149</v>
      </c>
      <c r="AV40" s="295">
        <v>573.15843108008266</v>
      </c>
      <c r="AW40" s="295">
        <v>613.142967747179</v>
      </c>
      <c r="AX40" s="295">
        <v>623.53082099999983</v>
      </c>
      <c r="AY40" s="295">
        <v>631.03931899999998</v>
      </c>
      <c r="AZ40" s="295">
        <v>665.01401899999996</v>
      </c>
      <c r="BA40" s="295">
        <v>693.87929099999985</v>
      </c>
      <c r="BB40" s="295">
        <v>698.3804705</v>
      </c>
      <c r="BC40" s="295">
        <v>701.13576599999999</v>
      </c>
      <c r="BD40" s="295">
        <v>700.85975900000005</v>
      </c>
      <c r="BE40" s="295">
        <v>713.31337299999996</v>
      </c>
      <c r="BF40" s="295">
        <v>742.66885100000002</v>
      </c>
      <c r="BG40" s="295">
        <v>538.95294100000001</v>
      </c>
      <c r="BH40" s="295">
        <v>556.36495400000001</v>
      </c>
      <c r="BI40" s="295">
        <v>562.28713300000015</v>
      </c>
      <c r="BJ40" s="295">
        <v>575.62685500000009</v>
      </c>
      <c r="BK40" s="295">
        <v>573.99270999999999</v>
      </c>
      <c r="BL40" s="295">
        <v>592.30323399999986</v>
      </c>
      <c r="BM40" s="295">
        <v>635.03864799999997</v>
      </c>
      <c r="BN40" s="295">
        <v>663.76942399999973</v>
      </c>
      <c r="BO40" s="295">
        <v>673.67184699999996</v>
      </c>
      <c r="BP40" s="295">
        <v>689.60207500000024</v>
      </c>
      <c r="BQ40" s="295">
        <v>671.84154600000011</v>
      </c>
      <c r="BR40" s="295">
        <v>675.30550399999993</v>
      </c>
      <c r="BS40" s="295">
        <v>677.48254800000007</v>
      </c>
      <c r="BT40" s="295">
        <v>668.78947000000005</v>
      </c>
      <c r="BU40" s="295">
        <v>643.74464199999989</v>
      </c>
      <c r="BV40" s="295">
        <v>616.6788303253843</v>
      </c>
      <c r="BW40" s="295">
        <v>1821.2144611660592</v>
      </c>
      <c r="BX40" s="295">
        <v>1784.8256635170987</v>
      </c>
      <c r="BY40" s="295">
        <v>1751.7630044901578</v>
      </c>
      <c r="BZ40" s="295">
        <v>1745.6753767403084</v>
      </c>
      <c r="CA40" s="295">
        <v>1698.9945125380432</v>
      </c>
      <c r="CB40" s="295">
        <v>1637.4113164171363</v>
      </c>
      <c r="CC40" s="296">
        <v>1549.2875682573667</v>
      </c>
    </row>
    <row r="41" spans="1:81" s="49" customFormat="1" ht="26.25" customHeight="1" x14ac:dyDescent="0.4">
      <c r="B41" s="59" t="s">
        <v>601</v>
      </c>
      <c r="D41" s="361">
        <f t="shared" ref="D41:AI41" si="12">SUM(D42:D44)</f>
        <v>0</v>
      </c>
      <c r="E41" s="295">
        <f t="shared" si="12"/>
        <v>0</v>
      </c>
      <c r="F41" s="295">
        <f t="shared" si="12"/>
        <v>0</v>
      </c>
      <c r="G41" s="295">
        <f t="shared" si="12"/>
        <v>0</v>
      </c>
      <c r="H41" s="295">
        <f t="shared" si="12"/>
        <v>0</v>
      </c>
      <c r="I41" s="295">
        <f t="shared" si="12"/>
        <v>0</v>
      </c>
      <c r="J41" s="295">
        <f t="shared" si="12"/>
        <v>0</v>
      </c>
      <c r="K41" s="295">
        <f t="shared" si="12"/>
        <v>0</v>
      </c>
      <c r="L41" s="295">
        <f t="shared" si="12"/>
        <v>0</v>
      </c>
      <c r="M41" s="295">
        <f t="shared" si="12"/>
        <v>0</v>
      </c>
      <c r="N41" s="295">
        <f t="shared" si="12"/>
        <v>0</v>
      </c>
      <c r="O41" s="295">
        <f t="shared" si="12"/>
        <v>0</v>
      </c>
      <c r="P41" s="295">
        <f t="shared" si="12"/>
        <v>0</v>
      </c>
      <c r="Q41" s="295">
        <f t="shared" si="12"/>
        <v>0</v>
      </c>
      <c r="R41" s="295">
        <f t="shared" si="12"/>
        <v>0</v>
      </c>
      <c r="S41" s="295">
        <f t="shared" si="12"/>
        <v>0</v>
      </c>
      <c r="T41" s="295">
        <f t="shared" si="12"/>
        <v>0</v>
      </c>
      <c r="U41" s="295">
        <f t="shared" si="12"/>
        <v>0</v>
      </c>
      <c r="V41" s="295">
        <f t="shared" si="12"/>
        <v>0</v>
      </c>
      <c r="W41" s="295">
        <f t="shared" si="12"/>
        <v>0</v>
      </c>
      <c r="X41" s="295">
        <f t="shared" si="12"/>
        <v>0</v>
      </c>
      <c r="Y41" s="295">
        <f t="shared" si="12"/>
        <v>0</v>
      </c>
      <c r="Z41" s="295">
        <f t="shared" si="12"/>
        <v>0</v>
      </c>
      <c r="AA41" s="295">
        <f t="shared" si="12"/>
        <v>0</v>
      </c>
      <c r="AB41" s="295">
        <f t="shared" si="12"/>
        <v>0</v>
      </c>
      <c r="AC41" s="295">
        <f t="shared" si="12"/>
        <v>0</v>
      </c>
      <c r="AD41" s="295">
        <f t="shared" si="12"/>
        <v>0</v>
      </c>
      <c r="AE41" s="295">
        <f t="shared" si="12"/>
        <v>0</v>
      </c>
      <c r="AF41" s="295">
        <f t="shared" si="12"/>
        <v>0</v>
      </c>
      <c r="AG41" s="295">
        <f t="shared" si="12"/>
        <v>0</v>
      </c>
      <c r="AH41" s="295">
        <f t="shared" si="12"/>
        <v>0</v>
      </c>
      <c r="AI41" s="295">
        <f t="shared" si="12"/>
        <v>0</v>
      </c>
      <c r="AJ41" s="295">
        <f t="shared" ref="AJ41:BO41" si="13">SUM(AJ42:AJ44)</f>
        <v>0</v>
      </c>
      <c r="AK41" s="295">
        <f t="shared" si="13"/>
        <v>0</v>
      </c>
      <c r="AL41" s="295">
        <f t="shared" si="13"/>
        <v>0</v>
      </c>
      <c r="AM41" s="295">
        <f t="shared" si="13"/>
        <v>0</v>
      </c>
      <c r="AN41" s="295">
        <f t="shared" si="13"/>
        <v>0</v>
      </c>
      <c r="AO41" s="295">
        <f t="shared" si="13"/>
        <v>0</v>
      </c>
      <c r="AP41" s="295">
        <f t="shared" si="13"/>
        <v>0</v>
      </c>
      <c r="AQ41" s="295">
        <f t="shared" si="13"/>
        <v>0</v>
      </c>
      <c r="AR41" s="295">
        <f t="shared" si="13"/>
        <v>0</v>
      </c>
      <c r="AS41" s="295">
        <f t="shared" si="13"/>
        <v>0</v>
      </c>
      <c r="AT41" s="295">
        <f t="shared" si="13"/>
        <v>0</v>
      </c>
      <c r="AU41" s="295">
        <f t="shared" si="13"/>
        <v>2413.4089999999997</v>
      </c>
      <c r="AV41" s="295">
        <f t="shared" si="13"/>
        <v>3246.0120000000002</v>
      </c>
      <c r="AW41" s="295">
        <f t="shared" si="13"/>
        <v>4188.58</v>
      </c>
      <c r="AX41" s="295">
        <f t="shared" si="13"/>
        <v>4875.1940160000004</v>
      </c>
      <c r="AY41" s="295">
        <f t="shared" si="13"/>
        <v>5444.6813459999994</v>
      </c>
      <c r="AZ41" s="295">
        <f t="shared" si="13"/>
        <v>5810.3309459999982</v>
      </c>
      <c r="BA41" s="295">
        <f t="shared" si="13"/>
        <v>5678.8121289999999</v>
      </c>
      <c r="BB41" s="295">
        <f t="shared" si="13"/>
        <v>5659.8551239500011</v>
      </c>
      <c r="BC41" s="295">
        <f t="shared" si="13"/>
        <v>5719.3859879999654</v>
      </c>
      <c r="BD41" s="295">
        <f t="shared" si="13"/>
        <v>5904.123578470475</v>
      </c>
      <c r="BE41" s="295">
        <f t="shared" si="13"/>
        <v>6306.2343094869357</v>
      </c>
      <c r="BF41" s="295">
        <f t="shared" si="13"/>
        <v>7230.9641702021872</v>
      </c>
      <c r="BG41" s="295">
        <f t="shared" si="13"/>
        <v>7319.8412333400011</v>
      </c>
      <c r="BH41" s="295">
        <f t="shared" si="13"/>
        <v>7957.4022362544338</v>
      </c>
      <c r="BI41" s="295">
        <f t="shared" si="13"/>
        <v>8665.6198189999977</v>
      </c>
      <c r="BJ41" s="295">
        <f t="shared" si="13"/>
        <v>9470.8152410000039</v>
      </c>
      <c r="BK41" s="295">
        <f t="shared" si="13"/>
        <v>10277.921191999998</v>
      </c>
      <c r="BL41" s="295">
        <f t="shared" si="13"/>
        <v>11735.410251000003</v>
      </c>
      <c r="BM41" s="295">
        <f t="shared" si="13"/>
        <v>14519.632665000001</v>
      </c>
      <c r="BN41" s="295">
        <f t="shared" si="13"/>
        <v>16021.527095999994</v>
      </c>
      <c r="BO41" s="295">
        <f t="shared" si="13"/>
        <v>17242.628137000007</v>
      </c>
      <c r="BP41" s="295">
        <f t="shared" ref="BP41:CC41" si="14">SUM(BP42:BP44)</f>
        <v>18021.797909000001</v>
      </c>
      <c r="BQ41" s="295">
        <f t="shared" si="14"/>
        <v>18220.333105999998</v>
      </c>
      <c r="BR41" s="295">
        <f t="shared" si="14"/>
        <v>18319.728604</v>
      </c>
      <c r="BS41" s="295">
        <f t="shared" si="14"/>
        <v>18272.126685000003</v>
      </c>
      <c r="BT41" s="295">
        <f t="shared" si="14"/>
        <v>17639.454521000003</v>
      </c>
      <c r="BU41" s="295">
        <f t="shared" si="14"/>
        <v>16815.744488999997</v>
      </c>
      <c r="BV41" s="295">
        <f t="shared" si="14"/>
        <v>15552.189380999998</v>
      </c>
      <c r="BW41" s="295">
        <f t="shared" si="14"/>
        <v>13576.491620350227</v>
      </c>
      <c r="BX41" s="295">
        <f t="shared" si="14"/>
        <v>12939.544911061937</v>
      </c>
      <c r="BY41" s="295">
        <f t="shared" si="14"/>
        <v>11431.514082790689</v>
      </c>
      <c r="BZ41" s="295">
        <f t="shared" si="14"/>
        <v>10277.709727540572</v>
      </c>
      <c r="CA41" s="295">
        <f t="shared" si="14"/>
        <v>9112.0108199641945</v>
      </c>
      <c r="CB41" s="295">
        <f t="shared" si="14"/>
        <v>7965.9446484534601</v>
      </c>
      <c r="CC41" s="296">
        <f t="shared" si="14"/>
        <v>6941.9229748920534</v>
      </c>
    </row>
    <row r="42" spans="1:81" s="49" customFormat="1" x14ac:dyDescent="0.4">
      <c r="B42" s="155" t="s">
        <v>572</v>
      </c>
      <c r="D42" s="361" t="s">
        <v>439</v>
      </c>
      <c r="E42" s="295" t="s">
        <v>439</v>
      </c>
      <c r="F42" s="295" t="s">
        <v>439</v>
      </c>
      <c r="G42" s="295" t="s">
        <v>439</v>
      </c>
      <c r="H42" s="295" t="s">
        <v>439</v>
      </c>
      <c r="I42" s="295" t="s">
        <v>439</v>
      </c>
      <c r="J42" s="295" t="s">
        <v>439</v>
      </c>
      <c r="K42" s="295" t="s">
        <v>439</v>
      </c>
      <c r="L42" s="295" t="s">
        <v>439</v>
      </c>
      <c r="M42" s="295" t="s">
        <v>439</v>
      </c>
      <c r="N42" s="295" t="s">
        <v>439</v>
      </c>
      <c r="O42" s="295" t="s">
        <v>439</v>
      </c>
      <c r="P42" s="295" t="s">
        <v>439</v>
      </c>
      <c r="Q42" s="295" t="s">
        <v>439</v>
      </c>
      <c r="R42" s="295" t="s">
        <v>439</v>
      </c>
      <c r="S42" s="295" t="s">
        <v>439</v>
      </c>
      <c r="T42" s="295" t="s">
        <v>439</v>
      </c>
      <c r="U42" s="295" t="s">
        <v>439</v>
      </c>
      <c r="V42" s="295" t="s">
        <v>439</v>
      </c>
      <c r="W42" s="295" t="s">
        <v>439</v>
      </c>
      <c r="X42" s="295" t="s">
        <v>439</v>
      </c>
      <c r="Y42" s="295" t="s">
        <v>439</v>
      </c>
      <c r="Z42" s="295" t="s">
        <v>439</v>
      </c>
      <c r="AA42" s="295" t="s">
        <v>439</v>
      </c>
      <c r="AB42" s="295" t="s">
        <v>439</v>
      </c>
      <c r="AC42" s="295" t="s">
        <v>439</v>
      </c>
      <c r="AD42" s="295" t="s">
        <v>439</v>
      </c>
      <c r="AE42" s="295" t="s">
        <v>439</v>
      </c>
      <c r="AF42" s="295" t="s">
        <v>439</v>
      </c>
      <c r="AG42" s="295" t="s">
        <v>439</v>
      </c>
      <c r="AH42" s="295" t="s">
        <v>439</v>
      </c>
      <c r="AI42" s="295" t="s">
        <v>439</v>
      </c>
      <c r="AJ42" s="295" t="s">
        <v>439</v>
      </c>
      <c r="AK42" s="295" t="s">
        <v>439</v>
      </c>
      <c r="AL42" s="295" t="s">
        <v>439</v>
      </c>
      <c r="AM42" s="295" t="s">
        <v>439</v>
      </c>
      <c r="AN42" s="295" t="s">
        <v>439</v>
      </c>
      <c r="AO42" s="295" t="s">
        <v>439</v>
      </c>
      <c r="AP42" s="295" t="s">
        <v>439</v>
      </c>
      <c r="AQ42" s="295" t="s">
        <v>439</v>
      </c>
      <c r="AR42" s="295" t="s">
        <v>439</v>
      </c>
      <c r="AS42" s="295" t="s">
        <v>439</v>
      </c>
      <c r="AT42" s="295" t="s">
        <v>439</v>
      </c>
      <c r="AU42" s="295">
        <v>2167.1547548999097</v>
      </c>
      <c r="AV42" s="295">
        <v>2933.9340063665963</v>
      </c>
      <c r="AW42" s="295">
        <v>3808.909900802536</v>
      </c>
      <c r="AX42" s="295">
        <v>4431.8053010000003</v>
      </c>
      <c r="AY42" s="295">
        <v>4945.9247070000001</v>
      </c>
      <c r="AZ42" s="295">
        <v>5272.4258929999987</v>
      </c>
      <c r="BA42" s="295">
        <v>5125.3931899999998</v>
      </c>
      <c r="BB42" s="295">
        <v>5085.6280137300009</v>
      </c>
      <c r="BC42" s="295">
        <v>5127.7575389068625</v>
      </c>
      <c r="BD42" s="295">
        <v>5286.4482749333047</v>
      </c>
      <c r="BE42" s="295">
        <v>5644.5086698518116</v>
      </c>
      <c r="BF42" s="295">
        <v>6440.9761648831518</v>
      </c>
      <c r="BG42" s="295">
        <v>6436.3892621292925</v>
      </c>
      <c r="BH42" s="295">
        <v>7040.1673683997742</v>
      </c>
      <c r="BI42" s="295">
        <v>7712.8027929999989</v>
      </c>
      <c r="BJ42" s="295">
        <v>8463.0670730000038</v>
      </c>
      <c r="BK42" s="295">
        <v>9198.6850749999976</v>
      </c>
      <c r="BL42" s="295">
        <v>10489.469894000003</v>
      </c>
      <c r="BM42" s="295">
        <v>13015.576289000001</v>
      </c>
      <c r="BN42" s="295">
        <v>14364.520094999996</v>
      </c>
      <c r="BO42" s="295">
        <v>15453.731155000005</v>
      </c>
      <c r="BP42" s="295">
        <v>16160.501292999999</v>
      </c>
      <c r="BQ42" s="295">
        <v>16348.544953999997</v>
      </c>
      <c r="BR42" s="295">
        <v>16438.019783</v>
      </c>
      <c r="BS42" s="295">
        <v>16388.976737000001</v>
      </c>
      <c r="BT42" s="295">
        <v>15805.191595000006</v>
      </c>
      <c r="BU42" s="295">
        <v>15036.677091999998</v>
      </c>
      <c r="BV42" s="295">
        <v>13873.505020699633</v>
      </c>
      <c r="BW42" s="295">
        <v>11812.706262879441</v>
      </c>
      <c r="BX42" s="295">
        <v>11237.901315149895</v>
      </c>
      <c r="BY42" s="295">
        <v>9910.5278079449126</v>
      </c>
      <c r="BZ42" s="295">
        <v>8905.8600976319576</v>
      </c>
      <c r="CA42" s="295">
        <v>7896.9032156391495</v>
      </c>
      <c r="CB42" s="295">
        <v>6901.3357259292225</v>
      </c>
      <c r="CC42" s="296">
        <v>5998.7326677910387</v>
      </c>
    </row>
    <row r="43" spans="1:81" s="49" customFormat="1" x14ac:dyDescent="0.4">
      <c r="B43" s="155" t="s">
        <v>573</v>
      </c>
      <c r="D43" s="361" t="s">
        <v>439</v>
      </c>
      <c r="E43" s="295" t="s">
        <v>439</v>
      </c>
      <c r="F43" s="295" t="s">
        <v>439</v>
      </c>
      <c r="G43" s="295" t="s">
        <v>439</v>
      </c>
      <c r="H43" s="295" t="s">
        <v>439</v>
      </c>
      <c r="I43" s="295" t="s">
        <v>439</v>
      </c>
      <c r="J43" s="295" t="s">
        <v>439</v>
      </c>
      <c r="K43" s="295" t="s">
        <v>439</v>
      </c>
      <c r="L43" s="295" t="s">
        <v>439</v>
      </c>
      <c r="M43" s="295" t="s">
        <v>439</v>
      </c>
      <c r="N43" s="295" t="s">
        <v>439</v>
      </c>
      <c r="O43" s="295" t="s">
        <v>439</v>
      </c>
      <c r="P43" s="295" t="s">
        <v>439</v>
      </c>
      <c r="Q43" s="295" t="s">
        <v>439</v>
      </c>
      <c r="R43" s="295" t="s">
        <v>439</v>
      </c>
      <c r="S43" s="295" t="s">
        <v>439</v>
      </c>
      <c r="T43" s="295" t="s">
        <v>439</v>
      </c>
      <c r="U43" s="295" t="s">
        <v>439</v>
      </c>
      <c r="V43" s="295" t="s">
        <v>439</v>
      </c>
      <c r="W43" s="295" t="s">
        <v>439</v>
      </c>
      <c r="X43" s="295" t="s">
        <v>439</v>
      </c>
      <c r="Y43" s="295" t="s">
        <v>439</v>
      </c>
      <c r="Z43" s="295" t="s">
        <v>439</v>
      </c>
      <c r="AA43" s="295" t="s">
        <v>439</v>
      </c>
      <c r="AB43" s="295" t="s">
        <v>439</v>
      </c>
      <c r="AC43" s="295" t="s">
        <v>439</v>
      </c>
      <c r="AD43" s="295" t="s">
        <v>439</v>
      </c>
      <c r="AE43" s="295" t="s">
        <v>439</v>
      </c>
      <c r="AF43" s="295" t="s">
        <v>439</v>
      </c>
      <c r="AG43" s="295" t="s">
        <v>439</v>
      </c>
      <c r="AH43" s="295" t="s">
        <v>439</v>
      </c>
      <c r="AI43" s="295" t="s">
        <v>439</v>
      </c>
      <c r="AJ43" s="295" t="s">
        <v>439</v>
      </c>
      <c r="AK43" s="295" t="s">
        <v>439</v>
      </c>
      <c r="AL43" s="295" t="s">
        <v>439</v>
      </c>
      <c r="AM43" s="295" t="s">
        <v>439</v>
      </c>
      <c r="AN43" s="295" t="s">
        <v>439</v>
      </c>
      <c r="AO43" s="295" t="s">
        <v>439</v>
      </c>
      <c r="AP43" s="295" t="s">
        <v>439</v>
      </c>
      <c r="AQ43" s="295" t="s">
        <v>439</v>
      </c>
      <c r="AR43" s="295" t="s">
        <v>439</v>
      </c>
      <c r="AS43" s="295" t="s">
        <v>439</v>
      </c>
      <c r="AT43" s="295" t="s">
        <v>439</v>
      </c>
      <c r="AU43" s="295">
        <v>109.79860287962624</v>
      </c>
      <c r="AV43" s="295">
        <v>141.66202051450421</v>
      </c>
      <c r="AW43" s="295">
        <v>175.6639341584962</v>
      </c>
      <c r="AX43" s="295">
        <v>202.48892000000004</v>
      </c>
      <c r="AY43" s="295">
        <v>222.72060800000003</v>
      </c>
      <c r="AZ43" s="295">
        <v>236.10433199999997</v>
      </c>
      <c r="BA43" s="295">
        <v>233.49411200000003</v>
      </c>
      <c r="BB43" s="295">
        <v>233.80841371999998</v>
      </c>
      <c r="BC43" s="295">
        <v>239.17032009310364</v>
      </c>
      <c r="BD43" s="295">
        <v>245.04842974875737</v>
      </c>
      <c r="BE43" s="295">
        <v>256.9479966351247</v>
      </c>
      <c r="BF43" s="295">
        <v>289.38963031903631</v>
      </c>
      <c r="BG43" s="295">
        <v>272.54368921070835</v>
      </c>
      <c r="BH43" s="295">
        <v>285.19785585465985</v>
      </c>
      <c r="BI43" s="295">
        <v>301.48449999999997</v>
      </c>
      <c r="BJ43" s="295">
        <v>324.24810600000001</v>
      </c>
      <c r="BK43" s="295">
        <v>357.63231799999994</v>
      </c>
      <c r="BL43" s="295">
        <v>446.53869700000007</v>
      </c>
      <c r="BM43" s="295">
        <v>583.22119599999996</v>
      </c>
      <c r="BN43" s="295">
        <v>660.18464399999982</v>
      </c>
      <c r="BO43" s="295">
        <v>734.82701900000029</v>
      </c>
      <c r="BP43" s="295">
        <v>762.09558300000015</v>
      </c>
      <c r="BQ43" s="295">
        <v>773.47292899999979</v>
      </c>
      <c r="BR43" s="295">
        <v>780.83464700000013</v>
      </c>
      <c r="BS43" s="295">
        <v>788.56670200000008</v>
      </c>
      <c r="BT43" s="295">
        <v>769.92821600000002</v>
      </c>
      <c r="BU43" s="295">
        <v>751.35525000000007</v>
      </c>
      <c r="BV43" s="295">
        <v>707.78068435206228</v>
      </c>
      <c r="BW43" s="295">
        <v>447.74841131233575</v>
      </c>
      <c r="BX43" s="295">
        <v>423.51709850675854</v>
      </c>
      <c r="BY43" s="295">
        <v>375.06961083908755</v>
      </c>
      <c r="BZ43" s="295">
        <v>337.78948816002719</v>
      </c>
      <c r="CA43" s="295">
        <v>300.71495239576132</v>
      </c>
      <c r="CB43" s="295">
        <v>263.01246542690239</v>
      </c>
      <c r="CC43" s="296">
        <v>228.248344603063</v>
      </c>
    </row>
    <row r="44" spans="1:81" s="49" customFormat="1" x14ac:dyDescent="0.4">
      <c r="B44" s="155" t="s">
        <v>574</v>
      </c>
      <c r="D44" s="361" t="s">
        <v>439</v>
      </c>
      <c r="E44" s="295" t="s">
        <v>439</v>
      </c>
      <c r="F44" s="295" t="s">
        <v>439</v>
      </c>
      <c r="G44" s="295" t="s">
        <v>439</v>
      </c>
      <c r="H44" s="295" t="s">
        <v>439</v>
      </c>
      <c r="I44" s="295" t="s">
        <v>439</v>
      </c>
      <c r="J44" s="295" t="s">
        <v>439</v>
      </c>
      <c r="K44" s="295" t="s">
        <v>439</v>
      </c>
      <c r="L44" s="295" t="s">
        <v>439</v>
      </c>
      <c r="M44" s="295" t="s">
        <v>439</v>
      </c>
      <c r="N44" s="295" t="s">
        <v>439</v>
      </c>
      <c r="O44" s="295" t="s">
        <v>439</v>
      </c>
      <c r="P44" s="295" t="s">
        <v>439</v>
      </c>
      <c r="Q44" s="295" t="s">
        <v>439</v>
      </c>
      <c r="R44" s="295" t="s">
        <v>439</v>
      </c>
      <c r="S44" s="295" t="s">
        <v>439</v>
      </c>
      <c r="T44" s="295" t="s">
        <v>439</v>
      </c>
      <c r="U44" s="295" t="s">
        <v>439</v>
      </c>
      <c r="V44" s="295" t="s">
        <v>439</v>
      </c>
      <c r="W44" s="295" t="s">
        <v>439</v>
      </c>
      <c r="X44" s="295" t="s">
        <v>439</v>
      </c>
      <c r="Y44" s="295" t="s">
        <v>439</v>
      </c>
      <c r="Z44" s="295" t="s">
        <v>439</v>
      </c>
      <c r="AA44" s="295" t="s">
        <v>439</v>
      </c>
      <c r="AB44" s="295" t="s">
        <v>439</v>
      </c>
      <c r="AC44" s="295" t="s">
        <v>439</v>
      </c>
      <c r="AD44" s="295" t="s">
        <v>439</v>
      </c>
      <c r="AE44" s="295" t="s">
        <v>439</v>
      </c>
      <c r="AF44" s="295" t="s">
        <v>439</v>
      </c>
      <c r="AG44" s="295" t="s">
        <v>439</v>
      </c>
      <c r="AH44" s="295" t="s">
        <v>439</v>
      </c>
      <c r="AI44" s="295" t="s">
        <v>439</v>
      </c>
      <c r="AJ44" s="295" t="s">
        <v>439</v>
      </c>
      <c r="AK44" s="295" t="s">
        <v>439</v>
      </c>
      <c r="AL44" s="295" t="s">
        <v>439</v>
      </c>
      <c r="AM44" s="295" t="s">
        <v>439</v>
      </c>
      <c r="AN44" s="295" t="s">
        <v>439</v>
      </c>
      <c r="AO44" s="295" t="s">
        <v>439</v>
      </c>
      <c r="AP44" s="295" t="s">
        <v>439</v>
      </c>
      <c r="AQ44" s="295" t="s">
        <v>439</v>
      </c>
      <c r="AR44" s="295" t="s">
        <v>439</v>
      </c>
      <c r="AS44" s="295" t="s">
        <v>439</v>
      </c>
      <c r="AT44" s="295" t="s">
        <v>439</v>
      </c>
      <c r="AU44" s="295">
        <v>136.45564222046383</v>
      </c>
      <c r="AV44" s="295">
        <v>170.41597311889956</v>
      </c>
      <c r="AW44" s="295">
        <v>204.00616503896794</v>
      </c>
      <c r="AX44" s="295">
        <v>240.89979499999998</v>
      </c>
      <c r="AY44" s="295">
        <v>276.03603100000004</v>
      </c>
      <c r="AZ44" s="295">
        <v>301.80072100000007</v>
      </c>
      <c r="BA44" s="295">
        <v>319.92482699999994</v>
      </c>
      <c r="BB44" s="295">
        <v>340.41869650000012</v>
      </c>
      <c r="BC44" s="295">
        <v>352.45812899999993</v>
      </c>
      <c r="BD44" s="295">
        <v>372.62687378841298</v>
      </c>
      <c r="BE44" s="295">
        <v>404.7776429999999</v>
      </c>
      <c r="BF44" s="295">
        <v>500.59837500000003</v>
      </c>
      <c r="BG44" s="295">
        <v>610.90828199999987</v>
      </c>
      <c r="BH44" s="295">
        <v>632.037012</v>
      </c>
      <c r="BI44" s="295">
        <v>651.33252599999992</v>
      </c>
      <c r="BJ44" s="295">
        <v>683.50006199999996</v>
      </c>
      <c r="BK44" s="295">
        <v>721.60379899999998</v>
      </c>
      <c r="BL44" s="295">
        <v>799.40165999999999</v>
      </c>
      <c r="BM44" s="295">
        <v>920.83518000000004</v>
      </c>
      <c r="BN44" s="295">
        <v>996.82235699999978</v>
      </c>
      <c r="BO44" s="295">
        <v>1054.0699630000004</v>
      </c>
      <c r="BP44" s="295">
        <v>1099.2010330000003</v>
      </c>
      <c r="BQ44" s="295">
        <v>1098.3152229999996</v>
      </c>
      <c r="BR44" s="295">
        <v>1100.874174</v>
      </c>
      <c r="BS44" s="295">
        <v>1094.5832460000001</v>
      </c>
      <c r="BT44" s="295">
        <v>1064.3347100000001</v>
      </c>
      <c r="BU44" s="295">
        <v>1027.712147</v>
      </c>
      <c r="BV44" s="295">
        <v>970.90367594830263</v>
      </c>
      <c r="BW44" s="295">
        <v>1316.0369461584505</v>
      </c>
      <c r="BX44" s="295">
        <v>1278.1264974052842</v>
      </c>
      <c r="BY44" s="295">
        <v>1145.9166640066887</v>
      </c>
      <c r="BZ44" s="295">
        <v>1034.0601417485868</v>
      </c>
      <c r="CA44" s="295">
        <v>914.39265192928406</v>
      </c>
      <c r="CB44" s="295">
        <v>801.5964570973357</v>
      </c>
      <c r="CC44" s="296">
        <v>714.94196249795232</v>
      </c>
    </row>
    <row r="45" spans="1:81" s="49" customFormat="1" ht="26.25" customHeight="1" x14ac:dyDescent="0.4">
      <c r="B45" s="49" t="s">
        <v>577</v>
      </c>
      <c r="D45" s="361"/>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295"/>
      <c r="BJ45" s="295"/>
      <c r="BK45" s="295"/>
      <c r="BL45" s="295"/>
      <c r="BM45" s="295"/>
      <c r="BN45" s="295"/>
      <c r="BO45" s="295"/>
      <c r="BP45" s="295"/>
      <c r="BQ45" s="295"/>
      <c r="BR45" s="295"/>
      <c r="BS45" s="295"/>
      <c r="BT45" s="295"/>
      <c r="BU45" s="295"/>
      <c r="BV45" s="295"/>
      <c r="BW45" s="295"/>
      <c r="BX45" s="295"/>
      <c r="BY45" s="295"/>
      <c r="BZ45" s="295"/>
      <c r="CA45" s="295"/>
      <c r="CB45" s="295"/>
      <c r="CC45" s="296"/>
    </row>
    <row r="46" spans="1:81" s="49" customFormat="1" x14ac:dyDescent="0.4">
      <c r="B46" s="59" t="s">
        <v>578</v>
      </c>
      <c r="D46" s="361">
        <f t="shared" ref="D46:AT46" si="15">SUM(D47:D49)</f>
        <v>0</v>
      </c>
      <c r="E46" s="295">
        <f t="shared" si="15"/>
        <v>0</v>
      </c>
      <c r="F46" s="295">
        <f t="shared" si="15"/>
        <v>0</v>
      </c>
      <c r="G46" s="295">
        <f t="shared" si="15"/>
        <v>0</v>
      </c>
      <c r="H46" s="295">
        <f t="shared" si="15"/>
        <v>0</v>
      </c>
      <c r="I46" s="295">
        <f t="shared" si="15"/>
        <v>0</v>
      </c>
      <c r="J46" s="295">
        <f t="shared" si="15"/>
        <v>0</v>
      </c>
      <c r="K46" s="295">
        <f t="shared" si="15"/>
        <v>0</v>
      </c>
      <c r="L46" s="295">
        <f t="shared" si="15"/>
        <v>0</v>
      </c>
      <c r="M46" s="295">
        <f t="shared" si="15"/>
        <v>0</v>
      </c>
      <c r="N46" s="295">
        <f t="shared" si="15"/>
        <v>0</v>
      </c>
      <c r="O46" s="295">
        <f t="shared" si="15"/>
        <v>0</v>
      </c>
      <c r="P46" s="295">
        <f t="shared" si="15"/>
        <v>0</v>
      </c>
      <c r="Q46" s="295">
        <f t="shared" si="15"/>
        <v>0</v>
      </c>
      <c r="R46" s="295">
        <f t="shared" si="15"/>
        <v>0</v>
      </c>
      <c r="S46" s="295">
        <f t="shared" si="15"/>
        <v>0</v>
      </c>
      <c r="T46" s="295">
        <f t="shared" si="15"/>
        <v>0</v>
      </c>
      <c r="U46" s="295">
        <f t="shared" si="15"/>
        <v>0</v>
      </c>
      <c r="V46" s="295">
        <f t="shared" si="15"/>
        <v>0</v>
      </c>
      <c r="W46" s="295">
        <f t="shared" si="15"/>
        <v>0</v>
      </c>
      <c r="X46" s="295">
        <f t="shared" si="15"/>
        <v>0</v>
      </c>
      <c r="Y46" s="295">
        <f t="shared" si="15"/>
        <v>0</v>
      </c>
      <c r="Z46" s="295">
        <f t="shared" si="15"/>
        <v>0</v>
      </c>
      <c r="AA46" s="295">
        <f t="shared" si="15"/>
        <v>0</v>
      </c>
      <c r="AB46" s="295">
        <f t="shared" si="15"/>
        <v>0</v>
      </c>
      <c r="AC46" s="295">
        <f t="shared" si="15"/>
        <v>0</v>
      </c>
      <c r="AD46" s="295">
        <f t="shared" si="15"/>
        <v>0</v>
      </c>
      <c r="AE46" s="295">
        <f t="shared" si="15"/>
        <v>0</v>
      </c>
      <c r="AF46" s="295">
        <f t="shared" si="15"/>
        <v>0</v>
      </c>
      <c r="AG46" s="295">
        <f t="shared" si="15"/>
        <v>0</v>
      </c>
      <c r="AH46" s="295">
        <f t="shared" si="15"/>
        <v>0</v>
      </c>
      <c r="AI46" s="295">
        <f t="shared" si="15"/>
        <v>0</v>
      </c>
      <c r="AJ46" s="295">
        <f t="shared" si="15"/>
        <v>0</v>
      </c>
      <c r="AK46" s="295">
        <f t="shared" si="15"/>
        <v>0</v>
      </c>
      <c r="AL46" s="295">
        <f t="shared" si="15"/>
        <v>0</v>
      </c>
      <c r="AM46" s="295">
        <f t="shared" si="15"/>
        <v>0</v>
      </c>
      <c r="AN46" s="295">
        <f t="shared" si="15"/>
        <v>0</v>
      </c>
      <c r="AO46" s="295">
        <f t="shared" si="15"/>
        <v>0</v>
      </c>
      <c r="AP46" s="295">
        <f t="shared" si="15"/>
        <v>0</v>
      </c>
      <c r="AQ46" s="295">
        <f t="shared" si="15"/>
        <v>0</v>
      </c>
      <c r="AR46" s="295">
        <f t="shared" si="15"/>
        <v>0</v>
      </c>
      <c r="AS46" s="295">
        <f t="shared" si="15"/>
        <v>0</v>
      </c>
      <c r="AT46" s="295">
        <f t="shared" si="15"/>
        <v>0</v>
      </c>
      <c r="AU46" s="295">
        <v>2708.66</v>
      </c>
      <c r="AV46" s="295">
        <v>3535.2440000000001</v>
      </c>
      <c r="AW46" s="295">
        <v>4454.2159999999994</v>
      </c>
      <c r="AX46" s="295">
        <f t="shared" ref="AX46:CC46" si="16">SUM(AX47:AX49)</f>
        <v>5113.3546770751864</v>
      </c>
      <c r="AY46" s="295">
        <f t="shared" si="16"/>
        <v>5651.4439407474802</v>
      </c>
      <c r="AZ46" s="295">
        <f t="shared" si="16"/>
        <v>6028.8879480805444</v>
      </c>
      <c r="BA46" s="295">
        <f t="shared" si="16"/>
        <v>5953.7060448394323</v>
      </c>
      <c r="BB46" s="295">
        <f t="shared" si="16"/>
        <v>5958.6779989229053</v>
      </c>
      <c r="BC46" s="295">
        <f t="shared" si="16"/>
        <v>6007.0621828336034</v>
      </c>
      <c r="BD46" s="295">
        <f t="shared" si="16"/>
        <v>6181.0154254508516</v>
      </c>
      <c r="BE46" s="295">
        <f t="shared" si="16"/>
        <v>6626.9679922369442</v>
      </c>
      <c r="BF46" s="295">
        <f t="shared" si="16"/>
        <v>7599.9883777870036</v>
      </c>
      <c r="BG46" s="295">
        <f t="shared" si="16"/>
        <v>7549.9188525306281</v>
      </c>
      <c r="BH46" s="295">
        <f t="shared" si="16"/>
        <v>12804.77139214534</v>
      </c>
      <c r="BI46" s="295">
        <f t="shared" si="16"/>
        <v>13557.341300000002</v>
      </c>
      <c r="BJ46" s="295">
        <f t="shared" si="16"/>
        <v>14497.841268</v>
      </c>
      <c r="BK46" s="295">
        <f t="shared" si="16"/>
        <v>15410.146448000001</v>
      </c>
      <c r="BL46" s="295">
        <f t="shared" si="16"/>
        <v>16755.202160000001</v>
      </c>
      <c r="BM46" s="295">
        <f t="shared" si="16"/>
        <v>19603.200417</v>
      </c>
      <c r="BN46" s="295">
        <f t="shared" si="16"/>
        <v>21027.491165999996</v>
      </c>
      <c r="BO46" s="295">
        <f t="shared" si="16"/>
        <v>22387.085473999996</v>
      </c>
      <c r="BP46" s="295">
        <f t="shared" si="16"/>
        <v>23452.705895999996</v>
      </c>
      <c r="BQ46" s="295">
        <f t="shared" si="16"/>
        <v>23698.914690999998</v>
      </c>
      <c r="BR46" s="295">
        <f t="shared" si="16"/>
        <v>23752.597499000003</v>
      </c>
      <c r="BS46" s="295">
        <f t="shared" si="16"/>
        <v>23615.447659000001</v>
      </c>
      <c r="BT46" s="295">
        <f t="shared" si="16"/>
        <v>22894.495554000001</v>
      </c>
      <c r="BU46" s="295">
        <f t="shared" si="16"/>
        <v>21676.449412000002</v>
      </c>
      <c r="BV46" s="295">
        <f t="shared" si="16"/>
        <v>20191.859735657483</v>
      </c>
      <c r="BW46" s="295">
        <f t="shared" si="16"/>
        <v>17875.276309989644</v>
      </c>
      <c r="BX46" s="295">
        <f t="shared" si="16"/>
        <v>17165.847127868969</v>
      </c>
      <c r="BY46" s="295">
        <f t="shared" si="16"/>
        <v>15573.762964162159</v>
      </c>
      <c r="BZ46" s="295">
        <f t="shared" si="16"/>
        <v>14418.406512647405</v>
      </c>
      <c r="CA46" s="295">
        <f t="shared" si="16"/>
        <v>13160.531069629493</v>
      </c>
      <c r="CB46" s="295">
        <f t="shared" si="16"/>
        <v>11869.295745752053</v>
      </c>
      <c r="CC46" s="296">
        <f t="shared" si="16"/>
        <v>10293.487480472348</v>
      </c>
    </row>
    <row r="47" spans="1:81" s="49" customFormat="1" x14ac:dyDescent="0.4">
      <c r="B47" s="155" t="s">
        <v>606</v>
      </c>
      <c r="D47" s="361" t="s">
        <v>439</v>
      </c>
      <c r="E47" s="295" t="s">
        <v>439</v>
      </c>
      <c r="F47" s="295" t="s">
        <v>439</v>
      </c>
      <c r="G47" s="295" t="s">
        <v>439</v>
      </c>
      <c r="H47" s="295" t="s">
        <v>439</v>
      </c>
      <c r="I47" s="295" t="s">
        <v>439</v>
      </c>
      <c r="J47" s="295" t="s">
        <v>439</v>
      </c>
      <c r="K47" s="295" t="s">
        <v>439</v>
      </c>
      <c r="L47" s="295" t="s">
        <v>439</v>
      </c>
      <c r="M47" s="295" t="s">
        <v>439</v>
      </c>
      <c r="N47" s="295" t="s">
        <v>439</v>
      </c>
      <c r="O47" s="295" t="s">
        <v>439</v>
      </c>
      <c r="P47" s="295" t="s">
        <v>439</v>
      </c>
      <c r="Q47" s="295" t="s">
        <v>439</v>
      </c>
      <c r="R47" s="295" t="s">
        <v>439</v>
      </c>
      <c r="S47" s="295" t="s">
        <v>439</v>
      </c>
      <c r="T47" s="295" t="s">
        <v>439</v>
      </c>
      <c r="U47" s="295" t="s">
        <v>439</v>
      </c>
      <c r="V47" s="295" t="s">
        <v>439</v>
      </c>
      <c r="W47" s="295" t="s">
        <v>439</v>
      </c>
      <c r="X47" s="295" t="s">
        <v>439</v>
      </c>
      <c r="Y47" s="295" t="s">
        <v>439</v>
      </c>
      <c r="Z47" s="295" t="s">
        <v>439</v>
      </c>
      <c r="AA47" s="295" t="s">
        <v>439</v>
      </c>
      <c r="AB47" s="295" t="s">
        <v>439</v>
      </c>
      <c r="AC47" s="295" t="s">
        <v>439</v>
      </c>
      <c r="AD47" s="295" t="s">
        <v>439</v>
      </c>
      <c r="AE47" s="295" t="s">
        <v>439</v>
      </c>
      <c r="AF47" s="295" t="s">
        <v>439</v>
      </c>
      <c r="AG47" s="295" t="s">
        <v>439</v>
      </c>
      <c r="AH47" s="295" t="s">
        <v>439</v>
      </c>
      <c r="AI47" s="295" t="s">
        <v>439</v>
      </c>
      <c r="AJ47" s="295" t="s">
        <v>439</v>
      </c>
      <c r="AK47" s="295" t="s">
        <v>439</v>
      </c>
      <c r="AL47" s="295" t="s">
        <v>439</v>
      </c>
      <c r="AM47" s="295" t="s">
        <v>439</v>
      </c>
      <c r="AN47" s="295" t="s">
        <v>439</v>
      </c>
      <c r="AO47" s="295" t="s">
        <v>439</v>
      </c>
      <c r="AP47" s="295" t="s">
        <v>439</v>
      </c>
      <c r="AQ47" s="295" t="s">
        <v>439</v>
      </c>
      <c r="AR47" s="295" t="s">
        <v>439</v>
      </c>
      <c r="AS47" s="295" t="s">
        <v>439</v>
      </c>
      <c r="AT47" s="295" t="s">
        <v>439</v>
      </c>
      <c r="AU47" s="295" t="s">
        <v>439</v>
      </c>
      <c r="AV47" s="295" t="s">
        <v>439</v>
      </c>
      <c r="AW47" s="295" t="s">
        <v>439</v>
      </c>
      <c r="AX47" s="295">
        <v>4429.415416868932</v>
      </c>
      <c r="AY47" s="295">
        <v>4968.5965239301477</v>
      </c>
      <c r="AZ47" s="295">
        <v>5313.8474070000002</v>
      </c>
      <c r="BA47" s="295">
        <v>5219.4321618548292</v>
      </c>
      <c r="BB47" s="295">
        <v>5207.4534479525946</v>
      </c>
      <c r="BC47" s="295">
        <v>5247.5654994292272</v>
      </c>
      <c r="BD47" s="295">
        <v>5411.0352473970588</v>
      </c>
      <c r="BE47" s="295">
        <v>5803.9106138518118</v>
      </c>
      <c r="BF47" s="295">
        <v>6684.2752928831515</v>
      </c>
      <c r="BG47" s="295">
        <v>6757.0424057892933</v>
      </c>
      <c r="BH47" s="295">
        <v>7812.838736879773</v>
      </c>
      <c r="BI47" s="295">
        <v>8496.7527129999999</v>
      </c>
      <c r="BJ47" s="295">
        <v>9293.8341270000001</v>
      </c>
      <c r="BK47" s="295">
        <v>10107.739526000001</v>
      </c>
      <c r="BL47" s="295">
        <v>11544.045435999999</v>
      </c>
      <c r="BM47" s="295">
        <v>14280.365131999999</v>
      </c>
      <c r="BN47" s="295">
        <v>15754.283516999996</v>
      </c>
      <c r="BO47" s="295">
        <v>16935.230993999998</v>
      </c>
      <c r="BP47" s="295">
        <v>17703.513562999997</v>
      </c>
      <c r="BQ47" s="295">
        <v>17883.090279</v>
      </c>
      <c r="BR47" s="295">
        <v>17907.511554000001</v>
      </c>
      <c r="BS47" s="295">
        <v>17818.636347000003</v>
      </c>
      <c r="BT47" s="295">
        <v>17252.238771999997</v>
      </c>
      <c r="BU47" s="295">
        <v>16398.714596000002</v>
      </c>
      <c r="BV47" s="295">
        <v>15203.25886794403</v>
      </c>
      <c r="BW47" s="295">
        <v>13271.745096693703</v>
      </c>
      <c r="BX47" s="295">
        <v>12694.271972807208</v>
      </c>
      <c r="BY47" s="295">
        <v>11214.024835529413</v>
      </c>
      <c r="BZ47" s="295">
        <v>10083.31935442039</v>
      </c>
      <c r="CA47" s="295">
        <v>8940.361737160445</v>
      </c>
      <c r="CB47" s="295">
        <v>7815.9476684855399</v>
      </c>
      <c r="CC47" s="296">
        <v>6533.7503361831605</v>
      </c>
    </row>
    <row r="48" spans="1:81" s="49" customFormat="1" x14ac:dyDescent="0.4">
      <c r="B48" s="155" t="s">
        <v>607</v>
      </c>
      <c r="D48" s="361" t="s">
        <v>439</v>
      </c>
      <c r="E48" s="295" t="s">
        <v>439</v>
      </c>
      <c r="F48" s="295" t="s">
        <v>439</v>
      </c>
      <c r="G48" s="295" t="s">
        <v>439</v>
      </c>
      <c r="H48" s="295" t="s">
        <v>439</v>
      </c>
      <c r="I48" s="295" t="s">
        <v>439</v>
      </c>
      <c r="J48" s="295" t="s">
        <v>439</v>
      </c>
      <c r="K48" s="295" t="s">
        <v>439</v>
      </c>
      <c r="L48" s="295" t="s">
        <v>439</v>
      </c>
      <c r="M48" s="295" t="s">
        <v>439</v>
      </c>
      <c r="N48" s="295" t="s">
        <v>439</v>
      </c>
      <c r="O48" s="295" t="s">
        <v>439</v>
      </c>
      <c r="P48" s="295" t="s">
        <v>439</v>
      </c>
      <c r="Q48" s="295" t="s">
        <v>439</v>
      </c>
      <c r="R48" s="295" t="s">
        <v>439</v>
      </c>
      <c r="S48" s="295" t="s">
        <v>439</v>
      </c>
      <c r="T48" s="295" t="s">
        <v>439</v>
      </c>
      <c r="U48" s="295" t="s">
        <v>439</v>
      </c>
      <c r="V48" s="295" t="s">
        <v>439</v>
      </c>
      <c r="W48" s="295" t="s">
        <v>439</v>
      </c>
      <c r="X48" s="295" t="s">
        <v>439</v>
      </c>
      <c r="Y48" s="295" t="s">
        <v>439</v>
      </c>
      <c r="Z48" s="295" t="s">
        <v>439</v>
      </c>
      <c r="AA48" s="295" t="s">
        <v>439</v>
      </c>
      <c r="AB48" s="295" t="s">
        <v>439</v>
      </c>
      <c r="AC48" s="295" t="s">
        <v>439</v>
      </c>
      <c r="AD48" s="295" t="s">
        <v>439</v>
      </c>
      <c r="AE48" s="295" t="s">
        <v>439</v>
      </c>
      <c r="AF48" s="295" t="s">
        <v>439</v>
      </c>
      <c r="AG48" s="295" t="s">
        <v>439</v>
      </c>
      <c r="AH48" s="295" t="s">
        <v>439</v>
      </c>
      <c r="AI48" s="295" t="s">
        <v>439</v>
      </c>
      <c r="AJ48" s="295" t="s">
        <v>439</v>
      </c>
      <c r="AK48" s="295" t="s">
        <v>439</v>
      </c>
      <c r="AL48" s="295" t="s">
        <v>439</v>
      </c>
      <c r="AM48" s="295" t="s">
        <v>439</v>
      </c>
      <c r="AN48" s="295" t="s">
        <v>439</v>
      </c>
      <c r="AO48" s="295" t="s">
        <v>439</v>
      </c>
      <c r="AP48" s="295" t="s">
        <v>439</v>
      </c>
      <c r="AQ48" s="295" t="s">
        <v>439</v>
      </c>
      <c r="AR48" s="295" t="s">
        <v>439</v>
      </c>
      <c r="AS48" s="295" t="s">
        <v>439</v>
      </c>
      <c r="AT48" s="295" t="s">
        <v>439</v>
      </c>
      <c r="AU48" s="295" t="s">
        <v>439</v>
      </c>
      <c r="AV48" s="295" t="s">
        <v>439</v>
      </c>
      <c r="AW48" s="295" t="s">
        <v>439</v>
      </c>
      <c r="AX48" s="295">
        <v>97.835934361254431</v>
      </c>
      <c r="AY48" s="295">
        <v>92.96147905233147</v>
      </c>
      <c r="AZ48" s="295">
        <v>95.657403645544264</v>
      </c>
      <c r="BA48" s="295">
        <v>90.424803879432829</v>
      </c>
      <c r="BB48" s="295">
        <v>106.58802431385607</v>
      </c>
      <c r="BC48" s="295">
        <v>116.47249782937627</v>
      </c>
      <c r="BD48" s="295">
        <v>125.77455034379273</v>
      </c>
      <c r="BE48" s="295">
        <v>168.56066903013232</v>
      </c>
      <c r="BF48" s="295">
        <v>232.54356990385213</v>
      </c>
      <c r="BG48" s="295">
        <v>301.1443687413348</v>
      </c>
      <c r="BH48" s="295">
        <v>446.74966326556677</v>
      </c>
      <c r="BI48" s="295">
        <v>543.66435000000001</v>
      </c>
      <c r="BJ48" s="295">
        <v>611.69554699999992</v>
      </c>
      <c r="BK48" s="295">
        <v>646.66085999999996</v>
      </c>
      <c r="BL48" s="295">
        <v>596.97222399999998</v>
      </c>
      <c r="BM48" s="295">
        <v>527.91480200000001</v>
      </c>
      <c r="BN48" s="295">
        <v>451.205443</v>
      </c>
      <c r="BO48" s="295">
        <v>478.69337500000006</v>
      </c>
      <c r="BP48" s="295">
        <v>516.43352000000016</v>
      </c>
      <c r="BQ48" s="295">
        <v>557.09083299999986</v>
      </c>
      <c r="BR48" s="295">
        <v>585.29426899999999</v>
      </c>
      <c r="BS48" s="295">
        <v>633.61245500000007</v>
      </c>
      <c r="BT48" s="295">
        <v>663.14482100000009</v>
      </c>
      <c r="BU48" s="295">
        <v>566.02567199999999</v>
      </c>
      <c r="BV48" s="295">
        <v>608.47759739999992</v>
      </c>
      <c r="BW48" s="295">
        <v>681.30927412761184</v>
      </c>
      <c r="BX48" s="295">
        <v>759.94027590505902</v>
      </c>
      <c r="BY48" s="295">
        <v>858.46691525161964</v>
      </c>
      <c r="BZ48" s="295">
        <v>1022.4792109466416</v>
      </c>
      <c r="CA48" s="295">
        <v>1217.8264744327832</v>
      </c>
      <c r="CB48" s="295">
        <v>1450.4953312999717</v>
      </c>
      <c r="CC48" s="296">
        <v>1727.6161672400392</v>
      </c>
    </row>
    <row r="49" spans="1:81" s="49" customFormat="1" x14ac:dyDescent="0.4">
      <c r="B49" s="155" t="s">
        <v>608</v>
      </c>
      <c r="D49" s="361" t="s">
        <v>439</v>
      </c>
      <c r="E49" s="295" t="s">
        <v>439</v>
      </c>
      <c r="F49" s="295" t="s">
        <v>439</v>
      </c>
      <c r="G49" s="295" t="s">
        <v>439</v>
      </c>
      <c r="H49" s="295" t="s">
        <v>439</v>
      </c>
      <c r="I49" s="295" t="s">
        <v>439</v>
      </c>
      <c r="J49" s="295" t="s">
        <v>439</v>
      </c>
      <c r="K49" s="295" t="s">
        <v>439</v>
      </c>
      <c r="L49" s="295" t="s">
        <v>439</v>
      </c>
      <c r="M49" s="295" t="s">
        <v>439</v>
      </c>
      <c r="N49" s="295" t="s">
        <v>439</v>
      </c>
      <c r="O49" s="295" t="s">
        <v>439</v>
      </c>
      <c r="P49" s="295" t="s">
        <v>439</v>
      </c>
      <c r="Q49" s="295" t="s">
        <v>439</v>
      </c>
      <c r="R49" s="295" t="s">
        <v>439</v>
      </c>
      <c r="S49" s="295" t="s">
        <v>439</v>
      </c>
      <c r="T49" s="295" t="s">
        <v>439</v>
      </c>
      <c r="U49" s="295" t="s">
        <v>439</v>
      </c>
      <c r="V49" s="295" t="s">
        <v>439</v>
      </c>
      <c r="W49" s="295" t="s">
        <v>439</v>
      </c>
      <c r="X49" s="295" t="s">
        <v>439</v>
      </c>
      <c r="Y49" s="295" t="s">
        <v>439</v>
      </c>
      <c r="Z49" s="295" t="s">
        <v>439</v>
      </c>
      <c r="AA49" s="295" t="s">
        <v>439</v>
      </c>
      <c r="AB49" s="295" t="s">
        <v>439</v>
      </c>
      <c r="AC49" s="295" t="s">
        <v>439</v>
      </c>
      <c r="AD49" s="295" t="s">
        <v>439</v>
      </c>
      <c r="AE49" s="295" t="s">
        <v>439</v>
      </c>
      <c r="AF49" s="295" t="s">
        <v>439</v>
      </c>
      <c r="AG49" s="295" t="s">
        <v>439</v>
      </c>
      <c r="AH49" s="295" t="s">
        <v>439</v>
      </c>
      <c r="AI49" s="295" t="s">
        <v>439</v>
      </c>
      <c r="AJ49" s="295" t="s">
        <v>439</v>
      </c>
      <c r="AK49" s="295" t="s">
        <v>439</v>
      </c>
      <c r="AL49" s="295" t="s">
        <v>439</v>
      </c>
      <c r="AM49" s="295" t="s">
        <v>439</v>
      </c>
      <c r="AN49" s="295" t="s">
        <v>439</v>
      </c>
      <c r="AO49" s="295" t="s">
        <v>439</v>
      </c>
      <c r="AP49" s="295" t="s">
        <v>439</v>
      </c>
      <c r="AQ49" s="295" t="s">
        <v>439</v>
      </c>
      <c r="AR49" s="295" t="s">
        <v>439</v>
      </c>
      <c r="AS49" s="295" t="s">
        <v>439</v>
      </c>
      <c r="AT49" s="295" t="s">
        <v>439</v>
      </c>
      <c r="AU49" s="295" t="s">
        <v>439</v>
      </c>
      <c r="AV49" s="295" t="s">
        <v>439</v>
      </c>
      <c r="AW49" s="295" t="s">
        <v>439</v>
      </c>
      <c r="AX49" s="295">
        <v>586.10332584499997</v>
      </c>
      <c r="AY49" s="295">
        <v>589.88593776500011</v>
      </c>
      <c r="AZ49" s="295">
        <v>619.38313743499998</v>
      </c>
      <c r="BA49" s="295">
        <v>643.84907910517018</v>
      </c>
      <c r="BB49" s="295">
        <v>644.63652665645463</v>
      </c>
      <c r="BC49" s="295">
        <v>643.02418557499993</v>
      </c>
      <c r="BD49" s="295">
        <v>644.20562771000004</v>
      </c>
      <c r="BE49" s="295">
        <v>654.49670935500001</v>
      </c>
      <c r="BF49" s="295">
        <v>683.16951500000005</v>
      </c>
      <c r="BG49" s="295">
        <v>491.732078</v>
      </c>
      <c r="BH49" s="295">
        <v>4545.182992</v>
      </c>
      <c r="BI49" s="295">
        <v>4516.9242370000011</v>
      </c>
      <c r="BJ49" s="295">
        <v>4592.3115940000016</v>
      </c>
      <c r="BK49" s="295">
        <v>4655.7460620000002</v>
      </c>
      <c r="BL49" s="295">
        <v>4614.1845000000012</v>
      </c>
      <c r="BM49" s="295">
        <v>4794.9204830000017</v>
      </c>
      <c r="BN49" s="295">
        <v>4822.0022060000001</v>
      </c>
      <c r="BO49" s="295">
        <v>4973.1611050000001</v>
      </c>
      <c r="BP49" s="295">
        <v>5232.7588130000004</v>
      </c>
      <c r="BQ49" s="295">
        <v>5258.7335790000016</v>
      </c>
      <c r="BR49" s="295">
        <v>5259.7916759999998</v>
      </c>
      <c r="BS49" s="295">
        <v>5163.1988570000003</v>
      </c>
      <c r="BT49" s="295">
        <v>4979.1119610000005</v>
      </c>
      <c r="BU49" s="295">
        <v>4711.7091439999995</v>
      </c>
      <c r="BV49" s="295">
        <v>4380.1232703134538</v>
      </c>
      <c r="BW49" s="295">
        <v>3922.2219391683298</v>
      </c>
      <c r="BX49" s="295">
        <v>3711.6348791567025</v>
      </c>
      <c r="BY49" s="295">
        <v>3501.2712133811256</v>
      </c>
      <c r="BZ49" s="295">
        <v>3312.6079472803749</v>
      </c>
      <c r="CA49" s="295">
        <v>3002.3428580362652</v>
      </c>
      <c r="CB49" s="295">
        <v>2602.8527459665411</v>
      </c>
      <c r="CC49" s="296">
        <v>2032.120977049148</v>
      </c>
    </row>
    <row r="50" spans="1:81" s="49" customFormat="1" ht="24.75" customHeight="1" x14ac:dyDescent="0.4">
      <c r="B50" s="59" t="s">
        <v>579</v>
      </c>
      <c r="D50" s="361">
        <f t="shared" ref="D50:AI50" si="17">SUM(D51:D53)</f>
        <v>0</v>
      </c>
      <c r="E50" s="295">
        <f t="shared" si="17"/>
        <v>0</v>
      </c>
      <c r="F50" s="295">
        <f t="shared" si="17"/>
        <v>0</v>
      </c>
      <c r="G50" s="295">
        <f t="shared" si="17"/>
        <v>0</v>
      </c>
      <c r="H50" s="295">
        <f t="shared" si="17"/>
        <v>0</v>
      </c>
      <c r="I50" s="295">
        <f t="shared" si="17"/>
        <v>0</v>
      </c>
      <c r="J50" s="295">
        <f t="shared" si="17"/>
        <v>0</v>
      </c>
      <c r="K50" s="295">
        <f t="shared" si="17"/>
        <v>0</v>
      </c>
      <c r="L50" s="295">
        <f t="shared" si="17"/>
        <v>0</v>
      </c>
      <c r="M50" s="295">
        <f t="shared" si="17"/>
        <v>0</v>
      </c>
      <c r="N50" s="295">
        <f t="shared" si="17"/>
        <v>0</v>
      </c>
      <c r="O50" s="295">
        <f t="shared" si="17"/>
        <v>0</v>
      </c>
      <c r="P50" s="295">
        <f t="shared" si="17"/>
        <v>0</v>
      </c>
      <c r="Q50" s="295">
        <f t="shared" si="17"/>
        <v>0</v>
      </c>
      <c r="R50" s="295">
        <f t="shared" si="17"/>
        <v>0</v>
      </c>
      <c r="S50" s="295">
        <f t="shared" si="17"/>
        <v>0</v>
      </c>
      <c r="T50" s="295">
        <f t="shared" si="17"/>
        <v>0</v>
      </c>
      <c r="U50" s="295">
        <f t="shared" si="17"/>
        <v>0</v>
      </c>
      <c r="V50" s="295">
        <f t="shared" si="17"/>
        <v>0</v>
      </c>
      <c r="W50" s="295">
        <f t="shared" si="17"/>
        <v>0</v>
      </c>
      <c r="X50" s="295">
        <f t="shared" si="17"/>
        <v>0</v>
      </c>
      <c r="Y50" s="295">
        <f t="shared" si="17"/>
        <v>0</v>
      </c>
      <c r="Z50" s="295">
        <f t="shared" si="17"/>
        <v>0</v>
      </c>
      <c r="AA50" s="295">
        <f t="shared" si="17"/>
        <v>0</v>
      </c>
      <c r="AB50" s="295">
        <f t="shared" si="17"/>
        <v>0</v>
      </c>
      <c r="AC50" s="295">
        <f t="shared" si="17"/>
        <v>0</v>
      </c>
      <c r="AD50" s="295">
        <f t="shared" si="17"/>
        <v>0</v>
      </c>
      <c r="AE50" s="295">
        <f t="shared" si="17"/>
        <v>0</v>
      </c>
      <c r="AF50" s="295">
        <f t="shared" si="17"/>
        <v>0</v>
      </c>
      <c r="AG50" s="295">
        <f t="shared" si="17"/>
        <v>0</v>
      </c>
      <c r="AH50" s="295">
        <f t="shared" si="17"/>
        <v>0</v>
      </c>
      <c r="AI50" s="295">
        <f t="shared" si="17"/>
        <v>0</v>
      </c>
      <c r="AJ50" s="295">
        <f t="shared" ref="AJ50:BO50" si="18">SUM(AJ51:AJ53)</f>
        <v>0</v>
      </c>
      <c r="AK50" s="295">
        <f t="shared" si="18"/>
        <v>0</v>
      </c>
      <c r="AL50" s="295">
        <f t="shared" si="18"/>
        <v>0</v>
      </c>
      <c r="AM50" s="295">
        <f t="shared" si="18"/>
        <v>0</v>
      </c>
      <c r="AN50" s="295">
        <f t="shared" si="18"/>
        <v>0</v>
      </c>
      <c r="AO50" s="295">
        <f t="shared" si="18"/>
        <v>0</v>
      </c>
      <c r="AP50" s="295">
        <f t="shared" si="18"/>
        <v>0</v>
      </c>
      <c r="AQ50" s="295">
        <f t="shared" si="18"/>
        <v>0</v>
      </c>
      <c r="AR50" s="295">
        <f t="shared" si="18"/>
        <v>0</v>
      </c>
      <c r="AS50" s="295">
        <f t="shared" si="18"/>
        <v>0</v>
      </c>
      <c r="AT50" s="295">
        <f t="shared" si="18"/>
        <v>0</v>
      </c>
      <c r="AU50" s="295">
        <f t="shared" si="18"/>
        <v>3649.9919999999997</v>
      </c>
      <c r="AV50" s="295">
        <f t="shared" si="18"/>
        <v>4276.851999999999</v>
      </c>
      <c r="AW50" s="295">
        <f t="shared" si="18"/>
        <v>4762.6290000000017</v>
      </c>
      <c r="AX50" s="295">
        <f t="shared" si="18"/>
        <v>4989.8812429248146</v>
      </c>
      <c r="AY50" s="295">
        <f t="shared" si="18"/>
        <v>5223.2227532525258</v>
      </c>
      <c r="AZ50" s="295">
        <f t="shared" si="18"/>
        <v>5350.8740169194498</v>
      </c>
      <c r="BA50" s="295">
        <f t="shared" si="18"/>
        <v>5222.6900781605664</v>
      </c>
      <c r="BB50" s="295">
        <f t="shared" si="18"/>
        <v>5106.1262210770974</v>
      </c>
      <c r="BC50" s="295">
        <f t="shared" si="18"/>
        <v>5057.0168972702568</v>
      </c>
      <c r="BD50" s="295">
        <f t="shared" si="18"/>
        <v>4981.3293010757343</v>
      </c>
      <c r="BE50" s="295">
        <f t="shared" si="18"/>
        <v>4961.6985451279334</v>
      </c>
      <c r="BF50" s="295">
        <f t="shared" si="18"/>
        <v>5036.3023338939556</v>
      </c>
      <c r="BG50" s="295">
        <f t="shared" si="18"/>
        <v>4791.5473475060626</v>
      </c>
      <c r="BH50" s="295">
        <f t="shared" si="18"/>
        <v>352.83686502826782</v>
      </c>
      <c r="BI50" s="295">
        <f t="shared" si="18"/>
        <v>370.8638349999992</v>
      </c>
      <c r="BJ50" s="295">
        <f t="shared" si="18"/>
        <v>342.7063180000041</v>
      </c>
      <c r="BK50" s="295">
        <f t="shared" si="18"/>
        <v>321.65414699999565</v>
      </c>
      <c r="BL50" s="295">
        <f t="shared" si="18"/>
        <v>348.23900200000571</v>
      </c>
      <c r="BM50" s="295">
        <f t="shared" si="18"/>
        <v>386.0307610000018</v>
      </c>
      <c r="BN50" s="295">
        <f t="shared" si="18"/>
        <v>399.49913500000184</v>
      </c>
      <c r="BO50" s="295">
        <f t="shared" si="18"/>
        <v>433.20464900001389</v>
      </c>
      <c r="BP50" s="295">
        <f t="shared" ref="BP50:CC50" si="19">SUM(BP51:BP53)</f>
        <v>446.92571600000156</v>
      </c>
      <c r="BQ50" s="295">
        <f t="shared" si="19"/>
        <v>470.89298200000121</v>
      </c>
      <c r="BR50" s="295">
        <f t="shared" si="19"/>
        <v>563.96805599999789</v>
      </c>
      <c r="BS50" s="295">
        <f t="shared" si="19"/>
        <v>628.2659879999992</v>
      </c>
      <c r="BT50" s="295">
        <f t="shared" si="19"/>
        <v>546.10436500000287</v>
      </c>
      <c r="BU50" s="295">
        <f t="shared" si="19"/>
        <v>624.77080199999909</v>
      </c>
      <c r="BV50" s="295">
        <f t="shared" si="19"/>
        <v>537.96221534251163</v>
      </c>
      <c r="BW50" s="295">
        <f t="shared" si="19"/>
        <v>489.01328699999067</v>
      </c>
      <c r="BX50" s="295">
        <f t="shared" si="19"/>
        <v>442.85090226095417</v>
      </c>
      <c r="BY50" s="295">
        <f t="shared" si="19"/>
        <v>430.10422638005184</v>
      </c>
      <c r="BZ50" s="295">
        <f t="shared" si="19"/>
        <v>434.08948286265331</v>
      </c>
      <c r="CA50" s="295">
        <f t="shared" si="19"/>
        <v>425.4403115124278</v>
      </c>
      <c r="CB50" s="295">
        <f t="shared" si="19"/>
        <v>412.77992786923278</v>
      </c>
      <c r="CC50" s="296">
        <f t="shared" si="19"/>
        <v>669.89189657096904</v>
      </c>
    </row>
    <row r="51" spans="1:81" s="49" customFormat="1" x14ac:dyDescent="0.4">
      <c r="B51" s="155" t="s">
        <v>609</v>
      </c>
      <c r="D51" s="361" t="s">
        <v>439</v>
      </c>
      <c r="E51" s="295" t="s">
        <v>439</v>
      </c>
      <c r="F51" s="295" t="s">
        <v>439</v>
      </c>
      <c r="G51" s="295" t="s">
        <v>439</v>
      </c>
      <c r="H51" s="295" t="s">
        <v>439</v>
      </c>
      <c r="I51" s="295" t="s">
        <v>439</v>
      </c>
      <c r="J51" s="295" t="s">
        <v>439</v>
      </c>
      <c r="K51" s="295" t="s">
        <v>439</v>
      </c>
      <c r="L51" s="295" t="s">
        <v>439</v>
      </c>
      <c r="M51" s="295" t="s">
        <v>439</v>
      </c>
      <c r="N51" s="295" t="s">
        <v>439</v>
      </c>
      <c r="O51" s="295" t="s">
        <v>439</v>
      </c>
      <c r="P51" s="295" t="s">
        <v>439</v>
      </c>
      <c r="Q51" s="295" t="s">
        <v>439</v>
      </c>
      <c r="R51" s="295" t="s">
        <v>439</v>
      </c>
      <c r="S51" s="295" t="s">
        <v>439</v>
      </c>
      <c r="T51" s="295" t="s">
        <v>439</v>
      </c>
      <c r="U51" s="295" t="s">
        <v>439</v>
      </c>
      <c r="V51" s="295" t="s">
        <v>439</v>
      </c>
      <c r="W51" s="295" t="s">
        <v>439</v>
      </c>
      <c r="X51" s="295" t="s">
        <v>439</v>
      </c>
      <c r="Y51" s="295" t="s">
        <v>439</v>
      </c>
      <c r="Z51" s="295" t="s">
        <v>439</v>
      </c>
      <c r="AA51" s="295" t="s">
        <v>439</v>
      </c>
      <c r="AB51" s="295" t="s">
        <v>439</v>
      </c>
      <c r="AC51" s="295" t="s">
        <v>439</v>
      </c>
      <c r="AD51" s="295" t="s">
        <v>439</v>
      </c>
      <c r="AE51" s="295" t="s">
        <v>439</v>
      </c>
      <c r="AF51" s="295" t="s">
        <v>439</v>
      </c>
      <c r="AG51" s="295" t="s">
        <v>439</v>
      </c>
      <c r="AH51" s="295" t="s">
        <v>439</v>
      </c>
      <c r="AI51" s="295" t="s">
        <v>439</v>
      </c>
      <c r="AJ51" s="295" t="s">
        <v>439</v>
      </c>
      <c r="AK51" s="295" t="s">
        <v>439</v>
      </c>
      <c r="AL51" s="295" t="s">
        <v>439</v>
      </c>
      <c r="AM51" s="295" t="s">
        <v>439</v>
      </c>
      <c r="AN51" s="295" t="s">
        <v>439</v>
      </c>
      <c r="AO51" s="295" t="s">
        <v>439</v>
      </c>
      <c r="AP51" s="295" t="s">
        <v>439</v>
      </c>
      <c r="AQ51" s="295" t="s">
        <v>439</v>
      </c>
      <c r="AR51" s="295" t="s">
        <v>439</v>
      </c>
      <c r="AS51" s="295" t="s">
        <v>439</v>
      </c>
      <c r="AT51" s="295" t="s">
        <v>439</v>
      </c>
      <c r="AU51" s="295">
        <v>3114.1550000000002</v>
      </c>
      <c r="AV51" s="295">
        <v>3633.5120000000002</v>
      </c>
      <c r="AW51" s="295">
        <v>4037.9810000000002</v>
      </c>
      <c r="AX51" s="295">
        <v>4226.3026981393186</v>
      </c>
      <c r="AY51" s="295">
        <v>4421.0604006604308</v>
      </c>
      <c r="AZ51" s="295">
        <v>4534.5630379493414</v>
      </c>
      <c r="BA51" s="295">
        <v>4441.312006402869</v>
      </c>
      <c r="BB51" s="295">
        <v>4315.8404802199366</v>
      </c>
      <c r="BC51" s="295">
        <v>4240.8678359897649</v>
      </c>
      <c r="BD51" s="295">
        <v>4129.9407028060114</v>
      </c>
      <c r="BE51" s="295">
        <v>4079.0531644913372</v>
      </c>
      <c r="BF51" s="295">
        <v>4096.7528282306994</v>
      </c>
      <c r="BG51" s="295">
        <v>3844.8726073335538</v>
      </c>
      <c r="BH51" s="295" t="s">
        <v>439</v>
      </c>
      <c r="BI51" s="295" t="s">
        <v>439</v>
      </c>
      <c r="BJ51" s="295" t="s">
        <v>439</v>
      </c>
      <c r="BK51" s="295" t="s">
        <v>439</v>
      </c>
      <c r="BL51" s="295" t="s">
        <v>439</v>
      </c>
      <c r="BM51" s="295" t="s">
        <v>439</v>
      </c>
      <c r="BN51" s="295" t="s">
        <v>439</v>
      </c>
      <c r="BO51" s="295" t="s">
        <v>439</v>
      </c>
      <c r="BP51" s="295" t="s">
        <v>439</v>
      </c>
      <c r="BQ51" s="295" t="s">
        <v>439</v>
      </c>
      <c r="BR51" s="295" t="s">
        <v>439</v>
      </c>
      <c r="BS51" s="295" t="s">
        <v>439</v>
      </c>
      <c r="BT51" s="295" t="s">
        <v>439</v>
      </c>
      <c r="BU51" s="295" t="s">
        <v>439</v>
      </c>
      <c r="BV51" s="295" t="s">
        <v>439</v>
      </c>
      <c r="BW51" s="295" t="s">
        <v>439</v>
      </c>
      <c r="BX51" s="295" t="s">
        <v>439</v>
      </c>
      <c r="BY51" s="295" t="s">
        <v>439</v>
      </c>
      <c r="BZ51" s="295" t="s">
        <v>439</v>
      </c>
      <c r="CA51" s="295" t="s">
        <v>439</v>
      </c>
      <c r="CB51" s="295" t="s">
        <v>439</v>
      </c>
      <c r="CC51" s="296" t="s">
        <v>439</v>
      </c>
    </row>
    <row r="52" spans="1:81" s="49" customFormat="1" x14ac:dyDescent="0.4">
      <c r="B52" s="155" t="s">
        <v>610</v>
      </c>
      <c r="D52" s="361" t="s">
        <v>439</v>
      </c>
      <c r="E52" s="295" t="s">
        <v>439</v>
      </c>
      <c r="F52" s="295" t="s">
        <v>439</v>
      </c>
      <c r="G52" s="295" t="s">
        <v>439</v>
      </c>
      <c r="H52" s="295" t="s">
        <v>439</v>
      </c>
      <c r="I52" s="295" t="s">
        <v>439</v>
      </c>
      <c r="J52" s="295" t="s">
        <v>439</v>
      </c>
      <c r="K52" s="295" t="s">
        <v>439</v>
      </c>
      <c r="L52" s="295" t="s">
        <v>439</v>
      </c>
      <c r="M52" s="295" t="s">
        <v>439</v>
      </c>
      <c r="N52" s="295" t="s">
        <v>439</v>
      </c>
      <c r="O52" s="295" t="s">
        <v>439</v>
      </c>
      <c r="P52" s="295" t="s">
        <v>439</v>
      </c>
      <c r="Q52" s="295" t="s">
        <v>439</v>
      </c>
      <c r="R52" s="295" t="s">
        <v>439</v>
      </c>
      <c r="S52" s="295" t="s">
        <v>439</v>
      </c>
      <c r="T52" s="295" t="s">
        <v>439</v>
      </c>
      <c r="U52" s="295" t="s">
        <v>439</v>
      </c>
      <c r="V52" s="295" t="s">
        <v>439</v>
      </c>
      <c r="W52" s="295" t="s">
        <v>439</v>
      </c>
      <c r="X52" s="295" t="s">
        <v>439</v>
      </c>
      <c r="Y52" s="295" t="s">
        <v>439</v>
      </c>
      <c r="Z52" s="295" t="s">
        <v>439</v>
      </c>
      <c r="AA52" s="295" t="s">
        <v>439</v>
      </c>
      <c r="AB52" s="295" t="s">
        <v>439</v>
      </c>
      <c r="AC52" s="295" t="s">
        <v>439</v>
      </c>
      <c r="AD52" s="295" t="s">
        <v>439</v>
      </c>
      <c r="AE52" s="295" t="s">
        <v>439</v>
      </c>
      <c r="AF52" s="295" t="s">
        <v>439</v>
      </c>
      <c r="AG52" s="295" t="s">
        <v>439</v>
      </c>
      <c r="AH52" s="295" t="s">
        <v>439</v>
      </c>
      <c r="AI52" s="295" t="s">
        <v>439</v>
      </c>
      <c r="AJ52" s="295" t="s">
        <v>439</v>
      </c>
      <c r="AK52" s="295" t="s">
        <v>439</v>
      </c>
      <c r="AL52" s="295" t="s">
        <v>439</v>
      </c>
      <c r="AM52" s="295" t="s">
        <v>439</v>
      </c>
      <c r="AN52" s="295" t="s">
        <v>439</v>
      </c>
      <c r="AO52" s="295" t="s">
        <v>439</v>
      </c>
      <c r="AP52" s="295" t="s">
        <v>439</v>
      </c>
      <c r="AQ52" s="295" t="s">
        <v>439</v>
      </c>
      <c r="AR52" s="295" t="s">
        <v>439</v>
      </c>
      <c r="AS52" s="295" t="s">
        <v>439</v>
      </c>
      <c r="AT52" s="295" t="s">
        <v>439</v>
      </c>
      <c r="AU52" s="295">
        <v>181.965</v>
      </c>
      <c r="AV52" s="295">
        <v>214.066</v>
      </c>
      <c r="AW52" s="295">
        <v>231.85599999999999</v>
      </c>
      <c r="AX52" s="295">
        <v>248.25138732470668</v>
      </c>
      <c r="AY52" s="295">
        <v>260.59597526855003</v>
      </c>
      <c r="AZ52" s="295">
        <v>269.42270267979103</v>
      </c>
      <c r="BA52" s="295">
        <v>266.82421889558537</v>
      </c>
      <c r="BB52" s="295">
        <v>265.2056659520656</v>
      </c>
      <c r="BC52" s="295">
        <v>266.9137775611797</v>
      </c>
      <c r="BD52" s="295">
        <v>268.83757781930126</v>
      </c>
      <c r="BE52" s="295">
        <v>272.36002185110834</v>
      </c>
      <c r="BF52" s="295">
        <v>282.06406816095773</v>
      </c>
      <c r="BG52" s="295">
        <v>289.39901345521349</v>
      </c>
      <c r="BH52" s="295" t="s">
        <v>439</v>
      </c>
      <c r="BI52" s="295" t="s">
        <v>439</v>
      </c>
      <c r="BJ52" s="295" t="s">
        <v>439</v>
      </c>
      <c r="BK52" s="295" t="s">
        <v>439</v>
      </c>
      <c r="BL52" s="295" t="s">
        <v>439</v>
      </c>
      <c r="BM52" s="295" t="s">
        <v>439</v>
      </c>
      <c r="BN52" s="295" t="s">
        <v>439</v>
      </c>
      <c r="BO52" s="295" t="s">
        <v>439</v>
      </c>
      <c r="BP52" s="295" t="s">
        <v>439</v>
      </c>
      <c r="BQ52" s="295" t="s">
        <v>439</v>
      </c>
      <c r="BR52" s="295" t="s">
        <v>439</v>
      </c>
      <c r="BS52" s="295" t="s">
        <v>439</v>
      </c>
      <c r="BT52" s="295" t="s">
        <v>439</v>
      </c>
      <c r="BU52" s="295" t="s">
        <v>439</v>
      </c>
      <c r="BV52" s="295" t="s">
        <v>439</v>
      </c>
      <c r="BW52" s="295" t="s">
        <v>439</v>
      </c>
      <c r="BX52" s="295" t="s">
        <v>439</v>
      </c>
      <c r="BY52" s="295" t="s">
        <v>439</v>
      </c>
      <c r="BZ52" s="295" t="s">
        <v>439</v>
      </c>
      <c r="CA52" s="295" t="s">
        <v>439</v>
      </c>
      <c r="CB52" s="295" t="s">
        <v>439</v>
      </c>
      <c r="CC52" s="296" t="s">
        <v>439</v>
      </c>
    </row>
    <row r="53" spans="1:81" s="29" customFormat="1" ht="24.75" customHeight="1" thickBot="1" x14ac:dyDescent="0.4">
      <c r="B53" s="327" t="s">
        <v>611</v>
      </c>
      <c r="C53" s="65"/>
      <c r="D53" s="363" t="s">
        <v>439</v>
      </c>
      <c r="E53" s="298" t="s">
        <v>439</v>
      </c>
      <c r="F53" s="298" t="s">
        <v>439</v>
      </c>
      <c r="G53" s="298" t="s">
        <v>439</v>
      </c>
      <c r="H53" s="298" t="s">
        <v>439</v>
      </c>
      <c r="I53" s="298" t="s">
        <v>439</v>
      </c>
      <c r="J53" s="298" t="s">
        <v>439</v>
      </c>
      <c r="K53" s="298" t="s">
        <v>439</v>
      </c>
      <c r="L53" s="298" t="s">
        <v>439</v>
      </c>
      <c r="M53" s="298" t="s">
        <v>439</v>
      </c>
      <c r="N53" s="298" t="s">
        <v>439</v>
      </c>
      <c r="O53" s="298" t="s">
        <v>439</v>
      </c>
      <c r="P53" s="298" t="s">
        <v>439</v>
      </c>
      <c r="Q53" s="298" t="s">
        <v>439</v>
      </c>
      <c r="R53" s="298" t="s">
        <v>439</v>
      </c>
      <c r="S53" s="298" t="s">
        <v>439</v>
      </c>
      <c r="T53" s="298" t="s">
        <v>439</v>
      </c>
      <c r="U53" s="298" t="s">
        <v>439</v>
      </c>
      <c r="V53" s="298" t="s">
        <v>439</v>
      </c>
      <c r="W53" s="298" t="s">
        <v>439</v>
      </c>
      <c r="X53" s="298" t="s">
        <v>439</v>
      </c>
      <c r="Y53" s="298" t="s">
        <v>439</v>
      </c>
      <c r="Z53" s="298" t="s">
        <v>439</v>
      </c>
      <c r="AA53" s="298" t="s">
        <v>439</v>
      </c>
      <c r="AB53" s="298" t="s">
        <v>439</v>
      </c>
      <c r="AC53" s="298" t="s">
        <v>439</v>
      </c>
      <c r="AD53" s="298" t="s">
        <v>439</v>
      </c>
      <c r="AE53" s="298" t="s">
        <v>439</v>
      </c>
      <c r="AF53" s="298" t="s">
        <v>439</v>
      </c>
      <c r="AG53" s="298" t="s">
        <v>439</v>
      </c>
      <c r="AH53" s="298" t="s">
        <v>439</v>
      </c>
      <c r="AI53" s="298" t="s">
        <v>439</v>
      </c>
      <c r="AJ53" s="298" t="s">
        <v>439</v>
      </c>
      <c r="AK53" s="298" t="s">
        <v>439</v>
      </c>
      <c r="AL53" s="298" t="s">
        <v>439</v>
      </c>
      <c r="AM53" s="298" t="s">
        <v>439</v>
      </c>
      <c r="AN53" s="298" t="s">
        <v>439</v>
      </c>
      <c r="AO53" s="298" t="s">
        <v>439</v>
      </c>
      <c r="AP53" s="298" t="s">
        <v>439</v>
      </c>
      <c r="AQ53" s="298" t="s">
        <v>439</v>
      </c>
      <c r="AR53" s="298" t="s">
        <v>439</v>
      </c>
      <c r="AS53" s="298" t="s">
        <v>439</v>
      </c>
      <c r="AT53" s="298" t="s">
        <v>439</v>
      </c>
      <c r="AU53" s="298">
        <v>353.87199999999939</v>
      </c>
      <c r="AV53" s="298">
        <v>429.27399999999852</v>
      </c>
      <c r="AW53" s="298">
        <v>492.79200000000128</v>
      </c>
      <c r="AX53" s="298">
        <v>515.32715746078907</v>
      </c>
      <c r="AY53" s="298">
        <v>541.56637732354477</v>
      </c>
      <c r="AZ53" s="298">
        <v>546.888276290318</v>
      </c>
      <c r="BA53" s="298">
        <v>514.55385286211151</v>
      </c>
      <c r="BB53" s="298">
        <v>525.08007490509476</v>
      </c>
      <c r="BC53" s="298">
        <v>549.23528371931229</v>
      </c>
      <c r="BD53" s="298">
        <v>582.55102045042167</v>
      </c>
      <c r="BE53" s="298">
        <v>610.28535878548792</v>
      </c>
      <c r="BF53" s="298">
        <v>657.4854375022984</v>
      </c>
      <c r="BG53" s="298">
        <v>657.2757267172957</v>
      </c>
      <c r="BH53" s="298">
        <v>352.83686502826782</v>
      </c>
      <c r="BI53" s="298">
        <v>370.8638349999992</v>
      </c>
      <c r="BJ53" s="298">
        <v>342.7063180000041</v>
      </c>
      <c r="BK53" s="298">
        <v>321.65414699999565</v>
      </c>
      <c r="BL53" s="298">
        <v>348.23900200000571</v>
      </c>
      <c r="BM53" s="298">
        <v>386.0307610000018</v>
      </c>
      <c r="BN53" s="298">
        <v>399.49913500000184</v>
      </c>
      <c r="BO53" s="298">
        <v>433.20464900001389</v>
      </c>
      <c r="BP53" s="298">
        <v>446.92571600000156</v>
      </c>
      <c r="BQ53" s="298">
        <v>470.89298200000121</v>
      </c>
      <c r="BR53" s="298">
        <v>563.96805599999789</v>
      </c>
      <c r="BS53" s="298">
        <v>628.2659879999992</v>
      </c>
      <c r="BT53" s="298">
        <v>546.10436500000287</v>
      </c>
      <c r="BU53" s="298">
        <v>624.77080199999909</v>
      </c>
      <c r="BV53" s="298">
        <v>537.96221534251163</v>
      </c>
      <c r="BW53" s="298">
        <v>489.01328699999067</v>
      </c>
      <c r="BX53" s="298">
        <v>442.85090226095417</v>
      </c>
      <c r="BY53" s="298">
        <v>430.10422638005184</v>
      </c>
      <c r="BZ53" s="298">
        <v>434.08948286265331</v>
      </c>
      <c r="CA53" s="298">
        <v>425.4403115124278</v>
      </c>
      <c r="CB53" s="298">
        <v>412.77992786923278</v>
      </c>
      <c r="CC53" s="299">
        <v>669.89189657096904</v>
      </c>
    </row>
    <row r="54" spans="1:81" ht="26.25" customHeight="1" x14ac:dyDescent="0.4">
      <c r="A54" s="300"/>
      <c r="B54" s="75" t="s">
        <v>612</v>
      </c>
      <c r="D54" s="46" t="s">
        <v>137</v>
      </c>
      <c r="E54" s="47" t="s">
        <v>138</v>
      </c>
      <c r="F54" s="47" t="s">
        <v>139</v>
      </c>
      <c r="G54" s="47" t="s">
        <v>140</v>
      </c>
      <c r="H54" s="47" t="s">
        <v>141</v>
      </c>
      <c r="I54" s="47" t="s">
        <v>142</v>
      </c>
      <c r="J54" s="47" t="s">
        <v>143</v>
      </c>
      <c r="K54" s="47" t="s">
        <v>144</v>
      </c>
      <c r="L54" s="47" t="s">
        <v>145</v>
      </c>
      <c r="M54" s="47" t="s">
        <v>146</v>
      </c>
      <c r="N54" s="47" t="s">
        <v>147</v>
      </c>
      <c r="O54" s="47" t="s">
        <v>148</v>
      </c>
      <c r="P54" s="47" t="s">
        <v>149</v>
      </c>
      <c r="Q54" s="47" t="s">
        <v>150</v>
      </c>
      <c r="R54" s="47" t="s">
        <v>151</v>
      </c>
      <c r="S54" s="47" t="s">
        <v>152</v>
      </c>
      <c r="T54" s="47" t="s">
        <v>153</v>
      </c>
      <c r="U54" s="47" t="s">
        <v>154</v>
      </c>
      <c r="V54" s="47" t="s">
        <v>155</v>
      </c>
      <c r="W54" s="47" t="s">
        <v>156</v>
      </c>
      <c r="X54" s="47" t="s">
        <v>157</v>
      </c>
      <c r="Y54" s="47" t="s">
        <v>158</v>
      </c>
      <c r="Z54" s="47" t="s">
        <v>159</v>
      </c>
      <c r="AA54" s="47" t="s">
        <v>160</v>
      </c>
      <c r="AB54" s="47" t="s">
        <v>161</v>
      </c>
      <c r="AC54" s="47" t="s">
        <v>162</v>
      </c>
      <c r="AD54" s="47" t="s">
        <v>163</v>
      </c>
      <c r="AE54" s="47" t="s">
        <v>164</v>
      </c>
      <c r="AF54" s="47" t="s">
        <v>165</v>
      </c>
      <c r="AG54" s="47" t="s">
        <v>166</v>
      </c>
      <c r="AH54" s="47" t="s">
        <v>167</v>
      </c>
      <c r="AI54" s="47" t="s">
        <v>168</v>
      </c>
      <c r="AJ54" s="47" t="s">
        <v>169</v>
      </c>
      <c r="AK54" s="47" t="s">
        <v>170</v>
      </c>
      <c r="AL54" s="47" t="s">
        <v>171</v>
      </c>
      <c r="AM54" s="47" t="s">
        <v>172</v>
      </c>
      <c r="AN54" s="47" t="s">
        <v>173</v>
      </c>
      <c r="AO54" s="47" t="s">
        <v>174</v>
      </c>
      <c r="AP54" s="47" t="s">
        <v>175</v>
      </c>
      <c r="AQ54" s="47" t="s">
        <v>176</v>
      </c>
      <c r="AR54" s="47" t="s">
        <v>177</v>
      </c>
      <c r="AS54" s="47" t="s">
        <v>178</v>
      </c>
      <c r="AT54" s="47" t="s">
        <v>179</v>
      </c>
      <c r="AU54" s="47" t="s">
        <v>180</v>
      </c>
      <c r="AV54" s="47" t="s">
        <v>181</v>
      </c>
      <c r="AW54" s="47" t="s">
        <v>182</v>
      </c>
      <c r="AX54" s="47" t="s">
        <v>183</v>
      </c>
      <c r="AY54" s="47" t="s">
        <v>85</v>
      </c>
      <c r="AZ54" s="47" t="s">
        <v>86</v>
      </c>
      <c r="BA54" s="47" t="s">
        <v>87</v>
      </c>
      <c r="BB54" s="47" t="s">
        <v>88</v>
      </c>
      <c r="BC54" s="47" t="s">
        <v>89</v>
      </c>
      <c r="BD54" s="47" t="s">
        <v>90</v>
      </c>
      <c r="BE54" s="47" t="s">
        <v>91</v>
      </c>
      <c r="BF54" s="47" t="s">
        <v>92</v>
      </c>
      <c r="BG54" s="47" t="s">
        <v>93</v>
      </c>
      <c r="BH54" s="47" t="s">
        <v>94</v>
      </c>
      <c r="BI54" s="47" t="s">
        <v>95</v>
      </c>
      <c r="BJ54" s="47" t="s">
        <v>96</v>
      </c>
      <c r="BK54" s="47" t="s">
        <v>97</v>
      </c>
      <c r="BL54" s="47" t="s">
        <v>98</v>
      </c>
      <c r="BM54" s="47" t="s">
        <v>99</v>
      </c>
      <c r="BN54" s="47" t="s">
        <v>100</v>
      </c>
      <c r="BO54" s="47" t="s">
        <v>101</v>
      </c>
      <c r="BP54" s="47" t="s">
        <v>102</v>
      </c>
      <c r="BQ54" s="47" t="s">
        <v>103</v>
      </c>
      <c r="BR54" s="47" t="s">
        <v>104</v>
      </c>
      <c r="BS54" s="47" t="s">
        <v>105</v>
      </c>
      <c r="BT54" s="47" t="s">
        <v>106</v>
      </c>
      <c r="BU54" s="47" t="s">
        <v>107</v>
      </c>
      <c r="BV54" s="47" t="s">
        <v>108</v>
      </c>
      <c r="BW54" s="47" t="s">
        <v>109</v>
      </c>
      <c r="BX54" s="47" t="s">
        <v>110</v>
      </c>
      <c r="BY54" s="47" t="s">
        <v>111</v>
      </c>
      <c r="BZ54" s="47" t="s">
        <v>112</v>
      </c>
      <c r="CA54" s="47" t="s">
        <v>113</v>
      </c>
      <c r="CB54" s="47" t="s">
        <v>114</v>
      </c>
      <c r="CC54" s="48" t="s">
        <v>115</v>
      </c>
    </row>
    <row r="55" spans="1:81" ht="15" customHeight="1" thickBot="1" x14ac:dyDescent="0.45">
      <c r="A55" s="300"/>
      <c r="B55" s="280" t="s">
        <v>613</v>
      </c>
      <c r="C55" s="301"/>
      <c r="D55" s="51" t="s">
        <v>116</v>
      </c>
      <c r="E55" s="52" t="s">
        <v>116</v>
      </c>
      <c r="F55" s="52" t="s">
        <v>116</v>
      </c>
      <c r="G55" s="52" t="s">
        <v>116</v>
      </c>
      <c r="H55" s="52" t="s">
        <v>116</v>
      </c>
      <c r="I55" s="52" t="s">
        <v>116</v>
      </c>
      <c r="J55" s="52" t="s">
        <v>116</v>
      </c>
      <c r="K55" s="52" t="s">
        <v>116</v>
      </c>
      <c r="L55" s="52" t="s">
        <v>116</v>
      </c>
      <c r="M55" s="52" t="s">
        <v>116</v>
      </c>
      <c r="N55" s="52" t="s">
        <v>116</v>
      </c>
      <c r="O55" s="52" t="s">
        <v>116</v>
      </c>
      <c r="P55" s="52" t="s">
        <v>116</v>
      </c>
      <c r="Q55" s="52" t="s">
        <v>116</v>
      </c>
      <c r="R55" s="52" t="s">
        <v>116</v>
      </c>
      <c r="S55" s="52" t="s">
        <v>116</v>
      </c>
      <c r="T55" s="52" t="s">
        <v>116</v>
      </c>
      <c r="U55" s="52" t="s">
        <v>116</v>
      </c>
      <c r="V55" s="52" t="s">
        <v>116</v>
      </c>
      <c r="W55" s="52" t="s">
        <v>116</v>
      </c>
      <c r="X55" s="52" t="s">
        <v>116</v>
      </c>
      <c r="Y55" s="52" t="s">
        <v>116</v>
      </c>
      <c r="Z55" s="52" t="s">
        <v>116</v>
      </c>
      <c r="AA55" s="52" t="s">
        <v>116</v>
      </c>
      <c r="AB55" s="52" t="s">
        <v>116</v>
      </c>
      <c r="AC55" s="52" t="s">
        <v>116</v>
      </c>
      <c r="AD55" s="52" t="s">
        <v>116</v>
      </c>
      <c r="AE55" s="52" t="s">
        <v>116</v>
      </c>
      <c r="AF55" s="52" t="s">
        <v>116</v>
      </c>
      <c r="AG55" s="52" t="s">
        <v>116</v>
      </c>
      <c r="AH55" s="52" t="s">
        <v>116</v>
      </c>
      <c r="AI55" s="52" t="s">
        <v>116</v>
      </c>
      <c r="AJ55" s="52" t="s">
        <v>116</v>
      </c>
      <c r="AK55" s="52" t="s">
        <v>116</v>
      </c>
      <c r="AL55" s="52" t="s">
        <v>116</v>
      </c>
      <c r="AM55" s="52" t="s">
        <v>116</v>
      </c>
      <c r="AN55" s="52" t="s">
        <v>116</v>
      </c>
      <c r="AO55" s="52" t="s">
        <v>116</v>
      </c>
      <c r="AP55" s="52" t="s">
        <v>116</v>
      </c>
      <c r="AQ55" s="52" t="s">
        <v>116</v>
      </c>
      <c r="AR55" s="52" t="s">
        <v>116</v>
      </c>
      <c r="AS55" s="52" t="s">
        <v>116</v>
      </c>
      <c r="AT55" s="52" t="s">
        <v>116</v>
      </c>
      <c r="AU55" s="52" t="s">
        <v>116</v>
      </c>
      <c r="AV55" s="52" t="s">
        <v>116</v>
      </c>
      <c r="AW55" s="52" t="s">
        <v>116</v>
      </c>
      <c r="AX55" s="52" t="s">
        <v>116</v>
      </c>
      <c r="AY55" s="52" t="s">
        <v>116</v>
      </c>
      <c r="AZ55" s="52" t="s">
        <v>116</v>
      </c>
      <c r="BA55" s="52" t="s">
        <v>116</v>
      </c>
      <c r="BB55" s="52" t="s">
        <v>116</v>
      </c>
      <c r="BC55" s="52" t="s">
        <v>116</v>
      </c>
      <c r="BD55" s="52" t="s">
        <v>116</v>
      </c>
      <c r="BE55" s="52" t="s">
        <v>116</v>
      </c>
      <c r="BF55" s="52" t="s">
        <v>116</v>
      </c>
      <c r="BG55" s="52" t="s">
        <v>116</v>
      </c>
      <c r="BH55" s="52" t="s">
        <v>116</v>
      </c>
      <c r="BI55" s="52" t="s">
        <v>116</v>
      </c>
      <c r="BJ55" s="52" t="s">
        <v>116</v>
      </c>
      <c r="BK55" s="52" t="s">
        <v>116</v>
      </c>
      <c r="BL55" s="52" t="s">
        <v>116</v>
      </c>
      <c r="BM55" s="52" t="s">
        <v>116</v>
      </c>
      <c r="BN55" s="52" t="s">
        <v>116</v>
      </c>
      <c r="BO55" s="52" t="s">
        <v>116</v>
      </c>
      <c r="BP55" s="52" t="s">
        <v>116</v>
      </c>
      <c r="BQ55" s="52" t="s">
        <v>116</v>
      </c>
      <c r="BR55" s="52" t="s">
        <v>116</v>
      </c>
      <c r="BS55" s="52" t="s">
        <v>116</v>
      </c>
      <c r="BT55" s="52" t="s">
        <v>116</v>
      </c>
      <c r="BU55" s="52" t="s">
        <v>116</v>
      </c>
      <c r="BV55" s="52" t="s">
        <v>116</v>
      </c>
      <c r="BW55" s="52" t="s">
        <v>116</v>
      </c>
      <c r="BX55" s="52" t="s">
        <v>117</v>
      </c>
      <c r="BY55" s="52" t="s">
        <v>117</v>
      </c>
      <c r="BZ55" s="52" t="s">
        <v>117</v>
      </c>
      <c r="CA55" s="52" t="s">
        <v>117</v>
      </c>
      <c r="CB55" s="52" t="s">
        <v>117</v>
      </c>
      <c r="CC55" s="53" t="s">
        <v>117</v>
      </c>
    </row>
    <row r="56" spans="1:81" s="196" customFormat="1" ht="24" customHeight="1" x14ac:dyDescent="0.4">
      <c r="A56" s="329"/>
      <c r="B56" s="75" t="s">
        <v>129</v>
      </c>
      <c r="C56" s="75"/>
      <c r="D56" s="355">
        <v>0</v>
      </c>
      <c r="E56" s="356">
        <v>0</v>
      </c>
      <c r="F56" s="356">
        <v>0</v>
      </c>
      <c r="G56" s="356">
        <v>0</v>
      </c>
      <c r="H56" s="356">
        <v>0</v>
      </c>
      <c r="I56" s="356">
        <v>0</v>
      </c>
      <c r="J56" s="356">
        <v>0</v>
      </c>
      <c r="K56" s="356">
        <v>0</v>
      </c>
      <c r="L56" s="356">
        <v>0</v>
      </c>
      <c r="M56" s="356">
        <v>0</v>
      </c>
      <c r="N56" s="356">
        <v>0</v>
      </c>
      <c r="O56" s="356">
        <v>0</v>
      </c>
      <c r="P56" s="356">
        <v>0</v>
      </c>
      <c r="Q56" s="356">
        <v>0</v>
      </c>
      <c r="R56" s="356">
        <v>0</v>
      </c>
      <c r="S56" s="356">
        <v>0</v>
      </c>
      <c r="T56" s="356">
        <v>0</v>
      </c>
      <c r="U56" s="356">
        <v>0</v>
      </c>
      <c r="V56" s="356">
        <v>0</v>
      </c>
      <c r="W56" s="356">
        <v>0</v>
      </c>
      <c r="X56" s="356">
        <v>0</v>
      </c>
      <c r="Y56" s="356">
        <v>0</v>
      </c>
      <c r="Z56" s="356">
        <v>313.09059716591167</v>
      </c>
      <c r="AA56" s="356">
        <v>264.63247611232077</v>
      </c>
      <c r="AB56" s="356">
        <v>1280.5441511566905</v>
      </c>
      <c r="AC56" s="356">
        <v>2521.9789874913195</v>
      </c>
      <c r="AD56" s="356">
        <v>1285.8179336422072</v>
      </c>
      <c r="AE56" s="356">
        <v>1452.1176187380026</v>
      </c>
      <c r="AF56" s="356">
        <v>1320.6701787030172</v>
      </c>
      <c r="AG56" s="356">
        <v>3950.8643115148175</v>
      </c>
      <c r="AH56" s="356">
        <v>3743.1714459102172</v>
      </c>
      <c r="AI56" s="356">
        <v>3523.1739473742564</v>
      </c>
      <c r="AJ56" s="356">
        <v>3819.249723624881</v>
      </c>
      <c r="AK56" s="356">
        <v>5586.5221832503221</v>
      </c>
      <c r="AL56" s="356">
        <v>6688.2567759238746</v>
      </c>
      <c r="AM56" s="356">
        <v>7547.1582672964996</v>
      </c>
      <c r="AN56" s="356">
        <v>8040.8702443915654</v>
      </c>
      <c r="AO56" s="356">
        <v>8541.7512980340689</v>
      </c>
      <c r="AP56" s="356">
        <v>8816.1107164331061</v>
      </c>
      <c r="AQ56" s="356">
        <v>8644.7851462797771</v>
      </c>
      <c r="AR56" s="356">
        <v>8544.8655607937271</v>
      </c>
      <c r="AS56" s="356">
        <v>9014.4151356520779</v>
      </c>
      <c r="AT56" s="356">
        <v>10027.569964086886</v>
      </c>
      <c r="AU56" s="356">
        <v>11826.720757373745</v>
      </c>
      <c r="AV56" s="356">
        <v>14161.438366843913</v>
      </c>
      <c r="AW56" s="356">
        <v>16306.598250491101</v>
      </c>
      <c r="AX56" s="356">
        <v>17646.467043347235</v>
      </c>
      <c r="AY56" s="356">
        <v>18445.229374984545</v>
      </c>
      <c r="AZ56" s="356">
        <v>18639.639679777862</v>
      </c>
      <c r="BA56" s="356">
        <v>18367.121593370073</v>
      </c>
      <c r="BB56" s="356">
        <v>17889.288764085482</v>
      </c>
      <c r="BC56" s="356">
        <v>17808.731687323936</v>
      </c>
      <c r="BD56" s="356">
        <v>17645.182707994714</v>
      </c>
      <c r="BE56" s="356">
        <v>18055.181649228347</v>
      </c>
      <c r="BF56" s="356">
        <v>19257.542751797533</v>
      </c>
      <c r="BG56" s="356">
        <v>18421.578783816974</v>
      </c>
      <c r="BH56" s="356">
        <v>19085.213613212061</v>
      </c>
      <c r="BI56" s="356">
        <v>19683.71018282912</v>
      </c>
      <c r="BJ56" s="356">
        <v>20394.063412775391</v>
      </c>
      <c r="BK56" s="356">
        <v>21026.169517074079</v>
      </c>
      <c r="BL56" s="356">
        <f t="shared" ref="BL56:CC56" si="20">SUM(BL57:BL60)</f>
        <v>22256.369161016406</v>
      </c>
      <c r="BM56" s="356">
        <f t="shared" si="20"/>
        <v>25602.388793521146</v>
      </c>
      <c r="BN56" s="356">
        <f t="shared" si="20"/>
        <v>26950.332893294264</v>
      </c>
      <c r="BO56" s="356">
        <f t="shared" si="20"/>
        <v>28274.113828029076</v>
      </c>
      <c r="BP56" s="356">
        <f t="shared" si="20"/>
        <v>29018.097692510055</v>
      </c>
      <c r="BQ56" s="356">
        <f t="shared" si="20"/>
        <v>28826.21989254537</v>
      </c>
      <c r="BR56" s="356">
        <f t="shared" si="20"/>
        <v>28606.794523976052</v>
      </c>
      <c r="BS56" s="356">
        <f t="shared" si="20"/>
        <v>28290.250211511873</v>
      </c>
      <c r="BT56" s="356">
        <f t="shared" si="20"/>
        <v>26692.485401427351</v>
      </c>
      <c r="BU56" s="356">
        <f t="shared" si="20"/>
        <v>24955.627155034785</v>
      </c>
      <c r="BV56" s="356">
        <f t="shared" si="20"/>
        <v>22673.964581341785</v>
      </c>
      <c r="BW56" s="356">
        <f t="shared" si="20"/>
        <v>26476.842462079036</v>
      </c>
      <c r="BX56" s="356">
        <f t="shared" si="20"/>
        <v>29890.588359445541</v>
      </c>
      <c r="BY56" s="356">
        <f t="shared" si="20"/>
        <v>31574.588168199116</v>
      </c>
      <c r="BZ56" s="356">
        <f t="shared" si="20"/>
        <v>30464.216700817386</v>
      </c>
      <c r="CA56" s="356">
        <f t="shared" si="20"/>
        <v>30039.689370105734</v>
      </c>
      <c r="CB56" s="356">
        <f t="shared" si="20"/>
        <v>29913.180612786797</v>
      </c>
      <c r="CC56" s="357">
        <f t="shared" si="20"/>
        <v>30133.152798025774</v>
      </c>
    </row>
    <row r="57" spans="1:81" x14ac:dyDescent="0.4">
      <c r="A57" s="325"/>
      <c r="B57" s="59" t="s">
        <v>592</v>
      </c>
      <c r="C57" s="49"/>
      <c r="D57" s="361"/>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v>19703.694349071968</v>
      </c>
      <c r="BM57" s="295">
        <v>21675.459858048784</v>
      </c>
      <c r="BN57" s="295">
        <v>22662.951662563915</v>
      </c>
      <c r="BO57" s="295">
        <v>23609.342179496074</v>
      </c>
      <c r="BP57" s="295">
        <v>24137.208522852357</v>
      </c>
      <c r="BQ57" s="295">
        <v>24476.540528599828</v>
      </c>
      <c r="BR57" s="295">
        <v>25174.208256291728</v>
      </c>
      <c r="BS57" s="295">
        <v>25380.665449735559</v>
      </c>
      <c r="BT57" s="295">
        <v>24252.66013533498</v>
      </c>
      <c r="BU57" s="295">
        <v>22680.978976267375</v>
      </c>
      <c r="BV57" s="295">
        <v>20909.615263618678</v>
      </c>
      <c r="BW57" s="295">
        <v>18535.689277920806</v>
      </c>
      <c r="BX57" s="295">
        <v>16627.25084975706</v>
      </c>
      <c r="BY57" s="295">
        <v>15785.917973150734</v>
      </c>
      <c r="BZ57" s="295">
        <v>14552.103851459127</v>
      </c>
      <c r="CA57" s="295">
        <v>13058.555682382879</v>
      </c>
      <c r="CB57" s="295">
        <v>11533.250943472189</v>
      </c>
      <c r="CC57" s="296">
        <v>9734.1450337329225</v>
      </c>
    </row>
    <row r="58" spans="1:81" x14ac:dyDescent="0.4">
      <c r="A58" s="325"/>
      <c r="B58" s="59" t="s">
        <v>593</v>
      </c>
      <c r="C58" s="49"/>
      <c r="D58" s="361"/>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v>2099.5182973363735</v>
      </c>
      <c r="BM58" s="295">
        <v>3432.4972316528392</v>
      </c>
      <c r="BN58" s="295">
        <v>3784.9012030835993</v>
      </c>
      <c r="BO58" s="295">
        <v>4128.0353717092121</v>
      </c>
      <c r="BP58" s="295">
        <v>4338.2475800830989</v>
      </c>
      <c r="BQ58" s="295">
        <v>3788.0669246313496</v>
      </c>
      <c r="BR58" s="295">
        <v>2769.1159984315682</v>
      </c>
      <c r="BS58" s="295">
        <v>2176.454422971884</v>
      </c>
      <c r="BT58" s="295">
        <v>1817.960516862855</v>
      </c>
      <c r="BU58" s="295">
        <v>1575.5139142541095</v>
      </c>
      <c r="BV58" s="295">
        <v>1175.9344125874709</v>
      </c>
      <c r="BW58" s="295">
        <v>549.73286606483487</v>
      </c>
      <c r="BX58" s="295">
        <v>538.59627811190683</v>
      </c>
      <c r="BY58" s="295">
        <v>235.18336067189242</v>
      </c>
      <c r="BZ58" s="295">
        <v>152.29131604593027</v>
      </c>
      <c r="CA58" s="295">
        <v>116.33158801579437</v>
      </c>
      <c r="CB58" s="295">
        <v>100.53849341162534</v>
      </c>
      <c r="CC58" s="296">
        <v>141.23467773810722</v>
      </c>
    </row>
    <row r="59" spans="1:81" x14ac:dyDescent="0.4">
      <c r="A59" s="325"/>
      <c r="B59" s="59" t="s">
        <v>238</v>
      </c>
      <c r="C59" s="49"/>
      <c r="D59" s="361"/>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v>453.15651460806635</v>
      </c>
      <c r="BM59" s="295">
        <v>494.43170381952376</v>
      </c>
      <c r="BN59" s="295">
        <v>502.48002764675158</v>
      </c>
      <c r="BO59" s="295">
        <v>536.73627682379197</v>
      </c>
      <c r="BP59" s="295">
        <v>542.6415895746004</v>
      </c>
      <c r="BQ59" s="295">
        <v>561.61243931419347</v>
      </c>
      <c r="BR59" s="295">
        <v>663.47026925275691</v>
      </c>
      <c r="BS59" s="295">
        <v>733.13033880442993</v>
      </c>
      <c r="BT59" s="295">
        <v>621.86474922951504</v>
      </c>
      <c r="BU59" s="295">
        <v>699.13426451330054</v>
      </c>
      <c r="BV59" s="295">
        <v>588.41490513563508</v>
      </c>
      <c r="BW59" s="295">
        <v>522.11920277825971</v>
      </c>
      <c r="BX59" s="295">
        <v>442.85090226095173</v>
      </c>
      <c r="BY59" s="295">
        <v>442.45847396014602</v>
      </c>
      <c r="BZ59" s="295">
        <v>442.69963455887233</v>
      </c>
      <c r="CA59" s="295">
        <v>425.90440422228431</v>
      </c>
      <c r="CB59" s="295">
        <v>404.58969659772754</v>
      </c>
      <c r="CC59" s="296">
        <v>642.68177882625889</v>
      </c>
    </row>
    <row r="60" spans="1:81" x14ac:dyDescent="0.4">
      <c r="A60" s="325"/>
      <c r="B60" s="59" t="s">
        <v>594</v>
      </c>
      <c r="C60" s="49"/>
      <c r="D60" s="361"/>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295"/>
      <c r="BV60" s="295"/>
      <c r="BW60" s="295">
        <v>6869.3011153151356</v>
      </c>
      <c r="BX60" s="295">
        <v>12281.890329315625</v>
      </c>
      <c r="BY60" s="295">
        <v>15111.028360416345</v>
      </c>
      <c r="BZ60" s="295">
        <v>15317.121898753454</v>
      </c>
      <c r="CA60" s="295">
        <v>16438.897695484775</v>
      </c>
      <c r="CB60" s="295">
        <v>17874.801479305253</v>
      </c>
      <c r="CC60" s="296">
        <v>19615.091307728482</v>
      </c>
    </row>
    <row r="61" spans="1:81" s="49" customFormat="1" ht="26.25" customHeight="1" x14ac:dyDescent="0.4">
      <c r="B61" s="49" t="s">
        <v>595</v>
      </c>
      <c r="D61" s="361"/>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296"/>
    </row>
    <row r="62" spans="1:81" s="49" customFormat="1" x14ac:dyDescent="0.4">
      <c r="B62" s="59" t="s">
        <v>596</v>
      </c>
      <c r="D62" s="361" t="s">
        <v>439</v>
      </c>
      <c r="E62" s="295" t="s">
        <v>439</v>
      </c>
      <c r="F62" s="295" t="s">
        <v>439</v>
      </c>
      <c r="G62" s="295" t="s">
        <v>439</v>
      </c>
      <c r="H62" s="295" t="s">
        <v>439</v>
      </c>
      <c r="I62" s="295" t="s">
        <v>439</v>
      </c>
      <c r="J62" s="295" t="s">
        <v>439</v>
      </c>
      <c r="K62" s="295" t="s">
        <v>439</v>
      </c>
      <c r="L62" s="295" t="s">
        <v>439</v>
      </c>
      <c r="M62" s="295" t="s">
        <v>439</v>
      </c>
      <c r="N62" s="295" t="s">
        <v>439</v>
      </c>
      <c r="O62" s="295" t="s">
        <v>439</v>
      </c>
      <c r="P62" s="295" t="s">
        <v>439</v>
      </c>
      <c r="Q62" s="295" t="s">
        <v>439</v>
      </c>
      <c r="R62" s="295" t="s">
        <v>439</v>
      </c>
      <c r="S62" s="295" t="s">
        <v>439</v>
      </c>
      <c r="T62" s="295" t="s">
        <v>439</v>
      </c>
      <c r="U62" s="295" t="s">
        <v>439</v>
      </c>
      <c r="V62" s="295" t="s">
        <v>439</v>
      </c>
      <c r="W62" s="295" t="s">
        <v>439</v>
      </c>
      <c r="X62" s="295" t="s">
        <v>439</v>
      </c>
      <c r="Y62" s="295" t="s">
        <v>439</v>
      </c>
      <c r="Z62" s="295">
        <v>313.09059716591167</v>
      </c>
      <c r="AA62" s="295">
        <v>264.63247611232077</v>
      </c>
      <c r="AB62" s="295">
        <v>1097.6092724200205</v>
      </c>
      <c r="AC62" s="295">
        <v>2196.9239179924384</v>
      </c>
      <c r="AD62" s="295">
        <v>1136.7375935097773</v>
      </c>
      <c r="AE62" s="295">
        <v>1212.5930630698786</v>
      </c>
      <c r="AF62" s="295">
        <v>1143.2667218623133</v>
      </c>
      <c r="AG62" s="295">
        <v>3124.8795212419827</v>
      </c>
      <c r="AH62" s="295">
        <v>2980.0005685887168</v>
      </c>
      <c r="AI62" s="295">
        <v>2825.6477055864148</v>
      </c>
      <c r="AJ62" s="295">
        <v>3136.7080249692626</v>
      </c>
      <c r="AK62" s="295">
        <v>4675.4561108429853</v>
      </c>
      <c r="AL62" s="295">
        <v>5585.0715652334238</v>
      </c>
      <c r="AM62" s="295">
        <v>5939.3375871411245</v>
      </c>
      <c r="AN62" s="295">
        <v>6090.9663058469114</v>
      </c>
      <c r="AO62" s="295">
        <v>6173.0755367599058</v>
      </c>
      <c r="AP62" s="295">
        <v>6244.8526568233337</v>
      </c>
      <c r="AQ62" s="295">
        <v>6126.6492015206795</v>
      </c>
      <c r="AR62" s="295">
        <v>6087.6925329764917</v>
      </c>
      <c r="AS62" s="295">
        <v>6106.4722314070032</v>
      </c>
      <c r="AT62" s="295">
        <v>6550.5445025939262</v>
      </c>
      <c r="AU62" s="295">
        <v>7337.9211947726444</v>
      </c>
      <c r="AV62" s="295">
        <v>8277.2046252160908</v>
      </c>
      <c r="AW62" s="295">
        <v>8896.091585787286</v>
      </c>
      <c r="AX62" s="295">
        <v>9131.3782921318052</v>
      </c>
      <c r="AY62" s="295">
        <v>9210.1512685373764</v>
      </c>
      <c r="AZ62" s="295">
        <v>9122.5271437861793</v>
      </c>
      <c r="BA62" s="295">
        <v>9034.6469985764197</v>
      </c>
      <c r="BB62" s="295">
        <v>8738.5816515080878</v>
      </c>
      <c r="BC62" s="295">
        <v>8602.8529863348795</v>
      </c>
      <c r="BD62" s="295">
        <v>8312.1156902802031</v>
      </c>
      <c r="BE62" s="295">
        <v>8230.0918211663247</v>
      </c>
      <c r="BF62" s="295">
        <v>8237.5402412717158</v>
      </c>
      <c r="BG62" s="295">
        <v>7504.3110182464234</v>
      </c>
      <c r="BH62" s="295">
        <v>7542.9068029655109</v>
      </c>
      <c r="BI62" s="295">
        <v>7437.2256273174289</v>
      </c>
      <c r="BJ62" s="295">
        <v>7379.1523741933343</v>
      </c>
      <c r="BK62" s="295">
        <v>7289.3240770928287</v>
      </c>
      <c r="BL62" s="295">
        <v>6985.3122825601358</v>
      </c>
      <c r="BM62" s="295">
        <v>7005.5114389998325</v>
      </c>
      <c r="BN62" s="295">
        <v>6798.8565249130907</v>
      </c>
      <c r="BO62" s="295">
        <v>6910.6680518267976</v>
      </c>
      <c r="BP62" s="295">
        <v>7136.6603210880548</v>
      </c>
      <c r="BQ62" s="295">
        <v>7095.6651552106096</v>
      </c>
      <c r="BR62" s="295">
        <v>7054.8730273206575</v>
      </c>
      <c r="BS62" s="295">
        <v>6968.3090542395903</v>
      </c>
      <c r="BT62" s="295">
        <v>6605.9311358392215</v>
      </c>
      <c r="BU62" s="295">
        <v>6138.3855074959856</v>
      </c>
      <c r="BV62" s="295">
        <v>5663.2159111100536</v>
      </c>
      <c r="BW62" s="295">
        <v>5111.9291215217245</v>
      </c>
      <c r="BX62" s="295">
        <v>4669.1531190679852</v>
      </c>
      <c r="BY62" s="295">
        <v>4703.6886744633348</v>
      </c>
      <c r="BZ62" s="295">
        <v>4665.5270145207896</v>
      </c>
      <c r="CA62" s="295">
        <v>4478.8409931078568</v>
      </c>
      <c r="CB62" s="295">
        <v>4230.4919014908655</v>
      </c>
      <c r="CC62" s="296">
        <v>3858.1101924600089</v>
      </c>
    </row>
    <row r="63" spans="1:81" s="49" customFormat="1" x14ac:dyDescent="0.4">
      <c r="B63" s="59" t="s">
        <v>597</v>
      </c>
      <c r="D63" s="361" t="s">
        <v>439</v>
      </c>
      <c r="E63" s="295" t="s">
        <v>439</v>
      </c>
      <c r="F63" s="295" t="s">
        <v>439</v>
      </c>
      <c r="G63" s="295" t="s">
        <v>439</v>
      </c>
      <c r="H63" s="295" t="s">
        <v>439</v>
      </c>
      <c r="I63" s="295" t="s">
        <v>439</v>
      </c>
      <c r="J63" s="295" t="s">
        <v>439</v>
      </c>
      <c r="K63" s="295" t="s">
        <v>439</v>
      </c>
      <c r="L63" s="295" t="s">
        <v>439</v>
      </c>
      <c r="M63" s="295" t="s">
        <v>439</v>
      </c>
      <c r="N63" s="295" t="s">
        <v>439</v>
      </c>
      <c r="O63" s="295" t="s">
        <v>439</v>
      </c>
      <c r="P63" s="295" t="s">
        <v>439</v>
      </c>
      <c r="Q63" s="295" t="s">
        <v>439</v>
      </c>
      <c r="R63" s="295" t="s">
        <v>439</v>
      </c>
      <c r="S63" s="295" t="s">
        <v>439</v>
      </c>
      <c r="T63" s="295" t="s">
        <v>439</v>
      </c>
      <c r="U63" s="295" t="s">
        <v>439</v>
      </c>
      <c r="V63" s="295" t="s">
        <v>439</v>
      </c>
      <c r="W63" s="295" t="s">
        <v>439</v>
      </c>
      <c r="X63" s="295" t="s">
        <v>439</v>
      </c>
      <c r="Y63" s="295" t="s">
        <v>439</v>
      </c>
      <c r="Z63" s="295" t="s">
        <v>439</v>
      </c>
      <c r="AA63" s="295" t="s">
        <v>439</v>
      </c>
      <c r="AB63" s="295" t="s">
        <v>439</v>
      </c>
      <c r="AC63" s="295" t="s">
        <v>439</v>
      </c>
      <c r="AD63" s="295" t="s">
        <v>439</v>
      </c>
      <c r="AE63" s="295" t="s">
        <v>439</v>
      </c>
      <c r="AF63" s="295" t="s">
        <v>439</v>
      </c>
      <c r="AG63" s="295" t="s">
        <v>439</v>
      </c>
      <c r="AH63" s="295" t="s">
        <v>439</v>
      </c>
      <c r="AI63" s="295" t="s">
        <v>439</v>
      </c>
      <c r="AJ63" s="295" t="s">
        <v>439</v>
      </c>
      <c r="AK63" s="295" t="s">
        <v>439</v>
      </c>
      <c r="AL63" s="295" t="s">
        <v>439</v>
      </c>
      <c r="AM63" s="295" t="s">
        <v>439</v>
      </c>
      <c r="AN63" s="295" t="s">
        <v>439</v>
      </c>
      <c r="AO63" s="295" t="s">
        <v>439</v>
      </c>
      <c r="AP63" s="295" t="s">
        <v>439</v>
      </c>
      <c r="AQ63" s="295" t="s">
        <v>439</v>
      </c>
      <c r="AR63" s="295" t="s">
        <v>439</v>
      </c>
      <c r="AS63" s="295" t="s">
        <v>439</v>
      </c>
      <c r="AT63" s="295" t="s">
        <v>439</v>
      </c>
      <c r="AU63" s="295" t="s">
        <v>439</v>
      </c>
      <c r="AV63" s="295" t="s">
        <v>439</v>
      </c>
      <c r="AW63" s="295" t="s">
        <v>439</v>
      </c>
      <c r="AX63" s="295">
        <v>2285.5570073021418</v>
      </c>
      <c r="AY63" s="295">
        <v>2782.1804584135175</v>
      </c>
      <c r="AZ63" s="295">
        <v>3260.7564438634963</v>
      </c>
      <c r="BA63" s="295">
        <v>3684.8226267299146</v>
      </c>
      <c r="BB63" s="295">
        <v>4009.9110464983323</v>
      </c>
      <c r="BC63" s="295">
        <v>4431.2206646173745</v>
      </c>
      <c r="BD63" s="295">
        <v>4826.2112462923233</v>
      </c>
      <c r="BE63" s="295">
        <v>5424.9103598288084</v>
      </c>
      <c r="BF63" s="295">
        <v>6399.7640154675764</v>
      </c>
      <c r="BG63" s="295">
        <v>6403.8053361023776</v>
      </c>
      <c r="BH63" s="295">
        <v>6677.281304650528</v>
      </c>
      <c r="BI63" s="295">
        <v>6994.8738817529338</v>
      </c>
      <c r="BJ63" s="295">
        <v>7139.0789710954459</v>
      </c>
      <c r="BK63" s="295">
        <v>7457.4892387121172</v>
      </c>
      <c r="BL63" s="295">
        <v>7953.1809665030041</v>
      </c>
      <c r="BM63" s="295">
        <v>8897.9925286605994</v>
      </c>
      <c r="BN63" s="295">
        <v>9244.3763631548682</v>
      </c>
      <c r="BO63" s="295">
        <v>9944.334788865126</v>
      </c>
      <c r="BP63" s="295">
        <v>10623.714020085867</v>
      </c>
      <c r="BQ63" s="295">
        <v>10668.4312033203</v>
      </c>
      <c r="BR63" s="295">
        <v>10849.001601779719</v>
      </c>
      <c r="BS63" s="295">
        <v>11072.790617819121</v>
      </c>
      <c r="BT63" s="295">
        <v>10645.589266945541</v>
      </c>
      <c r="BU63" s="295">
        <v>10190.576734554217</v>
      </c>
      <c r="BV63" s="295">
        <v>9495.3665281888607</v>
      </c>
      <c r="BW63" s="295">
        <v>8506.3914913921926</v>
      </c>
      <c r="BX63" s="295">
        <v>7814.1009051447099</v>
      </c>
      <c r="BY63" s="295">
        <v>7328.7262225218683</v>
      </c>
      <c r="BZ63" s="295">
        <v>6712.2004350276093</v>
      </c>
      <c r="CA63" s="295">
        <v>5974.2854815944902</v>
      </c>
      <c r="CB63" s="295">
        <v>5190.8439814939911</v>
      </c>
      <c r="CC63" s="296">
        <v>4177.8374173682778</v>
      </c>
    </row>
    <row r="64" spans="1:81" s="49" customFormat="1" x14ac:dyDescent="0.4">
      <c r="B64" s="59" t="s">
        <v>598</v>
      </c>
      <c r="D64" s="361" t="s">
        <v>439</v>
      </c>
      <c r="E64" s="295" t="s">
        <v>439</v>
      </c>
      <c r="F64" s="295" t="s">
        <v>439</v>
      </c>
      <c r="G64" s="295" t="s">
        <v>439</v>
      </c>
      <c r="H64" s="295" t="s">
        <v>439</v>
      </c>
      <c r="I64" s="295" t="s">
        <v>439</v>
      </c>
      <c r="J64" s="295" t="s">
        <v>439</v>
      </c>
      <c r="K64" s="295" t="s">
        <v>439</v>
      </c>
      <c r="L64" s="295" t="s">
        <v>439</v>
      </c>
      <c r="M64" s="295" t="s">
        <v>439</v>
      </c>
      <c r="N64" s="295" t="s">
        <v>439</v>
      </c>
      <c r="O64" s="295" t="s">
        <v>439</v>
      </c>
      <c r="P64" s="295" t="s">
        <v>439</v>
      </c>
      <c r="Q64" s="295" t="s">
        <v>439</v>
      </c>
      <c r="R64" s="295" t="s">
        <v>439</v>
      </c>
      <c r="S64" s="295" t="s">
        <v>439</v>
      </c>
      <c r="T64" s="295" t="s">
        <v>439</v>
      </c>
      <c r="U64" s="295" t="s">
        <v>439</v>
      </c>
      <c r="V64" s="295" t="s">
        <v>439</v>
      </c>
      <c r="W64" s="295" t="s">
        <v>439</v>
      </c>
      <c r="X64" s="295" t="s">
        <v>439</v>
      </c>
      <c r="Y64" s="295" t="s">
        <v>439</v>
      </c>
      <c r="Z64" s="295" t="s">
        <v>439</v>
      </c>
      <c r="AA64" s="295" t="s">
        <v>439</v>
      </c>
      <c r="AB64" s="295" t="s">
        <v>439</v>
      </c>
      <c r="AC64" s="295" t="s">
        <v>439</v>
      </c>
      <c r="AD64" s="295" t="s">
        <v>439</v>
      </c>
      <c r="AE64" s="295" t="s">
        <v>439</v>
      </c>
      <c r="AF64" s="295" t="s">
        <v>439</v>
      </c>
      <c r="AG64" s="295" t="s">
        <v>439</v>
      </c>
      <c r="AH64" s="295" t="s">
        <v>439</v>
      </c>
      <c r="AI64" s="295" t="s">
        <v>439</v>
      </c>
      <c r="AJ64" s="295" t="s">
        <v>439</v>
      </c>
      <c r="AK64" s="295" t="s">
        <v>439</v>
      </c>
      <c r="AL64" s="295" t="s">
        <v>439</v>
      </c>
      <c r="AM64" s="295" t="s">
        <v>439</v>
      </c>
      <c r="AN64" s="295" t="s">
        <v>439</v>
      </c>
      <c r="AO64" s="295" t="s">
        <v>439</v>
      </c>
      <c r="AP64" s="295" t="s">
        <v>439</v>
      </c>
      <c r="AQ64" s="295" t="s">
        <v>439</v>
      </c>
      <c r="AR64" s="295" t="s">
        <v>439</v>
      </c>
      <c r="AS64" s="295" t="s">
        <v>439</v>
      </c>
      <c r="AT64" s="295" t="s">
        <v>439</v>
      </c>
      <c r="AU64" s="295" t="s">
        <v>439</v>
      </c>
      <c r="AV64" s="295" t="s">
        <v>439</v>
      </c>
      <c r="AW64" s="295" t="s">
        <v>439</v>
      </c>
      <c r="AX64" s="295">
        <v>6229.531743913285</v>
      </c>
      <c r="AY64" s="295">
        <v>6452.8976480336451</v>
      </c>
      <c r="AZ64" s="295">
        <v>6256.3560921281869</v>
      </c>
      <c r="BA64" s="295">
        <v>5647.6519680637402</v>
      </c>
      <c r="BB64" s="295">
        <v>5140.7960660790604</v>
      </c>
      <c r="BC64" s="295">
        <v>4774.6772702001617</v>
      </c>
      <c r="BD64" s="295">
        <v>4506.8738280216421</v>
      </c>
      <c r="BE64" s="295">
        <v>4400.1997749441944</v>
      </c>
      <c r="BF64" s="295">
        <v>4620.1926693703581</v>
      </c>
      <c r="BG64" s="295">
        <v>4516.9816723371159</v>
      </c>
      <c r="BH64" s="295">
        <v>4865.0263384786922</v>
      </c>
      <c r="BI64" s="295">
        <v>5251.610673758757</v>
      </c>
      <c r="BJ64" s="295">
        <v>5875.8320674866118</v>
      </c>
      <c r="BK64" s="295">
        <v>6279.3562012691345</v>
      </c>
      <c r="BL64" s="295">
        <v>7317.8759119532679</v>
      </c>
      <c r="BM64" s="295">
        <v>9698.8848258607122</v>
      </c>
      <c r="BN64" s="295">
        <v>10907.100005226304</v>
      </c>
      <c r="BO64" s="295">
        <v>11419.110987337155</v>
      </c>
      <c r="BP64" s="295">
        <v>11257.723351336133</v>
      </c>
      <c r="BQ64" s="295">
        <v>11062.12353401445</v>
      </c>
      <c r="BR64" s="295">
        <v>10702.919894875678</v>
      </c>
      <c r="BS64" s="295">
        <v>10249.150539453161</v>
      </c>
      <c r="BT64" s="295">
        <v>9440.9649986425884</v>
      </c>
      <c r="BU64" s="295">
        <v>8626.6649129845846</v>
      </c>
      <c r="BV64" s="295">
        <v>7515.3821420428694</v>
      </c>
      <c r="BW64" s="295">
        <v>5989.2207338499829</v>
      </c>
      <c r="BX64" s="295">
        <v>5125.4440059172266</v>
      </c>
      <c r="BY64" s="295">
        <v>4431.144910797575</v>
      </c>
      <c r="BZ64" s="295">
        <v>3769.3673525155341</v>
      </c>
      <c r="CA64" s="295">
        <v>3147.6651999186247</v>
      </c>
      <c r="CB64" s="295">
        <v>2617.0432504967075</v>
      </c>
      <c r="CC64" s="296">
        <v>2482.1138804690017</v>
      </c>
    </row>
    <row r="65" spans="1:81" s="49" customFormat="1" x14ac:dyDescent="0.4">
      <c r="B65" s="49" t="s">
        <v>614</v>
      </c>
      <c r="D65" s="361" t="s">
        <v>439</v>
      </c>
      <c r="E65" s="295" t="s">
        <v>439</v>
      </c>
      <c r="F65" s="295" t="s">
        <v>439</v>
      </c>
      <c r="G65" s="295" t="s">
        <v>439</v>
      </c>
      <c r="H65" s="295" t="s">
        <v>439</v>
      </c>
      <c r="I65" s="295" t="s">
        <v>439</v>
      </c>
      <c r="J65" s="295" t="s">
        <v>439</v>
      </c>
      <c r="K65" s="295" t="s">
        <v>439</v>
      </c>
      <c r="L65" s="295" t="s">
        <v>439</v>
      </c>
      <c r="M65" s="295" t="s">
        <v>439</v>
      </c>
      <c r="N65" s="295" t="s">
        <v>439</v>
      </c>
      <c r="O65" s="295" t="s">
        <v>439</v>
      </c>
      <c r="P65" s="295" t="s">
        <v>439</v>
      </c>
      <c r="Q65" s="295" t="s">
        <v>439</v>
      </c>
      <c r="R65" s="295" t="s">
        <v>439</v>
      </c>
      <c r="S65" s="295" t="s">
        <v>439</v>
      </c>
      <c r="T65" s="295" t="s">
        <v>439</v>
      </c>
      <c r="U65" s="295" t="s">
        <v>439</v>
      </c>
      <c r="V65" s="295" t="s">
        <v>439</v>
      </c>
      <c r="W65" s="295" t="s">
        <v>439</v>
      </c>
      <c r="X65" s="295" t="s">
        <v>439</v>
      </c>
      <c r="Y65" s="295" t="s">
        <v>439</v>
      </c>
      <c r="Z65" s="295" t="s">
        <v>439</v>
      </c>
      <c r="AA65" s="295" t="s">
        <v>439</v>
      </c>
      <c r="AB65" s="295" t="s">
        <v>439</v>
      </c>
      <c r="AC65" s="295" t="s">
        <v>439</v>
      </c>
      <c r="AD65" s="295" t="s">
        <v>439</v>
      </c>
      <c r="AE65" s="295" t="s">
        <v>439</v>
      </c>
      <c r="AF65" s="295" t="s">
        <v>439</v>
      </c>
      <c r="AG65" s="295" t="s">
        <v>439</v>
      </c>
      <c r="AH65" s="295" t="s">
        <v>439</v>
      </c>
      <c r="AI65" s="295" t="s">
        <v>439</v>
      </c>
      <c r="AJ65" s="295" t="s">
        <v>439</v>
      </c>
      <c r="AK65" s="295" t="s">
        <v>439</v>
      </c>
      <c r="AL65" s="295" t="s">
        <v>439</v>
      </c>
      <c r="AM65" s="295" t="s">
        <v>439</v>
      </c>
      <c r="AN65" s="295" t="s">
        <v>439</v>
      </c>
      <c r="AO65" s="295" t="s">
        <v>439</v>
      </c>
      <c r="AP65" s="295" t="s">
        <v>439</v>
      </c>
      <c r="AQ65" s="295" t="s">
        <v>439</v>
      </c>
      <c r="AR65" s="295" t="s">
        <v>439</v>
      </c>
      <c r="AS65" s="295" t="s">
        <v>439</v>
      </c>
      <c r="AT65" s="295" t="s">
        <v>439</v>
      </c>
      <c r="AU65" s="295" t="s">
        <v>439</v>
      </c>
      <c r="AV65" s="295" t="s">
        <v>439</v>
      </c>
      <c r="AW65" s="295" t="s">
        <v>439</v>
      </c>
      <c r="AX65" s="295" t="s">
        <v>439</v>
      </c>
      <c r="AY65" s="295" t="s">
        <v>439</v>
      </c>
      <c r="AZ65" s="295" t="s">
        <v>439</v>
      </c>
      <c r="BA65" s="295" t="s">
        <v>439</v>
      </c>
      <c r="BB65" s="295" t="s">
        <v>439</v>
      </c>
      <c r="BC65" s="295" t="s">
        <v>439</v>
      </c>
      <c r="BD65" s="295" t="s">
        <v>439</v>
      </c>
      <c r="BE65" s="295" t="s">
        <v>439</v>
      </c>
      <c r="BF65" s="295" t="s">
        <v>439</v>
      </c>
      <c r="BG65" s="295" t="s">
        <v>439</v>
      </c>
      <c r="BH65" s="295" t="s">
        <v>439</v>
      </c>
      <c r="BI65" s="295" t="s">
        <v>439</v>
      </c>
      <c r="BJ65" s="295">
        <v>520.3781690232463</v>
      </c>
      <c r="BK65" s="295">
        <v>563.58927538584987</v>
      </c>
      <c r="BL65" s="295">
        <v>2424.5632769689078</v>
      </c>
      <c r="BM65" s="295">
        <v>6109.220878390046</v>
      </c>
      <c r="BN65" s="295">
        <v>7997.7326446484476</v>
      </c>
      <c r="BO65" s="295">
        <v>8922.5140600968643</v>
      </c>
      <c r="BP65" s="295">
        <v>9082.1105742036907</v>
      </c>
      <c r="BQ65" s="295">
        <v>9167.7771067861213</v>
      </c>
      <c r="BR65" s="295">
        <v>8973.4207198850745</v>
      </c>
      <c r="BS65" s="295">
        <v>8682.432373773112</v>
      </c>
      <c r="BT65" s="295">
        <v>8033.0879053180215</v>
      </c>
      <c r="BU65" s="295">
        <v>7330.3784467009973</v>
      </c>
      <c r="BV65" s="295">
        <v>6325.431429687791</v>
      </c>
      <c r="BW65" s="295">
        <v>4671.6248111460745</v>
      </c>
      <c r="BX65" s="295">
        <v>3997.8742561373419</v>
      </c>
      <c r="BY65" s="295">
        <v>3456.3171783049061</v>
      </c>
      <c r="BZ65" s="295">
        <v>2940.1270764345536</v>
      </c>
      <c r="CA65" s="295">
        <v>2455.1960093927701</v>
      </c>
      <c r="CB65" s="295">
        <v>2041.3079971764187</v>
      </c>
      <c r="CC65" s="296">
        <v>1936.0623532462866</v>
      </c>
    </row>
    <row r="66" spans="1:81" s="49" customFormat="1" ht="26.25" customHeight="1" x14ac:dyDescent="0.4">
      <c r="B66" s="59" t="s">
        <v>600</v>
      </c>
      <c r="D66" s="361" t="s">
        <v>439</v>
      </c>
      <c r="E66" s="295" t="s">
        <v>439</v>
      </c>
      <c r="F66" s="295" t="s">
        <v>439</v>
      </c>
      <c r="G66" s="295" t="s">
        <v>439</v>
      </c>
      <c r="H66" s="295" t="s">
        <v>439</v>
      </c>
      <c r="I66" s="295" t="s">
        <v>439</v>
      </c>
      <c r="J66" s="295" t="s">
        <v>439</v>
      </c>
      <c r="K66" s="295" t="s">
        <v>439</v>
      </c>
      <c r="L66" s="295" t="s">
        <v>439</v>
      </c>
      <c r="M66" s="295" t="s">
        <v>439</v>
      </c>
      <c r="N66" s="295" t="s">
        <v>439</v>
      </c>
      <c r="O66" s="295" t="s">
        <v>439</v>
      </c>
      <c r="P66" s="295" t="s">
        <v>439</v>
      </c>
      <c r="Q66" s="295" t="s">
        <v>439</v>
      </c>
      <c r="R66" s="295" t="s">
        <v>439</v>
      </c>
      <c r="S66" s="295" t="s">
        <v>439</v>
      </c>
      <c r="T66" s="295" t="s">
        <v>439</v>
      </c>
      <c r="U66" s="295" t="s">
        <v>439</v>
      </c>
      <c r="V66" s="295" t="s">
        <v>439</v>
      </c>
      <c r="W66" s="295" t="s">
        <v>439</v>
      </c>
      <c r="X66" s="295" t="s">
        <v>439</v>
      </c>
      <c r="Y66" s="295" t="s">
        <v>439</v>
      </c>
      <c r="Z66" s="295" t="s">
        <v>439</v>
      </c>
      <c r="AA66" s="295" t="s">
        <v>439</v>
      </c>
      <c r="AB66" s="295" t="s">
        <v>439</v>
      </c>
      <c r="AC66" s="295" t="s">
        <v>439</v>
      </c>
      <c r="AD66" s="295" t="s">
        <v>439</v>
      </c>
      <c r="AE66" s="295" t="s">
        <v>439</v>
      </c>
      <c r="AF66" s="295" t="s">
        <v>439</v>
      </c>
      <c r="AG66" s="295" t="s">
        <v>439</v>
      </c>
      <c r="AH66" s="295" t="s">
        <v>439</v>
      </c>
      <c r="AI66" s="295" t="s">
        <v>439</v>
      </c>
      <c r="AJ66" s="295" t="s">
        <v>439</v>
      </c>
      <c r="AK66" s="295" t="s">
        <v>439</v>
      </c>
      <c r="AL66" s="295" t="s">
        <v>439</v>
      </c>
      <c r="AM66" s="295" t="s">
        <v>439</v>
      </c>
      <c r="AN66" s="295" t="s">
        <v>439</v>
      </c>
      <c r="AO66" s="295" t="s">
        <v>439</v>
      </c>
      <c r="AP66" s="295" t="s">
        <v>439</v>
      </c>
      <c r="AQ66" s="295" t="s">
        <v>439</v>
      </c>
      <c r="AR66" s="295" t="s">
        <v>439</v>
      </c>
      <c r="AS66" s="295" t="s">
        <v>439</v>
      </c>
      <c r="AT66" s="295" t="s">
        <v>439</v>
      </c>
      <c r="AU66" s="295" t="s">
        <v>439</v>
      </c>
      <c r="AV66" s="295" t="s">
        <v>439</v>
      </c>
      <c r="AW66" s="295" t="s">
        <v>439</v>
      </c>
      <c r="AX66" s="295">
        <v>11416.935299433946</v>
      </c>
      <c r="AY66" s="295">
        <v>11992.331726950893</v>
      </c>
      <c r="AZ66" s="295">
        <v>12383.283587649674</v>
      </c>
      <c r="BA66" s="295">
        <v>12719.469625306336</v>
      </c>
      <c r="BB66" s="295">
        <v>12748.492698006421</v>
      </c>
      <c r="BC66" s="295">
        <v>13034.073650952256</v>
      </c>
      <c r="BD66" s="295">
        <v>13138.326936572528</v>
      </c>
      <c r="BE66" s="295">
        <v>13655.002180995134</v>
      </c>
      <c r="BF66" s="295">
        <v>14637.304256739291</v>
      </c>
      <c r="BG66" s="295">
        <v>13908.1163543488</v>
      </c>
      <c r="BH66" s="295">
        <v>14220.188107616039</v>
      </c>
      <c r="BI66" s="295">
        <v>14432.099509070364</v>
      </c>
      <c r="BJ66" s="295">
        <v>14518.231345288781</v>
      </c>
      <c r="BK66" s="295">
        <v>14746.813315804946</v>
      </c>
      <c r="BL66" s="295">
        <v>14938.49324906314</v>
      </c>
      <c r="BM66" s="295">
        <v>15903.503967660432</v>
      </c>
      <c r="BN66" s="295">
        <v>16043.232888067958</v>
      </c>
      <c r="BO66" s="295">
        <v>16855.002840691923</v>
      </c>
      <c r="BP66" s="295">
        <v>17760.374341173923</v>
      </c>
      <c r="BQ66" s="295">
        <v>17764.096358530907</v>
      </c>
      <c r="BR66" s="295">
        <v>17903.874629100377</v>
      </c>
      <c r="BS66" s="295">
        <v>18041.09967205871</v>
      </c>
      <c r="BT66" s="295">
        <v>17251.520402784765</v>
      </c>
      <c r="BU66" s="295">
        <v>16328.962242050202</v>
      </c>
      <c r="BV66" s="295">
        <v>15158.582439298914</v>
      </c>
      <c r="BW66" s="295">
        <v>13618.320612913916</v>
      </c>
      <c r="BX66" s="295">
        <v>12483.254024212696</v>
      </c>
      <c r="BY66" s="295">
        <v>12032.414896985205</v>
      </c>
      <c r="BZ66" s="295">
        <v>11377.7274495484</v>
      </c>
      <c r="CA66" s="295">
        <v>10453.126474702347</v>
      </c>
      <c r="CB66" s="295">
        <v>9421.3358829848548</v>
      </c>
      <c r="CC66" s="296">
        <v>8035.9476098282876</v>
      </c>
    </row>
    <row r="67" spans="1:81" s="49" customFormat="1" x14ac:dyDescent="0.4">
      <c r="B67" s="59" t="s">
        <v>601</v>
      </c>
      <c r="D67" s="361" t="s">
        <v>439</v>
      </c>
      <c r="E67" s="295" t="s">
        <v>439</v>
      </c>
      <c r="F67" s="295" t="s">
        <v>439</v>
      </c>
      <c r="G67" s="295" t="s">
        <v>439</v>
      </c>
      <c r="H67" s="295" t="s">
        <v>439</v>
      </c>
      <c r="I67" s="295" t="s">
        <v>439</v>
      </c>
      <c r="J67" s="295" t="s">
        <v>439</v>
      </c>
      <c r="K67" s="295" t="s">
        <v>439</v>
      </c>
      <c r="L67" s="295" t="s">
        <v>439</v>
      </c>
      <c r="M67" s="295" t="s">
        <v>439</v>
      </c>
      <c r="N67" s="295" t="s">
        <v>439</v>
      </c>
      <c r="O67" s="295" t="s">
        <v>439</v>
      </c>
      <c r="P67" s="295" t="s">
        <v>439</v>
      </c>
      <c r="Q67" s="295" t="s">
        <v>439</v>
      </c>
      <c r="R67" s="295" t="s">
        <v>439</v>
      </c>
      <c r="S67" s="295" t="s">
        <v>439</v>
      </c>
      <c r="T67" s="295" t="s">
        <v>439</v>
      </c>
      <c r="U67" s="295" t="s">
        <v>439</v>
      </c>
      <c r="V67" s="295" t="s">
        <v>439</v>
      </c>
      <c r="W67" s="295" t="s">
        <v>439</v>
      </c>
      <c r="X67" s="295" t="s">
        <v>439</v>
      </c>
      <c r="Y67" s="295" t="s">
        <v>439</v>
      </c>
      <c r="Z67" s="295" t="s">
        <v>439</v>
      </c>
      <c r="AA67" s="295" t="s">
        <v>439</v>
      </c>
      <c r="AB67" s="295">
        <v>182.9348787366701</v>
      </c>
      <c r="AC67" s="295">
        <v>325.05506949888121</v>
      </c>
      <c r="AD67" s="295">
        <v>149.08034013242982</v>
      </c>
      <c r="AE67" s="295">
        <v>239.52455566812418</v>
      </c>
      <c r="AF67" s="295">
        <v>177.4034568407038</v>
      </c>
      <c r="AG67" s="295">
        <v>825.98479027283463</v>
      </c>
      <c r="AH67" s="295">
        <v>763.1708773215006</v>
      </c>
      <c r="AI67" s="295">
        <v>697.5262417878414</v>
      </c>
      <c r="AJ67" s="295">
        <v>682.54169865561835</v>
      </c>
      <c r="AK67" s="295">
        <v>911.06607240733695</v>
      </c>
      <c r="AL67" s="295">
        <v>1103.1852106904512</v>
      </c>
      <c r="AM67" s="295">
        <v>1607.8206801553752</v>
      </c>
      <c r="AN67" s="295">
        <v>1949.9039385446542</v>
      </c>
      <c r="AO67" s="295">
        <v>2368.6757612741626</v>
      </c>
      <c r="AP67" s="295">
        <v>2571.2580596097728</v>
      </c>
      <c r="AQ67" s="295">
        <v>2518.135944759098</v>
      </c>
      <c r="AR67" s="295">
        <v>2457.1730278172363</v>
      </c>
      <c r="AS67" s="295">
        <v>2907.9429042450747</v>
      </c>
      <c r="AT67" s="295">
        <v>3477.025461492959</v>
      </c>
      <c r="AU67" s="295">
        <v>4488.7995626011007</v>
      </c>
      <c r="AV67" s="295">
        <v>5884.2337416278233</v>
      </c>
      <c r="AW67" s="295">
        <v>7410.5066647038111</v>
      </c>
      <c r="AX67" s="295">
        <v>8515.0887512154277</v>
      </c>
      <c r="AY67" s="295">
        <v>9235.078106447163</v>
      </c>
      <c r="AZ67" s="295">
        <v>9517.1125359916823</v>
      </c>
      <c r="BA67" s="295">
        <v>9332.4745947936553</v>
      </c>
      <c r="BB67" s="295">
        <v>9150.7071125773928</v>
      </c>
      <c r="BC67" s="295">
        <v>9205.8979348175362</v>
      </c>
      <c r="BD67" s="295">
        <v>9333.0850743139599</v>
      </c>
      <c r="BE67" s="295">
        <v>9825.1101347730091</v>
      </c>
      <c r="BF67" s="295">
        <v>11019.956684837935</v>
      </c>
      <c r="BG67" s="295">
        <v>10920.787008439498</v>
      </c>
      <c r="BH67" s="295">
        <v>11542.307643129228</v>
      </c>
      <c r="BI67" s="295">
        <v>12246.48455551169</v>
      </c>
      <c r="BJ67" s="295">
        <v>13014.911038582057</v>
      </c>
      <c r="BK67" s="295">
        <v>13736.845439981251</v>
      </c>
      <c r="BL67" s="295">
        <v>15271.056878456273</v>
      </c>
      <c r="BM67" s="295">
        <v>18596.877354521312</v>
      </c>
      <c r="BN67" s="295">
        <v>20151.476368381173</v>
      </c>
      <c r="BO67" s="295">
        <v>21363.445776202279</v>
      </c>
      <c r="BP67" s="295">
        <v>21881.437371422002</v>
      </c>
      <c r="BQ67" s="295">
        <v>21730.554737334754</v>
      </c>
      <c r="BR67" s="295">
        <v>21551.921496655399</v>
      </c>
      <c r="BS67" s="295">
        <v>21321.941157272282</v>
      </c>
      <c r="BT67" s="295">
        <v>20086.554265588129</v>
      </c>
      <c r="BU67" s="295">
        <v>18817.241647538798</v>
      </c>
      <c r="BV67" s="295">
        <v>17010.748670231729</v>
      </c>
      <c r="BW67" s="295">
        <v>14495.612225242176</v>
      </c>
      <c r="BX67" s="295">
        <v>12939.544911061937</v>
      </c>
      <c r="BY67" s="295">
        <v>11759.871133319444</v>
      </c>
      <c r="BZ67" s="295">
        <v>10481.567787543143</v>
      </c>
      <c r="CA67" s="295">
        <v>9121.9506815131153</v>
      </c>
      <c r="CB67" s="295">
        <v>7807.8872319906986</v>
      </c>
      <c r="CC67" s="296">
        <v>6659.9512978372795</v>
      </c>
    </row>
    <row r="68" spans="1:81" s="49" customFormat="1" ht="26.25" customHeight="1" x14ac:dyDescent="0.4">
      <c r="A68" s="60"/>
      <c r="B68" s="60" t="s">
        <v>558</v>
      </c>
      <c r="D68" s="361"/>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296"/>
    </row>
    <row r="69" spans="1:81" s="49" customFormat="1" x14ac:dyDescent="0.4">
      <c r="A69" s="325"/>
      <c r="B69" s="59" t="s">
        <v>559</v>
      </c>
      <c r="D69" s="361" t="s">
        <v>439</v>
      </c>
      <c r="E69" s="295" t="s">
        <v>439</v>
      </c>
      <c r="F69" s="295" t="s">
        <v>439</v>
      </c>
      <c r="G69" s="295" t="s">
        <v>439</v>
      </c>
      <c r="H69" s="295" t="s">
        <v>439</v>
      </c>
      <c r="I69" s="295" t="s">
        <v>439</v>
      </c>
      <c r="J69" s="295" t="s">
        <v>439</v>
      </c>
      <c r="K69" s="295" t="s">
        <v>439</v>
      </c>
      <c r="L69" s="295" t="s">
        <v>439</v>
      </c>
      <c r="M69" s="295" t="s">
        <v>439</v>
      </c>
      <c r="N69" s="295" t="s">
        <v>439</v>
      </c>
      <c r="O69" s="295" t="s">
        <v>439</v>
      </c>
      <c r="P69" s="295" t="s">
        <v>439</v>
      </c>
      <c r="Q69" s="295" t="s">
        <v>439</v>
      </c>
      <c r="R69" s="295" t="s">
        <v>439</v>
      </c>
      <c r="S69" s="295" t="s">
        <v>439</v>
      </c>
      <c r="T69" s="295" t="s">
        <v>439</v>
      </c>
      <c r="U69" s="295" t="s">
        <v>439</v>
      </c>
      <c r="V69" s="295" t="s">
        <v>439</v>
      </c>
      <c r="W69" s="295" t="s">
        <v>439</v>
      </c>
      <c r="X69" s="295" t="s">
        <v>439</v>
      </c>
      <c r="Y69" s="295" t="s">
        <v>439</v>
      </c>
      <c r="Z69" s="295" t="s">
        <v>439</v>
      </c>
      <c r="AA69" s="295" t="s">
        <v>439</v>
      </c>
      <c r="AB69" s="295" t="s">
        <v>439</v>
      </c>
      <c r="AC69" s="295" t="s">
        <v>439</v>
      </c>
      <c r="AD69" s="295" t="s">
        <v>439</v>
      </c>
      <c r="AE69" s="295" t="s">
        <v>439</v>
      </c>
      <c r="AF69" s="295" t="s">
        <v>439</v>
      </c>
      <c r="AG69" s="295" t="s">
        <v>439</v>
      </c>
      <c r="AH69" s="295" t="s">
        <v>439</v>
      </c>
      <c r="AI69" s="295" t="s">
        <v>439</v>
      </c>
      <c r="AJ69" s="295" t="s">
        <v>439</v>
      </c>
      <c r="AK69" s="295" t="s">
        <v>439</v>
      </c>
      <c r="AL69" s="295" t="s">
        <v>439</v>
      </c>
      <c r="AM69" s="295" t="s">
        <v>439</v>
      </c>
      <c r="AN69" s="295" t="s">
        <v>439</v>
      </c>
      <c r="AO69" s="295" t="s">
        <v>439</v>
      </c>
      <c r="AP69" s="295" t="s">
        <v>439</v>
      </c>
      <c r="AQ69" s="295" t="s">
        <v>439</v>
      </c>
      <c r="AR69" s="295" t="s">
        <v>439</v>
      </c>
      <c r="AS69" s="295" t="s">
        <v>439</v>
      </c>
      <c r="AT69" s="295" t="s">
        <v>439</v>
      </c>
      <c r="AU69" s="295" t="s">
        <v>439</v>
      </c>
      <c r="AV69" s="295" t="s">
        <v>439</v>
      </c>
      <c r="AW69" s="295" t="s">
        <v>439</v>
      </c>
      <c r="AX69" s="295" t="s">
        <v>439</v>
      </c>
      <c r="AY69" s="295" t="s">
        <v>439</v>
      </c>
      <c r="AZ69" s="295" t="s">
        <v>439</v>
      </c>
      <c r="BA69" s="295" t="s">
        <v>439</v>
      </c>
      <c r="BB69" s="295" t="s">
        <v>439</v>
      </c>
      <c r="BC69" s="295" t="s">
        <v>439</v>
      </c>
      <c r="BD69" s="295" t="s">
        <v>439</v>
      </c>
      <c r="BE69" s="295" t="s">
        <v>439</v>
      </c>
      <c r="BF69" s="295" t="s">
        <v>439</v>
      </c>
      <c r="BG69" s="295" t="s">
        <v>439</v>
      </c>
      <c r="BH69" s="295" t="s">
        <v>439</v>
      </c>
      <c r="BI69" s="295" t="s">
        <v>439</v>
      </c>
      <c r="BJ69" s="295" t="s">
        <v>439</v>
      </c>
      <c r="BK69" s="295" t="s">
        <v>439</v>
      </c>
      <c r="BL69" s="295">
        <v>2143.1545453245126</v>
      </c>
      <c r="BM69" s="295">
        <v>3500.0907618049996</v>
      </c>
      <c r="BN69" s="295">
        <v>3859.91543210499</v>
      </c>
      <c r="BO69" s="295">
        <v>4211.4521096064364</v>
      </c>
      <c r="BP69" s="295">
        <v>4424.6261596742479</v>
      </c>
      <c r="BQ69" s="295">
        <v>3866.5157227416171</v>
      </c>
      <c r="BR69" s="295">
        <v>2837.1849898982323</v>
      </c>
      <c r="BS69" s="295">
        <v>2236.695604765232</v>
      </c>
      <c r="BT69" s="295">
        <v>1863.6793906307839</v>
      </c>
      <c r="BU69" s="295">
        <v>1624.5031809150544</v>
      </c>
      <c r="BV69" s="295">
        <v>1209.0949011572234</v>
      </c>
      <c r="BW69" s="295">
        <v>563.96376865293257</v>
      </c>
      <c r="BX69" s="295">
        <v>618.1235856858425</v>
      </c>
      <c r="BY69" s="295">
        <v>310.23200762049828</v>
      </c>
      <c r="BZ69" s="295">
        <v>215.1067953762481</v>
      </c>
      <c r="CA69" s="295">
        <v>163.49217305657672</v>
      </c>
      <c r="CB69" s="295">
        <v>134.41569699312339</v>
      </c>
      <c r="CC69" s="296">
        <v>163.37395168657739</v>
      </c>
    </row>
    <row r="70" spans="1:81" s="49" customFormat="1" x14ac:dyDescent="0.4">
      <c r="A70" s="325"/>
      <c r="B70" s="59" t="s">
        <v>26</v>
      </c>
      <c r="D70" s="361" t="s">
        <v>439</v>
      </c>
      <c r="E70" s="295" t="s">
        <v>439</v>
      </c>
      <c r="F70" s="295" t="s">
        <v>439</v>
      </c>
      <c r="G70" s="295" t="s">
        <v>439</v>
      </c>
      <c r="H70" s="295" t="s">
        <v>439</v>
      </c>
      <c r="I70" s="295" t="s">
        <v>439</v>
      </c>
      <c r="J70" s="295" t="s">
        <v>439</v>
      </c>
      <c r="K70" s="295" t="s">
        <v>439</v>
      </c>
      <c r="L70" s="295" t="s">
        <v>439</v>
      </c>
      <c r="M70" s="295" t="s">
        <v>439</v>
      </c>
      <c r="N70" s="295" t="s">
        <v>439</v>
      </c>
      <c r="O70" s="295" t="s">
        <v>439</v>
      </c>
      <c r="P70" s="295" t="s">
        <v>439</v>
      </c>
      <c r="Q70" s="295" t="s">
        <v>439</v>
      </c>
      <c r="R70" s="295" t="s">
        <v>439</v>
      </c>
      <c r="S70" s="295" t="s">
        <v>439</v>
      </c>
      <c r="T70" s="295" t="s">
        <v>439</v>
      </c>
      <c r="U70" s="295" t="s">
        <v>439</v>
      </c>
      <c r="V70" s="295" t="s">
        <v>439</v>
      </c>
      <c r="W70" s="295" t="s">
        <v>439</v>
      </c>
      <c r="X70" s="295" t="s">
        <v>439</v>
      </c>
      <c r="Y70" s="295" t="s">
        <v>439</v>
      </c>
      <c r="Z70" s="295" t="s">
        <v>439</v>
      </c>
      <c r="AA70" s="295" t="s">
        <v>439</v>
      </c>
      <c r="AB70" s="295" t="s">
        <v>439</v>
      </c>
      <c r="AC70" s="295" t="s">
        <v>439</v>
      </c>
      <c r="AD70" s="295" t="s">
        <v>439</v>
      </c>
      <c r="AE70" s="295" t="s">
        <v>439</v>
      </c>
      <c r="AF70" s="295" t="s">
        <v>439</v>
      </c>
      <c r="AG70" s="295" t="s">
        <v>439</v>
      </c>
      <c r="AH70" s="295" t="s">
        <v>439</v>
      </c>
      <c r="AI70" s="295" t="s">
        <v>439</v>
      </c>
      <c r="AJ70" s="295" t="s">
        <v>439</v>
      </c>
      <c r="AK70" s="295" t="s">
        <v>439</v>
      </c>
      <c r="AL70" s="295" t="s">
        <v>439</v>
      </c>
      <c r="AM70" s="295" t="s">
        <v>439</v>
      </c>
      <c r="AN70" s="295" t="s">
        <v>439</v>
      </c>
      <c r="AO70" s="295" t="s">
        <v>439</v>
      </c>
      <c r="AP70" s="295" t="s">
        <v>439</v>
      </c>
      <c r="AQ70" s="295" t="s">
        <v>439</v>
      </c>
      <c r="AR70" s="295" t="s">
        <v>439</v>
      </c>
      <c r="AS70" s="295" t="s">
        <v>439</v>
      </c>
      <c r="AT70" s="295" t="s">
        <v>439</v>
      </c>
      <c r="AU70" s="295" t="s">
        <v>439</v>
      </c>
      <c r="AV70" s="295" t="s">
        <v>439</v>
      </c>
      <c r="AW70" s="295" t="s">
        <v>439</v>
      </c>
      <c r="AX70" s="295" t="s">
        <v>439</v>
      </c>
      <c r="AY70" s="295" t="s">
        <v>439</v>
      </c>
      <c r="AZ70" s="295" t="s">
        <v>439</v>
      </c>
      <c r="BA70" s="295" t="s">
        <v>439</v>
      </c>
      <c r="BB70" s="295" t="s">
        <v>439</v>
      </c>
      <c r="BC70" s="295" t="s">
        <v>439</v>
      </c>
      <c r="BD70" s="295" t="s">
        <v>439</v>
      </c>
      <c r="BE70" s="295" t="s">
        <v>439</v>
      </c>
      <c r="BF70" s="295" t="s">
        <v>439</v>
      </c>
      <c r="BG70" s="295" t="s">
        <v>439</v>
      </c>
      <c r="BH70" s="295" t="s">
        <v>439</v>
      </c>
      <c r="BI70" s="295" t="s">
        <v>439</v>
      </c>
      <c r="BJ70" s="295" t="s">
        <v>439</v>
      </c>
      <c r="BK70" s="295" t="s">
        <v>439</v>
      </c>
      <c r="BL70" s="295">
        <v>5825.728703744734</v>
      </c>
      <c r="BM70" s="295">
        <v>6492.5862278329123</v>
      </c>
      <c r="BN70" s="295">
        <v>6766.8693381357625</v>
      </c>
      <c r="BO70" s="295">
        <v>7125.9650239255361</v>
      </c>
      <c r="BP70" s="295">
        <v>7351.1563287292884</v>
      </c>
      <c r="BQ70" s="295">
        <v>7387.6230996885097</v>
      </c>
      <c r="BR70" s="295">
        <v>7856.3885554946546</v>
      </c>
      <c r="BS70" s="295">
        <v>8105.963273628915</v>
      </c>
      <c r="BT70" s="295">
        <v>7823.1369006342566</v>
      </c>
      <c r="BU70" s="295">
        <v>7474.4037603181432</v>
      </c>
      <c r="BV70" s="295">
        <v>6856.6276997203304</v>
      </c>
      <c r="BW70" s="295">
        <v>6050.6225297518959</v>
      </c>
      <c r="BX70" s="295">
        <v>5272.1395829001494</v>
      </c>
      <c r="BY70" s="295">
        <v>4915.0033560518414</v>
      </c>
      <c r="BZ70" s="295">
        <v>4335.0959767502218</v>
      </c>
      <c r="CA70" s="295">
        <v>3497.2061701706225</v>
      </c>
      <c r="CB70" s="295">
        <v>2379.1287698595643</v>
      </c>
      <c r="CC70" s="296">
        <v>1112.5930520817019</v>
      </c>
    </row>
    <row r="71" spans="1:81" s="49" customFormat="1" x14ac:dyDescent="0.4">
      <c r="A71" s="325"/>
      <c r="B71" s="59" t="s">
        <v>560</v>
      </c>
      <c r="D71" s="361" t="s">
        <v>439</v>
      </c>
      <c r="E71" s="295" t="s">
        <v>439</v>
      </c>
      <c r="F71" s="295" t="s">
        <v>439</v>
      </c>
      <c r="G71" s="295" t="s">
        <v>439</v>
      </c>
      <c r="H71" s="295" t="s">
        <v>439</v>
      </c>
      <c r="I71" s="295" t="s">
        <v>439</v>
      </c>
      <c r="J71" s="295" t="s">
        <v>439</v>
      </c>
      <c r="K71" s="295" t="s">
        <v>439</v>
      </c>
      <c r="L71" s="295" t="s">
        <v>439</v>
      </c>
      <c r="M71" s="295" t="s">
        <v>439</v>
      </c>
      <c r="N71" s="295" t="s">
        <v>439</v>
      </c>
      <c r="O71" s="295" t="s">
        <v>439</v>
      </c>
      <c r="P71" s="295" t="s">
        <v>439</v>
      </c>
      <c r="Q71" s="295" t="s">
        <v>439</v>
      </c>
      <c r="R71" s="295" t="s">
        <v>439</v>
      </c>
      <c r="S71" s="295" t="s">
        <v>439</v>
      </c>
      <c r="T71" s="295" t="s">
        <v>439</v>
      </c>
      <c r="U71" s="295" t="s">
        <v>439</v>
      </c>
      <c r="V71" s="295" t="s">
        <v>439</v>
      </c>
      <c r="W71" s="295" t="s">
        <v>439</v>
      </c>
      <c r="X71" s="295" t="s">
        <v>439</v>
      </c>
      <c r="Y71" s="295" t="s">
        <v>439</v>
      </c>
      <c r="Z71" s="295" t="s">
        <v>439</v>
      </c>
      <c r="AA71" s="295" t="s">
        <v>439</v>
      </c>
      <c r="AB71" s="295" t="s">
        <v>439</v>
      </c>
      <c r="AC71" s="295" t="s">
        <v>439</v>
      </c>
      <c r="AD71" s="295" t="s">
        <v>439</v>
      </c>
      <c r="AE71" s="295" t="s">
        <v>439</v>
      </c>
      <c r="AF71" s="295" t="s">
        <v>439</v>
      </c>
      <c r="AG71" s="295" t="s">
        <v>439</v>
      </c>
      <c r="AH71" s="295" t="s">
        <v>439</v>
      </c>
      <c r="AI71" s="295" t="s">
        <v>439</v>
      </c>
      <c r="AJ71" s="295" t="s">
        <v>439</v>
      </c>
      <c r="AK71" s="295" t="s">
        <v>439</v>
      </c>
      <c r="AL71" s="295" t="s">
        <v>439</v>
      </c>
      <c r="AM71" s="295" t="s">
        <v>439</v>
      </c>
      <c r="AN71" s="295" t="s">
        <v>439</v>
      </c>
      <c r="AO71" s="295" t="s">
        <v>439</v>
      </c>
      <c r="AP71" s="295" t="s">
        <v>439</v>
      </c>
      <c r="AQ71" s="295" t="s">
        <v>439</v>
      </c>
      <c r="AR71" s="295" t="s">
        <v>439</v>
      </c>
      <c r="AS71" s="295" t="s">
        <v>439</v>
      </c>
      <c r="AT71" s="295" t="s">
        <v>439</v>
      </c>
      <c r="AU71" s="295" t="s">
        <v>439</v>
      </c>
      <c r="AV71" s="295" t="s">
        <v>439</v>
      </c>
      <c r="AW71" s="295" t="s">
        <v>439</v>
      </c>
      <c r="AX71" s="295" t="s">
        <v>439</v>
      </c>
      <c r="AY71" s="295" t="s">
        <v>439</v>
      </c>
      <c r="AZ71" s="295" t="s">
        <v>439</v>
      </c>
      <c r="BA71" s="295" t="s">
        <v>439</v>
      </c>
      <c r="BB71" s="295" t="s">
        <v>439</v>
      </c>
      <c r="BC71" s="295" t="s">
        <v>439</v>
      </c>
      <c r="BD71" s="295" t="s">
        <v>439</v>
      </c>
      <c r="BE71" s="295" t="s">
        <v>439</v>
      </c>
      <c r="BF71" s="295" t="s">
        <v>439</v>
      </c>
      <c r="BG71" s="295" t="s">
        <v>439</v>
      </c>
      <c r="BH71" s="295" t="s">
        <v>439</v>
      </c>
      <c r="BI71" s="295" t="s">
        <v>439</v>
      </c>
      <c r="BJ71" s="295" t="s">
        <v>439</v>
      </c>
      <c r="BK71" s="295" t="s">
        <v>439</v>
      </c>
      <c r="BL71" s="295">
        <v>4266.4710793439244</v>
      </c>
      <c r="BM71" s="295">
        <v>4373.5781993183209</v>
      </c>
      <c r="BN71" s="295">
        <v>4083.8701693858857</v>
      </c>
      <c r="BO71" s="295">
        <v>3720.7226300503189</v>
      </c>
      <c r="BP71" s="295">
        <v>3344.3916766516932</v>
      </c>
      <c r="BQ71" s="295">
        <v>2987.0764914750939</v>
      </c>
      <c r="BR71" s="295">
        <v>2798.549576309179</v>
      </c>
      <c r="BS71" s="295">
        <v>2632.5637925627716</v>
      </c>
      <c r="BT71" s="295">
        <v>2378.5098960843693</v>
      </c>
      <c r="BU71" s="295">
        <v>2090.4350063053334</v>
      </c>
      <c r="BV71" s="295">
        <v>1777.1320555588643</v>
      </c>
      <c r="BW71" s="295">
        <v>1229.6544249803585</v>
      </c>
      <c r="BX71" s="295">
        <v>991.05807376663904</v>
      </c>
      <c r="BY71" s="295">
        <v>921.93135096466494</v>
      </c>
      <c r="BZ71" s="295">
        <v>863.14603346993715</v>
      </c>
      <c r="CA71" s="295">
        <v>805.67084364441223</v>
      </c>
      <c r="CB71" s="295">
        <v>744.75390655833803</v>
      </c>
      <c r="CC71" s="296">
        <v>706.58451600903879</v>
      </c>
    </row>
    <row r="72" spans="1:81" s="49" customFormat="1" x14ac:dyDescent="0.4">
      <c r="A72" s="325"/>
      <c r="B72" s="59" t="s">
        <v>438</v>
      </c>
      <c r="D72" s="361" t="s">
        <v>439</v>
      </c>
      <c r="E72" s="295" t="s">
        <v>439</v>
      </c>
      <c r="F72" s="295" t="s">
        <v>439</v>
      </c>
      <c r="G72" s="295" t="s">
        <v>439</v>
      </c>
      <c r="H72" s="295" t="s">
        <v>439</v>
      </c>
      <c r="I72" s="295" t="s">
        <v>439</v>
      </c>
      <c r="J72" s="295" t="s">
        <v>439</v>
      </c>
      <c r="K72" s="295" t="s">
        <v>439</v>
      </c>
      <c r="L72" s="295" t="s">
        <v>439</v>
      </c>
      <c r="M72" s="295" t="s">
        <v>439</v>
      </c>
      <c r="N72" s="295" t="s">
        <v>439</v>
      </c>
      <c r="O72" s="295" t="s">
        <v>439</v>
      </c>
      <c r="P72" s="295" t="s">
        <v>439</v>
      </c>
      <c r="Q72" s="295" t="s">
        <v>439</v>
      </c>
      <c r="R72" s="295" t="s">
        <v>439</v>
      </c>
      <c r="S72" s="295" t="s">
        <v>439</v>
      </c>
      <c r="T72" s="295" t="s">
        <v>439</v>
      </c>
      <c r="U72" s="295" t="s">
        <v>439</v>
      </c>
      <c r="V72" s="295" t="s">
        <v>439</v>
      </c>
      <c r="W72" s="295" t="s">
        <v>439</v>
      </c>
      <c r="X72" s="295" t="s">
        <v>439</v>
      </c>
      <c r="Y72" s="295" t="s">
        <v>439</v>
      </c>
      <c r="Z72" s="295" t="s">
        <v>439</v>
      </c>
      <c r="AA72" s="295" t="s">
        <v>439</v>
      </c>
      <c r="AB72" s="295" t="s">
        <v>439</v>
      </c>
      <c r="AC72" s="295" t="s">
        <v>439</v>
      </c>
      <c r="AD72" s="295" t="s">
        <v>439</v>
      </c>
      <c r="AE72" s="295" t="s">
        <v>439</v>
      </c>
      <c r="AF72" s="295" t="s">
        <v>439</v>
      </c>
      <c r="AG72" s="295" t="s">
        <v>439</v>
      </c>
      <c r="AH72" s="295" t="s">
        <v>439</v>
      </c>
      <c r="AI72" s="295" t="s">
        <v>439</v>
      </c>
      <c r="AJ72" s="295" t="s">
        <v>439</v>
      </c>
      <c r="AK72" s="295" t="s">
        <v>439</v>
      </c>
      <c r="AL72" s="295" t="s">
        <v>439</v>
      </c>
      <c r="AM72" s="295" t="s">
        <v>439</v>
      </c>
      <c r="AN72" s="295" t="s">
        <v>439</v>
      </c>
      <c r="AO72" s="295" t="s">
        <v>439</v>
      </c>
      <c r="AP72" s="295" t="s">
        <v>439</v>
      </c>
      <c r="AQ72" s="295" t="s">
        <v>439</v>
      </c>
      <c r="AR72" s="295" t="s">
        <v>439</v>
      </c>
      <c r="AS72" s="295" t="s">
        <v>439</v>
      </c>
      <c r="AT72" s="295" t="s">
        <v>439</v>
      </c>
      <c r="AU72" s="295" t="s">
        <v>439</v>
      </c>
      <c r="AV72" s="295" t="s">
        <v>439</v>
      </c>
      <c r="AW72" s="295" t="s">
        <v>439</v>
      </c>
      <c r="AX72" s="295" t="s">
        <v>439</v>
      </c>
      <c r="AY72" s="295" t="s">
        <v>439</v>
      </c>
      <c r="AZ72" s="295" t="s">
        <v>439</v>
      </c>
      <c r="BA72" s="295" t="s">
        <v>439</v>
      </c>
      <c r="BB72" s="295" t="s">
        <v>439</v>
      </c>
      <c r="BC72" s="295" t="s">
        <v>439</v>
      </c>
      <c r="BD72" s="295" t="s">
        <v>439</v>
      </c>
      <c r="BE72" s="295" t="s">
        <v>439</v>
      </c>
      <c r="BF72" s="295" t="s">
        <v>439</v>
      </c>
      <c r="BG72" s="295" t="s">
        <v>439</v>
      </c>
      <c r="BH72" s="295" t="s">
        <v>439</v>
      </c>
      <c r="BI72" s="295" t="s">
        <v>439</v>
      </c>
      <c r="BJ72" s="295" t="s">
        <v>439</v>
      </c>
      <c r="BK72" s="295" t="s">
        <v>439</v>
      </c>
      <c r="BL72" s="295">
        <v>410.32863532208597</v>
      </c>
      <c r="BM72" s="295">
        <v>501.99294867552368</v>
      </c>
      <c r="BN72" s="295">
        <v>584.98067277074631</v>
      </c>
      <c r="BO72" s="295">
        <v>669.67600772702883</v>
      </c>
      <c r="BP72" s="295">
        <v>760.18500325624586</v>
      </c>
      <c r="BQ72" s="295">
        <v>829.32901195979946</v>
      </c>
      <c r="BR72" s="295">
        <v>919.12970693366969</v>
      </c>
      <c r="BS72" s="295">
        <v>1033.6067993592167</v>
      </c>
      <c r="BT72" s="295">
        <v>1065.6966741219051</v>
      </c>
      <c r="BU72" s="295">
        <v>1066.5100328909109</v>
      </c>
      <c r="BV72" s="295">
        <v>1028.5972793858327</v>
      </c>
      <c r="BW72" s="295">
        <v>902.79931468640802</v>
      </c>
      <c r="BX72" s="295">
        <v>679.15383706887417</v>
      </c>
      <c r="BY72" s="295">
        <v>512.90071908618779</v>
      </c>
      <c r="BZ72" s="295">
        <v>379.78334852496693</v>
      </c>
      <c r="CA72" s="295">
        <v>267.45828350483276</v>
      </c>
      <c r="CB72" s="295">
        <v>175.25170958776903</v>
      </c>
      <c r="CC72" s="296">
        <v>128.51507737080323</v>
      </c>
    </row>
    <row r="73" spans="1:81" s="49" customFormat="1" x14ac:dyDescent="0.4">
      <c r="A73" s="325"/>
      <c r="B73" s="59" t="s">
        <v>561</v>
      </c>
      <c r="D73" s="361" t="s">
        <v>439</v>
      </c>
      <c r="E73" s="295" t="s">
        <v>439</v>
      </c>
      <c r="F73" s="295" t="s">
        <v>439</v>
      </c>
      <c r="G73" s="295" t="s">
        <v>439</v>
      </c>
      <c r="H73" s="295" t="s">
        <v>439</v>
      </c>
      <c r="I73" s="295" t="s">
        <v>439</v>
      </c>
      <c r="J73" s="295" t="s">
        <v>439</v>
      </c>
      <c r="K73" s="295" t="s">
        <v>439</v>
      </c>
      <c r="L73" s="295" t="s">
        <v>439</v>
      </c>
      <c r="M73" s="295" t="s">
        <v>439</v>
      </c>
      <c r="N73" s="295" t="s">
        <v>439</v>
      </c>
      <c r="O73" s="295" t="s">
        <v>439</v>
      </c>
      <c r="P73" s="295" t="s">
        <v>439</v>
      </c>
      <c r="Q73" s="295" t="s">
        <v>439</v>
      </c>
      <c r="R73" s="295" t="s">
        <v>439</v>
      </c>
      <c r="S73" s="295" t="s">
        <v>439</v>
      </c>
      <c r="T73" s="295" t="s">
        <v>439</v>
      </c>
      <c r="U73" s="295" t="s">
        <v>439</v>
      </c>
      <c r="V73" s="295" t="s">
        <v>439</v>
      </c>
      <c r="W73" s="295" t="s">
        <v>439</v>
      </c>
      <c r="X73" s="295" t="s">
        <v>439</v>
      </c>
      <c r="Y73" s="295" t="s">
        <v>439</v>
      </c>
      <c r="Z73" s="295" t="s">
        <v>439</v>
      </c>
      <c r="AA73" s="295" t="s">
        <v>439</v>
      </c>
      <c r="AB73" s="295" t="s">
        <v>439</v>
      </c>
      <c r="AC73" s="295" t="s">
        <v>439</v>
      </c>
      <c r="AD73" s="295" t="s">
        <v>439</v>
      </c>
      <c r="AE73" s="295" t="s">
        <v>439</v>
      </c>
      <c r="AF73" s="295" t="s">
        <v>439</v>
      </c>
      <c r="AG73" s="295" t="s">
        <v>439</v>
      </c>
      <c r="AH73" s="295" t="s">
        <v>439</v>
      </c>
      <c r="AI73" s="295" t="s">
        <v>439</v>
      </c>
      <c r="AJ73" s="295" t="s">
        <v>439</v>
      </c>
      <c r="AK73" s="295" t="s">
        <v>439</v>
      </c>
      <c r="AL73" s="295" t="s">
        <v>439</v>
      </c>
      <c r="AM73" s="295" t="s">
        <v>439</v>
      </c>
      <c r="AN73" s="295" t="s">
        <v>439</v>
      </c>
      <c r="AO73" s="295" t="s">
        <v>439</v>
      </c>
      <c r="AP73" s="295" t="s">
        <v>439</v>
      </c>
      <c r="AQ73" s="295" t="s">
        <v>439</v>
      </c>
      <c r="AR73" s="295" t="s">
        <v>439</v>
      </c>
      <c r="AS73" s="295" t="s">
        <v>439</v>
      </c>
      <c r="AT73" s="295" t="s">
        <v>439</v>
      </c>
      <c r="AU73" s="295" t="s">
        <v>439</v>
      </c>
      <c r="AV73" s="295" t="s">
        <v>439</v>
      </c>
      <c r="AW73" s="295" t="s">
        <v>439</v>
      </c>
      <c r="AX73" s="295" t="s">
        <v>439</v>
      </c>
      <c r="AY73" s="295" t="s">
        <v>439</v>
      </c>
      <c r="AZ73" s="295" t="s">
        <v>439</v>
      </c>
      <c r="BA73" s="295" t="s">
        <v>439</v>
      </c>
      <c r="BB73" s="295" t="s">
        <v>439</v>
      </c>
      <c r="BC73" s="295" t="s">
        <v>439</v>
      </c>
      <c r="BD73" s="295" t="s">
        <v>439</v>
      </c>
      <c r="BE73" s="295" t="s">
        <v>439</v>
      </c>
      <c r="BF73" s="295" t="s">
        <v>439</v>
      </c>
      <c r="BG73" s="295" t="s">
        <v>439</v>
      </c>
      <c r="BH73" s="295" t="s">
        <v>439</v>
      </c>
      <c r="BI73" s="295" t="s">
        <v>439</v>
      </c>
      <c r="BJ73" s="295" t="s">
        <v>439</v>
      </c>
      <c r="BK73" s="295" t="s">
        <v>439</v>
      </c>
      <c r="BL73" s="295">
        <v>843.74835761243196</v>
      </c>
      <c r="BM73" s="295">
        <v>867.83397179351107</v>
      </c>
      <c r="BN73" s="295">
        <v>834.00664775878533</v>
      </c>
      <c r="BO73" s="295">
        <v>776.57548373767236</v>
      </c>
      <c r="BP73" s="295">
        <v>668.92054047912416</v>
      </c>
      <c r="BQ73" s="295">
        <v>585.94240265027884</v>
      </c>
      <c r="BR73" s="295">
        <v>522.07081509048089</v>
      </c>
      <c r="BS73" s="295">
        <v>445.10759088482519</v>
      </c>
      <c r="BT73" s="295">
        <v>352.88395201189917</v>
      </c>
      <c r="BU73" s="295">
        <v>250.20215557600244</v>
      </c>
      <c r="BV73" s="295">
        <v>141.29650689079222</v>
      </c>
      <c r="BW73" s="295">
        <v>77.5846978043446</v>
      </c>
      <c r="BX73" s="295">
        <v>56.485658021795757</v>
      </c>
      <c r="BY73" s="295">
        <v>50.72949228058134</v>
      </c>
      <c r="BZ73" s="295">
        <v>45.603613392482551</v>
      </c>
      <c r="CA73" s="295">
        <v>41.349481866093342</v>
      </c>
      <c r="CB73" s="295">
        <v>38.131504315659392</v>
      </c>
      <c r="CC73" s="296">
        <v>36.29309108937089</v>
      </c>
    </row>
    <row r="74" spans="1:81" s="49" customFormat="1" ht="26.25" customHeight="1" x14ac:dyDescent="0.4">
      <c r="A74" s="325"/>
      <c r="B74" s="59" t="s">
        <v>562</v>
      </c>
      <c r="D74" s="361" t="s">
        <v>439</v>
      </c>
      <c r="E74" s="295" t="s">
        <v>439</v>
      </c>
      <c r="F74" s="295" t="s">
        <v>439</v>
      </c>
      <c r="G74" s="295" t="s">
        <v>439</v>
      </c>
      <c r="H74" s="295" t="s">
        <v>439</v>
      </c>
      <c r="I74" s="295" t="s">
        <v>439</v>
      </c>
      <c r="J74" s="295" t="s">
        <v>439</v>
      </c>
      <c r="K74" s="295" t="s">
        <v>439</v>
      </c>
      <c r="L74" s="295" t="s">
        <v>439</v>
      </c>
      <c r="M74" s="295" t="s">
        <v>439</v>
      </c>
      <c r="N74" s="295" t="s">
        <v>439</v>
      </c>
      <c r="O74" s="295" t="s">
        <v>439</v>
      </c>
      <c r="P74" s="295" t="s">
        <v>439</v>
      </c>
      <c r="Q74" s="295" t="s">
        <v>439</v>
      </c>
      <c r="R74" s="295" t="s">
        <v>439</v>
      </c>
      <c r="S74" s="295" t="s">
        <v>439</v>
      </c>
      <c r="T74" s="295" t="s">
        <v>439</v>
      </c>
      <c r="U74" s="295" t="s">
        <v>439</v>
      </c>
      <c r="V74" s="295" t="s">
        <v>439</v>
      </c>
      <c r="W74" s="295" t="s">
        <v>439</v>
      </c>
      <c r="X74" s="295" t="s">
        <v>439</v>
      </c>
      <c r="Y74" s="295" t="s">
        <v>439</v>
      </c>
      <c r="Z74" s="295" t="s">
        <v>439</v>
      </c>
      <c r="AA74" s="295" t="s">
        <v>439</v>
      </c>
      <c r="AB74" s="295" t="s">
        <v>439</v>
      </c>
      <c r="AC74" s="295" t="s">
        <v>439</v>
      </c>
      <c r="AD74" s="295" t="s">
        <v>439</v>
      </c>
      <c r="AE74" s="295" t="s">
        <v>439</v>
      </c>
      <c r="AF74" s="295" t="s">
        <v>439</v>
      </c>
      <c r="AG74" s="295" t="s">
        <v>439</v>
      </c>
      <c r="AH74" s="295" t="s">
        <v>439</v>
      </c>
      <c r="AI74" s="295" t="s">
        <v>439</v>
      </c>
      <c r="AJ74" s="295" t="s">
        <v>439</v>
      </c>
      <c r="AK74" s="295" t="s">
        <v>439</v>
      </c>
      <c r="AL74" s="295" t="s">
        <v>439</v>
      </c>
      <c r="AM74" s="295" t="s">
        <v>439</v>
      </c>
      <c r="AN74" s="295" t="s">
        <v>439</v>
      </c>
      <c r="AO74" s="295" t="s">
        <v>439</v>
      </c>
      <c r="AP74" s="295" t="s">
        <v>439</v>
      </c>
      <c r="AQ74" s="295" t="s">
        <v>439</v>
      </c>
      <c r="AR74" s="295" t="s">
        <v>439</v>
      </c>
      <c r="AS74" s="295" t="s">
        <v>439</v>
      </c>
      <c r="AT74" s="295" t="s">
        <v>439</v>
      </c>
      <c r="AU74" s="295" t="s">
        <v>439</v>
      </c>
      <c r="AV74" s="295" t="s">
        <v>439</v>
      </c>
      <c r="AW74" s="295" t="s">
        <v>439</v>
      </c>
      <c r="AX74" s="295" t="s">
        <v>439</v>
      </c>
      <c r="AY74" s="295" t="s">
        <v>439</v>
      </c>
      <c r="AZ74" s="295" t="s">
        <v>439</v>
      </c>
      <c r="BA74" s="295" t="s">
        <v>439</v>
      </c>
      <c r="BB74" s="295" t="s">
        <v>439</v>
      </c>
      <c r="BC74" s="295" t="s">
        <v>439</v>
      </c>
      <c r="BD74" s="295" t="s">
        <v>439</v>
      </c>
      <c r="BE74" s="295" t="s">
        <v>439</v>
      </c>
      <c r="BF74" s="295" t="s">
        <v>439</v>
      </c>
      <c r="BG74" s="295" t="s">
        <v>439</v>
      </c>
      <c r="BH74" s="295" t="s">
        <v>439</v>
      </c>
      <c r="BI74" s="295" t="s">
        <v>439</v>
      </c>
      <c r="BJ74" s="295" t="s">
        <v>439</v>
      </c>
      <c r="BK74" s="295" t="s">
        <v>439</v>
      </c>
      <c r="BL74" s="295">
        <v>5403.6692742632558</v>
      </c>
      <c r="BM74" s="295">
        <v>5524.4350474500507</v>
      </c>
      <c r="BN74" s="295">
        <v>5588.4865316198247</v>
      </c>
      <c r="BO74" s="295">
        <v>5727.2962455194147</v>
      </c>
      <c r="BP74" s="295">
        <v>5762.1591268460088</v>
      </c>
      <c r="BQ74" s="295">
        <v>5779.8882916606062</v>
      </c>
      <c r="BR74" s="295">
        <v>5708.2879887119843</v>
      </c>
      <c r="BS74" s="295">
        <v>5603.5638945956343</v>
      </c>
      <c r="BT74" s="295">
        <v>5292.1122109385169</v>
      </c>
      <c r="BU74" s="295">
        <v>5014.1922080848772</v>
      </c>
      <c r="BV74" s="295">
        <v>4708.3478047599547</v>
      </c>
      <c r="BW74" s="295">
        <v>4477.3658363375243</v>
      </c>
      <c r="BX74" s="295">
        <v>4485.5019866872935</v>
      </c>
      <c r="BY74" s="295">
        <v>4736.934389699335</v>
      </c>
      <c r="BZ74" s="295">
        <v>4660.9525593483786</v>
      </c>
      <c r="CA74" s="295">
        <v>4498.1072593875779</v>
      </c>
      <c r="CB74" s="295">
        <v>4520.274738918949</v>
      </c>
      <c r="CC74" s="296">
        <v>4359.9721047099683</v>
      </c>
    </row>
    <row r="75" spans="1:81" s="49" customFormat="1" x14ac:dyDescent="0.4">
      <c r="A75" s="325"/>
      <c r="B75" s="59" t="s">
        <v>440</v>
      </c>
      <c r="D75" s="361" t="s">
        <v>439</v>
      </c>
      <c r="E75" s="295" t="s">
        <v>439</v>
      </c>
      <c r="F75" s="295" t="s">
        <v>439</v>
      </c>
      <c r="G75" s="295" t="s">
        <v>439</v>
      </c>
      <c r="H75" s="295" t="s">
        <v>439</v>
      </c>
      <c r="I75" s="295" t="s">
        <v>439</v>
      </c>
      <c r="J75" s="295" t="s">
        <v>439</v>
      </c>
      <c r="K75" s="295" t="s">
        <v>439</v>
      </c>
      <c r="L75" s="295" t="s">
        <v>439</v>
      </c>
      <c r="M75" s="295" t="s">
        <v>439</v>
      </c>
      <c r="N75" s="295" t="s">
        <v>439</v>
      </c>
      <c r="O75" s="295" t="s">
        <v>439</v>
      </c>
      <c r="P75" s="295" t="s">
        <v>439</v>
      </c>
      <c r="Q75" s="295" t="s">
        <v>439</v>
      </c>
      <c r="R75" s="295" t="s">
        <v>439</v>
      </c>
      <c r="S75" s="295" t="s">
        <v>439</v>
      </c>
      <c r="T75" s="295" t="s">
        <v>439</v>
      </c>
      <c r="U75" s="295" t="s">
        <v>439</v>
      </c>
      <c r="V75" s="295" t="s">
        <v>439</v>
      </c>
      <c r="W75" s="295" t="s">
        <v>439</v>
      </c>
      <c r="X75" s="295" t="s">
        <v>439</v>
      </c>
      <c r="Y75" s="295" t="s">
        <v>439</v>
      </c>
      <c r="Z75" s="295" t="s">
        <v>439</v>
      </c>
      <c r="AA75" s="295" t="s">
        <v>439</v>
      </c>
      <c r="AB75" s="295" t="s">
        <v>439</v>
      </c>
      <c r="AC75" s="295" t="s">
        <v>439</v>
      </c>
      <c r="AD75" s="295" t="s">
        <v>439</v>
      </c>
      <c r="AE75" s="295" t="s">
        <v>439</v>
      </c>
      <c r="AF75" s="295" t="s">
        <v>439</v>
      </c>
      <c r="AG75" s="295" t="s">
        <v>439</v>
      </c>
      <c r="AH75" s="295" t="s">
        <v>439</v>
      </c>
      <c r="AI75" s="295" t="s">
        <v>439</v>
      </c>
      <c r="AJ75" s="295" t="s">
        <v>439</v>
      </c>
      <c r="AK75" s="295" t="s">
        <v>439</v>
      </c>
      <c r="AL75" s="295" t="s">
        <v>439</v>
      </c>
      <c r="AM75" s="295" t="s">
        <v>439</v>
      </c>
      <c r="AN75" s="295" t="s">
        <v>439</v>
      </c>
      <c r="AO75" s="295" t="s">
        <v>439</v>
      </c>
      <c r="AP75" s="295" t="s">
        <v>439</v>
      </c>
      <c r="AQ75" s="295" t="s">
        <v>439</v>
      </c>
      <c r="AR75" s="295" t="s">
        <v>439</v>
      </c>
      <c r="AS75" s="295" t="s">
        <v>439</v>
      </c>
      <c r="AT75" s="295" t="s">
        <v>439</v>
      </c>
      <c r="AU75" s="295" t="s">
        <v>439</v>
      </c>
      <c r="AV75" s="295" t="s">
        <v>439</v>
      </c>
      <c r="AW75" s="295" t="s">
        <v>439</v>
      </c>
      <c r="AX75" s="295" t="s">
        <v>439</v>
      </c>
      <c r="AY75" s="295" t="s">
        <v>439</v>
      </c>
      <c r="AZ75" s="295" t="s">
        <v>439</v>
      </c>
      <c r="BA75" s="295" t="s">
        <v>439</v>
      </c>
      <c r="BB75" s="295" t="s">
        <v>439</v>
      </c>
      <c r="BC75" s="295" t="s">
        <v>439</v>
      </c>
      <c r="BD75" s="295" t="s">
        <v>439</v>
      </c>
      <c r="BE75" s="295" t="s">
        <v>439</v>
      </c>
      <c r="BF75" s="295" t="s">
        <v>439</v>
      </c>
      <c r="BG75" s="295" t="s">
        <v>439</v>
      </c>
      <c r="BH75" s="295" t="s">
        <v>439</v>
      </c>
      <c r="BI75" s="295" t="s">
        <v>439</v>
      </c>
      <c r="BJ75" s="295" t="s">
        <v>439</v>
      </c>
      <c r="BK75" s="295" t="s">
        <v>439</v>
      </c>
      <c r="BL75" s="295">
        <v>129.42524826436065</v>
      </c>
      <c r="BM75" s="295">
        <v>161.51497604449943</v>
      </c>
      <c r="BN75" s="295">
        <v>192.42201807088392</v>
      </c>
      <c r="BO75" s="295">
        <v>222.30910159626785</v>
      </c>
      <c r="BP75" s="295">
        <v>268.17319320801386</v>
      </c>
      <c r="BQ75" s="295">
        <v>300.87320282237761</v>
      </c>
      <c r="BR75" s="295">
        <v>322.62139303344321</v>
      </c>
      <c r="BS75" s="295">
        <v>350.37101385778567</v>
      </c>
      <c r="BT75" s="295">
        <v>344.03506181327367</v>
      </c>
      <c r="BU75" s="295">
        <v>319.96533425942027</v>
      </c>
      <c r="BV75" s="295">
        <v>335.80220085572989</v>
      </c>
      <c r="BW75" s="295">
        <v>368.06369105993201</v>
      </c>
      <c r="BX75" s="295">
        <v>304.58740476576821</v>
      </c>
      <c r="BY75" s="295">
        <v>241.6296871192915</v>
      </c>
      <c r="BZ75" s="295">
        <v>194.93451631508657</v>
      </c>
      <c r="CA75" s="295">
        <v>154.83390942995993</v>
      </c>
      <c r="CB75" s="295">
        <v>129.28492371447012</v>
      </c>
      <c r="CC75" s="296">
        <v>122.3318429910825</v>
      </c>
    </row>
    <row r="76" spans="1:81" s="49" customFormat="1" x14ac:dyDescent="0.4">
      <c r="A76" s="325"/>
      <c r="B76" s="59" t="s">
        <v>563</v>
      </c>
      <c r="D76" s="361" t="s">
        <v>439</v>
      </c>
      <c r="E76" s="295" t="s">
        <v>439</v>
      </c>
      <c r="F76" s="295" t="s">
        <v>439</v>
      </c>
      <c r="G76" s="295" t="s">
        <v>439</v>
      </c>
      <c r="H76" s="295" t="s">
        <v>439</v>
      </c>
      <c r="I76" s="295" t="s">
        <v>439</v>
      </c>
      <c r="J76" s="295" t="s">
        <v>439</v>
      </c>
      <c r="K76" s="295" t="s">
        <v>439</v>
      </c>
      <c r="L76" s="295" t="s">
        <v>439</v>
      </c>
      <c r="M76" s="295" t="s">
        <v>439</v>
      </c>
      <c r="N76" s="295" t="s">
        <v>439</v>
      </c>
      <c r="O76" s="295" t="s">
        <v>439</v>
      </c>
      <c r="P76" s="295" t="s">
        <v>439</v>
      </c>
      <c r="Q76" s="295" t="s">
        <v>439</v>
      </c>
      <c r="R76" s="295" t="s">
        <v>439</v>
      </c>
      <c r="S76" s="295" t="s">
        <v>439</v>
      </c>
      <c r="T76" s="295" t="s">
        <v>439</v>
      </c>
      <c r="U76" s="295" t="s">
        <v>439</v>
      </c>
      <c r="V76" s="295" t="s">
        <v>439</v>
      </c>
      <c r="W76" s="295" t="s">
        <v>439</v>
      </c>
      <c r="X76" s="295" t="s">
        <v>439</v>
      </c>
      <c r="Y76" s="295" t="s">
        <v>439</v>
      </c>
      <c r="Z76" s="295" t="s">
        <v>439</v>
      </c>
      <c r="AA76" s="295" t="s">
        <v>439</v>
      </c>
      <c r="AB76" s="295" t="s">
        <v>439</v>
      </c>
      <c r="AC76" s="295" t="s">
        <v>439</v>
      </c>
      <c r="AD76" s="295" t="s">
        <v>439</v>
      </c>
      <c r="AE76" s="295" t="s">
        <v>439</v>
      </c>
      <c r="AF76" s="295" t="s">
        <v>439</v>
      </c>
      <c r="AG76" s="295" t="s">
        <v>439</v>
      </c>
      <c r="AH76" s="295" t="s">
        <v>439</v>
      </c>
      <c r="AI76" s="295" t="s">
        <v>439</v>
      </c>
      <c r="AJ76" s="295" t="s">
        <v>439</v>
      </c>
      <c r="AK76" s="295" t="s">
        <v>439</v>
      </c>
      <c r="AL76" s="295" t="s">
        <v>439</v>
      </c>
      <c r="AM76" s="295" t="s">
        <v>439</v>
      </c>
      <c r="AN76" s="295" t="s">
        <v>439</v>
      </c>
      <c r="AO76" s="295" t="s">
        <v>439</v>
      </c>
      <c r="AP76" s="295" t="s">
        <v>439</v>
      </c>
      <c r="AQ76" s="295" t="s">
        <v>439</v>
      </c>
      <c r="AR76" s="295" t="s">
        <v>439</v>
      </c>
      <c r="AS76" s="295" t="s">
        <v>439</v>
      </c>
      <c r="AT76" s="295" t="s">
        <v>439</v>
      </c>
      <c r="AU76" s="295" t="s">
        <v>439</v>
      </c>
      <c r="AV76" s="295" t="s">
        <v>439</v>
      </c>
      <c r="AW76" s="295" t="s">
        <v>439</v>
      </c>
      <c r="AX76" s="295" t="s">
        <v>439</v>
      </c>
      <c r="AY76" s="295" t="s">
        <v>439</v>
      </c>
      <c r="AZ76" s="295" t="s">
        <v>439</v>
      </c>
      <c r="BA76" s="295" t="s">
        <v>439</v>
      </c>
      <c r="BB76" s="295" t="s">
        <v>439</v>
      </c>
      <c r="BC76" s="295" t="s">
        <v>439</v>
      </c>
      <c r="BD76" s="295" t="s">
        <v>439</v>
      </c>
      <c r="BE76" s="295" t="s">
        <v>439</v>
      </c>
      <c r="BF76" s="295" t="s">
        <v>439</v>
      </c>
      <c r="BG76" s="295" t="s">
        <v>439</v>
      </c>
      <c r="BH76" s="295" t="s">
        <v>439</v>
      </c>
      <c r="BI76" s="295" t="s">
        <v>439</v>
      </c>
      <c r="BJ76" s="295" t="s">
        <v>439</v>
      </c>
      <c r="BK76" s="295" t="s">
        <v>439</v>
      </c>
      <c r="BL76" s="295">
        <v>29.813758318021119</v>
      </c>
      <c r="BM76" s="295">
        <v>33.917608390592889</v>
      </c>
      <c r="BN76" s="295">
        <v>36.957789815114481</v>
      </c>
      <c r="BO76" s="295">
        <v>38.611023948045322</v>
      </c>
      <c r="BP76" s="295">
        <v>39.777492694820594</v>
      </c>
      <c r="BQ76" s="295">
        <v>38.779673042624815</v>
      </c>
      <c r="BR76" s="295">
        <v>37.902346474159195</v>
      </c>
      <c r="BS76" s="295">
        <v>38.064746601601556</v>
      </c>
      <c r="BT76" s="295">
        <v>36.333327348343843</v>
      </c>
      <c r="BU76" s="295">
        <v>29.839291131985728</v>
      </c>
      <c r="BV76" s="295">
        <v>27.300814243913869</v>
      </c>
      <c r="BW76" s="295">
        <v>19.884347531628102</v>
      </c>
      <c r="BX76" s="295">
        <v>14.601708935295104</v>
      </c>
      <c r="BY76" s="295">
        <v>11.603414531539489</v>
      </c>
      <c r="BZ76" s="295">
        <v>9.6895605423439672</v>
      </c>
      <c r="CA76" s="295">
        <v>8.1875862648327136</v>
      </c>
      <c r="CB76" s="295">
        <v>6.9852052964077531</v>
      </c>
      <c r="CC76" s="296">
        <v>6.258417823583728</v>
      </c>
    </row>
    <row r="77" spans="1:81" s="49" customFormat="1" x14ac:dyDescent="0.4">
      <c r="A77" s="325"/>
      <c r="B77" s="59" t="s">
        <v>33</v>
      </c>
      <c r="D77" s="361" t="s">
        <v>439</v>
      </c>
      <c r="E77" s="295" t="s">
        <v>439</v>
      </c>
      <c r="F77" s="295" t="s">
        <v>439</v>
      </c>
      <c r="G77" s="295" t="s">
        <v>439</v>
      </c>
      <c r="H77" s="295" t="s">
        <v>439</v>
      </c>
      <c r="I77" s="295" t="s">
        <v>439</v>
      </c>
      <c r="J77" s="295" t="s">
        <v>439</v>
      </c>
      <c r="K77" s="295" t="s">
        <v>439</v>
      </c>
      <c r="L77" s="295" t="s">
        <v>439</v>
      </c>
      <c r="M77" s="295" t="s">
        <v>439</v>
      </c>
      <c r="N77" s="295" t="s">
        <v>439</v>
      </c>
      <c r="O77" s="295" t="s">
        <v>439</v>
      </c>
      <c r="P77" s="295" t="s">
        <v>439</v>
      </c>
      <c r="Q77" s="295" t="s">
        <v>439</v>
      </c>
      <c r="R77" s="295" t="s">
        <v>439</v>
      </c>
      <c r="S77" s="295" t="s">
        <v>439</v>
      </c>
      <c r="T77" s="295" t="s">
        <v>439</v>
      </c>
      <c r="U77" s="295" t="s">
        <v>439</v>
      </c>
      <c r="V77" s="295" t="s">
        <v>439</v>
      </c>
      <c r="W77" s="295" t="s">
        <v>439</v>
      </c>
      <c r="X77" s="295" t="s">
        <v>439</v>
      </c>
      <c r="Y77" s="295" t="s">
        <v>439</v>
      </c>
      <c r="Z77" s="295" t="s">
        <v>439</v>
      </c>
      <c r="AA77" s="295" t="s">
        <v>439</v>
      </c>
      <c r="AB77" s="295" t="s">
        <v>439</v>
      </c>
      <c r="AC77" s="295" t="s">
        <v>439</v>
      </c>
      <c r="AD77" s="295" t="s">
        <v>439</v>
      </c>
      <c r="AE77" s="295" t="s">
        <v>439</v>
      </c>
      <c r="AF77" s="295" t="s">
        <v>439</v>
      </c>
      <c r="AG77" s="295" t="s">
        <v>439</v>
      </c>
      <c r="AH77" s="295" t="s">
        <v>439</v>
      </c>
      <c r="AI77" s="295" t="s">
        <v>439</v>
      </c>
      <c r="AJ77" s="295" t="s">
        <v>439</v>
      </c>
      <c r="AK77" s="295" t="s">
        <v>439</v>
      </c>
      <c r="AL77" s="295" t="s">
        <v>439</v>
      </c>
      <c r="AM77" s="295" t="s">
        <v>439</v>
      </c>
      <c r="AN77" s="295" t="s">
        <v>439</v>
      </c>
      <c r="AO77" s="295" t="s">
        <v>439</v>
      </c>
      <c r="AP77" s="295" t="s">
        <v>439</v>
      </c>
      <c r="AQ77" s="295" t="s">
        <v>439</v>
      </c>
      <c r="AR77" s="295" t="s">
        <v>439</v>
      </c>
      <c r="AS77" s="295" t="s">
        <v>439</v>
      </c>
      <c r="AT77" s="295" t="s">
        <v>439</v>
      </c>
      <c r="AU77" s="295" t="s">
        <v>439</v>
      </c>
      <c r="AV77" s="295" t="s">
        <v>439</v>
      </c>
      <c r="AW77" s="295" t="s">
        <v>439</v>
      </c>
      <c r="AX77" s="295" t="s">
        <v>439</v>
      </c>
      <c r="AY77" s="295" t="s">
        <v>439</v>
      </c>
      <c r="AZ77" s="295" t="s">
        <v>439</v>
      </c>
      <c r="BA77" s="295" t="s">
        <v>439</v>
      </c>
      <c r="BB77" s="295" t="s">
        <v>439</v>
      </c>
      <c r="BC77" s="295" t="s">
        <v>439</v>
      </c>
      <c r="BD77" s="295" t="s">
        <v>439</v>
      </c>
      <c r="BE77" s="295" t="s">
        <v>439</v>
      </c>
      <c r="BF77" s="295" t="s">
        <v>439</v>
      </c>
      <c r="BG77" s="295" t="s">
        <v>439</v>
      </c>
      <c r="BH77" s="295" t="s">
        <v>439</v>
      </c>
      <c r="BI77" s="295" t="s">
        <v>439</v>
      </c>
      <c r="BJ77" s="295" t="s">
        <v>439</v>
      </c>
      <c r="BK77" s="295" t="s">
        <v>439</v>
      </c>
      <c r="BL77" s="295">
        <v>949.3859758179608</v>
      </c>
      <c r="BM77" s="295">
        <v>1039.7241718323148</v>
      </c>
      <c r="BN77" s="295">
        <v>992.4853372502846</v>
      </c>
      <c r="BO77" s="295">
        <v>1047.8945254028076</v>
      </c>
      <c r="BP77" s="295">
        <v>1159.4184444331008</v>
      </c>
      <c r="BQ77" s="295">
        <v>1252.3252127294311</v>
      </c>
      <c r="BR77" s="295">
        <v>1355.7476324324998</v>
      </c>
      <c r="BS77" s="295">
        <v>1450.0409163245924</v>
      </c>
      <c r="BT77" s="295">
        <v>1499.7928116747528</v>
      </c>
      <c r="BU77" s="295">
        <v>1546.6903167672742</v>
      </c>
      <c r="BV77" s="295">
        <v>1568.2277932637826</v>
      </c>
      <c r="BW77" s="295">
        <v>1588.462326226487</v>
      </c>
      <c r="BX77" s="295">
        <v>1519.9678446430732</v>
      </c>
      <c r="BY77" s="295">
        <v>1645.0656352489209</v>
      </c>
      <c r="BZ77" s="295">
        <v>1724.3500249672434</v>
      </c>
      <c r="CA77" s="295">
        <v>1820.6321746892656</v>
      </c>
      <c r="CB77" s="295">
        <v>1939.6673734299982</v>
      </c>
      <c r="CC77" s="296">
        <v>2026.4221520606704</v>
      </c>
    </row>
    <row r="78" spans="1:81" s="49" customFormat="1" x14ac:dyDescent="0.4">
      <c r="A78" s="325"/>
      <c r="B78" s="59" t="s">
        <v>603</v>
      </c>
      <c r="D78" s="361" t="s">
        <v>439</v>
      </c>
      <c r="E78" s="295" t="s">
        <v>439</v>
      </c>
      <c r="F78" s="295" t="s">
        <v>439</v>
      </c>
      <c r="G78" s="295" t="s">
        <v>439</v>
      </c>
      <c r="H78" s="295" t="s">
        <v>439</v>
      </c>
      <c r="I78" s="295" t="s">
        <v>439</v>
      </c>
      <c r="J78" s="295" t="s">
        <v>439</v>
      </c>
      <c r="K78" s="295" t="s">
        <v>439</v>
      </c>
      <c r="L78" s="295" t="s">
        <v>439</v>
      </c>
      <c r="M78" s="295" t="s">
        <v>439</v>
      </c>
      <c r="N78" s="295" t="s">
        <v>439</v>
      </c>
      <c r="O78" s="295" t="s">
        <v>439</v>
      </c>
      <c r="P78" s="295" t="s">
        <v>439</v>
      </c>
      <c r="Q78" s="295" t="s">
        <v>439</v>
      </c>
      <c r="R78" s="295" t="s">
        <v>439</v>
      </c>
      <c r="S78" s="295" t="s">
        <v>439</v>
      </c>
      <c r="T78" s="295" t="s">
        <v>439</v>
      </c>
      <c r="U78" s="295" t="s">
        <v>439</v>
      </c>
      <c r="V78" s="295" t="s">
        <v>439</v>
      </c>
      <c r="W78" s="295" t="s">
        <v>439</v>
      </c>
      <c r="X78" s="295" t="s">
        <v>439</v>
      </c>
      <c r="Y78" s="295" t="s">
        <v>439</v>
      </c>
      <c r="Z78" s="295" t="s">
        <v>439</v>
      </c>
      <c r="AA78" s="295" t="s">
        <v>439</v>
      </c>
      <c r="AB78" s="295" t="s">
        <v>439</v>
      </c>
      <c r="AC78" s="295" t="s">
        <v>439</v>
      </c>
      <c r="AD78" s="295" t="s">
        <v>439</v>
      </c>
      <c r="AE78" s="295" t="s">
        <v>439</v>
      </c>
      <c r="AF78" s="295" t="s">
        <v>439</v>
      </c>
      <c r="AG78" s="295" t="s">
        <v>439</v>
      </c>
      <c r="AH78" s="295" t="s">
        <v>439</v>
      </c>
      <c r="AI78" s="295" t="s">
        <v>439</v>
      </c>
      <c r="AJ78" s="295" t="s">
        <v>439</v>
      </c>
      <c r="AK78" s="295" t="s">
        <v>439</v>
      </c>
      <c r="AL78" s="295" t="s">
        <v>439</v>
      </c>
      <c r="AM78" s="295" t="s">
        <v>439</v>
      </c>
      <c r="AN78" s="295" t="s">
        <v>439</v>
      </c>
      <c r="AO78" s="295" t="s">
        <v>439</v>
      </c>
      <c r="AP78" s="295" t="s">
        <v>439</v>
      </c>
      <c r="AQ78" s="295" t="s">
        <v>439</v>
      </c>
      <c r="AR78" s="295" t="s">
        <v>439</v>
      </c>
      <c r="AS78" s="295" t="s">
        <v>439</v>
      </c>
      <c r="AT78" s="295" t="s">
        <v>439</v>
      </c>
      <c r="AU78" s="295" t="s">
        <v>439</v>
      </c>
      <c r="AV78" s="295" t="s">
        <v>439</v>
      </c>
      <c r="AW78" s="295" t="s">
        <v>439</v>
      </c>
      <c r="AX78" s="295" t="s">
        <v>439</v>
      </c>
      <c r="AY78" s="295" t="s">
        <v>439</v>
      </c>
      <c r="AZ78" s="295" t="s">
        <v>439</v>
      </c>
      <c r="BA78" s="295" t="s">
        <v>439</v>
      </c>
      <c r="BB78" s="295" t="s">
        <v>439</v>
      </c>
      <c r="BC78" s="295" t="s">
        <v>439</v>
      </c>
      <c r="BD78" s="295" t="s">
        <v>439</v>
      </c>
      <c r="BE78" s="295" t="s">
        <v>439</v>
      </c>
      <c r="BF78" s="295" t="s">
        <v>439</v>
      </c>
      <c r="BG78" s="295" t="s">
        <v>439</v>
      </c>
      <c r="BH78" s="295" t="s">
        <v>439</v>
      </c>
      <c r="BI78" s="295" t="s">
        <v>439</v>
      </c>
      <c r="BJ78" s="295" t="s">
        <v>439</v>
      </c>
      <c r="BK78" s="295" t="s">
        <v>439</v>
      </c>
      <c r="BL78" s="295">
        <v>2254.6435830051173</v>
      </c>
      <c r="BM78" s="295">
        <v>3106.7148803784194</v>
      </c>
      <c r="BN78" s="295">
        <v>4010.3389563819865</v>
      </c>
      <c r="BO78" s="295">
        <v>4733.6116765155521</v>
      </c>
      <c r="BP78" s="295">
        <v>5239.2897265375141</v>
      </c>
      <c r="BQ78" s="295">
        <v>5797.8667837750272</v>
      </c>
      <c r="BR78" s="295">
        <v>6248.9115195977556</v>
      </c>
      <c r="BS78" s="295">
        <v>6394.2725789312999</v>
      </c>
      <c r="BT78" s="295">
        <v>6036.3051761692486</v>
      </c>
      <c r="BU78" s="295">
        <v>5538.8858687857864</v>
      </c>
      <c r="BV78" s="295">
        <v>5021.5375255053605</v>
      </c>
      <c r="BW78" s="295">
        <v>4329.1404097323893</v>
      </c>
      <c r="BX78" s="295">
        <v>3667.0783476551915</v>
      </c>
      <c r="BY78" s="295">
        <v>3117.5297551799149</v>
      </c>
      <c r="BZ78" s="295">
        <v>2718.4323733770234</v>
      </c>
      <c r="CA78" s="295">
        <v>2343.8537926068007</v>
      </c>
      <c r="CB78" s="295">
        <v>1970.485304807285</v>
      </c>
      <c r="CC78" s="296">
        <v>1855.717284474493</v>
      </c>
    </row>
    <row r="79" spans="1:81" s="49" customFormat="1" ht="26.25" customHeight="1" x14ac:dyDescent="0.4">
      <c r="A79" s="325"/>
      <c r="B79" s="60" t="s">
        <v>565</v>
      </c>
      <c r="D79" s="361">
        <v>0</v>
      </c>
      <c r="E79" s="295">
        <v>0</v>
      </c>
      <c r="F79" s="295">
        <v>0</v>
      </c>
      <c r="G79" s="295">
        <v>0</v>
      </c>
      <c r="H79" s="295">
        <v>0</v>
      </c>
      <c r="I79" s="295">
        <v>0</v>
      </c>
      <c r="J79" s="295">
        <v>0</v>
      </c>
      <c r="K79" s="295">
        <v>0</v>
      </c>
      <c r="L79" s="295">
        <v>0</v>
      </c>
      <c r="M79" s="295">
        <v>0</v>
      </c>
      <c r="N79" s="295">
        <v>0</v>
      </c>
      <c r="O79" s="295">
        <v>0</v>
      </c>
      <c r="P79" s="295">
        <v>0</v>
      </c>
      <c r="Q79" s="295">
        <v>0</v>
      </c>
      <c r="R79" s="295">
        <v>0</v>
      </c>
      <c r="S79" s="295">
        <v>0</v>
      </c>
      <c r="T79" s="295">
        <v>0</v>
      </c>
      <c r="U79" s="295">
        <v>0</v>
      </c>
      <c r="V79" s="295">
        <v>0</v>
      </c>
      <c r="W79" s="295">
        <v>0</v>
      </c>
      <c r="X79" s="295">
        <v>0</v>
      </c>
      <c r="Y79" s="295">
        <v>0</v>
      </c>
      <c r="Z79" s="295">
        <v>0</v>
      </c>
      <c r="AA79" s="295">
        <v>0</v>
      </c>
      <c r="AB79" s="295">
        <v>0</v>
      </c>
      <c r="AC79" s="295">
        <v>0</v>
      </c>
      <c r="AD79" s="295">
        <v>0</v>
      </c>
      <c r="AE79" s="295">
        <v>0</v>
      </c>
      <c r="AF79" s="295">
        <v>0</v>
      </c>
      <c r="AG79" s="295">
        <v>0</v>
      </c>
      <c r="AH79" s="295">
        <v>1666.2023705826853</v>
      </c>
      <c r="AI79" s="295">
        <v>1567.2487700167978</v>
      </c>
      <c r="AJ79" s="295">
        <v>1698.3473738805685</v>
      </c>
      <c r="AK79" s="295">
        <v>2484.8670100482063</v>
      </c>
      <c r="AL79" s="295">
        <v>2974.3862526802432</v>
      </c>
      <c r="AM79" s="295">
        <v>3356.8854817120746</v>
      </c>
      <c r="AN79" s="295">
        <v>3577.3846548216293</v>
      </c>
      <c r="AO79" s="295">
        <v>3800.2482383540873</v>
      </c>
      <c r="AP79" s="295">
        <v>3919.8558192618548</v>
      </c>
      <c r="AQ79" s="295">
        <v>3845.19759729732</v>
      </c>
      <c r="AR79" s="295">
        <v>4176.4092986122314</v>
      </c>
      <c r="AS79" s="295">
        <v>4355.3844201128531</v>
      </c>
      <c r="AT79" s="295">
        <v>4572.6594869617484</v>
      </c>
      <c r="AU79" s="295">
        <v>4785.8675595046861</v>
      </c>
      <c r="AV79" s="295">
        <v>5089.9068166063898</v>
      </c>
      <c r="AW79" s="295">
        <v>5642.0416480701761</v>
      </c>
      <c r="AX79" s="295">
        <v>5942.360795991156</v>
      </c>
      <c r="AY79" s="295">
        <v>6131.3776671940832</v>
      </c>
      <c r="AZ79" s="295">
        <v>6145.5107463457462</v>
      </c>
      <c r="BA79" s="295">
        <v>6225.1663454826357</v>
      </c>
      <c r="BB79" s="295">
        <v>6227.3963288270552</v>
      </c>
      <c r="BC79" s="295">
        <v>6433.9924442821584</v>
      </c>
      <c r="BD79" s="295">
        <v>6650.856439052307</v>
      </c>
      <c r="BE79" s="295">
        <v>6946.5154938293208</v>
      </c>
      <c r="BF79" s="295">
        <v>7288.9751390496876</v>
      </c>
      <c r="BG79" s="295">
        <v>6624.1421052223768</v>
      </c>
      <c r="BH79" s="295">
        <v>6597.5961017956415</v>
      </c>
      <c r="BI79" s="295">
        <v>6449.8793428619601</v>
      </c>
      <c r="BJ79" s="295">
        <v>6680.7042391755622</v>
      </c>
      <c r="BK79" s="295">
        <v>6580.5884430198139</v>
      </c>
      <c r="BL79" s="295">
        <v>7162.1735806831966</v>
      </c>
      <c r="BM79" s="295">
        <v>7380.5851384566095</v>
      </c>
      <c r="BN79" s="295">
        <v>7482.4780668417934</v>
      </c>
      <c r="BO79" s="295">
        <v>7733.3091172775567</v>
      </c>
      <c r="BP79" s="295">
        <v>7803.6087899006143</v>
      </c>
      <c r="BQ79" s="295">
        <v>7804.7976844414934</v>
      </c>
      <c r="BR79" s="295">
        <v>7738.6366769981069</v>
      </c>
      <c r="BS79" s="295">
        <v>7616.9959681723421</v>
      </c>
      <c r="BT79" s="295">
        <v>7207.3433508036569</v>
      </c>
      <c r="BU79" s="295">
        <v>6812.7858611805223</v>
      </c>
      <c r="BV79" s="295">
        <v>6381.6609536118876</v>
      </c>
      <c r="BW79" s="295">
        <v>6150.2701563631381</v>
      </c>
      <c r="BX79" s="295">
        <v>6035.104943286814</v>
      </c>
      <c r="BY79" s="295">
        <v>6419.0307871036812</v>
      </c>
      <c r="BZ79" s="295">
        <v>6426.0305637112324</v>
      </c>
      <c r="CA79" s="295">
        <v>6362.328176876279</v>
      </c>
      <c r="CB79" s="295">
        <v>6510.3672929043951</v>
      </c>
      <c r="CC79" s="296">
        <v>6443.5632159863108</v>
      </c>
    </row>
    <row r="80" spans="1:81" s="49" customFormat="1" x14ac:dyDescent="0.4">
      <c r="A80" s="325"/>
      <c r="B80" s="60" t="s">
        <v>566</v>
      </c>
      <c r="D80" s="361">
        <v>0</v>
      </c>
      <c r="E80" s="295">
        <v>0</v>
      </c>
      <c r="F80" s="295">
        <v>0</v>
      </c>
      <c r="G80" s="295">
        <v>0</v>
      </c>
      <c r="H80" s="295">
        <v>0</v>
      </c>
      <c r="I80" s="295">
        <v>0</v>
      </c>
      <c r="J80" s="295">
        <v>0</v>
      </c>
      <c r="K80" s="295">
        <v>0</v>
      </c>
      <c r="L80" s="295">
        <v>0</v>
      </c>
      <c r="M80" s="295">
        <v>0</v>
      </c>
      <c r="N80" s="295">
        <v>0</v>
      </c>
      <c r="O80" s="295">
        <v>0</v>
      </c>
      <c r="P80" s="295">
        <v>0</v>
      </c>
      <c r="Q80" s="295">
        <v>0</v>
      </c>
      <c r="R80" s="295">
        <v>0</v>
      </c>
      <c r="S80" s="295">
        <v>0</v>
      </c>
      <c r="T80" s="295">
        <v>0</v>
      </c>
      <c r="U80" s="295">
        <v>0</v>
      </c>
      <c r="V80" s="295">
        <v>0</v>
      </c>
      <c r="W80" s="295">
        <v>0</v>
      </c>
      <c r="X80" s="295">
        <v>0</v>
      </c>
      <c r="Y80" s="295">
        <v>0</v>
      </c>
      <c r="Z80" s="295">
        <v>0</v>
      </c>
      <c r="AA80" s="295">
        <v>0</v>
      </c>
      <c r="AB80" s="295">
        <v>0</v>
      </c>
      <c r="AC80" s="295">
        <v>0</v>
      </c>
      <c r="AD80" s="295">
        <v>0</v>
      </c>
      <c r="AE80" s="295">
        <v>0</v>
      </c>
      <c r="AF80" s="295">
        <v>0</v>
      </c>
      <c r="AG80" s="295">
        <v>0</v>
      </c>
      <c r="AH80" s="295">
        <v>2076.9690753275318</v>
      </c>
      <c r="AI80" s="295">
        <v>1955.9251773574583</v>
      </c>
      <c r="AJ80" s="295">
        <v>2120.9023497443127</v>
      </c>
      <c r="AK80" s="295">
        <v>3101.6551732021162</v>
      </c>
      <c r="AL80" s="295">
        <v>3713.8705232436319</v>
      </c>
      <c r="AM80" s="295">
        <v>4190.2727855844259</v>
      </c>
      <c r="AN80" s="295">
        <v>4463.4855895699357</v>
      </c>
      <c r="AO80" s="295">
        <v>4741.5030596799807</v>
      </c>
      <c r="AP80" s="295">
        <v>4896.2548971712522</v>
      </c>
      <c r="AQ80" s="295">
        <v>4799.5875489824575</v>
      </c>
      <c r="AR80" s="295">
        <v>4368.4562621814966</v>
      </c>
      <c r="AS80" s="295">
        <v>4659.0307155392256</v>
      </c>
      <c r="AT80" s="295">
        <v>5454.9104771251377</v>
      </c>
      <c r="AU80" s="295">
        <v>7040.8531978690608</v>
      </c>
      <c r="AV80" s="295">
        <v>9071.5315502375233</v>
      </c>
      <c r="AW80" s="295">
        <v>10664.556602420924</v>
      </c>
      <c r="AX80" s="295">
        <v>11704.10624735608</v>
      </c>
      <c r="AY80" s="295">
        <v>12313.851707790454</v>
      </c>
      <c r="AZ80" s="295">
        <v>12494.128933432114</v>
      </c>
      <c r="BA80" s="295">
        <v>12141.955247887441</v>
      </c>
      <c r="BB80" s="295">
        <v>11661.892435258424</v>
      </c>
      <c r="BC80" s="295">
        <v>11374.739243041777</v>
      </c>
      <c r="BD80" s="295">
        <v>10994.326268942406</v>
      </c>
      <c r="BE80" s="295">
        <v>11108.666155399025</v>
      </c>
      <c r="BF80" s="295">
        <v>11968.567612747844</v>
      </c>
      <c r="BG80" s="295">
        <v>11797.436678594599</v>
      </c>
      <c r="BH80" s="295">
        <v>12487.617511416416</v>
      </c>
      <c r="BI80" s="295">
        <v>13233.830839967159</v>
      </c>
      <c r="BJ80" s="295">
        <v>13713.359173599827</v>
      </c>
      <c r="BK80" s="295">
        <v>14445.581074054267</v>
      </c>
      <c r="BL80" s="295">
        <v>15094.195580333209</v>
      </c>
      <c r="BM80" s="295">
        <v>18221.80365506453</v>
      </c>
      <c r="BN80" s="295">
        <v>19467.854826452469</v>
      </c>
      <c r="BO80" s="295">
        <v>20540.804710751523</v>
      </c>
      <c r="BP80" s="295">
        <v>21214.488902609446</v>
      </c>
      <c r="BQ80" s="295">
        <v>21021.422208103872</v>
      </c>
      <c r="BR80" s="295">
        <v>20868.157846977952</v>
      </c>
      <c r="BS80" s="295">
        <v>20673.254243339532</v>
      </c>
      <c r="BT80" s="295">
        <v>19485.142050623694</v>
      </c>
      <c r="BU80" s="295">
        <v>18142.841293854264</v>
      </c>
      <c r="BV80" s="295">
        <v>16292.303627729896</v>
      </c>
      <c r="BW80" s="295">
        <v>13457.271190400761</v>
      </c>
      <c r="BX80" s="295">
        <v>11573.593086843108</v>
      </c>
      <c r="BY80" s="295">
        <v>10044.529020679094</v>
      </c>
      <c r="BZ80" s="295">
        <v>8721.0642383526992</v>
      </c>
      <c r="CA80" s="295">
        <v>7238.4634977446949</v>
      </c>
      <c r="CB80" s="295">
        <v>5528.0118405771664</v>
      </c>
      <c r="CC80" s="296">
        <v>4074.4982743109786</v>
      </c>
    </row>
    <row r="81" spans="1:81" s="49" customFormat="1" ht="26.25" customHeight="1" x14ac:dyDescent="0.4">
      <c r="A81" s="60"/>
      <c r="B81" s="60" t="s">
        <v>567</v>
      </c>
      <c r="D81" s="361"/>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296"/>
    </row>
    <row r="82" spans="1:81" s="49" customFormat="1" x14ac:dyDescent="0.4">
      <c r="B82" s="59" t="s">
        <v>604</v>
      </c>
      <c r="D82" s="361">
        <v>0</v>
      </c>
      <c r="E82" s="295">
        <v>0</v>
      </c>
      <c r="F82" s="295">
        <v>0</v>
      </c>
      <c r="G82" s="295">
        <v>0</v>
      </c>
      <c r="H82" s="295">
        <v>0</v>
      </c>
      <c r="I82" s="295">
        <v>0</v>
      </c>
      <c r="J82" s="295">
        <v>0</v>
      </c>
      <c r="K82" s="295">
        <v>0</v>
      </c>
      <c r="L82" s="295">
        <v>0</v>
      </c>
      <c r="M82" s="295">
        <v>0</v>
      </c>
      <c r="N82" s="295">
        <v>0</v>
      </c>
      <c r="O82" s="295">
        <v>0</v>
      </c>
      <c r="P82" s="295">
        <v>0</v>
      </c>
      <c r="Q82" s="295">
        <v>0</v>
      </c>
      <c r="R82" s="295">
        <v>0</v>
      </c>
      <c r="S82" s="295">
        <v>0</v>
      </c>
      <c r="T82" s="295">
        <v>0</v>
      </c>
      <c r="U82" s="295">
        <v>0</v>
      </c>
      <c r="V82" s="295">
        <v>0</v>
      </c>
      <c r="W82" s="295">
        <v>0</v>
      </c>
      <c r="X82" s="295">
        <v>0</v>
      </c>
      <c r="Y82" s="295">
        <v>0</v>
      </c>
      <c r="Z82" s="295">
        <v>0</v>
      </c>
      <c r="AA82" s="295">
        <v>0</v>
      </c>
      <c r="AB82" s="295">
        <v>0</v>
      </c>
      <c r="AC82" s="295">
        <v>0</v>
      </c>
      <c r="AD82" s="295">
        <v>0</v>
      </c>
      <c r="AE82" s="295">
        <v>0</v>
      </c>
      <c r="AF82" s="295">
        <v>0</v>
      </c>
      <c r="AG82" s="295">
        <v>0</v>
      </c>
      <c r="AH82" s="295">
        <v>1666.2023705826853</v>
      </c>
      <c r="AI82" s="295">
        <v>1567.2487700167978</v>
      </c>
      <c r="AJ82" s="295">
        <v>1698.3473738805685</v>
      </c>
      <c r="AK82" s="295">
        <v>2484.8670100482063</v>
      </c>
      <c r="AL82" s="295">
        <v>2974.3862526802432</v>
      </c>
      <c r="AM82" s="295">
        <v>3356.8854817120746</v>
      </c>
      <c r="AN82" s="295">
        <v>3577.3846548216293</v>
      </c>
      <c r="AO82" s="295">
        <v>3800.2482383540873</v>
      </c>
      <c r="AP82" s="295">
        <v>3919.8558192618548</v>
      </c>
      <c r="AQ82" s="295">
        <v>3845.19759729732</v>
      </c>
      <c r="AR82" s="295">
        <v>4176.4092986122314</v>
      </c>
      <c r="AS82" s="295">
        <v>4355.3844201128531</v>
      </c>
      <c r="AT82" s="295">
        <v>4572.6594869617484</v>
      </c>
      <c r="AU82" s="295">
        <v>4785.8675595046861</v>
      </c>
      <c r="AV82" s="295">
        <v>5089.9068166063898</v>
      </c>
      <c r="AW82" s="295">
        <v>5642.0416480701761</v>
      </c>
      <c r="AX82" s="295">
        <v>5942.360795991156</v>
      </c>
      <c r="AY82" s="295">
        <v>6131.3776671940832</v>
      </c>
      <c r="AZ82" s="295">
        <v>6145.5107463457462</v>
      </c>
      <c r="BA82" s="295">
        <v>6225.1663454826357</v>
      </c>
      <c r="BB82" s="295">
        <v>6227.3963288270552</v>
      </c>
      <c r="BC82" s="295">
        <v>6433.9924442821584</v>
      </c>
      <c r="BD82" s="295">
        <v>6650.856439052307</v>
      </c>
      <c r="BE82" s="295">
        <v>6946.5154938293208</v>
      </c>
      <c r="BF82" s="295">
        <v>7288.9751390496876</v>
      </c>
      <c r="BG82" s="295">
        <v>6624.1421052223768</v>
      </c>
      <c r="BH82" s="295">
        <v>6597.5961017956415</v>
      </c>
      <c r="BI82" s="295">
        <v>6449.8793428619601</v>
      </c>
      <c r="BJ82" s="295">
        <v>6680.7042391755622</v>
      </c>
      <c r="BK82" s="295">
        <v>6580.5884430198139</v>
      </c>
      <c r="BL82" s="295">
        <v>7162.1735806831966</v>
      </c>
      <c r="BM82" s="295">
        <v>7380.5851384566095</v>
      </c>
      <c r="BN82" s="295">
        <v>7482.4780668417934</v>
      </c>
      <c r="BO82" s="295">
        <v>7733.3091172775567</v>
      </c>
      <c r="BP82" s="295">
        <v>7803.6087899006143</v>
      </c>
      <c r="BQ82" s="295">
        <v>7804.7976844414934</v>
      </c>
      <c r="BR82" s="295">
        <v>7738.6366769981069</v>
      </c>
      <c r="BS82" s="295">
        <v>7616.9959681723421</v>
      </c>
      <c r="BT82" s="295">
        <v>7207.3433508036569</v>
      </c>
      <c r="BU82" s="295">
        <v>6812.7858611805223</v>
      </c>
      <c r="BV82" s="295"/>
      <c r="BW82" s="295"/>
      <c r="BX82" s="295"/>
      <c r="BY82" s="295"/>
      <c r="BZ82" s="295"/>
      <c r="CA82" s="295"/>
      <c r="CB82" s="295"/>
      <c r="CC82" s="296"/>
    </row>
    <row r="83" spans="1:81" s="49" customFormat="1" x14ac:dyDescent="0.4">
      <c r="B83" s="59" t="s">
        <v>443</v>
      </c>
      <c r="D83" s="361">
        <v>0</v>
      </c>
      <c r="E83" s="295">
        <v>0</v>
      </c>
      <c r="F83" s="295">
        <v>0</v>
      </c>
      <c r="G83" s="295">
        <v>0</v>
      </c>
      <c r="H83" s="295">
        <v>0</v>
      </c>
      <c r="I83" s="295">
        <v>0</v>
      </c>
      <c r="J83" s="295">
        <v>0</v>
      </c>
      <c r="K83" s="295">
        <v>0</v>
      </c>
      <c r="L83" s="295">
        <v>0</v>
      </c>
      <c r="M83" s="295">
        <v>0</v>
      </c>
      <c r="N83" s="295">
        <v>0</v>
      </c>
      <c r="O83" s="295">
        <v>0</v>
      </c>
      <c r="P83" s="295">
        <v>0</v>
      </c>
      <c r="Q83" s="295">
        <v>0</v>
      </c>
      <c r="R83" s="295">
        <v>0</v>
      </c>
      <c r="S83" s="295">
        <v>0</v>
      </c>
      <c r="T83" s="295">
        <v>0</v>
      </c>
      <c r="U83" s="295">
        <v>0</v>
      </c>
      <c r="V83" s="295">
        <v>0</v>
      </c>
      <c r="W83" s="295">
        <v>0</v>
      </c>
      <c r="X83" s="295">
        <v>0</v>
      </c>
      <c r="Y83" s="295">
        <v>0</v>
      </c>
      <c r="Z83" s="295">
        <v>0</v>
      </c>
      <c r="AA83" s="295">
        <v>0</v>
      </c>
      <c r="AB83" s="295">
        <v>0</v>
      </c>
      <c r="AC83" s="295">
        <v>0</v>
      </c>
      <c r="AD83" s="295">
        <v>0</v>
      </c>
      <c r="AE83" s="295">
        <v>0</v>
      </c>
      <c r="AF83" s="295">
        <v>0</v>
      </c>
      <c r="AG83" s="295">
        <v>0</v>
      </c>
      <c r="AH83" s="295">
        <v>267.35471081561536</v>
      </c>
      <c r="AI83" s="295">
        <v>250.63916310574993</v>
      </c>
      <c r="AJ83" s="295">
        <v>270.83634244626808</v>
      </c>
      <c r="AK83" s="295">
        <v>397.45062631378499</v>
      </c>
      <c r="AL83" s="295">
        <v>475.29249388982339</v>
      </c>
      <c r="AM83" s="295">
        <v>536.05543130034994</v>
      </c>
      <c r="AN83" s="295">
        <v>572.76708406003115</v>
      </c>
      <c r="AO83" s="295">
        <v>605.9046741679731</v>
      </c>
      <c r="AP83" s="295">
        <v>627.23689386535727</v>
      </c>
      <c r="AQ83" s="295">
        <v>614.56464082896935</v>
      </c>
      <c r="AR83" s="295">
        <v>503.98071000072014</v>
      </c>
      <c r="AS83" s="295">
        <v>643.8483070551863</v>
      </c>
      <c r="AT83" s="295">
        <v>817.70491960950085</v>
      </c>
      <c r="AU83" s="295">
        <v>1022.6348970725226</v>
      </c>
      <c r="AV83" s="295">
        <v>1310.5604806808967</v>
      </c>
      <c r="AW83" s="295">
        <v>1704.6988999045161</v>
      </c>
      <c r="AX83" s="295">
        <v>2161.7894267617758</v>
      </c>
      <c r="AY83" s="295">
        <v>2443.7795671754075</v>
      </c>
      <c r="AZ83" s="295">
        <v>2673.3493055684344</v>
      </c>
      <c r="BA83" s="295">
        <v>2930.4865649672411</v>
      </c>
      <c r="BB83" s="295">
        <v>3179.0230372399624</v>
      </c>
      <c r="BC83" s="295">
        <v>3450.1171454883643</v>
      </c>
      <c r="BD83" s="295">
        <v>3640.8018923051673</v>
      </c>
      <c r="BE83" s="295">
        <v>3944.3929193300778</v>
      </c>
      <c r="BF83" s="295">
        <v>4571.1657401885841</v>
      </c>
      <c r="BG83" s="295">
        <v>4426.1047912096601</v>
      </c>
      <c r="BH83" s="295">
        <v>4643.8331153777808</v>
      </c>
      <c r="BI83" s="295">
        <v>4907.4951613492667</v>
      </c>
      <c r="BJ83" s="295">
        <v>5168.3083557330274</v>
      </c>
      <c r="BK83" s="295">
        <v>5341.383022774231</v>
      </c>
      <c r="BL83" s="295">
        <v>5523.4206011564156</v>
      </c>
      <c r="BM83" s="295">
        <v>6169.192255123713</v>
      </c>
      <c r="BN83" s="295">
        <v>6435.0635532239812</v>
      </c>
      <c r="BO83" s="295">
        <v>6776.0760322597262</v>
      </c>
      <c r="BP83" s="295">
        <v>6966.824444647802</v>
      </c>
      <c r="BQ83" s="295">
        <v>7044.762124509567</v>
      </c>
      <c r="BR83" s="295">
        <v>7654.733412345181</v>
      </c>
      <c r="BS83" s="295">
        <v>8126.768137009507</v>
      </c>
      <c r="BT83" s="295">
        <v>7988.4695436273114</v>
      </c>
      <c r="BU83" s="295">
        <v>7753.4706810292209</v>
      </c>
      <c r="BV83" s="295"/>
      <c r="BW83" s="295"/>
      <c r="BX83" s="295"/>
      <c r="BY83" s="295"/>
      <c r="BZ83" s="295"/>
      <c r="CA83" s="295"/>
      <c r="CB83" s="295"/>
      <c r="CC83" s="296"/>
    </row>
    <row r="84" spans="1:81" s="49" customFormat="1" x14ac:dyDescent="0.4">
      <c r="B84" s="59" t="s">
        <v>569</v>
      </c>
      <c r="D84" s="361">
        <v>0</v>
      </c>
      <c r="E84" s="295">
        <v>0</v>
      </c>
      <c r="F84" s="295">
        <v>0</v>
      </c>
      <c r="G84" s="295">
        <v>0</v>
      </c>
      <c r="H84" s="295">
        <v>0</v>
      </c>
      <c r="I84" s="295">
        <v>0</v>
      </c>
      <c r="J84" s="295">
        <v>0</v>
      </c>
      <c r="K84" s="295">
        <v>0</v>
      </c>
      <c r="L84" s="295">
        <v>0</v>
      </c>
      <c r="M84" s="295">
        <v>0</v>
      </c>
      <c r="N84" s="295">
        <v>0</v>
      </c>
      <c r="O84" s="295">
        <v>0</v>
      </c>
      <c r="P84" s="295">
        <v>0</v>
      </c>
      <c r="Q84" s="295">
        <v>0</v>
      </c>
      <c r="R84" s="295">
        <v>0</v>
      </c>
      <c r="S84" s="295">
        <v>0</v>
      </c>
      <c r="T84" s="295">
        <v>0</v>
      </c>
      <c r="U84" s="295">
        <v>0</v>
      </c>
      <c r="V84" s="295">
        <v>0</v>
      </c>
      <c r="W84" s="295">
        <v>0</v>
      </c>
      <c r="X84" s="295">
        <v>0</v>
      </c>
      <c r="Y84" s="295">
        <v>0</v>
      </c>
      <c r="Z84" s="295">
        <v>0</v>
      </c>
      <c r="AA84" s="295">
        <v>0</v>
      </c>
      <c r="AB84" s="295">
        <v>0</v>
      </c>
      <c r="AC84" s="295">
        <v>0</v>
      </c>
      <c r="AD84" s="295">
        <v>0</v>
      </c>
      <c r="AE84" s="295">
        <v>0</v>
      </c>
      <c r="AF84" s="295">
        <v>0</v>
      </c>
      <c r="AG84" s="295">
        <v>0</v>
      </c>
      <c r="AH84" s="295">
        <v>872.64853570250398</v>
      </c>
      <c r="AI84" s="295">
        <v>821.91479693837618</v>
      </c>
      <c r="AJ84" s="295">
        <v>892.28245749379812</v>
      </c>
      <c r="AK84" s="295">
        <v>1304.1397586744165</v>
      </c>
      <c r="AL84" s="295">
        <v>1562.1431715313859</v>
      </c>
      <c r="AM84" s="295">
        <v>1762.5381300689285</v>
      </c>
      <c r="AN84" s="295">
        <v>1876.8783368679872</v>
      </c>
      <c r="AO84" s="295">
        <v>1994.6195190812166</v>
      </c>
      <c r="AP84" s="295">
        <v>2059.06330150043</v>
      </c>
      <c r="AQ84" s="295">
        <v>2017.7033275114147</v>
      </c>
      <c r="AR84" s="295">
        <v>1388.8333367814719</v>
      </c>
      <c r="AS84" s="295">
        <v>1545.1136869842987</v>
      </c>
      <c r="AT84" s="295">
        <v>1857.7314760383883</v>
      </c>
      <c r="AU84" s="295">
        <v>2404.6235120981446</v>
      </c>
      <c r="AV84" s="295">
        <v>2963.80470575871</v>
      </c>
      <c r="AW84" s="295">
        <v>3449.468794143359</v>
      </c>
      <c r="AX84" s="295">
        <v>3805.5846332019219</v>
      </c>
      <c r="AY84" s="295">
        <v>4088.3361652589019</v>
      </c>
      <c r="AZ84" s="295">
        <v>4262.0931750013388</v>
      </c>
      <c r="BA84" s="295">
        <v>4294.78265958476</v>
      </c>
      <c r="BB84" s="295">
        <v>4290.9330132000105</v>
      </c>
      <c r="BC84" s="295">
        <v>4373.6784243837346</v>
      </c>
      <c r="BD84" s="295">
        <v>4160.15947600651</v>
      </c>
      <c r="BE84" s="295">
        <v>4169.9588257891874</v>
      </c>
      <c r="BF84" s="295">
        <v>4363.5341681539776</v>
      </c>
      <c r="BG84" s="295">
        <v>4480.0659875559195</v>
      </c>
      <c r="BH84" s="295">
        <v>4686.7979906035771</v>
      </c>
      <c r="BI84" s="295">
        <v>4978.5834451836463</v>
      </c>
      <c r="BJ84" s="295">
        <v>5052.2817418477662</v>
      </c>
      <c r="BK84" s="295">
        <v>5252.7583239781388</v>
      </c>
      <c r="BL84" s="295">
        <v>5364.5076235063816</v>
      </c>
      <c r="BM84" s="295">
        <v>6060.749788901584</v>
      </c>
      <c r="BN84" s="295">
        <v>6480.4538520329343</v>
      </c>
      <c r="BO84" s="295">
        <v>6800.3701635255866</v>
      </c>
      <c r="BP84" s="295">
        <v>6905.8868080468419</v>
      </c>
      <c r="BQ84" s="295">
        <v>6788.6363155523759</v>
      </c>
      <c r="BR84" s="295">
        <v>6583.6547927081401</v>
      </c>
      <c r="BS84" s="295">
        <v>6380.5061938053987</v>
      </c>
      <c r="BT84" s="295">
        <v>5893.8838388250824</v>
      </c>
      <c r="BU84" s="295">
        <v>5277.6804392561289</v>
      </c>
      <c r="BV84" s="295"/>
      <c r="BW84" s="295"/>
      <c r="BX84" s="295"/>
      <c r="BY84" s="295"/>
      <c r="BZ84" s="295"/>
      <c r="CA84" s="295"/>
      <c r="CB84" s="295"/>
      <c r="CC84" s="296"/>
    </row>
    <row r="85" spans="1:81" s="49" customFormat="1" x14ac:dyDescent="0.4">
      <c r="B85" s="59" t="s">
        <v>400</v>
      </c>
      <c r="D85" s="361">
        <v>0</v>
      </c>
      <c r="E85" s="295">
        <v>0</v>
      </c>
      <c r="F85" s="295">
        <v>0</v>
      </c>
      <c r="G85" s="295">
        <v>0</v>
      </c>
      <c r="H85" s="295">
        <v>0</v>
      </c>
      <c r="I85" s="295">
        <v>0</v>
      </c>
      <c r="J85" s="295">
        <v>0</v>
      </c>
      <c r="K85" s="295">
        <v>0</v>
      </c>
      <c r="L85" s="295">
        <v>0</v>
      </c>
      <c r="M85" s="295">
        <v>0</v>
      </c>
      <c r="N85" s="295">
        <v>0</v>
      </c>
      <c r="O85" s="295">
        <v>0</v>
      </c>
      <c r="P85" s="295">
        <v>0</v>
      </c>
      <c r="Q85" s="295">
        <v>0</v>
      </c>
      <c r="R85" s="295">
        <v>0</v>
      </c>
      <c r="S85" s="295">
        <v>0</v>
      </c>
      <c r="T85" s="295">
        <v>0</v>
      </c>
      <c r="U85" s="295">
        <v>0</v>
      </c>
      <c r="V85" s="295">
        <v>0</v>
      </c>
      <c r="W85" s="295">
        <v>0</v>
      </c>
      <c r="X85" s="295">
        <v>0</v>
      </c>
      <c r="Y85" s="295">
        <v>0</v>
      </c>
      <c r="Z85" s="295">
        <v>0</v>
      </c>
      <c r="AA85" s="295">
        <v>0</v>
      </c>
      <c r="AB85" s="295">
        <v>0</v>
      </c>
      <c r="AC85" s="295">
        <v>0</v>
      </c>
      <c r="AD85" s="295">
        <v>0</v>
      </c>
      <c r="AE85" s="295">
        <v>0</v>
      </c>
      <c r="AF85" s="295">
        <v>0</v>
      </c>
      <c r="AG85" s="295">
        <v>0</v>
      </c>
      <c r="AH85" s="295">
        <v>870.93478656233435</v>
      </c>
      <c r="AI85" s="295">
        <v>821.17906496365049</v>
      </c>
      <c r="AJ85" s="295">
        <v>890.26685982358981</v>
      </c>
      <c r="AK85" s="295">
        <v>1301.3839287636654</v>
      </c>
      <c r="AL85" s="295">
        <v>1558.23155198368</v>
      </c>
      <c r="AM85" s="295">
        <v>1758.3125537090457</v>
      </c>
      <c r="AN85" s="295">
        <v>1871.8216724387617</v>
      </c>
      <c r="AO85" s="295">
        <v>1990.0512015774136</v>
      </c>
      <c r="AP85" s="295">
        <v>2054.150743753406</v>
      </c>
      <c r="AQ85" s="295">
        <v>2014.6452241169432</v>
      </c>
      <c r="AR85" s="295">
        <v>1899.3498626661051</v>
      </c>
      <c r="AS85" s="295">
        <v>1823.2621360825644</v>
      </c>
      <c r="AT85" s="295">
        <v>1965.5850906074265</v>
      </c>
      <c r="AU85" s="295">
        <v>2691.3781333680836</v>
      </c>
      <c r="AV85" s="295">
        <v>3729.4918694718117</v>
      </c>
      <c r="AW85" s="295">
        <v>4124.3896700610239</v>
      </c>
      <c r="AX85" s="295">
        <v>4205.373876747849</v>
      </c>
      <c r="AY85" s="295">
        <v>3950.8773113087395</v>
      </c>
      <c r="AZ85" s="295">
        <v>3566.2002778165283</v>
      </c>
      <c r="BA85" s="295">
        <v>2816.4736239572371</v>
      </c>
      <c r="BB85" s="295">
        <v>2281.1193008835062</v>
      </c>
      <c r="BC85" s="295">
        <v>1954.1810194247391</v>
      </c>
      <c r="BD85" s="295">
        <v>1716.3004556759731</v>
      </c>
      <c r="BE85" s="295">
        <v>1559.728341533516</v>
      </c>
      <c r="BF85" s="295">
        <v>1605.706015800617</v>
      </c>
      <c r="BG85" s="295">
        <v>1427.4482535997474</v>
      </c>
      <c r="BH85" s="295">
        <v>1577.8869832416174</v>
      </c>
      <c r="BI85" s="295">
        <v>1639.6164429853757</v>
      </c>
      <c r="BJ85" s="295">
        <v>1711.1021439350625</v>
      </c>
      <c r="BK85" s="295">
        <v>1758.5983368279328</v>
      </c>
      <c r="BL85" s="295">
        <v>1988.6628187665597</v>
      </c>
      <c r="BM85" s="295">
        <v>3169.3528129115111</v>
      </c>
      <c r="BN85" s="295">
        <v>3134.8436455621436</v>
      </c>
      <c r="BO85" s="295">
        <v>3224.1904834681404</v>
      </c>
      <c r="BP85" s="295">
        <v>3252.1803171516699</v>
      </c>
      <c r="BQ85" s="295">
        <v>2809.1549916999256</v>
      </c>
      <c r="BR85" s="295">
        <v>2062.4245611911583</v>
      </c>
      <c r="BS85" s="295">
        <v>1603.4798045814769</v>
      </c>
      <c r="BT85" s="295">
        <v>1287.6098908999263</v>
      </c>
      <c r="BU85" s="295">
        <v>1107.8747131556463</v>
      </c>
      <c r="BV85" s="295"/>
      <c r="BW85" s="295"/>
      <c r="BX85" s="295"/>
      <c r="BY85" s="295"/>
      <c r="BZ85" s="295"/>
      <c r="CA85" s="295"/>
      <c r="CB85" s="295"/>
      <c r="CC85" s="296"/>
    </row>
    <row r="86" spans="1:81" s="49" customFormat="1" x14ac:dyDescent="0.4">
      <c r="B86" s="59" t="s">
        <v>570</v>
      </c>
      <c r="D86" s="361">
        <v>0</v>
      </c>
      <c r="E86" s="295">
        <v>0</v>
      </c>
      <c r="F86" s="295">
        <v>0</v>
      </c>
      <c r="G86" s="295">
        <v>0</v>
      </c>
      <c r="H86" s="295">
        <v>0</v>
      </c>
      <c r="I86" s="295">
        <v>0</v>
      </c>
      <c r="J86" s="295">
        <v>0</v>
      </c>
      <c r="K86" s="295">
        <v>0</v>
      </c>
      <c r="L86" s="295">
        <v>0</v>
      </c>
      <c r="M86" s="295">
        <v>0</v>
      </c>
      <c r="N86" s="295">
        <v>0</v>
      </c>
      <c r="O86" s="295">
        <v>0</v>
      </c>
      <c r="P86" s="295">
        <v>0</v>
      </c>
      <c r="Q86" s="295">
        <v>0</v>
      </c>
      <c r="R86" s="295">
        <v>0</v>
      </c>
      <c r="S86" s="295">
        <v>0</v>
      </c>
      <c r="T86" s="295">
        <v>0</v>
      </c>
      <c r="U86" s="295">
        <v>0</v>
      </c>
      <c r="V86" s="295">
        <v>0</v>
      </c>
      <c r="W86" s="295">
        <v>0</v>
      </c>
      <c r="X86" s="295">
        <v>0</v>
      </c>
      <c r="Y86" s="295">
        <v>0</v>
      </c>
      <c r="Z86" s="295">
        <v>0</v>
      </c>
      <c r="AA86" s="295">
        <v>0</v>
      </c>
      <c r="AB86" s="295">
        <v>0</v>
      </c>
      <c r="AC86" s="295">
        <v>0</v>
      </c>
      <c r="AD86" s="295">
        <v>0</v>
      </c>
      <c r="AE86" s="295">
        <v>0</v>
      </c>
      <c r="AF86" s="295">
        <v>0</v>
      </c>
      <c r="AG86" s="295">
        <v>0</v>
      </c>
      <c r="AH86" s="295">
        <v>66.031042247078176</v>
      </c>
      <c r="AI86" s="295">
        <v>62.192152349681521</v>
      </c>
      <c r="AJ86" s="295">
        <v>67.516689980656452</v>
      </c>
      <c r="AK86" s="295">
        <v>98.6808594502495</v>
      </c>
      <c r="AL86" s="295">
        <v>118.20330583874217</v>
      </c>
      <c r="AM86" s="295">
        <v>133.36667050610137</v>
      </c>
      <c r="AN86" s="295">
        <v>142.01849620315613</v>
      </c>
      <c r="AO86" s="295">
        <v>150.92766485337799</v>
      </c>
      <c r="AP86" s="295">
        <v>155.80395805205836</v>
      </c>
      <c r="AQ86" s="295">
        <v>152.67435652512972</v>
      </c>
      <c r="AR86" s="295">
        <v>576.29235273319944</v>
      </c>
      <c r="AS86" s="295">
        <v>646.80658541717605</v>
      </c>
      <c r="AT86" s="295">
        <v>813.88899086982121</v>
      </c>
      <c r="AU86" s="295">
        <v>922.21665533031012</v>
      </c>
      <c r="AV86" s="295">
        <v>1067.6744943261053</v>
      </c>
      <c r="AW86" s="295">
        <v>1385.9992383120248</v>
      </c>
      <c r="AX86" s="295">
        <v>1531.3583106445326</v>
      </c>
      <c r="AY86" s="295">
        <v>1830.8586640474043</v>
      </c>
      <c r="AZ86" s="295">
        <v>1992.4861750458124</v>
      </c>
      <c r="BA86" s="295">
        <v>2100.2123993782029</v>
      </c>
      <c r="BB86" s="295">
        <v>1910.8170839349441</v>
      </c>
      <c r="BC86" s="295">
        <v>1596.7626537449389</v>
      </c>
      <c r="BD86" s="295">
        <v>1477.0644449547556</v>
      </c>
      <c r="BE86" s="295">
        <v>1434.5860687462443</v>
      </c>
      <c r="BF86" s="295">
        <v>1428.1616886046659</v>
      </c>
      <c r="BG86" s="295">
        <v>1463.8176462292713</v>
      </c>
      <c r="BH86" s="295">
        <v>1579.0994221934411</v>
      </c>
      <c r="BI86" s="295">
        <v>1708.1357904488686</v>
      </c>
      <c r="BJ86" s="295">
        <v>1781.6669320839724</v>
      </c>
      <c r="BK86" s="295">
        <v>2092.8413904739637</v>
      </c>
      <c r="BL86" s="295">
        <v>2217.6045369038543</v>
      </c>
      <c r="BM86" s="295">
        <v>2822.5087981277265</v>
      </c>
      <c r="BN86" s="295">
        <v>3417.4937756334089</v>
      </c>
      <c r="BO86" s="295">
        <v>3740.1680314980699</v>
      </c>
      <c r="BP86" s="295">
        <v>4089.5973327631309</v>
      </c>
      <c r="BQ86" s="295">
        <v>4378.8687763419985</v>
      </c>
      <c r="BR86" s="295">
        <v>4567.3450807334711</v>
      </c>
      <c r="BS86" s="295">
        <v>4562.5001079431495</v>
      </c>
      <c r="BT86" s="295">
        <v>4315.1787772713715</v>
      </c>
      <c r="BU86" s="295">
        <v>4003.8154604132687</v>
      </c>
      <c r="BV86" s="295"/>
      <c r="BW86" s="295"/>
      <c r="BX86" s="295"/>
      <c r="BY86" s="295"/>
      <c r="BZ86" s="295"/>
      <c r="CA86" s="295"/>
      <c r="CB86" s="295"/>
      <c r="CC86" s="296"/>
    </row>
    <row r="87" spans="1:81" s="49" customFormat="1" ht="26.25" customHeight="1" x14ac:dyDescent="0.4">
      <c r="B87" s="59" t="s">
        <v>566</v>
      </c>
      <c r="D87" s="361">
        <v>0</v>
      </c>
      <c r="E87" s="295">
        <v>0</v>
      </c>
      <c r="F87" s="295">
        <v>0</v>
      </c>
      <c r="G87" s="295">
        <v>0</v>
      </c>
      <c r="H87" s="295">
        <v>0</v>
      </c>
      <c r="I87" s="295">
        <v>0</v>
      </c>
      <c r="J87" s="295">
        <v>0</v>
      </c>
      <c r="K87" s="295">
        <v>0</v>
      </c>
      <c r="L87" s="295">
        <v>0</v>
      </c>
      <c r="M87" s="295">
        <v>0</v>
      </c>
      <c r="N87" s="295">
        <v>0</v>
      </c>
      <c r="O87" s="295">
        <v>0</v>
      </c>
      <c r="P87" s="295">
        <v>0</v>
      </c>
      <c r="Q87" s="295">
        <v>0</v>
      </c>
      <c r="R87" s="295">
        <v>0</v>
      </c>
      <c r="S87" s="295">
        <v>0</v>
      </c>
      <c r="T87" s="295">
        <v>0</v>
      </c>
      <c r="U87" s="295">
        <v>0</v>
      </c>
      <c r="V87" s="295">
        <v>0</v>
      </c>
      <c r="W87" s="295">
        <v>0</v>
      </c>
      <c r="X87" s="295">
        <v>0</v>
      </c>
      <c r="Y87" s="295">
        <v>0</v>
      </c>
      <c r="Z87" s="295">
        <v>0</v>
      </c>
      <c r="AA87" s="295">
        <v>0</v>
      </c>
      <c r="AB87" s="295">
        <v>0</v>
      </c>
      <c r="AC87" s="295">
        <v>0</v>
      </c>
      <c r="AD87" s="295">
        <v>0</v>
      </c>
      <c r="AE87" s="295">
        <v>0</v>
      </c>
      <c r="AF87" s="295">
        <v>0</v>
      </c>
      <c r="AG87" s="295">
        <v>0</v>
      </c>
      <c r="AH87" s="295">
        <v>2076.9690753275318</v>
      </c>
      <c r="AI87" s="295">
        <v>1955.9251773574583</v>
      </c>
      <c r="AJ87" s="295">
        <v>2120.9023497443127</v>
      </c>
      <c r="AK87" s="295">
        <v>3101.6551732021162</v>
      </c>
      <c r="AL87" s="295">
        <v>3713.8705232436319</v>
      </c>
      <c r="AM87" s="295">
        <v>4190.2727855844259</v>
      </c>
      <c r="AN87" s="295">
        <v>4463.4855895699357</v>
      </c>
      <c r="AO87" s="295">
        <v>4741.5030596799807</v>
      </c>
      <c r="AP87" s="295">
        <v>4896.2548971712522</v>
      </c>
      <c r="AQ87" s="295">
        <v>4799.5875489824575</v>
      </c>
      <c r="AR87" s="295">
        <v>4368.4562621814966</v>
      </c>
      <c r="AS87" s="295">
        <v>4659.0307155392256</v>
      </c>
      <c r="AT87" s="295">
        <v>5454.9104771251377</v>
      </c>
      <c r="AU87" s="295">
        <v>7040.8531978690608</v>
      </c>
      <c r="AV87" s="295">
        <v>9071.5315502375233</v>
      </c>
      <c r="AW87" s="295">
        <v>10664.556602420924</v>
      </c>
      <c r="AX87" s="295">
        <v>11704.10624735608</v>
      </c>
      <c r="AY87" s="295">
        <v>12313.851707790454</v>
      </c>
      <c r="AZ87" s="295">
        <v>12494.128933432114</v>
      </c>
      <c r="BA87" s="295">
        <v>12141.955247887441</v>
      </c>
      <c r="BB87" s="295">
        <v>11661.892435258424</v>
      </c>
      <c r="BC87" s="295">
        <v>11374.739243041777</v>
      </c>
      <c r="BD87" s="295">
        <v>10994.326268942406</v>
      </c>
      <c r="BE87" s="295">
        <v>11108.666155399025</v>
      </c>
      <c r="BF87" s="295">
        <v>11968.567612747844</v>
      </c>
      <c r="BG87" s="295">
        <v>11797.436678594599</v>
      </c>
      <c r="BH87" s="295">
        <v>12487.617511416416</v>
      </c>
      <c r="BI87" s="295">
        <v>13233.830839967159</v>
      </c>
      <c r="BJ87" s="295">
        <v>13713.359173599827</v>
      </c>
      <c r="BK87" s="295">
        <v>14445.581074054267</v>
      </c>
      <c r="BL87" s="295">
        <v>15094.195580333209</v>
      </c>
      <c r="BM87" s="295">
        <v>18221.80365506453</v>
      </c>
      <c r="BN87" s="295">
        <v>19467.854826452469</v>
      </c>
      <c r="BO87" s="295">
        <v>20540.804710751523</v>
      </c>
      <c r="BP87" s="295">
        <v>21214.488902609446</v>
      </c>
      <c r="BQ87" s="295">
        <v>21021.422208103872</v>
      </c>
      <c r="BR87" s="295">
        <v>20868.157846977952</v>
      </c>
      <c r="BS87" s="295">
        <v>20673.254243339532</v>
      </c>
      <c r="BT87" s="295">
        <v>19485.142050623694</v>
      </c>
      <c r="BU87" s="295">
        <v>18142.841293854264</v>
      </c>
      <c r="BV87" s="295"/>
      <c r="BW87" s="295"/>
      <c r="BX87" s="295"/>
      <c r="BY87" s="295"/>
      <c r="BZ87" s="295"/>
      <c r="CA87" s="295"/>
      <c r="CB87" s="295"/>
      <c r="CC87" s="296"/>
    </row>
    <row r="88" spans="1:81" s="49" customFormat="1" ht="26.25" customHeight="1" x14ac:dyDescent="0.4">
      <c r="A88" s="60"/>
      <c r="B88" s="60" t="s">
        <v>571</v>
      </c>
      <c r="D88" s="361"/>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296"/>
    </row>
    <row r="89" spans="1:81" s="49" customFormat="1" x14ac:dyDescent="0.4">
      <c r="B89" s="59" t="s">
        <v>605</v>
      </c>
      <c r="D89" s="361">
        <v>0</v>
      </c>
      <c r="E89" s="295">
        <v>0</v>
      </c>
      <c r="F89" s="295">
        <v>0</v>
      </c>
      <c r="G89" s="295">
        <v>0</v>
      </c>
      <c r="H89" s="295">
        <v>0</v>
      </c>
      <c r="I89" s="295">
        <v>0</v>
      </c>
      <c r="J89" s="295">
        <v>0</v>
      </c>
      <c r="K89" s="295">
        <v>0</v>
      </c>
      <c r="L89" s="295">
        <v>0</v>
      </c>
      <c r="M89" s="295">
        <v>0</v>
      </c>
      <c r="N89" s="295">
        <v>0</v>
      </c>
      <c r="O89" s="295">
        <v>0</v>
      </c>
      <c r="P89" s="295">
        <v>0</v>
      </c>
      <c r="Q89" s="295">
        <v>0</v>
      </c>
      <c r="R89" s="295">
        <v>0</v>
      </c>
      <c r="S89" s="295">
        <v>0</v>
      </c>
      <c r="T89" s="295">
        <v>0</v>
      </c>
      <c r="U89" s="295">
        <v>0</v>
      </c>
      <c r="V89" s="295">
        <v>0</v>
      </c>
      <c r="W89" s="295">
        <v>0</v>
      </c>
      <c r="X89" s="295">
        <v>0</v>
      </c>
      <c r="Y89" s="295">
        <v>0</v>
      </c>
      <c r="Z89" s="295">
        <v>0</v>
      </c>
      <c r="AA89" s="295">
        <v>0</v>
      </c>
      <c r="AB89" s="295">
        <v>0</v>
      </c>
      <c r="AC89" s="295">
        <v>0</v>
      </c>
      <c r="AD89" s="295">
        <v>0</v>
      </c>
      <c r="AE89" s="295">
        <v>0</v>
      </c>
      <c r="AF89" s="295">
        <v>0</v>
      </c>
      <c r="AG89" s="295">
        <v>0</v>
      </c>
      <c r="AH89" s="295">
        <v>0</v>
      </c>
      <c r="AI89" s="295">
        <v>0</v>
      </c>
      <c r="AJ89" s="295">
        <v>0</v>
      </c>
      <c r="AK89" s="295">
        <v>0</v>
      </c>
      <c r="AL89" s="295">
        <v>0</v>
      </c>
      <c r="AM89" s="295">
        <v>0</v>
      </c>
      <c r="AN89" s="295">
        <v>0</v>
      </c>
      <c r="AO89" s="295">
        <v>0</v>
      </c>
      <c r="AP89" s="295">
        <v>0</v>
      </c>
      <c r="AQ89" s="295">
        <v>0</v>
      </c>
      <c r="AR89" s="295">
        <v>0</v>
      </c>
      <c r="AS89" s="295">
        <v>0</v>
      </c>
      <c r="AT89" s="295">
        <v>0</v>
      </c>
      <c r="AU89" s="295">
        <v>7337.9211947726435</v>
      </c>
      <c r="AV89" s="295">
        <v>8277.2046252160908</v>
      </c>
      <c r="AW89" s="295">
        <v>8896.091585787286</v>
      </c>
      <c r="AX89" s="295">
        <v>9131.378292131807</v>
      </c>
      <c r="AY89" s="295">
        <v>9210.1512685373746</v>
      </c>
      <c r="AZ89" s="295">
        <v>9122.5271437861811</v>
      </c>
      <c r="BA89" s="295">
        <v>9034.6469985764215</v>
      </c>
      <c r="BB89" s="295">
        <v>8738.581651508086</v>
      </c>
      <c r="BC89" s="295">
        <v>8602.8337525064017</v>
      </c>
      <c r="BD89" s="295">
        <v>8312.0976336807526</v>
      </c>
      <c r="BE89" s="295">
        <v>8230.0715144553396</v>
      </c>
      <c r="BF89" s="295">
        <v>8237.5860669595968</v>
      </c>
      <c r="BG89" s="295">
        <v>7500.7209939202421</v>
      </c>
      <c r="BH89" s="295">
        <v>7542.905970082832</v>
      </c>
      <c r="BI89" s="295">
        <v>7437.2256273174289</v>
      </c>
      <c r="BJ89" s="295">
        <v>7379.1523741933343</v>
      </c>
      <c r="BK89" s="295">
        <v>7289.3240770928323</v>
      </c>
      <c r="BL89" s="295">
        <v>6985.312282560134</v>
      </c>
      <c r="BM89" s="295">
        <v>7005.5114389998353</v>
      </c>
      <c r="BN89" s="295">
        <v>6798.8565249130888</v>
      </c>
      <c r="BO89" s="295">
        <v>6910.6680518267967</v>
      </c>
      <c r="BP89" s="295">
        <v>7136.6603210880576</v>
      </c>
      <c r="BQ89" s="295">
        <v>7095.6651552106105</v>
      </c>
      <c r="BR89" s="295">
        <v>7054.8730273206575</v>
      </c>
      <c r="BS89" s="295">
        <v>6968.3090542395912</v>
      </c>
      <c r="BT89" s="295">
        <v>6605.9311358392206</v>
      </c>
      <c r="BU89" s="295">
        <v>6138.3855074959856</v>
      </c>
      <c r="BV89" s="295">
        <v>5663.2159111100536</v>
      </c>
      <c r="BW89" s="295">
        <v>5111.9291215217254</v>
      </c>
      <c r="BX89" s="295">
        <v>4669.1531190679852</v>
      </c>
      <c r="BY89" s="295">
        <v>4703.6886744633366</v>
      </c>
      <c r="BZ89" s="295">
        <v>4665.5270145207887</v>
      </c>
      <c r="CA89" s="295">
        <v>4478.8409931078568</v>
      </c>
      <c r="CB89" s="295">
        <v>4230.4919014908692</v>
      </c>
      <c r="CC89" s="296">
        <v>3858.1101924600102</v>
      </c>
    </row>
    <row r="90" spans="1:81" s="49" customFormat="1" x14ac:dyDescent="0.4">
      <c r="B90" s="155" t="s">
        <v>572</v>
      </c>
      <c r="D90" s="361" t="s">
        <v>439</v>
      </c>
      <c r="E90" s="295" t="s">
        <v>439</v>
      </c>
      <c r="F90" s="295" t="s">
        <v>439</v>
      </c>
      <c r="G90" s="295" t="s">
        <v>439</v>
      </c>
      <c r="H90" s="295" t="s">
        <v>439</v>
      </c>
      <c r="I90" s="295" t="s">
        <v>439</v>
      </c>
      <c r="J90" s="295" t="s">
        <v>439</v>
      </c>
      <c r="K90" s="295" t="s">
        <v>439</v>
      </c>
      <c r="L90" s="295" t="s">
        <v>439</v>
      </c>
      <c r="M90" s="295" t="s">
        <v>439</v>
      </c>
      <c r="N90" s="295" t="s">
        <v>439</v>
      </c>
      <c r="O90" s="295" t="s">
        <v>439</v>
      </c>
      <c r="P90" s="295" t="s">
        <v>439</v>
      </c>
      <c r="Q90" s="295" t="s">
        <v>439</v>
      </c>
      <c r="R90" s="295" t="s">
        <v>439</v>
      </c>
      <c r="S90" s="295" t="s">
        <v>439</v>
      </c>
      <c r="T90" s="295" t="s">
        <v>439</v>
      </c>
      <c r="U90" s="295" t="s">
        <v>439</v>
      </c>
      <c r="V90" s="295" t="s">
        <v>439</v>
      </c>
      <c r="W90" s="295" t="s">
        <v>439</v>
      </c>
      <c r="X90" s="295" t="s">
        <v>439</v>
      </c>
      <c r="Y90" s="295" t="s">
        <v>439</v>
      </c>
      <c r="Z90" s="295" t="s">
        <v>439</v>
      </c>
      <c r="AA90" s="295" t="s">
        <v>439</v>
      </c>
      <c r="AB90" s="295" t="s">
        <v>439</v>
      </c>
      <c r="AC90" s="295" t="s">
        <v>439</v>
      </c>
      <c r="AD90" s="295" t="s">
        <v>439</v>
      </c>
      <c r="AE90" s="295" t="s">
        <v>439</v>
      </c>
      <c r="AF90" s="295" t="s">
        <v>439</v>
      </c>
      <c r="AG90" s="295" t="s">
        <v>439</v>
      </c>
      <c r="AH90" s="295" t="s">
        <v>439</v>
      </c>
      <c r="AI90" s="295" t="s">
        <v>439</v>
      </c>
      <c r="AJ90" s="295" t="s">
        <v>439</v>
      </c>
      <c r="AK90" s="295" t="s">
        <v>439</v>
      </c>
      <c r="AL90" s="295" t="s">
        <v>439</v>
      </c>
      <c r="AM90" s="295" t="s">
        <v>439</v>
      </c>
      <c r="AN90" s="295" t="s">
        <v>439</v>
      </c>
      <c r="AO90" s="295" t="s">
        <v>439</v>
      </c>
      <c r="AP90" s="295" t="s">
        <v>439</v>
      </c>
      <c r="AQ90" s="295" t="s">
        <v>439</v>
      </c>
      <c r="AR90" s="295" t="s">
        <v>439</v>
      </c>
      <c r="AS90" s="295" t="s">
        <v>439</v>
      </c>
      <c r="AT90" s="295" t="s">
        <v>439</v>
      </c>
      <c r="AU90" s="295">
        <v>6020.1453396364141</v>
      </c>
      <c r="AV90" s="295">
        <v>6847.0770323009247</v>
      </c>
      <c r="AW90" s="295">
        <v>7398.2298343784496</v>
      </c>
      <c r="AX90" s="295">
        <v>7606.2095569505127</v>
      </c>
      <c r="AY90" s="295">
        <v>7696.2945427245822</v>
      </c>
      <c r="AZ90" s="295">
        <v>7590.5929457145312</v>
      </c>
      <c r="BA90" s="295">
        <v>7454.2252345618317</v>
      </c>
      <c r="BB90" s="295">
        <v>7178.9084003804255</v>
      </c>
      <c r="BC90" s="295">
        <v>7043.006208973211</v>
      </c>
      <c r="BD90" s="295">
        <v>6777.2943942937027</v>
      </c>
      <c r="BE90" s="295">
        <v>6692.8092020714594</v>
      </c>
      <c r="BF90" s="295">
        <v>6673.142968885857</v>
      </c>
      <c r="BG90" s="295">
        <v>6289.5137688795767</v>
      </c>
      <c r="BH90" s="295">
        <v>6338.6629357929851</v>
      </c>
      <c r="BI90" s="295">
        <v>6244.5998536308171</v>
      </c>
      <c r="BJ90" s="295">
        <v>6190.31978921871</v>
      </c>
      <c r="BK90" s="295">
        <v>6123.108482984956</v>
      </c>
      <c r="BL90" s="295">
        <v>5868.8689264916102</v>
      </c>
      <c r="BM90" s="295">
        <v>5871.1354475561684</v>
      </c>
      <c r="BN90" s="295">
        <v>5671.3461893353069</v>
      </c>
      <c r="BO90" s="295">
        <v>5802.1815508691407</v>
      </c>
      <c r="BP90" s="295">
        <v>6020.7540474792531</v>
      </c>
      <c r="BQ90" s="295">
        <v>6019.5137728312839</v>
      </c>
      <c r="BR90" s="295">
        <v>5989.3154438514321</v>
      </c>
      <c r="BS90" s="295">
        <v>5902.8192185168882</v>
      </c>
      <c r="BT90" s="295">
        <v>5572.4427539117933</v>
      </c>
      <c r="BU90" s="295">
        <v>5149.1923573314689</v>
      </c>
      <c r="BV90" s="295">
        <v>4729.1675337275738</v>
      </c>
      <c r="BW90" s="295">
        <v>3087.6253925027513</v>
      </c>
      <c r="BX90" s="295">
        <v>2814.5769458255204</v>
      </c>
      <c r="BY90" s="295">
        <v>2832.3808350921049</v>
      </c>
      <c r="BZ90" s="295">
        <v>2819.0260784006146</v>
      </c>
      <c r="CA90" s="295">
        <v>2715.767228250495</v>
      </c>
      <c r="CB90" s="295">
        <v>2568.7636829873536</v>
      </c>
      <c r="CC90" s="296">
        <v>2323.4743170416841</v>
      </c>
    </row>
    <row r="91" spans="1:81" s="49" customFormat="1" x14ac:dyDescent="0.4">
      <c r="B91" s="155" t="s">
        <v>573</v>
      </c>
      <c r="D91" s="361" t="s">
        <v>439</v>
      </c>
      <c r="E91" s="295" t="s">
        <v>439</v>
      </c>
      <c r="F91" s="295" t="s">
        <v>439</v>
      </c>
      <c r="G91" s="295" t="s">
        <v>439</v>
      </c>
      <c r="H91" s="295" t="s">
        <v>439</v>
      </c>
      <c r="I91" s="295" t="s">
        <v>439</v>
      </c>
      <c r="J91" s="295" t="s">
        <v>439</v>
      </c>
      <c r="K91" s="295" t="s">
        <v>439</v>
      </c>
      <c r="L91" s="295" t="s">
        <v>439</v>
      </c>
      <c r="M91" s="295" t="s">
        <v>439</v>
      </c>
      <c r="N91" s="295" t="s">
        <v>439</v>
      </c>
      <c r="O91" s="295" t="s">
        <v>439</v>
      </c>
      <c r="P91" s="295" t="s">
        <v>439</v>
      </c>
      <c r="Q91" s="295" t="s">
        <v>439</v>
      </c>
      <c r="R91" s="295" t="s">
        <v>439</v>
      </c>
      <c r="S91" s="295" t="s">
        <v>439</v>
      </c>
      <c r="T91" s="295" t="s">
        <v>439</v>
      </c>
      <c r="U91" s="295" t="s">
        <v>439</v>
      </c>
      <c r="V91" s="295" t="s">
        <v>439</v>
      </c>
      <c r="W91" s="295" t="s">
        <v>439</v>
      </c>
      <c r="X91" s="295" t="s">
        <v>439</v>
      </c>
      <c r="Y91" s="295" t="s">
        <v>439</v>
      </c>
      <c r="Z91" s="295" t="s">
        <v>439</v>
      </c>
      <c r="AA91" s="295" t="s">
        <v>439</v>
      </c>
      <c r="AB91" s="295" t="s">
        <v>439</v>
      </c>
      <c r="AC91" s="295" t="s">
        <v>439</v>
      </c>
      <c r="AD91" s="295" t="s">
        <v>439</v>
      </c>
      <c r="AE91" s="295" t="s">
        <v>439</v>
      </c>
      <c r="AF91" s="295" t="s">
        <v>439</v>
      </c>
      <c r="AG91" s="295" t="s">
        <v>439</v>
      </c>
      <c r="AH91" s="295" t="s">
        <v>439</v>
      </c>
      <c r="AI91" s="295" t="s">
        <v>439</v>
      </c>
      <c r="AJ91" s="295" t="s">
        <v>439</v>
      </c>
      <c r="AK91" s="295" t="s">
        <v>439</v>
      </c>
      <c r="AL91" s="295" t="s">
        <v>439</v>
      </c>
      <c r="AM91" s="295" t="s">
        <v>439</v>
      </c>
      <c r="AN91" s="295" t="s">
        <v>439</v>
      </c>
      <c r="AO91" s="295" t="s">
        <v>439</v>
      </c>
      <c r="AP91" s="295" t="s">
        <v>439</v>
      </c>
      <c r="AQ91" s="295" t="s">
        <v>439</v>
      </c>
      <c r="AR91" s="295" t="s">
        <v>439</v>
      </c>
      <c r="AS91" s="295" t="s">
        <v>439</v>
      </c>
      <c r="AT91" s="295" t="s">
        <v>439</v>
      </c>
      <c r="AU91" s="295">
        <v>341.39693001571499</v>
      </c>
      <c r="AV91" s="295">
        <v>391.13014636848447</v>
      </c>
      <c r="AW91" s="295">
        <v>413.0788300114325</v>
      </c>
      <c r="AX91" s="295">
        <v>436.10022580338608</v>
      </c>
      <c r="AY91" s="295">
        <v>443.50989945800319</v>
      </c>
      <c r="AZ91" s="295">
        <v>442.66521913471155</v>
      </c>
      <c r="BA91" s="295">
        <v>440.11095463917127</v>
      </c>
      <c r="BB91" s="295">
        <v>430.54980207558299</v>
      </c>
      <c r="BC91" s="295">
        <v>431.28257143501492</v>
      </c>
      <c r="BD91" s="295">
        <v>426.90235130896883</v>
      </c>
      <c r="BE91" s="295">
        <v>425.92040747111929</v>
      </c>
      <c r="BF91" s="295">
        <v>432.61912874413878</v>
      </c>
      <c r="BG91" s="295">
        <v>407.12007497724659</v>
      </c>
      <c r="BH91" s="295">
        <v>397.2289774076151</v>
      </c>
      <c r="BI91" s="295">
        <v>397.98663258913365</v>
      </c>
      <c r="BJ91" s="295">
        <v>397.79906583137279</v>
      </c>
      <c r="BK91" s="295">
        <v>399.05178795967419</v>
      </c>
      <c r="BL91" s="295">
        <v>345.69089132730755</v>
      </c>
      <c r="BM91" s="295">
        <v>321.01272498137223</v>
      </c>
      <c r="BN91" s="295">
        <v>292.63774311875892</v>
      </c>
      <c r="BO91" s="295">
        <v>273.8137434181229</v>
      </c>
      <c r="BP91" s="295">
        <v>278.61552761838652</v>
      </c>
      <c r="BQ91" s="295">
        <v>274.87681702239774</v>
      </c>
      <c r="BR91" s="295">
        <v>271.10633787110538</v>
      </c>
      <c r="BS91" s="295">
        <v>274.92816369832246</v>
      </c>
      <c r="BT91" s="295">
        <v>271.91857457222039</v>
      </c>
      <c r="BU91" s="295">
        <v>268.82668076755442</v>
      </c>
      <c r="BV91" s="295">
        <v>259.53443365868827</v>
      </c>
      <c r="BW91" s="295">
        <v>79.794105597900824</v>
      </c>
      <c r="BX91" s="295">
        <v>69.750509725366186</v>
      </c>
      <c r="BY91" s="295">
        <v>69.227464039908511</v>
      </c>
      <c r="BZ91" s="295">
        <v>66.200141350893873</v>
      </c>
      <c r="CA91" s="295">
        <v>62.22589957856048</v>
      </c>
      <c r="CB91" s="295">
        <v>56.805830114521903</v>
      </c>
      <c r="CC91" s="296">
        <v>48.278307312457265</v>
      </c>
    </row>
    <row r="92" spans="1:81" s="49" customFormat="1" x14ac:dyDescent="0.4">
      <c r="B92" s="155" t="s">
        <v>574</v>
      </c>
      <c r="D92" s="361" t="s">
        <v>439</v>
      </c>
      <c r="E92" s="295" t="s">
        <v>439</v>
      </c>
      <c r="F92" s="295" t="s">
        <v>439</v>
      </c>
      <c r="G92" s="295" t="s">
        <v>439</v>
      </c>
      <c r="H92" s="295" t="s">
        <v>439</v>
      </c>
      <c r="I92" s="295" t="s">
        <v>439</v>
      </c>
      <c r="J92" s="295" t="s">
        <v>439</v>
      </c>
      <c r="K92" s="295" t="s">
        <v>439</v>
      </c>
      <c r="L92" s="295" t="s">
        <v>439</v>
      </c>
      <c r="M92" s="295" t="s">
        <v>439</v>
      </c>
      <c r="N92" s="295" t="s">
        <v>439</v>
      </c>
      <c r="O92" s="295" t="s">
        <v>439</v>
      </c>
      <c r="P92" s="295" t="s">
        <v>439</v>
      </c>
      <c r="Q92" s="295" t="s">
        <v>439</v>
      </c>
      <c r="R92" s="295" t="s">
        <v>439</v>
      </c>
      <c r="S92" s="295" t="s">
        <v>439</v>
      </c>
      <c r="T92" s="295" t="s">
        <v>439</v>
      </c>
      <c r="U92" s="295" t="s">
        <v>439</v>
      </c>
      <c r="V92" s="295" t="s">
        <v>439</v>
      </c>
      <c r="W92" s="295" t="s">
        <v>439</v>
      </c>
      <c r="X92" s="295" t="s">
        <v>439</v>
      </c>
      <c r="Y92" s="295" t="s">
        <v>439</v>
      </c>
      <c r="Z92" s="295" t="s">
        <v>439</v>
      </c>
      <c r="AA92" s="295" t="s">
        <v>439</v>
      </c>
      <c r="AB92" s="295" t="s">
        <v>439</v>
      </c>
      <c r="AC92" s="295" t="s">
        <v>439</v>
      </c>
      <c r="AD92" s="295" t="s">
        <v>439</v>
      </c>
      <c r="AE92" s="295" t="s">
        <v>439</v>
      </c>
      <c r="AF92" s="295" t="s">
        <v>439</v>
      </c>
      <c r="AG92" s="295" t="s">
        <v>439</v>
      </c>
      <c r="AH92" s="295" t="s">
        <v>439</v>
      </c>
      <c r="AI92" s="295" t="s">
        <v>439</v>
      </c>
      <c r="AJ92" s="295" t="s">
        <v>439</v>
      </c>
      <c r="AK92" s="295" t="s">
        <v>439</v>
      </c>
      <c r="AL92" s="295" t="s">
        <v>439</v>
      </c>
      <c r="AM92" s="295" t="s">
        <v>439</v>
      </c>
      <c r="AN92" s="295" t="s">
        <v>439</v>
      </c>
      <c r="AO92" s="295" t="s">
        <v>439</v>
      </c>
      <c r="AP92" s="295" t="s">
        <v>439</v>
      </c>
      <c r="AQ92" s="295" t="s">
        <v>439</v>
      </c>
      <c r="AR92" s="295" t="s">
        <v>439</v>
      </c>
      <c r="AS92" s="295" t="s">
        <v>439</v>
      </c>
      <c r="AT92" s="295" t="s">
        <v>439</v>
      </c>
      <c r="AU92" s="295">
        <v>976.37892512051531</v>
      </c>
      <c r="AV92" s="295">
        <v>1038.9974465466817</v>
      </c>
      <c r="AW92" s="295">
        <v>1084.7829213974053</v>
      </c>
      <c r="AX92" s="295">
        <v>1089.0685093779084</v>
      </c>
      <c r="AY92" s="295">
        <v>1070.3468263547902</v>
      </c>
      <c r="AZ92" s="295">
        <v>1089.2689789369379</v>
      </c>
      <c r="BA92" s="295">
        <v>1140.3108093754181</v>
      </c>
      <c r="BB92" s="295">
        <v>1129.1234490520774</v>
      </c>
      <c r="BC92" s="295">
        <v>1128.5449720981744</v>
      </c>
      <c r="BD92" s="295">
        <v>1107.9008880780814</v>
      </c>
      <c r="BE92" s="295">
        <v>1111.3419049127606</v>
      </c>
      <c r="BF92" s="295">
        <v>1131.8239693296002</v>
      </c>
      <c r="BG92" s="295">
        <v>804.08715006341845</v>
      </c>
      <c r="BH92" s="295">
        <v>807.01405688223269</v>
      </c>
      <c r="BI92" s="295">
        <v>794.63914109747884</v>
      </c>
      <c r="BJ92" s="295">
        <v>791.0335191432514</v>
      </c>
      <c r="BK92" s="295">
        <v>767.16380614820162</v>
      </c>
      <c r="BL92" s="295">
        <v>770.75246474121661</v>
      </c>
      <c r="BM92" s="295">
        <v>813.36326646229452</v>
      </c>
      <c r="BN92" s="295">
        <v>834.87259245902169</v>
      </c>
      <c r="BO92" s="295">
        <v>834.67275753953322</v>
      </c>
      <c r="BP92" s="295">
        <v>837.29074599041792</v>
      </c>
      <c r="BQ92" s="295">
        <v>801.27456535692863</v>
      </c>
      <c r="BR92" s="295">
        <v>794.45124559812007</v>
      </c>
      <c r="BS92" s="295">
        <v>790.56167202438019</v>
      </c>
      <c r="BT92" s="295">
        <v>761.56980735520779</v>
      </c>
      <c r="BU92" s="295">
        <v>720.3664693969622</v>
      </c>
      <c r="BV92" s="295">
        <v>674.51394372379207</v>
      </c>
      <c r="BW92" s="295">
        <v>1944.5096234210728</v>
      </c>
      <c r="BX92" s="295">
        <v>1784.8256635170987</v>
      </c>
      <c r="BY92" s="295">
        <v>1802.080375331323</v>
      </c>
      <c r="BZ92" s="295">
        <v>1780.3007947692813</v>
      </c>
      <c r="CA92" s="295">
        <v>1700.8478652788019</v>
      </c>
      <c r="CB92" s="295">
        <v>1604.9223883889933</v>
      </c>
      <c r="CC92" s="296">
        <v>1486.3575681058692</v>
      </c>
    </row>
    <row r="93" spans="1:81" s="49" customFormat="1" ht="26.25" customHeight="1" x14ac:dyDescent="0.4">
      <c r="B93" s="59" t="s">
        <v>601</v>
      </c>
      <c r="D93" s="361">
        <v>0</v>
      </c>
      <c r="E93" s="295">
        <v>0</v>
      </c>
      <c r="F93" s="295">
        <v>0</v>
      </c>
      <c r="G93" s="295">
        <v>0</v>
      </c>
      <c r="H93" s="295">
        <v>0</v>
      </c>
      <c r="I93" s="295">
        <v>0</v>
      </c>
      <c r="J93" s="295">
        <v>0</v>
      </c>
      <c r="K93" s="295">
        <v>0</v>
      </c>
      <c r="L93" s="295">
        <v>0</v>
      </c>
      <c r="M93" s="295">
        <v>0</v>
      </c>
      <c r="N93" s="295">
        <v>0</v>
      </c>
      <c r="O93" s="295">
        <v>0</v>
      </c>
      <c r="P93" s="295">
        <v>0</v>
      </c>
      <c r="Q93" s="295">
        <v>0</v>
      </c>
      <c r="R93" s="295">
        <v>0</v>
      </c>
      <c r="S93" s="295">
        <v>0</v>
      </c>
      <c r="T93" s="295">
        <v>0</v>
      </c>
      <c r="U93" s="295">
        <v>0</v>
      </c>
      <c r="V93" s="295">
        <v>0</v>
      </c>
      <c r="W93" s="295">
        <v>0</v>
      </c>
      <c r="X93" s="295">
        <v>0</v>
      </c>
      <c r="Y93" s="295">
        <v>0</v>
      </c>
      <c r="Z93" s="295">
        <v>0</v>
      </c>
      <c r="AA93" s="295">
        <v>0</v>
      </c>
      <c r="AB93" s="295">
        <v>0</v>
      </c>
      <c r="AC93" s="295">
        <v>0</v>
      </c>
      <c r="AD93" s="295">
        <v>0</v>
      </c>
      <c r="AE93" s="295">
        <v>0</v>
      </c>
      <c r="AF93" s="295">
        <v>0</v>
      </c>
      <c r="AG93" s="295">
        <v>0</v>
      </c>
      <c r="AH93" s="295">
        <v>0</v>
      </c>
      <c r="AI93" s="295">
        <v>0</v>
      </c>
      <c r="AJ93" s="295">
        <v>0</v>
      </c>
      <c r="AK93" s="295">
        <v>0</v>
      </c>
      <c r="AL93" s="295">
        <v>0</v>
      </c>
      <c r="AM93" s="295">
        <v>0</v>
      </c>
      <c r="AN93" s="295">
        <v>0</v>
      </c>
      <c r="AO93" s="295">
        <v>0</v>
      </c>
      <c r="AP93" s="295">
        <v>0</v>
      </c>
      <c r="AQ93" s="295">
        <v>0</v>
      </c>
      <c r="AR93" s="295">
        <v>0</v>
      </c>
      <c r="AS93" s="295">
        <v>0</v>
      </c>
      <c r="AT93" s="295">
        <v>0</v>
      </c>
      <c r="AU93" s="295">
        <v>4488.7995626010998</v>
      </c>
      <c r="AV93" s="295">
        <v>5884.2337416278233</v>
      </c>
      <c r="AW93" s="295">
        <v>7410.5066647038111</v>
      </c>
      <c r="AX93" s="295">
        <v>8515.0887512154295</v>
      </c>
      <c r="AY93" s="295">
        <v>9235.078106447163</v>
      </c>
      <c r="AZ93" s="295">
        <v>9517.1125359916823</v>
      </c>
      <c r="BA93" s="295">
        <v>9332.4745947936535</v>
      </c>
      <c r="BB93" s="295">
        <v>9150.7071125773946</v>
      </c>
      <c r="BC93" s="295">
        <v>9205.8979348175362</v>
      </c>
      <c r="BD93" s="295">
        <v>9333.0850743139599</v>
      </c>
      <c r="BE93" s="295">
        <v>9825.1101347730091</v>
      </c>
      <c r="BF93" s="295">
        <v>11019.956684837935</v>
      </c>
      <c r="BG93" s="295">
        <v>10920.787008439498</v>
      </c>
      <c r="BH93" s="295">
        <v>11542.307643129228</v>
      </c>
      <c r="BI93" s="295">
        <v>12246.484555511688</v>
      </c>
      <c r="BJ93" s="295">
        <v>13014.911038582055</v>
      </c>
      <c r="BK93" s="295">
        <v>13736.845439981251</v>
      </c>
      <c r="BL93" s="295">
        <v>15271.056878456271</v>
      </c>
      <c r="BM93" s="295">
        <v>18596.877354521315</v>
      </c>
      <c r="BN93" s="295">
        <v>20151.476368381173</v>
      </c>
      <c r="BO93" s="295">
        <v>21363.445776202283</v>
      </c>
      <c r="BP93" s="295">
        <v>21881.437371422002</v>
      </c>
      <c r="BQ93" s="295">
        <v>21730.554737334754</v>
      </c>
      <c r="BR93" s="295">
        <v>21551.921496655403</v>
      </c>
      <c r="BS93" s="295">
        <v>21321.941157272282</v>
      </c>
      <c r="BT93" s="295">
        <v>20086.554265588125</v>
      </c>
      <c r="BU93" s="295">
        <v>18817.241647538798</v>
      </c>
      <c r="BV93" s="295">
        <v>17010.748670231733</v>
      </c>
      <c r="BW93" s="295">
        <v>14495.612225242176</v>
      </c>
      <c r="BX93" s="295">
        <v>12939.544911061937</v>
      </c>
      <c r="BY93" s="295">
        <v>11759.871133319446</v>
      </c>
      <c r="BZ93" s="295">
        <v>10481.567787543143</v>
      </c>
      <c r="CA93" s="295">
        <v>9121.9506815131153</v>
      </c>
      <c r="CB93" s="295">
        <v>7807.8872319907023</v>
      </c>
      <c r="CC93" s="296">
        <v>6659.9512978372795</v>
      </c>
    </row>
    <row r="94" spans="1:81" s="49" customFormat="1" x14ac:dyDescent="0.4">
      <c r="B94" s="155" t="s">
        <v>572</v>
      </c>
      <c r="D94" s="361" t="s">
        <v>439</v>
      </c>
      <c r="E94" s="295" t="s">
        <v>439</v>
      </c>
      <c r="F94" s="295" t="s">
        <v>439</v>
      </c>
      <c r="G94" s="295" t="s">
        <v>439</v>
      </c>
      <c r="H94" s="295" t="s">
        <v>439</v>
      </c>
      <c r="I94" s="295" t="s">
        <v>439</v>
      </c>
      <c r="J94" s="295" t="s">
        <v>439</v>
      </c>
      <c r="K94" s="295" t="s">
        <v>439</v>
      </c>
      <c r="L94" s="295" t="s">
        <v>439</v>
      </c>
      <c r="M94" s="295" t="s">
        <v>439</v>
      </c>
      <c r="N94" s="295" t="s">
        <v>439</v>
      </c>
      <c r="O94" s="295" t="s">
        <v>439</v>
      </c>
      <c r="P94" s="295" t="s">
        <v>439</v>
      </c>
      <c r="Q94" s="295" t="s">
        <v>439</v>
      </c>
      <c r="R94" s="295" t="s">
        <v>439</v>
      </c>
      <c r="S94" s="295" t="s">
        <v>439</v>
      </c>
      <c r="T94" s="295" t="s">
        <v>439</v>
      </c>
      <c r="U94" s="295" t="s">
        <v>439</v>
      </c>
      <c r="V94" s="295" t="s">
        <v>439</v>
      </c>
      <c r="W94" s="295" t="s">
        <v>439</v>
      </c>
      <c r="X94" s="295" t="s">
        <v>439</v>
      </c>
      <c r="Y94" s="295" t="s">
        <v>439</v>
      </c>
      <c r="Z94" s="295" t="s">
        <v>439</v>
      </c>
      <c r="AA94" s="295" t="s">
        <v>439</v>
      </c>
      <c r="AB94" s="295" t="s">
        <v>439</v>
      </c>
      <c r="AC94" s="295" t="s">
        <v>439</v>
      </c>
      <c r="AD94" s="295" t="s">
        <v>439</v>
      </c>
      <c r="AE94" s="295" t="s">
        <v>439</v>
      </c>
      <c r="AF94" s="295" t="s">
        <v>439</v>
      </c>
      <c r="AG94" s="295" t="s">
        <v>439</v>
      </c>
      <c r="AH94" s="295" t="s">
        <v>439</v>
      </c>
      <c r="AI94" s="295" t="s">
        <v>439</v>
      </c>
      <c r="AJ94" s="295" t="s">
        <v>439</v>
      </c>
      <c r="AK94" s="295" t="s">
        <v>439</v>
      </c>
      <c r="AL94" s="295" t="s">
        <v>439</v>
      </c>
      <c r="AM94" s="295" t="s">
        <v>439</v>
      </c>
      <c r="AN94" s="295" t="s">
        <v>439</v>
      </c>
      <c r="AO94" s="295" t="s">
        <v>439</v>
      </c>
      <c r="AP94" s="295" t="s">
        <v>439</v>
      </c>
      <c r="AQ94" s="295" t="s">
        <v>439</v>
      </c>
      <c r="AR94" s="295" t="s">
        <v>439</v>
      </c>
      <c r="AS94" s="295" t="s">
        <v>439</v>
      </c>
      <c r="AT94" s="295" t="s">
        <v>439</v>
      </c>
      <c r="AU94" s="295">
        <v>4030.7810718712035</v>
      </c>
      <c r="AV94" s="295">
        <v>5318.5119081419371</v>
      </c>
      <c r="AW94" s="295">
        <v>6738.7878959345471</v>
      </c>
      <c r="AX94" s="295">
        <v>7740.6592111557939</v>
      </c>
      <c r="AY94" s="295">
        <v>8389.104536174229</v>
      </c>
      <c r="AZ94" s="295">
        <v>8636.0434590910208</v>
      </c>
      <c r="BA94" s="295">
        <v>8422.99421911434</v>
      </c>
      <c r="BB94" s="295">
        <v>8222.3115995032458</v>
      </c>
      <c r="BC94" s="295">
        <v>8253.6154469573139</v>
      </c>
      <c r="BD94" s="295">
        <v>8356.6800110397689</v>
      </c>
      <c r="BE94" s="295">
        <v>8794.1418945607038</v>
      </c>
      <c r="BF94" s="295">
        <v>9816.0185383827193</v>
      </c>
      <c r="BG94" s="295">
        <v>9602.7268890705091</v>
      </c>
      <c r="BH94" s="295">
        <v>10211.847436210395</v>
      </c>
      <c r="BI94" s="295">
        <v>10899.938176041729</v>
      </c>
      <c r="BJ94" s="295">
        <v>11630.051084917794</v>
      </c>
      <c r="BK94" s="295">
        <v>12294.403971952283</v>
      </c>
      <c r="BL94" s="295">
        <v>13649.739374256553</v>
      </c>
      <c r="BM94" s="295">
        <v>16670.468291420006</v>
      </c>
      <c r="BN94" s="295">
        <v>18067.334374748731</v>
      </c>
      <c r="BO94" s="295">
        <v>19147.020103125153</v>
      </c>
      <c r="BP94" s="295">
        <v>19621.5160506805</v>
      </c>
      <c r="BQ94" s="295">
        <v>19498.158948679476</v>
      </c>
      <c r="BR94" s="295">
        <v>19338.218353645894</v>
      </c>
      <c r="BS94" s="295">
        <v>19124.473228454866</v>
      </c>
      <c r="BT94" s="295">
        <v>17997.826308802833</v>
      </c>
      <c r="BU94" s="295">
        <v>16826.420418154288</v>
      </c>
      <c r="BV94" s="295">
        <v>15174.629198551138</v>
      </c>
      <c r="BW94" s="295">
        <v>12612.419622513111</v>
      </c>
      <c r="BX94" s="295">
        <v>11237.901315149895</v>
      </c>
      <c r="BY94" s="295">
        <v>10195.196282884637</v>
      </c>
      <c r="BZ94" s="295">
        <v>9082.5075619296276</v>
      </c>
      <c r="CA94" s="295">
        <v>7905.5175737846312</v>
      </c>
      <c r="CB94" s="295">
        <v>6764.401897849677</v>
      </c>
      <c r="CC94" s="296">
        <v>5755.0721263736086</v>
      </c>
    </row>
    <row r="95" spans="1:81" s="49" customFormat="1" x14ac:dyDescent="0.4">
      <c r="B95" s="155" t="s">
        <v>573</v>
      </c>
      <c r="D95" s="361" t="s">
        <v>439</v>
      </c>
      <c r="E95" s="295" t="s">
        <v>439</v>
      </c>
      <c r="F95" s="295" t="s">
        <v>439</v>
      </c>
      <c r="G95" s="295" t="s">
        <v>439</v>
      </c>
      <c r="H95" s="295" t="s">
        <v>439</v>
      </c>
      <c r="I95" s="295" t="s">
        <v>439</v>
      </c>
      <c r="J95" s="295" t="s">
        <v>439</v>
      </c>
      <c r="K95" s="295" t="s">
        <v>439</v>
      </c>
      <c r="L95" s="295" t="s">
        <v>439</v>
      </c>
      <c r="M95" s="295" t="s">
        <v>439</v>
      </c>
      <c r="N95" s="295" t="s">
        <v>439</v>
      </c>
      <c r="O95" s="295" t="s">
        <v>439</v>
      </c>
      <c r="P95" s="295" t="s">
        <v>439</v>
      </c>
      <c r="Q95" s="295" t="s">
        <v>439</v>
      </c>
      <c r="R95" s="295" t="s">
        <v>439</v>
      </c>
      <c r="S95" s="295" t="s">
        <v>439</v>
      </c>
      <c r="T95" s="295" t="s">
        <v>439</v>
      </c>
      <c r="U95" s="295" t="s">
        <v>439</v>
      </c>
      <c r="V95" s="295" t="s">
        <v>439</v>
      </c>
      <c r="W95" s="295" t="s">
        <v>439</v>
      </c>
      <c r="X95" s="295" t="s">
        <v>439</v>
      </c>
      <c r="Y95" s="295" t="s">
        <v>439</v>
      </c>
      <c r="Z95" s="295" t="s">
        <v>439</v>
      </c>
      <c r="AA95" s="295" t="s">
        <v>439</v>
      </c>
      <c r="AB95" s="295" t="s">
        <v>439</v>
      </c>
      <c r="AC95" s="295" t="s">
        <v>439</v>
      </c>
      <c r="AD95" s="295" t="s">
        <v>439</v>
      </c>
      <c r="AE95" s="295" t="s">
        <v>439</v>
      </c>
      <c r="AF95" s="295" t="s">
        <v>439</v>
      </c>
      <c r="AG95" s="295" t="s">
        <v>439</v>
      </c>
      <c r="AH95" s="295" t="s">
        <v>439</v>
      </c>
      <c r="AI95" s="295" t="s">
        <v>439</v>
      </c>
      <c r="AJ95" s="295" t="s">
        <v>439</v>
      </c>
      <c r="AK95" s="295" t="s">
        <v>439</v>
      </c>
      <c r="AL95" s="295" t="s">
        <v>439</v>
      </c>
      <c r="AM95" s="295" t="s">
        <v>439</v>
      </c>
      <c r="AN95" s="295" t="s">
        <v>439</v>
      </c>
      <c r="AO95" s="295" t="s">
        <v>439</v>
      </c>
      <c r="AP95" s="295" t="s">
        <v>439</v>
      </c>
      <c r="AQ95" s="295" t="s">
        <v>439</v>
      </c>
      <c r="AR95" s="295" t="s">
        <v>439</v>
      </c>
      <c r="AS95" s="295" t="s">
        <v>439</v>
      </c>
      <c r="AT95" s="295" t="s">
        <v>439</v>
      </c>
      <c r="AU95" s="295">
        <v>204.21897845755868</v>
      </c>
      <c r="AV95" s="295">
        <v>256.79894005894567</v>
      </c>
      <c r="AW95" s="295">
        <v>310.78760697649983</v>
      </c>
      <c r="AX95" s="295">
        <v>353.67025789723175</v>
      </c>
      <c r="AY95" s="295">
        <v>377.77090707181327</v>
      </c>
      <c r="AZ95" s="295">
        <v>386.73038055191398</v>
      </c>
      <c r="BA95" s="295">
        <v>383.72071813152672</v>
      </c>
      <c r="BB95" s="295">
        <v>378.01538512082635</v>
      </c>
      <c r="BC95" s="295">
        <v>384.96747036034543</v>
      </c>
      <c r="BD95" s="295">
        <v>387.36618767805101</v>
      </c>
      <c r="BE95" s="295">
        <v>400.32485980603803</v>
      </c>
      <c r="BF95" s="295">
        <v>441.02848750084075</v>
      </c>
      <c r="BG95" s="295">
        <v>406.61969098561525</v>
      </c>
      <c r="BH95" s="295">
        <v>413.68291984002872</v>
      </c>
      <c r="BI95" s="295">
        <v>426.06591912570542</v>
      </c>
      <c r="BJ95" s="295">
        <v>445.58574384913635</v>
      </c>
      <c r="BK95" s="295">
        <v>477.98964254874244</v>
      </c>
      <c r="BL95" s="295">
        <v>581.07196037204392</v>
      </c>
      <c r="BM95" s="295">
        <v>746.99500344206785</v>
      </c>
      <c r="BN95" s="295">
        <v>830.36374576650633</v>
      </c>
      <c r="BO95" s="295">
        <v>910.44341097912206</v>
      </c>
      <c r="BP95" s="295">
        <v>925.30983060930077</v>
      </c>
      <c r="BQ95" s="295">
        <v>922.48564961450791</v>
      </c>
      <c r="BR95" s="295">
        <v>918.59914400359833</v>
      </c>
      <c r="BS95" s="295">
        <v>920.18696610893528</v>
      </c>
      <c r="BT95" s="295">
        <v>876.73940670217007</v>
      </c>
      <c r="BU95" s="295">
        <v>840.78545030495502</v>
      </c>
      <c r="BV95" s="295">
        <v>774.15976877613036</v>
      </c>
      <c r="BW95" s="295">
        <v>478.06071895063167</v>
      </c>
      <c r="BX95" s="295">
        <v>423.51709850675854</v>
      </c>
      <c r="BY95" s="295">
        <v>385.84305259545954</v>
      </c>
      <c r="BZ95" s="295">
        <v>344.48953238885389</v>
      </c>
      <c r="CA95" s="295">
        <v>301.04298811164909</v>
      </c>
      <c r="CB95" s="295">
        <v>257.79386642609876</v>
      </c>
      <c r="CC95" s="296">
        <v>218.97720046253005</v>
      </c>
    </row>
    <row r="96" spans="1:81" s="49" customFormat="1" x14ac:dyDescent="0.4">
      <c r="B96" s="155" t="s">
        <v>574</v>
      </c>
      <c r="D96" s="361" t="s">
        <v>439</v>
      </c>
      <c r="E96" s="295" t="s">
        <v>439</v>
      </c>
      <c r="F96" s="295" t="s">
        <v>439</v>
      </c>
      <c r="G96" s="295" t="s">
        <v>439</v>
      </c>
      <c r="H96" s="295" t="s">
        <v>439</v>
      </c>
      <c r="I96" s="295" t="s">
        <v>439</v>
      </c>
      <c r="J96" s="295" t="s">
        <v>439</v>
      </c>
      <c r="K96" s="295" t="s">
        <v>439</v>
      </c>
      <c r="L96" s="295" t="s">
        <v>439</v>
      </c>
      <c r="M96" s="295" t="s">
        <v>439</v>
      </c>
      <c r="N96" s="295" t="s">
        <v>439</v>
      </c>
      <c r="O96" s="295" t="s">
        <v>439</v>
      </c>
      <c r="P96" s="295" t="s">
        <v>439</v>
      </c>
      <c r="Q96" s="295" t="s">
        <v>439</v>
      </c>
      <c r="R96" s="295" t="s">
        <v>439</v>
      </c>
      <c r="S96" s="295" t="s">
        <v>439</v>
      </c>
      <c r="T96" s="295" t="s">
        <v>439</v>
      </c>
      <c r="U96" s="295" t="s">
        <v>439</v>
      </c>
      <c r="V96" s="295" t="s">
        <v>439</v>
      </c>
      <c r="W96" s="295" t="s">
        <v>439</v>
      </c>
      <c r="X96" s="295" t="s">
        <v>439</v>
      </c>
      <c r="Y96" s="295" t="s">
        <v>439</v>
      </c>
      <c r="Z96" s="295" t="s">
        <v>439</v>
      </c>
      <c r="AA96" s="295" t="s">
        <v>439</v>
      </c>
      <c r="AB96" s="295" t="s">
        <v>439</v>
      </c>
      <c r="AC96" s="295" t="s">
        <v>439</v>
      </c>
      <c r="AD96" s="295" t="s">
        <v>439</v>
      </c>
      <c r="AE96" s="295" t="s">
        <v>439</v>
      </c>
      <c r="AF96" s="295" t="s">
        <v>439</v>
      </c>
      <c r="AG96" s="295" t="s">
        <v>439</v>
      </c>
      <c r="AH96" s="295" t="s">
        <v>439</v>
      </c>
      <c r="AI96" s="295" t="s">
        <v>439</v>
      </c>
      <c r="AJ96" s="295" t="s">
        <v>439</v>
      </c>
      <c r="AK96" s="295" t="s">
        <v>439</v>
      </c>
      <c r="AL96" s="295" t="s">
        <v>439</v>
      </c>
      <c r="AM96" s="295" t="s">
        <v>439</v>
      </c>
      <c r="AN96" s="295" t="s">
        <v>439</v>
      </c>
      <c r="AO96" s="295" t="s">
        <v>439</v>
      </c>
      <c r="AP96" s="295" t="s">
        <v>439</v>
      </c>
      <c r="AQ96" s="295" t="s">
        <v>439</v>
      </c>
      <c r="AR96" s="295" t="s">
        <v>439</v>
      </c>
      <c r="AS96" s="295" t="s">
        <v>439</v>
      </c>
      <c r="AT96" s="295" t="s">
        <v>439</v>
      </c>
      <c r="AU96" s="295">
        <v>253.79951227233772</v>
      </c>
      <c r="AV96" s="295">
        <v>308.92289342694011</v>
      </c>
      <c r="AW96" s="295">
        <v>360.9311617927645</v>
      </c>
      <c r="AX96" s="295">
        <v>420.759282162403</v>
      </c>
      <c r="AY96" s="295">
        <v>468.20266320112222</v>
      </c>
      <c r="AZ96" s="295">
        <v>494.33869634874827</v>
      </c>
      <c r="BA96" s="295">
        <v>525.75965754778611</v>
      </c>
      <c r="BB96" s="295">
        <v>550.38012795332372</v>
      </c>
      <c r="BC96" s="295">
        <v>567.31501749987706</v>
      </c>
      <c r="BD96" s="295">
        <v>589.03887559614031</v>
      </c>
      <c r="BE96" s="295">
        <v>630.64338040626819</v>
      </c>
      <c r="BF96" s="295">
        <v>762.90965895437523</v>
      </c>
      <c r="BG96" s="295">
        <v>911.4404283833735</v>
      </c>
      <c r="BH96" s="295">
        <v>916.77728707880544</v>
      </c>
      <c r="BI96" s="295">
        <v>920.48046034425454</v>
      </c>
      <c r="BJ96" s="295">
        <v>939.27420981512466</v>
      </c>
      <c r="BK96" s="295">
        <v>964.45182548022581</v>
      </c>
      <c r="BL96" s="295">
        <v>1040.2455438276743</v>
      </c>
      <c r="BM96" s="295">
        <v>1179.4140596592399</v>
      </c>
      <c r="BN96" s="295">
        <v>1253.7782478659376</v>
      </c>
      <c r="BO96" s="295">
        <v>1305.9822620980094</v>
      </c>
      <c r="BP96" s="295">
        <v>1334.6114901322012</v>
      </c>
      <c r="BQ96" s="295">
        <v>1309.9101390407652</v>
      </c>
      <c r="BR96" s="295">
        <v>1295.1039990059103</v>
      </c>
      <c r="BS96" s="295">
        <v>1277.2809627084791</v>
      </c>
      <c r="BT96" s="295">
        <v>1211.988550083124</v>
      </c>
      <c r="BU96" s="295">
        <v>1150.0357790795592</v>
      </c>
      <c r="BV96" s="295">
        <v>1061.9597029044621</v>
      </c>
      <c r="BW96" s="295">
        <v>1405.1318837784322</v>
      </c>
      <c r="BX96" s="295">
        <v>1278.1264974052842</v>
      </c>
      <c r="BY96" s="295">
        <v>1178.8317978393484</v>
      </c>
      <c r="BZ96" s="295">
        <v>1054.5706932246592</v>
      </c>
      <c r="CA96" s="295">
        <v>915.3901196168348</v>
      </c>
      <c r="CB96" s="295">
        <v>785.6914677149274</v>
      </c>
      <c r="CC96" s="296">
        <v>685.90197100114187</v>
      </c>
    </row>
    <row r="97" spans="1:81" s="49" customFormat="1" ht="26.25" customHeight="1" x14ac:dyDescent="0.4">
      <c r="B97" s="49" t="s">
        <v>577</v>
      </c>
      <c r="D97" s="361"/>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296"/>
    </row>
    <row r="98" spans="1:81" s="49" customFormat="1" x14ac:dyDescent="0.4">
      <c r="B98" s="59" t="s">
        <v>578</v>
      </c>
      <c r="D98" s="361">
        <v>0</v>
      </c>
      <c r="E98" s="295">
        <v>0</v>
      </c>
      <c r="F98" s="295">
        <v>0</v>
      </c>
      <c r="G98" s="295">
        <v>0</v>
      </c>
      <c r="H98" s="295">
        <v>0</v>
      </c>
      <c r="I98" s="295">
        <v>0</v>
      </c>
      <c r="J98" s="295">
        <v>0</v>
      </c>
      <c r="K98" s="295">
        <v>0</v>
      </c>
      <c r="L98" s="295">
        <v>0</v>
      </c>
      <c r="M98" s="295">
        <v>0</v>
      </c>
      <c r="N98" s="295">
        <v>0</v>
      </c>
      <c r="O98" s="295">
        <v>0</v>
      </c>
      <c r="P98" s="295">
        <v>0</v>
      </c>
      <c r="Q98" s="295">
        <v>0</v>
      </c>
      <c r="R98" s="295">
        <v>0</v>
      </c>
      <c r="S98" s="295">
        <v>0</v>
      </c>
      <c r="T98" s="295">
        <v>0</v>
      </c>
      <c r="U98" s="295">
        <v>0</v>
      </c>
      <c r="V98" s="295">
        <v>0</v>
      </c>
      <c r="W98" s="295">
        <v>0</v>
      </c>
      <c r="X98" s="295">
        <v>0</v>
      </c>
      <c r="Y98" s="295">
        <v>0</v>
      </c>
      <c r="Z98" s="295">
        <v>0</v>
      </c>
      <c r="AA98" s="295">
        <v>0</v>
      </c>
      <c r="AB98" s="295">
        <v>0</v>
      </c>
      <c r="AC98" s="295">
        <v>0</v>
      </c>
      <c r="AD98" s="295">
        <v>0</v>
      </c>
      <c r="AE98" s="295">
        <v>0</v>
      </c>
      <c r="AF98" s="295">
        <v>0</v>
      </c>
      <c r="AG98" s="295">
        <v>0</v>
      </c>
      <c r="AH98" s="295">
        <v>0</v>
      </c>
      <c r="AI98" s="295">
        <v>0</v>
      </c>
      <c r="AJ98" s="295">
        <v>0</v>
      </c>
      <c r="AK98" s="295">
        <v>0</v>
      </c>
      <c r="AL98" s="295">
        <v>0</v>
      </c>
      <c r="AM98" s="295">
        <v>0</v>
      </c>
      <c r="AN98" s="295">
        <v>0</v>
      </c>
      <c r="AO98" s="295">
        <v>0</v>
      </c>
      <c r="AP98" s="295">
        <v>0</v>
      </c>
      <c r="AQ98" s="295">
        <v>0</v>
      </c>
      <c r="AR98" s="295">
        <v>0</v>
      </c>
      <c r="AS98" s="295">
        <v>0</v>
      </c>
      <c r="AT98" s="295">
        <v>0</v>
      </c>
      <c r="AU98" s="295">
        <v>5037.9491512773411</v>
      </c>
      <c r="AV98" s="295">
        <v>6408.5413207613865</v>
      </c>
      <c r="AW98" s="295">
        <v>7880.4743741388129</v>
      </c>
      <c r="AX98" s="295">
        <v>8931.0638199917175</v>
      </c>
      <c r="AY98" s="295">
        <v>9585.7815894687137</v>
      </c>
      <c r="AZ98" s="295">
        <v>9875.1010229919757</v>
      </c>
      <c r="BA98" s="295">
        <v>9784.2311290050784</v>
      </c>
      <c r="BB98" s="295">
        <v>9633.8361940700361</v>
      </c>
      <c r="BC98" s="295">
        <v>9668.940242763123</v>
      </c>
      <c r="BD98" s="295">
        <v>9770.7885081775948</v>
      </c>
      <c r="BE98" s="295">
        <v>10324.813064017095</v>
      </c>
      <c r="BF98" s="295">
        <v>11582.347907850675</v>
      </c>
      <c r="BG98" s="295">
        <v>11264.049737027834</v>
      </c>
      <c r="BH98" s="295">
        <v>18573.474900478301</v>
      </c>
      <c r="BI98" s="295">
        <v>19159.595541015831</v>
      </c>
      <c r="BJ98" s="295">
        <v>19923.11216648552</v>
      </c>
      <c r="BK98" s="295">
        <v>20596.266113464877</v>
      </c>
      <c r="BL98" s="295">
        <v>21803.212646408345</v>
      </c>
      <c r="BM98" s="295">
        <v>25107.957089701624</v>
      </c>
      <c r="BN98" s="295">
        <v>26447.852865647514</v>
      </c>
      <c r="BO98" s="295">
        <v>27737.377551205293</v>
      </c>
      <c r="BP98" s="295">
        <v>28475.456102935455</v>
      </c>
      <c r="BQ98" s="295">
        <v>28264.607453231169</v>
      </c>
      <c r="BR98" s="295">
        <v>27943.324254723306</v>
      </c>
      <c r="BS98" s="295">
        <v>27557.119872707441</v>
      </c>
      <c r="BT98" s="295">
        <v>26070.620652197831</v>
      </c>
      <c r="BU98" s="295">
        <v>24256.492890521491</v>
      </c>
      <c r="BV98" s="295">
        <v>22085.549676206145</v>
      </c>
      <c r="BW98" s="295">
        <v>19085.422143985641</v>
      </c>
      <c r="BX98" s="295">
        <v>17165.847127868969</v>
      </c>
      <c r="BY98" s="295">
        <v>16021.101333822628</v>
      </c>
      <c r="BZ98" s="295">
        <v>14704.395167505056</v>
      </c>
      <c r="CA98" s="295">
        <v>13174.887270398676</v>
      </c>
      <c r="CB98" s="295">
        <v>11633.789436883815</v>
      </c>
      <c r="CC98" s="296">
        <v>9875.3797114710305</v>
      </c>
    </row>
    <row r="99" spans="1:81" s="49" customFormat="1" x14ac:dyDescent="0.4">
      <c r="B99" s="155" t="s">
        <v>606</v>
      </c>
      <c r="D99" s="361" t="s">
        <v>439</v>
      </c>
      <c r="E99" s="295" t="s">
        <v>439</v>
      </c>
      <c r="F99" s="295" t="s">
        <v>439</v>
      </c>
      <c r="G99" s="295" t="s">
        <v>439</v>
      </c>
      <c r="H99" s="295" t="s">
        <v>439</v>
      </c>
      <c r="I99" s="295" t="s">
        <v>439</v>
      </c>
      <c r="J99" s="295" t="s">
        <v>439</v>
      </c>
      <c r="K99" s="295" t="s">
        <v>439</v>
      </c>
      <c r="L99" s="295" t="s">
        <v>439</v>
      </c>
      <c r="M99" s="295" t="s">
        <v>439</v>
      </c>
      <c r="N99" s="295" t="s">
        <v>439</v>
      </c>
      <c r="O99" s="295" t="s">
        <v>439</v>
      </c>
      <c r="P99" s="295" t="s">
        <v>439</v>
      </c>
      <c r="Q99" s="295" t="s">
        <v>439</v>
      </c>
      <c r="R99" s="295" t="s">
        <v>439</v>
      </c>
      <c r="S99" s="295" t="s">
        <v>439</v>
      </c>
      <c r="T99" s="295" t="s">
        <v>439</v>
      </c>
      <c r="U99" s="295" t="s">
        <v>439</v>
      </c>
      <c r="V99" s="295" t="s">
        <v>439</v>
      </c>
      <c r="W99" s="295" t="s">
        <v>439</v>
      </c>
      <c r="X99" s="295" t="s">
        <v>439</v>
      </c>
      <c r="Y99" s="295" t="s">
        <v>439</v>
      </c>
      <c r="Z99" s="295" t="s">
        <v>439</v>
      </c>
      <c r="AA99" s="295" t="s">
        <v>439</v>
      </c>
      <c r="AB99" s="295" t="s">
        <v>439</v>
      </c>
      <c r="AC99" s="295" t="s">
        <v>439</v>
      </c>
      <c r="AD99" s="295" t="s">
        <v>439</v>
      </c>
      <c r="AE99" s="295" t="s">
        <v>439</v>
      </c>
      <c r="AF99" s="295" t="s">
        <v>439</v>
      </c>
      <c r="AG99" s="295" t="s">
        <v>439</v>
      </c>
      <c r="AH99" s="295" t="s">
        <v>439</v>
      </c>
      <c r="AI99" s="295" t="s">
        <v>439</v>
      </c>
      <c r="AJ99" s="295" t="s">
        <v>439</v>
      </c>
      <c r="AK99" s="295" t="s">
        <v>439</v>
      </c>
      <c r="AL99" s="295" t="s">
        <v>439</v>
      </c>
      <c r="AM99" s="295" t="s">
        <v>439</v>
      </c>
      <c r="AN99" s="295" t="s">
        <v>439</v>
      </c>
      <c r="AO99" s="295" t="s">
        <v>439</v>
      </c>
      <c r="AP99" s="295" t="s">
        <v>439</v>
      </c>
      <c r="AQ99" s="295" t="s">
        <v>439</v>
      </c>
      <c r="AR99" s="295" t="s">
        <v>439</v>
      </c>
      <c r="AS99" s="295" t="s">
        <v>439</v>
      </c>
      <c r="AT99" s="295" t="s">
        <v>439</v>
      </c>
      <c r="AU99" s="295" t="s">
        <v>439</v>
      </c>
      <c r="AV99" s="295" t="s">
        <v>439</v>
      </c>
      <c r="AW99" s="295" t="s">
        <v>439</v>
      </c>
      <c r="AX99" s="295">
        <v>7736.4850028239043</v>
      </c>
      <c r="AY99" s="295">
        <v>8427.5596792504712</v>
      </c>
      <c r="AZ99" s="295">
        <v>8703.8904051278132</v>
      </c>
      <c r="BA99" s="295">
        <v>8577.5364536203888</v>
      </c>
      <c r="BB99" s="295">
        <v>8419.2758049501699</v>
      </c>
      <c r="BC99" s="295">
        <v>8446.4578007801992</v>
      </c>
      <c r="BD99" s="295">
        <v>8553.6238584544008</v>
      </c>
      <c r="BE99" s="295">
        <v>9042.4900495191796</v>
      </c>
      <c r="BF99" s="295">
        <v>10186.805308847919</v>
      </c>
      <c r="BG99" s="295">
        <v>10081.123151211781</v>
      </c>
      <c r="BH99" s="295">
        <v>11332.616548698004</v>
      </c>
      <c r="BI99" s="295">
        <v>12007.837067073684</v>
      </c>
      <c r="BJ99" s="295">
        <v>12771.701410307649</v>
      </c>
      <c r="BK99" s="295">
        <v>13509.390957806381</v>
      </c>
      <c r="BL99" s="295">
        <v>15022.037635677663</v>
      </c>
      <c r="BM99" s="295">
        <v>18290.42132572343</v>
      </c>
      <c r="BN99" s="295">
        <v>19815.344073715914</v>
      </c>
      <c r="BO99" s="295">
        <v>20982.583755397678</v>
      </c>
      <c r="BP99" s="295">
        <v>21494.987638799874</v>
      </c>
      <c r="BQ99" s="295">
        <v>21328.34070155054</v>
      </c>
      <c r="BR99" s="295">
        <v>21066.976021030667</v>
      </c>
      <c r="BS99" s="295">
        <v>20792.758404278058</v>
      </c>
      <c r="BT99" s="295">
        <v>19645.620553861416</v>
      </c>
      <c r="BU99" s="295">
        <v>18350.574692890346</v>
      </c>
      <c r="BV99" s="295">
        <v>16629.093771647385</v>
      </c>
      <c r="BW99" s="295">
        <v>14170.234538764318</v>
      </c>
      <c r="BX99" s="295">
        <v>12694.271972807208</v>
      </c>
      <c r="BY99" s="295">
        <v>11536.13475840428</v>
      </c>
      <c r="BZ99" s="295">
        <v>10283.321687281603</v>
      </c>
      <c r="CA99" s="295">
        <v>8950.114354845</v>
      </c>
      <c r="CB99" s="295">
        <v>7660.8664382978841</v>
      </c>
      <c r="CC99" s="296">
        <v>6268.3580887591816</v>
      </c>
    </row>
    <row r="100" spans="1:81" s="49" customFormat="1" x14ac:dyDescent="0.4">
      <c r="B100" s="155" t="s">
        <v>607</v>
      </c>
      <c r="D100" s="361" t="s">
        <v>439</v>
      </c>
      <c r="E100" s="295" t="s">
        <v>439</v>
      </c>
      <c r="F100" s="295" t="s">
        <v>439</v>
      </c>
      <c r="G100" s="295" t="s">
        <v>439</v>
      </c>
      <c r="H100" s="295" t="s">
        <v>439</v>
      </c>
      <c r="I100" s="295" t="s">
        <v>439</v>
      </c>
      <c r="J100" s="295" t="s">
        <v>439</v>
      </c>
      <c r="K100" s="295" t="s">
        <v>439</v>
      </c>
      <c r="L100" s="295" t="s">
        <v>439</v>
      </c>
      <c r="M100" s="295" t="s">
        <v>439</v>
      </c>
      <c r="N100" s="295" t="s">
        <v>439</v>
      </c>
      <c r="O100" s="295" t="s">
        <v>439</v>
      </c>
      <c r="P100" s="295" t="s">
        <v>439</v>
      </c>
      <c r="Q100" s="295" t="s">
        <v>439</v>
      </c>
      <c r="R100" s="295" t="s">
        <v>439</v>
      </c>
      <c r="S100" s="295" t="s">
        <v>439</v>
      </c>
      <c r="T100" s="295" t="s">
        <v>439</v>
      </c>
      <c r="U100" s="295" t="s">
        <v>439</v>
      </c>
      <c r="V100" s="295" t="s">
        <v>439</v>
      </c>
      <c r="W100" s="295" t="s">
        <v>439</v>
      </c>
      <c r="X100" s="295" t="s">
        <v>439</v>
      </c>
      <c r="Y100" s="295" t="s">
        <v>439</v>
      </c>
      <c r="Z100" s="295" t="s">
        <v>439</v>
      </c>
      <c r="AA100" s="295" t="s">
        <v>439</v>
      </c>
      <c r="AB100" s="295" t="s">
        <v>439</v>
      </c>
      <c r="AC100" s="295" t="s">
        <v>439</v>
      </c>
      <c r="AD100" s="295" t="s">
        <v>439</v>
      </c>
      <c r="AE100" s="295" t="s">
        <v>439</v>
      </c>
      <c r="AF100" s="295" t="s">
        <v>439</v>
      </c>
      <c r="AG100" s="295" t="s">
        <v>439</v>
      </c>
      <c r="AH100" s="295" t="s">
        <v>439</v>
      </c>
      <c r="AI100" s="295" t="s">
        <v>439</v>
      </c>
      <c r="AJ100" s="295" t="s">
        <v>439</v>
      </c>
      <c r="AK100" s="295" t="s">
        <v>439</v>
      </c>
      <c r="AL100" s="295" t="s">
        <v>439</v>
      </c>
      <c r="AM100" s="295" t="s">
        <v>439</v>
      </c>
      <c r="AN100" s="295" t="s">
        <v>439</v>
      </c>
      <c r="AO100" s="295" t="s">
        <v>439</v>
      </c>
      <c r="AP100" s="295" t="s">
        <v>439</v>
      </c>
      <c r="AQ100" s="295" t="s">
        <v>439</v>
      </c>
      <c r="AR100" s="295" t="s">
        <v>439</v>
      </c>
      <c r="AS100" s="295" t="s">
        <v>439</v>
      </c>
      <c r="AT100" s="295" t="s">
        <v>439</v>
      </c>
      <c r="AU100" s="295" t="s">
        <v>439</v>
      </c>
      <c r="AV100" s="295" t="s">
        <v>439</v>
      </c>
      <c r="AW100" s="295" t="s">
        <v>439</v>
      </c>
      <c r="AX100" s="295">
        <v>170.88174571310611</v>
      </c>
      <c r="AY100" s="295">
        <v>157.67801003998977</v>
      </c>
      <c r="AZ100" s="295">
        <v>156.68337722176727</v>
      </c>
      <c r="BA100" s="295">
        <v>148.60276511605753</v>
      </c>
      <c r="BB100" s="295">
        <v>172.3287559211721</v>
      </c>
      <c r="BC100" s="295">
        <v>187.47360809013148</v>
      </c>
      <c r="BD100" s="295">
        <v>198.82113965614241</v>
      </c>
      <c r="BE100" s="295">
        <v>262.61744431548271</v>
      </c>
      <c r="BF100" s="295">
        <v>354.39534858134675</v>
      </c>
      <c r="BG100" s="295">
        <v>449.29027897978779</v>
      </c>
      <c r="BH100" s="295">
        <v>648.01575938716735</v>
      </c>
      <c r="BI100" s="295">
        <v>768.320928534068</v>
      </c>
      <c r="BJ100" s="295">
        <v>840.59956026142311</v>
      </c>
      <c r="BK100" s="295">
        <v>864.2876433825603</v>
      </c>
      <c r="BL100" s="295">
        <v>776.8281289344535</v>
      </c>
      <c r="BM100" s="295">
        <v>676.15807182890626</v>
      </c>
      <c r="BN100" s="295">
        <v>567.514929595539</v>
      </c>
      <c r="BO100" s="295">
        <v>593.09635857048954</v>
      </c>
      <c r="BP100" s="295">
        <v>627.03553671188911</v>
      </c>
      <c r="BQ100" s="295">
        <v>664.41665856193447</v>
      </c>
      <c r="BR100" s="295">
        <v>688.55911627293835</v>
      </c>
      <c r="BS100" s="295">
        <v>739.3691886514431</v>
      </c>
      <c r="BT100" s="295">
        <v>755.14208316942222</v>
      </c>
      <c r="BU100" s="295">
        <v>633.39698433821377</v>
      </c>
      <c r="BV100" s="295">
        <v>665.54355964075228</v>
      </c>
      <c r="BW100" s="295">
        <v>727.43351665401133</v>
      </c>
      <c r="BX100" s="295">
        <v>759.94027590505902</v>
      </c>
      <c r="BY100" s="295">
        <v>883.12538675653582</v>
      </c>
      <c r="BZ100" s="295">
        <v>1042.7600550123184</v>
      </c>
      <c r="CA100" s="295">
        <v>1219.1549437230028</v>
      </c>
      <c r="CB100" s="295">
        <v>1421.7151232048684</v>
      </c>
      <c r="CC100" s="296">
        <v>1657.44269661158</v>
      </c>
    </row>
    <row r="101" spans="1:81" s="49" customFormat="1" x14ac:dyDescent="0.4">
      <c r="B101" s="155" t="s">
        <v>608</v>
      </c>
      <c r="D101" s="361" t="s">
        <v>439</v>
      </c>
      <c r="E101" s="295" t="s">
        <v>439</v>
      </c>
      <c r="F101" s="295" t="s">
        <v>439</v>
      </c>
      <c r="G101" s="295" t="s">
        <v>439</v>
      </c>
      <c r="H101" s="295" t="s">
        <v>439</v>
      </c>
      <c r="I101" s="295" t="s">
        <v>439</v>
      </c>
      <c r="J101" s="295" t="s">
        <v>439</v>
      </c>
      <c r="K101" s="295" t="s">
        <v>439</v>
      </c>
      <c r="L101" s="295" t="s">
        <v>439</v>
      </c>
      <c r="M101" s="295" t="s">
        <v>439</v>
      </c>
      <c r="N101" s="295" t="s">
        <v>439</v>
      </c>
      <c r="O101" s="295" t="s">
        <v>439</v>
      </c>
      <c r="P101" s="295" t="s">
        <v>439</v>
      </c>
      <c r="Q101" s="295" t="s">
        <v>439</v>
      </c>
      <c r="R101" s="295" t="s">
        <v>439</v>
      </c>
      <c r="S101" s="295" t="s">
        <v>439</v>
      </c>
      <c r="T101" s="295" t="s">
        <v>439</v>
      </c>
      <c r="U101" s="295" t="s">
        <v>439</v>
      </c>
      <c r="V101" s="295" t="s">
        <v>439</v>
      </c>
      <c r="W101" s="295" t="s">
        <v>439</v>
      </c>
      <c r="X101" s="295" t="s">
        <v>439</v>
      </c>
      <c r="Y101" s="295" t="s">
        <v>439</v>
      </c>
      <c r="Z101" s="295" t="s">
        <v>439</v>
      </c>
      <c r="AA101" s="295" t="s">
        <v>439</v>
      </c>
      <c r="AB101" s="295" t="s">
        <v>439</v>
      </c>
      <c r="AC101" s="295" t="s">
        <v>439</v>
      </c>
      <c r="AD101" s="295" t="s">
        <v>439</v>
      </c>
      <c r="AE101" s="295" t="s">
        <v>439</v>
      </c>
      <c r="AF101" s="295" t="s">
        <v>439</v>
      </c>
      <c r="AG101" s="295" t="s">
        <v>439</v>
      </c>
      <c r="AH101" s="295" t="s">
        <v>439</v>
      </c>
      <c r="AI101" s="295" t="s">
        <v>439</v>
      </c>
      <c r="AJ101" s="295" t="s">
        <v>439</v>
      </c>
      <c r="AK101" s="295" t="s">
        <v>439</v>
      </c>
      <c r="AL101" s="295" t="s">
        <v>439</v>
      </c>
      <c r="AM101" s="295" t="s">
        <v>439</v>
      </c>
      <c r="AN101" s="295" t="s">
        <v>439</v>
      </c>
      <c r="AO101" s="295" t="s">
        <v>439</v>
      </c>
      <c r="AP101" s="295" t="s">
        <v>439</v>
      </c>
      <c r="AQ101" s="295" t="s">
        <v>439</v>
      </c>
      <c r="AR101" s="295" t="s">
        <v>439</v>
      </c>
      <c r="AS101" s="295" t="s">
        <v>439</v>
      </c>
      <c r="AT101" s="295" t="s">
        <v>439</v>
      </c>
      <c r="AU101" s="295" t="s">
        <v>439</v>
      </c>
      <c r="AV101" s="295" t="s">
        <v>439</v>
      </c>
      <c r="AW101" s="295" t="s">
        <v>439</v>
      </c>
      <c r="AX101" s="295">
        <v>1023.6970714547066</v>
      </c>
      <c r="AY101" s="295">
        <v>1000.5439001782505</v>
      </c>
      <c r="AZ101" s="295">
        <v>1014.5272406423953</v>
      </c>
      <c r="BA101" s="295">
        <v>1058.0919102686325</v>
      </c>
      <c r="BB101" s="295">
        <v>1042.2316331986942</v>
      </c>
      <c r="BC101" s="295">
        <v>1035.0088338927922</v>
      </c>
      <c r="BD101" s="295">
        <v>1018.3435100670503</v>
      </c>
      <c r="BE101" s="295">
        <v>1019.7055701824326</v>
      </c>
      <c r="BF101" s="295">
        <v>1041.14725042141</v>
      </c>
      <c r="BG101" s="295">
        <v>733.63630683626343</v>
      </c>
      <c r="BH101" s="295">
        <v>6592.84259239313</v>
      </c>
      <c r="BI101" s="295">
        <v>6383.4375454080764</v>
      </c>
      <c r="BJ101" s="295">
        <v>6310.8111959164498</v>
      </c>
      <c r="BK101" s="295">
        <v>6222.5875122759335</v>
      </c>
      <c r="BL101" s="295">
        <v>6004.3468817962257</v>
      </c>
      <c r="BM101" s="295">
        <v>6141.377692149289</v>
      </c>
      <c r="BN101" s="295">
        <v>6064.9938623360622</v>
      </c>
      <c r="BO101" s="295">
        <v>6161.6974372371278</v>
      </c>
      <c r="BP101" s="295">
        <v>6353.4329274236925</v>
      </c>
      <c r="BQ101" s="295">
        <v>6271.8500931187</v>
      </c>
      <c r="BR101" s="295">
        <v>6187.7891174196975</v>
      </c>
      <c r="BS101" s="295">
        <v>6024.9922797779409</v>
      </c>
      <c r="BT101" s="295">
        <v>5669.8580151669867</v>
      </c>
      <c r="BU101" s="295">
        <v>5272.521213292931</v>
      </c>
      <c r="BV101" s="295">
        <v>4790.9123449180079</v>
      </c>
      <c r="BW101" s="295">
        <v>4187.7540885673116</v>
      </c>
      <c r="BX101" s="295">
        <v>3711.6348791567025</v>
      </c>
      <c r="BY101" s="295">
        <v>3601.841188661811</v>
      </c>
      <c r="BZ101" s="295">
        <v>3378.3134252111345</v>
      </c>
      <c r="CA101" s="295">
        <v>3005.6179718306744</v>
      </c>
      <c r="CB101" s="295">
        <v>2551.2078753810624</v>
      </c>
      <c r="CC101" s="296">
        <v>1949.578926100269</v>
      </c>
    </row>
    <row r="102" spans="1:81" s="49" customFormat="1" ht="26.25" customHeight="1" x14ac:dyDescent="0.4">
      <c r="B102" s="59" t="s">
        <v>579</v>
      </c>
      <c r="D102" s="361">
        <v>0</v>
      </c>
      <c r="E102" s="295">
        <v>0</v>
      </c>
      <c r="F102" s="295">
        <v>0</v>
      </c>
      <c r="G102" s="295">
        <v>0</v>
      </c>
      <c r="H102" s="295">
        <v>0</v>
      </c>
      <c r="I102" s="295">
        <v>0</v>
      </c>
      <c r="J102" s="295">
        <v>0</v>
      </c>
      <c r="K102" s="295">
        <v>0</v>
      </c>
      <c r="L102" s="295">
        <v>0</v>
      </c>
      <c r="M102" s="295">
        <v>0</v>
      </c>
      <c r="N102" s="295">
        <v>0</v>
      </c>
      <c r="O102" s="295">
        <v>0</v>
      </c>
      <c r="P102" s="295">
        <v>0</v>
      </c>
      <c r="Q102" s="295">
        <v>0</v>
      </c>
      <c r="R102" s="295">
        <v>0</v>
      </c>
      <c r="S102" s="295">
        <v>0</v>
      </c>
      <c r="T102" s="295">
        <v>0</v>
      </c>
      <c r="U102" s="295">
        <v>0</v>
      </c>
      <c r="V102" s="295">
        <v>0</v>
      </c>
      <c r="W102" s="295">
        <v>0</v>
      </c>
      <c r="X102" s="295">
        <v>0</v>
      </c>
      <c r="Y102" s="295">
        <v>0</v>
      </c>
      <c r="Z102" s="295">
        <v>0</v>
      </c>
      <c r="AA102" s="295">
        <v>0</v>
      </c>
      <c r="AB102" s="295">
        <v>0</v>
      </c>
      <c r="AC102" s="295">
        <v>0</v>
      </c>
      <c r="AD102" s="295">
        <v>0</v>
      </c>
      <c r="AE102" s="295">
        <v>0</v>
      </c>
      <c r="AF102" s="295">
        <v>0</v>
      </c>
      <c r="AG102" s="295">
        <v>0</v>
      </c>
      <c r="AH102" s="295">
        <v>0</v>
      </c>
      <c r="AI102" s="295">
        <v>0</v>
      </c>
      <c r="AJ102" s="295">
        <v>0</v>
      </c>
      <c r="AK102" s="295">
        <v>0</v>
      </c>
      <c r="AL102" s="295">
        <v>0</v>
      </c>
      <c r="AM102" s="295">
        <v>0</v>
      </c>
      <c r="AN102" s="295">
        <v>0</v>
      </c>
      <c r="AO102" s="295">
        <v>0</v>
      </c>
      <c r="AP102" s="295">
        <v>0</v>
      </c>
      <c r="AQ102" s="295">
        <v>0</v>
      </c>
      <c r="AR102" s="295">
        <v>0</v>
      </c>
      <c r="AS102" s="295">
        <v>0</v>
      </c>
      <c r="AT102" s="295">
        <v>0</v>
      </c>
      <c r="AU102" s="295">
        <v>6788.771606096403</v>
      </c>
      <c r="AV102" s="295">
        <v>7752.8970460825258</v>
      </c>
      <c r="AW102" s="295">
        <v>8426.123876352287</v>
      </c>
      <c r="AX102" s="295">
        <v>8715.4032233555208</v>
      </c>
      <c r="AY102" s="295">
        <v>8859.4477855158348</v>
      </c>
      <c r="AZ102" s="295">
        <v>8764.5386567858804</v>
      </c>
      <c r="BA102" s="295">
        <v>8582.890464364993</v>
      </c>
      <c r="BB102" s="295">
        <v>8255.4525700154463</v>
      </c>
      <c r="BC102" s="295">
        <v>8139.751628687929</v>
      </c>
      <c r="BD102" s="295">
        <v>7874.3558687768436</v>
      </c>
      <c r="BE102" s="295">
        <v>7730.3240363409686</v>
      </c>
      <c r="BF102" s="295">
        <v>7675.3019742466431</v>
      </c>
      <c r="BG102" s="295">
        <v>7148.7162569358388</v>
      </c>
      <c r="BH102" s="295">
        <v>511.79411610471641</v>
      </c>
      <c r="BI102" s="295">
        <v>524.11464181328938</v>
      </c>
      <c r="BJ102" s="295">
        <v>470.9512462898719</v>
      </c>
      <c r="BK102" s="295">
        <v>429.90340360920231</v>
      </c>
      <c r="BL102" s="295">
        <v>453.15651460806635</v>
      </c>
      <c r="BM102" s="295">
        <v>494.43170381952376</v>
      </c>
      <c r="BN102" s="295">
        <v>502.48002764675158</v>
      </c>
      <c r="BO102" s="295">
        <v>536.73627682379197</v>
      </c>
      <c r="BP102" s="295">
        <v>542.6415895746004</v>
      </c>
      <c r="BQ102" s="295">
        <v>561.61243931419347</v>
      </c>
      <c r="BR102" s="295">
        <v>663.47026925275691</v>
      </c>
      <c r="BS102" s="295">
        <v>733.13033880442993</v>
      </c>
      <c r="BT102" s="295">
        <v>621.86474922951504</v>
      </c>
      <c r="BU102" s="295">
        <v>699.13426451330054</v>
      </c>
      <c r="BV102" s="295">
        <v>588.41490513563508</v>
      </c>
      <c r="BW102" s="295">
        <v>522.11920277825539</v>
      </c>
      <c r="BX102" s="295">
        <v>442.85090226095417</v>
      </c>
      <c r="BY102" s="295">
        <v>442.45847396014403</v>
      </c>
      <c r="BZ102" s="295">
        <v>442.69963455887904</v>
      </c>
      <c r="CA102" s="295">
        <v>425.90440422229352</v>
      </c>
      <c r="CB102" s="295">
        <v>404.58969659774624</v>
      </c>
      <c r="CC102" s="296">
        <v>642.68177882625923</v>
      </c>
    </row>
    <row r="103" spans="1:81" s="49" customFormat="1" x14ac:dyDescent="0.4">
      <c r="B103" s="155" t="s">
        <v>609</v>
      </c>
      <c r="D103" s="361" t="s">
        <v>439</v>
      </c>
      <c r="E103" s="295" t="s">
        <v>439</v>
      </c>
      <c r="F103" s="295" t="s">
        <v>439</v>
      </c>
      <c r="G103" s="295" t="s">
        <v>439</v>
      </c>
      <c r="H103" s="295" t="s">
        <v>439</v>
      </c>
      <c r="I103" s="295" t="s">
        <v>439</v>
      </c>
      <c r="J103" s="295" t="s">
        <v>439</v>
      </c>
      <c r="K103" s="295" t="s">
        <v>439</v>
      </c>
      <c r="L103" s="295" t="s">
        <v>439</v>
      </c>
      <c r="M103" s="295" t="s">
        <v>439</v>
      </c>
      <c r="N103" s="295" t="s">
        <v>439</v>
      </c>
      <c r="O103" s="295" t="s">
        <v>439</v>
      </c>
      <c r="P103" s="295" t="s">
        <v>439</v>
      </c>
      <c r="Q103" s="295" t="s">
        <v>439</v>
      </c>
      <c r="R103" s="295" t="s">
        <v>439</v>
      </c>
      <c r="S103" s="295" t="s">
        <v>439</v>
      </c>
      <c r="T103" s="295" t="s">
        <v>439</v>
      </c>
      <c r="U103" s="295" t="s">
        <v>439</v>
      </c>
      <c r="V103" s="295" t="s">
        <v>439</v>
      </c>
      <c r="W103" s="295" t="s">
        <v>439</v>
      </c>
      <c r="X103" s="295" t="s">
        <v>439</v>
      </c>
      <c r="Y103" s="295" t="s">
        <v>439</v>
      </c>
      <c r="Z103" s="295" t="s">
        <v>439</v>
      </c>
      <c r="AA103" s="295" t="s">
        <v>439</v>
      </c>
      <c r="AB103" s="295" t="s">
        <v>439</v>
      </c>
      <c r="AC103" s="295" t="s">
        <v>439</v>
      </c>
      <c r="AD103" s="295" t="s">
        <v>439</v>
      </c>
      <c r="AE103" s="295" t="s">
        <v>439</v>
      </c>
      <c r="AF103" s="295" t="s">
        <v>439</v>
      </c>
      <c r="AG103" s="295" t="s">
        <v>439</v>
      </c>
      <c r="AH103" s="295" t="s">
        <v>439</v>
      </c>
      <c r="AI103" s="295" t="s">
        <v>439</v>
      </c>
      <c r="AJ103" s="295" t="s">
        <v>439</v>
      </c>
      <c r="AK103" s="295" t="s">
        <v>439</v>
      </c>
      <c r="AL103" s="295" t="s">
        <v>439</v>
      </c>
      <c r="AM103" s="295" t="s">
        <v>439</v>
      </c>
      <c r="AN103" s="295" t="s">
        <v>439</v>
      </c>
      <c r="AO103" s="295" t="s">
        <v>439</v>
      </c>
      <c r="AP103" s="295" t="s">
        <v>439</v>
      </c>
      <c r="AQ103" s="295" t="s">
        <v>439</v>
      </c>
      <c r="AR103" s="295" t="s">
        <v>439</v>
      </c>
      <c r="AS103" s="295" t="s">
        <v>439</v>
      </c>
      <c r="AT103" s="295" t="s">
        <v>439</v>
      </c>
      <c r="AU103" s="295">
        <v>5792.1461310006016</v>
      </c>
      <c r="AV103" s="295">
        <v>6586.6774093902286</v>
      </c>
      <c r="AW103" s="295">
        <v>7144.0643636858704</v>
      </c>
      <c r="AX103" s="295">
        <v>7381.7252084839956</v>
      </c>
      <c r="AY103" s="295">
        <v>7498.8480535073113</v>
      </c>
      <c r="AZ103" s="295">
        <v>7427.4507140461619</v>
      </c>
      <c r="BA103" s="295">
        <v>7298.7854723423625</v>
      </c>
      <c r="BB103" s="295">
        <v>6977.7390611963119</v>
      </c>
      <c r="BC103" s="295">
        <v>6826.0817743522657</v>
      </c>
      <c r="BD103" s="295">
        <v>6528.5029045997708</v>
      </c>
      <c r="BE103" s="295">
        <v>6355.1629419209376</v>
      </c>
      <c r="BF103" s="295">
        <v>6243.4327778348361</v>
      </c>
      <c r="BG103" s="295">
        <v>5736.3313603065435</v>
      </c>
      <c r="BH103" s="295" t="s">
        <v>439</v>
      </c>
      <c r="BI103" s="295" t="s">
        <v>439</v>
      </c>
      <c r="BJ103" s="295" t="s">
        <v>439</v>
      </c>
      <c r="BK103" s="295" t="s">
        <v>439</v>
      </c>
      <c r="BL103" s="295" t="s">
        <v>439</v>
      </c>
      <c r="BM103" s="295" t="s">
        <v>439</v>
      </c>
      <c r="BN103" s="295" t="s">
        <v>439</v>
      </c>
      <c r="BO103" s="295" t="s">
        <v>439</v>
      </c>
      <c r="BP103" s="295" t="s">
        <v>439</v>
      </c>
      <c r="BQ103" s="295" t="s">
        <v>439</v>
      </c>
      <c r="BR103" s="295" t="s">
        <v>439</v>
      </c>
      <c r="BS103" s="295" t="s">
        <v>439</v>
      </c>
      <c r="BT103" s="295" t="s">
        <v>439</v>
      </c>
      <c r="BU103" s="295" t="s">
        <v>439</v>
      </c>
      <c r="BV103" s="295" t="s">
        <v>439</v>
      </c>
      <c r="BW103" s="295" t="s">
        <v>439</v>
      </c>
      <c r="BX103" s="295" t="s">
        <v>439</v>
      </c>
      <c r="BY103" s="295" t="s">
        <v>439</v>
      </c>
      <c r="BZ103" s="295" t="s">
        <v>439</v>
      </c>
      <c r="CA103" s="295" t="s">
        <v>439</v>
      </c>
      <c r="CB103" s="295" t="s">
        <v>439</v>
      </c>
      <c r="CC103" s="296" t="s">
        <v>439</v>
      </c>
    </row>
    <row r="104" spans="1:81" s="49" customFormat="1" x14ac:dyDescent="0.4">
      <c r="B104" s="155" t="s">
        <v>610</v>
      </c>
      <c r="D104" s="361" t="s">
        <v>439</v>
      </c>
      <c r="E104" s="295" t="s">
        <v>439</v>
      </c>
      <c r="F104" s="295" t="s">
        <v>439</v>
      </c>
      <c r="G104" s="295" t="s">
        <v>439</v>
      </c>
      <c r="H104" s="295" t="s">
        <v>439</v>
      </c>
      <c r="I104" s="295" t="s">
        <v>439</v>
      </c>
      <c r="J104" s="295" t="s">
        <v>439</v>
      </c>
      <c r="K104" s="295" t="s">
        <v>439</v>
      </c>
      <c r="L104" s="295" t="s">
        <v>439</v>
      </c>
      <c r="M104" s="295" t="s">
        <v>439</v>
      </c>
      <c r="N104" s="295" t="s">
        <v>439</v>
      </c>
      <c r="O104" s="295" t="s">
        <v>439</v>
      </c>
      <c r="P104" s="295" t="s">
        <v>439</v>
      </c>
      <c r="Q104" s="295" t="s">
        <v>439</v>
      </c>
      <c r="R104" s="295" t="s">
        <v>439</v>
      </c>
      <c r="S104" s="295" t="s">
        <v>439</v>
      </c>
      <c r="T104" s="295" t="s">
        <v>439</v>
      </c>
      <c r="U104" s="295" t="s">
        <v>439</v>
      </c>
      <c r="V104" s="295" t="s">
        <v>439</v>
      </c>
      <c r="W104" s="295" t="s">
        <v>439</v>
      </c>
      <c r="X104" s="295" t="s">
        <v>439</v>
      </c>
      <c r="Y104" s="295" t="s">
        <v>439</v>
      </c>
      <c r="Z104" s="295" t="s">
        <v>439</v>
      </c>
      <c r="AA104" s="295" t="s">
        <v>439</v>
      </c>
      <c r="AB104" s="295" t="s">
        <v>439</v>
      </c>
      <c r="AC104" s="295" t="s">
        <v>439</v>
      </c>
      <c r="AD104" s="295" t="s">
        <v>439</v>
      </c>
      <c r="AE104" s="295" t="s">
        <v>439</v>
      </c>
      <c r="AF104" s="295" t="s">
        <v>439</v>
      </c>
      <c r="AG104" s="295" t="s">
        <v>439</v>
      </c>
      <c r="AH104" s="295" t="s">
        <v>439</v>
      </c>
      <c r="AI104" s="295" t="s">
        <v>439</v>
      </c>
      <c r="AJ104" s="295" t="s">
        <v>439</v>
      </c>
      <c r="AK104" s="295" t="s">
        <v>439</v>
      </c>
      <c r="AL104" s="295" t="s">
        <v>439</v>
      </c>
      <c r="AM104" s="295" t="s">
        <v>439</v>
      </c>
      <c r="AN104" s="295" t="s">
        <v>439</v>
      </c>
      <c r="AO104" s="295" t="s">
        <v>439</v>
      </c>
      <c r="AP104" s="295" t="s">
        <v>439</v>
      </c>
      <c r="AQ104" s="295" t="s">
        <v>439</v>
      </c>
      <c r="AR104" s="295" t="s">
        <v>439</v>
      </c>
      <c r="AS104" s="295" t="s">
        <v>439</v>
      </c>
      <c r="AT104" s="295" t="s">
        <v>439</v>
      </c>
      <c r="AU104" s="295">
        <v>338.44425557736349</v>
      </c>
      <c r="AV104" s="295">
        <v>388.049822408328</v>
      </c>
      <c r="AW104" s="295">
        <v>410.2035614102075</v>
      </c>
      <c r="AX104" s="295">
        <v>433.59968623702753</v>
      </c>
      <c r="AY104" s="295">
        <v>442.01378058587176</v>
      </c>
      <c r="AZ104" s="295">
        <v>441.30467007560355</v>
      </c>
      <c r="BA104" s="295">
        <v>438.49491540710756</v>
      </c>
      <c r="BB104" s="295">
        <v>428.77764899920606</v>
      </c>
      <c r="BC104" s="295">
        <v>429.62321458637427</v>
      </c>
      <c r="BD104" s="295">
        <v>424.97145454567919</v>
      </c>
      <c r="BE104" s="295">
        <v>424.33678795769873</v>
      </c>
      <c r="BF104" s="295">
        <v>429.86436391041002</v>
      </c>
      <c r="BG104" s="295">
        <v>431.7668765822126</v>
      </c>
      <c r="BH104" s="295" t="s">
        <v>439</v>
      </c>
      <c r="BI104" s="295" t="s">
        <v>439</v>
      </c>
      <c r="BJ104" s="295" t="s">
        <v>439</v>
      </c>
      <c r="BK104" s="295" t="s">
        <v>439</v>
      </c>
      <c r="BL104" s="295" t="s">
        <v>439</v>
      </c>
      <c r="BM104" s="295" t="s">
        <v>439</v>
      </c>
      <c r="BN104" s="295" t="s">
        <v>439</v>
      </c>
      <c r="BO104" s="295" t="s">
        <v>439</v>
      </c>
      <c r="BP104" s="295" t="s">
        <v>439</v>
      </c>
      <c r="BQ104" s="295" t="s">
        <v>439</v>
      </c>
      <c r="BR104" s="295" t="s">
        <v>439</v>
      </c>
      <c r="BS104" s="295" t="s">
        <v>439</v>
      </c>
      <c r="BT104" s="295" t="s">
        <v>439</v>
      </c>
      <c r="BU104" s="295" t="s">
        <v>439</v>
      </c>
      <c r="BV104" s="295" t="s">
        <v>439</v>
      </c>
      <c r="BW104" s="295" t="s">
        <v>439</v>
      </c>
      <c r="BX104" s="295" t="s">
        <v>439</v>
      </c>
      <c r="BY104" s="295" t="s">
        <v>439</v>
      </c>
      <c r="BZ104" s="295" t="s">
        <v>439</v>
      </c>
      <c r="CA104" s="295" t="s">
        <v>439</v>
      </c>
      <c r="CB104" s="295" t="s">
        <v>439</v>
      </c>
      <c r="CC104" s="296" t="s">
        <v>439</v>
      </c>
    </row>
    <row r="105" spans="1:81" s="29" customFormat="1" ht="24.75" customHeight="1" thickBot="1" x14ac:dyDescent="0.4">
      <c r="B105" s="327" t="s">
        <v>611</v>
      </c>
      <c r="C105" s="65"/>
      <c r="D105" s="363" t="s">
        <v>439</v>
      </c>
      <c r="E105" s="298" t="s">
        <v>439</v>
      </c>
      <c r="F105" s="298" t="s">
        <v>439</v>
      </c>
      <c r="G105" s="298" t="s">
        <v>439</v>
      </c>
      <c r="H105" s="298" t="s">
        <v>439</v>
      </c>
      <c r="I105" s="298" t="s">
        <v>439</v>
      </c>
      <c r="J105" s="298" t="s">
        <v>439</v>
      </c>
      <c r="K105" s="298" t="s">
        <v>439</v>
      </c>
      <c r="L105" s="298" t="s">
        <v>439</v>
      </c>
      <c r="M105" s="298" t="s">
        <v>439</v>
      </c>
      <c r="N105" s="298" t="s">
        <v>439</v>
      </c>
      <c r="O105" s="298" t="s">
        <v>439</v>
      </c>
      <c r="P105" s="298" t="s">
        <v>439</v>
      </c>
      <c r="Q105" s="298" t="s">
        <v>439</v>
      </c>
      <c r="R105" s="298" t="s">
        <v>439</v>
      </c>
      <c r="S105" s="298" t="s">
        <v>439</v>
      </c>
      <c r="T105" s="298" t="s">
        <v>439</v>
      </c>
      <c r="U105" s="298" t="s">
        <v>439</v>
      </c>
      <c r="V105" s="298" t="s">
        <v>439</v>
      </c>
      <c r="W105" s="298" t="s">
        <v>439</v>
      </c>
      <c r="X105" s="298" t="s">
        <v>439</v>
      </c>
      <c r="Y105" s="298" t="s">
        <v>439</v>
      </c>
      <c r="Z105" s="298" t="s">
        <v>439</v>
      </c>
      <c r="AA105" s="298" t="s">
        <v>439</v>
      </c>
      <c r="AB105" s="298" t="s">
        <v>439</v>
      </c>
      <c r="AC105" s="298" t="s">
        <v>439</v>
      </c>
      <c r="AD105" s="298" t="s">
        <v>439</v>
      </c>
      <c r="AE105" s="298" t="s">
        <v>439</v>
      </c>
      <c r="AF105" s="298" t="s">
        <v>439</v>
      </c>
      <c r="AG105" s="298" t="s">
        <v>439</v>
      </c>
      <c r="AH105" s="298" t="s">
        <v>439</v>
      </c>
      <c r="AI105" s="298" t="s">
        <v>439</v>
      </c>
      <c r="AJ105" s="298" t="s">
        <v>439</v>
      </c>
      <c r="AK105" s="298" t="s">
        <v>439</v>
      </c>
      <c r="AL105" s="298" t="s">
        <v>439</v>
      </c>
      <c r="AM105" s="298" t="s">
        <v>439</v>
      </c>
      <c r="AN105" s="298" t="s">
        <v>439</v>
      </c>
      <c r="AO105" s="298" t="s">
        <v>439</v>
      </c>
      <c r="AP105" s="298" t="s">
        <v>439</v>
      </c>
      <c r="AQ105" s="298" t="s">
        <v>439</v>
      </c>
      <c r="AR105" s="298" t="s">
        <v>439</v>
      </c>
      <c r="AS105" s="298" t="s">
        <v>439</v>
      </c>
      <c r="AT105" s="298" t="s">
        <v>439</v>
      </c>
      <c r="AU105" s="298">
        <v>658.18121951843796</v>
      </c>
      <c r="AV105" s="298">
        <v>778.16981428396855</v>
      </c>
      <c r="AW105" s="298">
        <v>871.85595125620864</v>
      </c>
      <c r="AX105" s="298">
        <v>900.07832863449812</v>
      </c>
      <c r="AY105" s="298">
        <v>918.58595142265131</v>
      </c>
      <c r="AZ105" s="298">
        <v>895.783272664116</v>
      </c>
      <c r="BA105" s="298">
        <v>845.6100766155223</v>
      </c>
      <c r="BB105" s="298">
        <v>848.93585981992851</v>
      </c>
      <c r="BC105" s="298">
        <v>884.04663974928962</v>
      </c>
      <c r="BD105" s="298">
        <v>920.88150963139356</v>
      </c>
      <c r="BE105" s="298">
        <v>950.82430646233206</v>
      </c>
      <c r="BF105" s="298">
        <v>1002.0048325013972</v>
      </c>
      <c r="BG105" s="298">
        <v>980.61802004708341</v>
      </c>
      <c r="BH105" s="298">
        <v>511.79411610471641</v>
      </c>
      <c r="BI105" s="298">
        <v>524.11464181328938</v>
      </c>
      <c r="BJ105" s="298">
        <v>470.9512462898719</v>
      </c>
      <c r="BK105" s="298">
        <v>429.90340360920231</v>
      </c>
      <c r="BL105" s="298">
        <v>453.15651460806635</v>
      </c>
      <c r="BM105" s="298">
        <v>494.43170381952376</v>
      </c>
      <c r="BN105" s="298">
        <v>502.48002764675158</v>
      </c>
      <c r="BO105" s="298">
        <v>536.73627682379197</v>
      </c>
      <c r="BP105" s="298">
        <v>542.6415895746004</v>
      </c>
      <c r="BQ105" s="298">
        <v>561.61243931419347</v>
      </c>
      <c r="BR105" s="298">
        <v>663.47026925275691</v>
      </c>
      <c r="BS105" s="298">
        <v>733.13033880442993</v>
      </c>
      <c r="BT105" s="298">
        <v>621.86474922951504</v>
      </c>
      <c r="BU105" s="298">
        <v>699.13426451330054</v>
      </c>
      <c r="BV105" s="298">
        <v>588.41490513563508</v>
      </c>
      <c r="BW105" s="298">
        <v>522.11920277825539</v>
      </c>
      <c r="BX105" s="298">
        <v>442.85090226095417</v>
      </c>
      <c r="BY105" s="298">
        <v>442.45847396014403</v>
      </c>
      <c r="BZ105" s="298">
        <v>442.69963455887904</v>
      </c>
      <c r="CA105" s="298">
        <v>425.90440422229352</v>
      </c>
      <c r="CB105" s="298">
        <v>404.58969659774624</v>
      </c>
      <c r="CC105" s="299">
        <v>642.68177882625923</v>
      </c>
    </row>
    <row r="106" spans="1:81" s="49" customFormat="1" ht="39.75" customHeight="1" x14ac:dyDescent="0.4">
      <c r="A106" s="302"/>
      <c r="B106" s="303" t="s">
        <v>615</v>
      </c>
      <c r="C106" s="364"/>
      <c r="D106" s="365" t="s">
        <v>474</v>
      </c>
      <c r="E106" s="305" t="s">
        <v>475</v>
      </c>
      <c r="F106" s="305" t="s">
        <v>476</v>
      </c>
      <c r="G106" s="305" t="s">
        <v>477</v>
      </c>
      <c r="H106" s="305" t="s">
        <v>478</v>
      </c>
      <c r="I106" s="305" t="s">
        <v>479</v>
      </c>
      <c r="J106" s="305" t="s">
        <v>480</v>
      </c>
      <c r="K106" s="305" t="s">
        <v>481</v>
      </c>
      <c r="L106" s="305" t="s">
        <v>482</v>
      </c>
      <c r="M106" s="305" t="s">
        <v>483</v>
      </c>
      <c r="N106" s="305" t="s">
        <v>484</v>
      </c>
      <c r="O106" s="305" t="s">
        <v>485</v>
      </c>
      <c r="P106" s="305" t="s">
        <v>486</v>
      </c>
      <c r="Q106" s="305" t="s">
        <v>487</v>
      </c>
      <c r="R106" s="305" t="s">
        <v>488</v>
      </c>
      <c r="S106" s="305" t="s">
        <v>489</v>
      </c>
      <c r="T106" s="305" t="s">
        <v>490</v>
      </c>
      <c r="U106" s="305" t="s">
        <v>491</v>
      </c>
      <c r="V106" s="305" t="s">
        <v>492</v>
      </c>
      <c r="W106" s="305" t="s">
        <v>493</v>
      </c>
      <c r="X106" s="305" t="s">
        <v>494</v>
      </c>
      <c r="Y106" s="305" t="s">
        <v>495</v>
      </c>
      <c r="Z106" s="305" t="s">
        <v>496</v>
      </c>
      <c r="AA106" s="305" t="s">
        <v>497</v>
      </c>
      <c r="AB106" s="305" t="s">
        <v>498</v>
      </c>
      <c r="AC106" s="305" t="s">
        <v>499</v>
      </c>
      <c r="AD106" s="305" t="s">
        <v>500</v>
      </c>
      <c r="AE106" s="305" t="s">
        <v>501</v>
      </c>
      <c r="AF106" s="305" t="s">
        <v>502</v>
      </c>
      <c r="AG106" s="305" t="s">
        <v>503</v>
      </c>
      <c r="AH106" s="305" t="s">
        <v>504</v>
      </c>
      <c r="AI106" s="305" t="s">
        <v>505</v>
      </c>
      <c r="AJ106" s="305" t="s">
        <v>506</v>
      </c>
      <c r="AK106" s="305" t="s">
        <v>507</v>
      </c>
      <c r="AL106" s="305" t="s">
        <v>508</v>
      </c>
      <c r="AM106" s="305" t="s">
        <v>509</v>
      </c>
      <c r="AN106" s="305" t="s">
        <v>510</v>
      </c>
      <c r="AO106" s="305" t="s">
        <v>511</v>
      </c>
      <c r="AP106" s="305" t="s">
        <v>512</v>
      </c>
      <c r="AQ106" s="305" t="s">
        <v>513</v>
      </c>
      <c r="AR106" s="305" t="s">
        <v>514</v>
      </c>
      <c r="AS106" s="305" t="s">
        <v>515</v>
      </c>
      <c r="AT106" s="305" t="s">
        <v>516</v>
      </c>
      <c r="AU106" s="305" t="s">
        <v>517</v>
      </c>
      <c r="AV106" s="305" t="s">
        <v>518</v>
      </c>
      <c r="AW106" s="305" t="s">
        <v>519</v>
      </c>
      <c r="AX106" s="305" t="s">
        <v>520</v>
      </c>
      <c r="AY106" s="305" t="s">
        <v>521</v>
      </c>
      <c r="AZ106" s="305" t="s">
        <v>522</v>
      </c>
      <c r="BA106" s="305" t="s">
        <v>523</v>
      </c>
      <c r="BB106" s="305" t="s">
        <v>524</v>
      </c>
      <c r="BC106" s="305" t="s">
        <v>525</v>
      </c>
      <c r="BD106" s="305" t="s">
        <v>526</v>
      </c>
      <c r="BE106" s="305" t="s">
        <v>527</v>
      </c>
      <c r="BF106" s="305" t="s">
        <v>528</v>
      </c>
      <c r="BG106" s="305" t="s">
        <v>529</v>
      </c>
      <c r="BH106" s="305" t="s">
        <v>530</v>
      </c>
      <c r="BI106" s="305" t="s">
        <v>531</v>
      </c>
      <c r="BJ106" s="305" t="s">
        <v>532</v>
      </c>
      <c r="BK106" s="305" t="s">
        <v>533</v>
      </c>
      <c r="BL106" s="305" t="s">
        <v>534</v>
      </c>
      <c r="BM106" s="305" t="s">
        <v>535</v>
      </c>
      <c r="BN106" s="305" t="s">
        <v>536</v>
      </c>
      <c r="BO106" s="305" t="s">
        <v>537</v>
      </c>
      <c r="BP106" s="305" t="s">
        <v>538</v>
      </c>
      <c r="BQ106" s="305" t="s">
        <v>539</v>
      </c>
      <c r="BR106" s="305" t="s">
        <v>540</v>
      </c>
      <c r="BS106" s="305" t="s">
        <v>541</v>
      </c>
      <c r="BT106" s="305" t="s">
        <v>542</v>
      </c>
      <c r="BU106" s="305" t="s">
        <v>543</v>
      </c>
      <c r="BV106" s="305" t="s">
        <v>544</v>
      </c>
      <c r="BW106" s="305" t="s">
        <v>545</v>
      </c>
      <c r="BX106" s="305" t="s">
        <v>546</v>
      </c>
      <c r="BY106" s="305" t="s">
        <v>547</v>
      </c>
      <c r="BZ106" s="305" t="s">
        <v>548</v>
      </c>
      <c r="CA106" s="305" t="s">
        <v>549</v>
      </c>
      <c r="CB106" s="305" t="s">
        <v>550</v>
      </c>
      <c r="CC106" s="306" t="s">
        <v>551</v>
      </c>
    </row>
    <row r="107" spans="1:81" s="75" customFormat="1" ht="26.25" customHeight="1" x14ac:dyDescent="0.4">
      <c r="A107" s="329"/>
      <c r="B107" s="75" t="s">
        <v>129</v>
      </c>
      <c r="D107" s="358"/>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v>3408</v>
      </c>
      <c r="AI107" s="292">
        <v>3314</v>
      </c>
      <c r="AJ107" s="292">
        <v>3556</v>
      </c>
      <c r="AK107" s="292">
        <v>4151</v>
      </c>
      <c r="AL107" s="292">
        <v>4431</v>
      </c>
      <c r="AM107" s="292">
        <v>4750</v>
      </c>
      <c r="AN107" s="292">
        <v>4825</v>
      </c>
      <c r="AO107" s="292">
        <v>4860</v>
      </c>
      <c r="AP107" s="292">
        <v>4900</v>
      </c>
      <c r="AQ107" s="292">
        <v>4860</v>
      </c>
      <c r="AR107" s="292">
        <v>3996</v>
      </c>
      <c r="AS107" s="292">
        <v>3886</v>
      </c>
      <c r="AT107" s="292">
        <v>3950</v>
      </c>
      <c r="AU107" s="292">
        <v>4120</v>
      </c>
      <c r="AV107" s="292">
        <v>4380</v>
      </c>
      <c r="AW107" s="292">
        <v>4601</v>
      </c>
      <c r="AX107" s="292">
        <v>4692</v>
      </c>
      <c r="AY107" s="292">
        <v>4757</v>
      </c>
      <c r="AZ107" s="292">
        <v>4740</v>
      </c>
      <c r="BA107" s="292">
        <v>4588</v>
      </c>
      <c r="BB107" s="292">
        <v>4423</v>
      </c>
      <c r="BC107" s="292">
        <v>4187</v>
      </c>
      <c r="BD107" s="292">
        <v>3946</v>
      </c>
      <c r="BE107" s="292">
        <v>3846</v>
      </c>
      <c r="BF107" s="292">
        <v>3807</v>
      </c>
      <c r="BG107" s="292">
        <v>3812</v>
      </c>
      <c r="BH107" s="292">
        <v>3940</v>
      </c>
      <c r="BI107" s="292">
        <v>3986</v>
      </c>
      <c r="BJ107" s="292">
        <v>4021</v>
      </c>
      <c r="BK107" s="292">
        <v>4036</v>
      </c>
      <c r="BL107" s="292">
        <v>4166</v>
      </c>
      <c r="BM107" s="292">
        <v>4547</v>
      </c>
      <c r="BN107" s="292">
        <v>4798</v>
      </c>
      <c r="BO107" s="292">
        <v>4932</v>
      </c>
      <c r="BP107" s="292">
        <v>5053</v>
      </c>
      <c r="BQ107" s="292">
        <v>5026</v>
      </c>
      <c r="BR107" s="292">
        <v>4921</v>
      </c>
      <c r="BS107" s="292">
        <v>4777</v>
      </c>
      <c r="BT107" s="292">
        <v>4594</v>
      </c>
      <c r="BU107" s="292">
        <v>4371</v>
      </c>
      <c r="BV107" s="292">
        <v>3984</v>
      </c>
      <c r="BW107" s="292">
        <v>3394</v>
      </c>
      <c r="BX107" s="292">
        <v>3062</v>
      </c>
      <c r="BY107" s="292">
        <v>2748</v>
      </c>
      <c r="BZ107" s="292">
        <v>2492</v>
      </c>
      <c r="CA107" s="292">
        <v>2207</v>
      </c>
      <c r="CB107" s="292">
        <v>1916</v>
      </c>
      <c r="CC107" s="293">
        <v>1600</v>
      </c>
    </row>
    <row r="108" spans="1:81" s="49" customFormat="1" x14ac:dyDescent="0.4">
      <c r="A108" s="325"/>
      <c r="B108" s="59" t="s">
        <v>270</v>
      </c>
      <c r="D108" s="361"/>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v>3796</v>
      </c>
      <c r="BM108" s="295">
        <v>3966</v>
      </c>
      <c r="BN108" s="295">
        <v>4155</v>
      </c>
      <c r="BO108" s="295">
        <v>4237</v>
      </c>
      <c r="BP108" s="295">
        <v>4309</v>
      </c>
      <c r="BQ108" s="295">
        <v>4365</v>
      </c>
      <c r="BR108" s="295">
        <v>4440</v>
      </c>
      <c r="BS108" s="295">
        <v>4410</v>
      </c>
      <c r="BT108" s="295">
        <v>4287</v>
      </c>
      <c r="BU108" s="295">
        <v>4098</v>
      </c>
      <c r="BV108" s="295">
        <v>3774</v>
      </c>
      <c r="BW108" s="295">
        <v>3291</v>
      </c>
      <c r="BX108" s="295">
        <v>2991</v>
      </c>
      <c r="BY108" s="295">
        <v>2724</v>
      </c>
      <c r="BZ108" s="295">
        <v>2476</v>
      </c>
      <c r="CA108" s="295">
        <v>2196</v>
      </c>
      <c r="CB108" s="295">
        <v>1908</v>
      </c>
      <c r="CC108" s="296">
        <v>1594</v>
      </c>
    </row>
    <row r="109" spans="1:81" s="49" customFormat="1" x14ac:dyDescent="0.4">
      <c r="A109" s="325"/>
      <c r="B109" s="59" t="s">
        <v>616</v>
      </c>
      <c r="D109" s="361"/>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v>370</v>
      </c>
      <c r="BM109" s="295">
        <v>580</v>
      </c>
      <c r="BN109" s="295">
        <v>643</v>
      </c>
      <c r="BO109" s="295">
        <v>696</v>
      </c>
      <c r="BP109" s="295">
        <v>744</v>
      </c>
      <c r="BQ109" s="295">
        <v>661</v>
      </c>
      <c r="BR109" s="295">
        <v>481</v>
      </c>
      <c r="BS109" s="295">
        <v>367</v>
      </c>
      <c r="BT109" s="295">
        <v>307</v>
      </c>
      <c r="BU109" s="295">
        <v>273</v>
      </c>
      <c r="BV109" s="295">
        <v>210</v>
      </c>
      <c r="BW109" s="295">
        <v>103</v>
      </c>
      <c r="BX109" s="295">
        <v>71</v>
      </c>
      <c r="BY109" s="295">
        <v>24</v>
      </c>
      <c r="BZ109" s="295">
        <v>15</v>
      </c>
      <c r="CA109" s="295">
        <v>11</v>
      </c>
      <c r="CB109" s="295">
        <v>8</v>
      </c>
      <c r="CC109" s="296">
        <v>6</v>
      </c>
    </row>
    <row r="110" spans="1:81" s="49" customFormat="1" ht="26.25" customHeight="1" x14ac:dyDescent="0.4">
      <c r="B110" s="60" t="s">
        <v>595</v>
      </c>
      <c r="D110" s="361"/>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c r="BR110" s="295"/>
      <c r="BS110" s="295"/>
      <c r="BT110" s="295"/>
      <c r="BU110" s="295"/>
      <c r="BV110" s="295"/>
      <c r="BW110" s="295"/>
      <c r="BX110" s="295"/>
      <c r="BY110" s="295"/>
      <c r="BZ110" s="295"/>
      <c r="CA110" s="295"/>
      <c r="CB110" s="295"/>
      <c r="CC110" s="296"/>
    </row>
    <row r="111" spans="1:81" s="49" customFormat="1" x14ac:dyDescent="0.4">
      <c r="B111" s="59" t="s">
        <v>596</v>
      </c>
      <c r="D111" s="361"/>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v>2667</v>
      </c>
      <c r="AI111" s="295">
        <v>2625</v>
      </c>
      <c r="AJ111" s="295">
        <v>2843</v>
      </c>
      <c r="AK111" s="295">
        <v>3354</v>
      </c>
      <c r="AL111" s="295">
        <v>3580</v>
      </c>
      <c r="AM111" s="295">
        <v>3735</v>
      </c>
      <c r="AN111" s="295">
        <v>3745</v>
      </c>
      <c r="AO111" s="295">
        <v>3710</v>
      </c>
      <c r="AP111" s="295">
        <v>3720</v>
      </c>
      <c r="AQ111" s="295">
        <v>3665</v>
      </c>
      <c r="AR111" s="295">
        <v>3082</v>
      </c>
      <c r="AS111" s="295">
        <v>2938</v>
      </c>
      <c r="AT111" s="295">
        <v>2922</v>
      </c>
      <c r="AU111" s="295">
        <v>2967</v>
      </c>
      <c r="AV111" s="295">
        <v>3034</v>
      </c>
      <c r="AW111" s="295">
        <v>3053</v>
      </c>
      <c r="AX111" s="295">
        <v>3006</v>
      </c>
      <c r="AY111" s="295">
        <v>2939</v>
      </c>
      <c r="AZ111" s="295">
        <v>2868</v>
      </c>
      <c r="BA111" s="295">
        <v>2754</v>
      </c>
      <c r="BB111" s="295">
        <v>2628</v>
      </c>
      <c r="BC111" s="295">
        <v>2438</v>
      </c>
      <c r="BD111" s="295">
        <v>2230</v>
      </c>
      <c r="BE111" s="295">
        <v>2093</v>
      </c>
      <c r="BF111" s="295">
        <v>1993</v>
      </c>
      <c r="BG111" s="295">
        <v>1824</v>
      </c>
      <c r="BH111" s="295">
        <v>1808</v>
      </c>
      <c r="BI111" s="295">
        <v>1753</v>
      </c>
      <c r="BJ111" s="295">
        <v>1674</v>
      </c>
      <c r="BK111" s="295">
        <v>1581</v>
      </c>
      <c r="BL111" s="295">
        <v>1533</v>
      </c>
      <c r="BM111" s="295">
        <v>1512</v>
      </c>
      <c r="BN111" s="295">
        <v>1502</v>
      </c>
      <c r="BO111" s="295">
        <v>1464</v>
      </c>
      <c r="BP111" s="295">
        <v>1455</v>
      </c>
      <c r="BQ111" s="295">
        <v>1428</v>
      </c>
      <c r="BR111" s="295">
        <v>1397</v>
      </c>
      <c r="BS111" s="295">
        <v>1344</v>
      </c>
      <c r="BT111" s="295">
        <v>1300</v>
      </c>
      <c r="BU111" s="295">
        <v>1243</v>
      </c>
      <c r="BV111" s="295">
        <v>1148</v>
      </c>
      <c r="BW111" s="295">
        <v>1012</v>
      </c>
      <c r="BX111" s="295">
        <v>944</v>
      </c>
      <c r="BY111" s="295">
        <v>885</v>
      </c>
      <c r="BZ111" s="295">
        <v>838</v>
      </c>
      <c r="CA111" s="295">
        <v>775</v>
      </c>
      <c r="CB111" s="295">
        <v>699</v>
      </c>
      <c r="CC111" s="296">
        <v>608</v>
      </c>
    </row>
    <row r="112" spans="1:81" s="49" customFormat="1" x14ac:dyDescent="0.4">
      <c r="B112" s="59" t="s">
        <v>597</v>
      </c>
      <c r="D112" s="361"/>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v>354</v>
      </c>
      <c r="AW112" s="295">
        <v>449</v>
      </c>
      <c r="AX112" s="295">
        <v>546</v>
      </c>
      <c r="AY112" s="295">
        <v>649</v>
      </c>
      <c r="AZ112" s="295">
        <v>743</v>
      </c>
      <c r="BA112" s="295">
        <v>802</v>
      </c>
      <c r="BB112" s="295">
        <v>851</v>
      </c>
      <c r="BC112" s="295">
        <v>897</v>
      </c>
      <c r="BD112" s="295">
        <v>945</v>
      </c>
      <c r="BE112" s="295">
        <v>1026</v>
      </c>
      <c r="BF112" s="295">
        <v>1103</v>
      </c>
      <c r="BG112" s="295">
        <v>1266</v>
      </c>
      <c r="BH112" s="295">
        <v>1355</v>
      </c>
      <c r="BI112" s="295">
        <v>1416</v>
      </c>
      <c r="BJ112" s="295">
        <v>1480</v>
      </c>
      <c r="BK112" s="295">
        <v>1520</v>
      </c>
      <c r="BL112" s="295">
        <v>1583</v>
      </c>
      <c r="BM112" s="295">
        <v>1715</v>
      </c>
      <c r="BN112" s="295">
        <v>1804</v>
      </c>
      <c r="BO112" s="295">
        <v>1882</v>
      </c>
      <c r="BP112" s="295">
        <v>1939</v>
      </c>
      <c r="BQ112" s="295">
        <v>1933</v>
      </c>
      <c r="BR112" s="295">
        <v>1915</v>
      </c>
      <c r="BS112" s="295">
        <v>1913</v>
      </c>
      <c r="BT112" s="295">
        <v>1870</v>
      </c>
      <c r="BU112" s="295">
        <v>1810</v>
      </c>
      <c r="BV112" s="295">
        <v>1694</v>
      </c>
      <c r="BW112" s="295">
        <v>1493</v>
      </c>
      <c r="BX112" s="295">
        <v>1375</v>
      </c>
      <c r="BY112" s="295">
        <v>1248</v>
      </c>
      <c r="BZ112" s="295">
        <v>1128</v>
      </c>
      <c r="CA112" s="295">
        <v>992</v>
      </c>
      <c r="CB112" s="295">
        <v>850</v>
      </c>
      <c r="CC112" s="296">
        <v>686</v>
      </c>
    </row>
    <row r="113" spans="1:81" s="49" customFormat="1" x14ac:dyDescent="0.4">
      <c r="B113" s="59" t="s">
        <v>598</v>
      </c>
      <c r="D113" s="361"/>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v>992</v>
      </c>
      <c r="AW113" s="295">
        <v>1100</v>
      </c>
      <c r="AX113" s="295">
        <v>1140</v>
      </c>
      <c r="AY113" s="295">
        <v>1168</v>
      </c>
      <c r="AZ113" s="295">
        <v>1128</v>
      </c>
      <c r="BA113" s="295">
        <v>1032</v>
      </c>
      <c r="BB113" s="295">
        <v>945</v>
      </c>
      <c r="BC113" s="295">
        <v>852</v>
      </c>
      <c r="BD113" s="295">
        <v>771</v>
      </c>
      <c r="BE113" s="295">
        <v>727</v>
      </c>
      <c r="BF113" s="295">
        <v>711</v>
      </c>
      <c r="BG113" s="295">
        <v>722</v>
      </c>
      <c r="BH113" s="295">
        <v>777</v>
      </c>
      <c r="BI113" s="295">
        <v>817</v>
      </c>
      <c r="BJ113" s="295">
        <v>868</v>
      </c>
      <c r="BK113" s="295">
        <v>934</v>
      </c>
      <c r="BL113" s="295">
        <v>1049</v>
      </c>
      <c r="BM113" s="295">
        <v>1320</v>
      </c>
      <c r="BN113" s="295">
        <v>1492</v>
      </c>
      <c r="BO113" s="295">
        <v>1586</v>
      </c>
      <c r="BP113" s="295">
        <v>1659</v>
      </c>
      <c r="BQ113" s="295">
        <v>1665</v>
      </c>
      <c r="BR113" s="295">
        <v>1609</v>
      </c>
      <c r="BS113" s="295">
        <v>1520</v>
      </c>
      <c r="BT113" s="295">
        <v>1424</v>
      </c>
      <c r="BU113" s="295">
        <v>1318</v>
      </c>
      <c r="BV113" s="295">
        <v>1142</v>
      </c>
      <c r="BW113" s="295">
        <v>889</v>
      </c>
      <c r="BX113" s="295">
        <v>743</v>
      </c>
      <c r="BY113" s="295">
        <v>616</v>
      </c>
      <c r="BZ113" s="295">
        <v>526</v>
      </c>
      <c r="CA113" s="295">
        <v>440</v>
      </c>
      <c r="CB113" s="295">
        <v>368</v>
      </c>
      <c r="CC113" s="296">
        <v>306</v>
      </c>
    </row>
    <row r="114" spans="1:81" s="49" customFormat="1" x14ac:dyDescent="0.4">
      <c r="B114" s="155" t="s">
        <v>599</v>
      </c>
      <c r="D114" s="361"/>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v>60</v>
      </c>
      <c r="BI114" s="295">
        <v>60</v>
      </c>
      <c r="BJ114" s="295">
        <v>70</v>
      </c>
      <c r="BK114" s="295">
        <v>70</v>
      </c>
      <c r="BL114" s="295">
        <v>360</v>
      </c>
      <c r="BM114" s="295">
        <v>787</v>
      </c>
      <c r="BN114" s="295">
        <v>1067</v>
      </c>
      <c r="BO114" s="295">
        <v>1242</v>
      </c>
      <c r="BP114" s="295">
        <v>1358</v>
      </c>
      <c r="BQ114" s="295">
        <v>1402</v>
      </c>
      <c r="BR114" s="295">
        <v>1379</v>
      </c>
      <c r="BS114" s="295">
        <v>1318</v>
      </c>
      <c r="BT114" s="295">
        <v>1243</v>
      </c>
      <c r="BU114" s="295">
        <v>1151</v>
      </c>
      <c r="BV114" s="295">
        <v>992</v>
      </c>
      <c r="BW114" s="295">
        <v>679</v>
      </c>
      <c r="BX114" s="295">
        <v>1153</v>
      </c>
      <c r="BY114" s="295">
        <v>476</v>
      </c>
      <c r="BZ114" s="295">
        <v>409</v>
      </c>
      <c r="CA114" s="295">
        <v>345</v>
      </c>
      <c r="CB114" s="295">
        <v>290</v>
      </c>
      <c r="CC114" s="296">
        <v>243</v>
      </c>
    </row>
    <row r="115" spans="1:81" ht="26.25" customHeight="1" x14ac:dyDescent="0.4">
      <c r="A115" s="49"/>
      <c r="B115" s="59" t="s">
        <v>600</v>
      </c>
      <c r="D115" s="361"/>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v>3387</v>
      </c>
      <c r="AW115" s="295">
        <v>3502</v>
      </c>
      <c r="AX115" s="295">
        <v>3552</v>
      </c>
      <c r="AY115" s="295">
        <v>3589</v>
      </c>
      <c r="AZ115" s="295">
        <v>3612</v>
      </c>
      <c r="BA115" s="295">
        <v>3556</v>
      </c>
      <c r="BB115" s="295">
        <v>3479</v>
      </c>
      <c r="BC115" s="295">
        <v>3335</v>
      </c>
      <c r="BD115" s="295">
        <v>3175</v>
      </c>
      <c r="BE115" s="295">
        <v>3119</v>
      </c>
      <c r="BF115" s="295">
        <v>3096</v>
      </c>
      <c r="BG115" s="295">
        <v>3090</v>
      </c>
      <c r="BH115" s="295">
        <v>3163</v>
      </c>
      <c r="BI115" s="295">
        <v>3169</v>
      </c>
      <c r="BJ115" s="295">
        <v>3153</v>
      </c>
      <c r="BK115" s="295">
        <v>3102</v>
      </c>
      <c r="BL115" s="295">
        <v>3117</v>
      </c>
      <c r="BM115" s="295">
        <v>3227</v>
      </c>
      <c r="BN115" s="295">
        <v>3306</v>
      </c>
      <c r="BO115" s="295">
        <v>3346</v>
      </c>
      <c r="BP115" s="295">
        <v>3394</v>
      </c>
      <c r="BQ115" s="295">
        <v>3361</v>
      </c>
      <c r="BR115" s="295">
        <v>3312</v>
      </c>
      <c r="BS115" s="295">
        <v>3257</v>
      </c>
      <c r="BT115" s="295">
        <v>3170</v>
      </c>
      <c r="BU115" s="295">
        <v>3053</v>
      </c>
      <c r="BV115" s="295">
        <v>2842</v>
      </c>
      <c r="BW115" s="295">
        <v>2506</v>
      </c>
      <c r="BX115" s="295">
        <v>2319</v>
      </c>
      <c r="BY115" s="295">
        <v>2132</v>
      </c>
      <c r="BZ115" s="295">
        <v>1966</v>
      </c>
      <c r="CA115" s="295">
        <v>1767</v>
      </c>
      <c r="CB115" s="295">
        <v>1548</v>
      </c>
      <c r="CC115" s="296">
        <v>1294</v>
      </c>
    </row>
    <row r="116" spans="1:81" x14ac:dyDescent="0.4">
      <c r="A116" s="49"/>
      <c r="B116" s="59" t="s">
        <v>601</v>
      </c>
      <c r="D116" s="361"/>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f t="shared" ref="AH116:AU116" si="21">AH142</f>
        <v>741</v>
      </c>
      <c r="AI116" s="295">
        <f t="shared" si="21"/>
        <v>689</v>
      </c>
      <c r="AJ116" s="295">
        <f t="shared" si="21"/>
        <v>713</v>
      </c>
      <c r="AK116" s="295">
        <f t="shared" si="21"/>
        <v>797</v>
      </c>
      <c r="AL116" s="295">
        <f t="shared" si="21"/>
        <v>851</v>
      </c>
      <c r="AM116" s="295">
        <f t="shared" si="21"/>
        <v>1015</v>
      </c>
      <c r="AN116" s="295">
        <f t="shared" si="21"/>
        <v>1080</v>
      </c>
      <c r="AO116" s="295">
        <f t="shared" si="21"/>
        <v>1150</v>
      </c>
      <c r="AP116" s="295">
        <f t="shared" si="21"/>
        <v>1180</v>
      </c>
      <c r="AQ116" s="295">
        <f t="shared" si="21"/>
        <v>1195</v>
      </c>
      <c r="AR116" s="295">
        <f t="shared" si="21"/>
        <v>914</v>
      </c>
      <c r="AS116" s="295">
        <f t="shared" si="21"/>
        <v>948</v>
      </c>
      <c r="AT116" s="295">
        <f t="shared" si="21"/>
        <v>1028</v>
      </c>
      <c r="AU116" s="295">
        <f t="shared" si="21"/>
        <v>1153</v>
      </c>
      <c r="AV116" s="295">
        <v>1346</v>
      </c>
      <c r="AW116" s="295">
        <v>1549</v>
      </c>
      <c r="AX116" s="295">
        <v>1686</v>
      </c>
      <c r="AY116" s="295">
        <v>1818</v>
      </c>
      <c r="AZ116" s="295">
        <v>1872</v>
      </c>
      <c r="BA116" s="295">
        <v>1834</v>
      </c>
      <c r="BB116" s="295">
        <v>1795</v>
      </c>
      <c r="BC116" s="295">
        <v>1749</v>
      </c>
      <c r="BD116" s="295">
        <v>1717</v>
      </c>
      <c r="BE116" s="295">
        <v>1753</v>
      </c>
      <c r="BF116" s="295">
        <v>1814</v>
      </c>
      <c r="BG116" s="295">
        <v>1988</v>
      </c>
      <c r="BH116" s="295">
        <v>2132</v>
      </c>
      <c r="BI116" s="295">
        <v>2233</v>
      </c>
      <c r="BJ116" s="295">
        <v>2347</v>
      </c>
      <c r="BK116" s="295">
        <v>2455</v>
      </c>
      <c r="BL116" s="295">
        <v>2633</v>
      </c>
      <c r="BM116" s="295">
        <v>3035</v>
      </c>
      <c r="BN116" s="295">
        <v>3296</v>
      </c>
      <c r="BO116" s="295">
        <v>3468</v>
      </c>
      <c r="BP116" s="295">
        <v>3598</v>
      </c>
      <c r="BQ116" s="295">
        <v>3597</v>
      </c>
      <c r="BR116" s="295">
        <v>3524</v>
      </c>
      <c r="BS116" s="295">
        <v>3433</v>
      </c>
      <c r="BT116" s="295">
        <v>3294</v>
      </c>
      <c r="BU116" s="295">
        <v>3128</v>
      </c>
      <c r="BV116" s="295">
        <v>2836</v>
      </c>
      <c r="BW116" s="295">
        <v>2382</v>
      </c>
      <c r="BX116" s="295">
        <v>2118</v>
      </c>
      <c r="BY116" s="295">
        <v>1863</v>
      </c>
      <c r="BZ116" s="295">
        <v>1654</v>
      </c>
      <c r="CA116" s="295">
        <v>1433</v>
      </c>
      <c r="CB116" s="295">
        <v>1218</v>
      </c>
      <c r="CC116" s="296">
        <v>992</v>
      </c>
    </row>
    <row r="117" spans="1:81" ht="26.25" customHeight="1" x14ac:dyDescent="0.4">
      <c r="A117" s="60"/>
      <c r="B117" s="60" t="s">
        <v>558</v>
      </c>
      <c r="D117" s="361"/>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296"/>
    </row>
    <row r="118" spans="1:81" x14ac:dyDescent="0.4">
      <c r="A118" s="325"/>
      <c r="B118" s="59" t="s">
        <v>559</v>
      </c>
      <c r="D118" s="361"/>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v>370</v>
      </c>
      <c r="BM118" s="295">
        <v>580</v>
      </c>
      <c r="BN118" s="295">
        <v>643</v>
      </c>
      <c r="BO118" s="295">
        <v>696</v>
      </c>
      <c r="BP118" s="295">
        <v>744</v>
      </c>
      <c r="BQ118" s="295">
        <v>661</v>
      </c>
      <c r="BR118" s="295">
        <v>481</v>
      </c>
      <c r="BS118" s="295">
        <v>367</v>
      </c>
      <c r="BT118" s="295">
        <v>307</v>
      </c>
      <c r="BU118" s="295">
        <v>273</v>
      </c>
      <c r="BV118" s="295">
        <v>210</v>
      </c>
      <c r="BW118" s="295">
        <v>103</v>
      </c>
      <c r="BX118" s="295">
        <v>71</v>
      </c>
      <c r="BY118" s="295">
        <v>24</v>
      </c>
      <c r="BZ118" s="295">
        <v>15</v>
      </c>
      <c r="CA118" s="295">
        <v>11</v>
      </c>
      <c r="CB118" s="295">
        <v>8</v>
      </c>
      <c r="CC118" s="296">
        <v>6</v>
      </c>
    </row>
    <row r="119" spans="1:81" x14ac:dyDescent="0.4">
      <c r="A119" s="325"/>
      <c r="B119" s="59" t="s">
        <v>26</v>
      </c>
      <c r="D119" s="361"/>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v>1095</v>
      </c>
      <c r="BM119" s="295">
        <v>1161</v>
      </c>
      <c r="BN119" s="295">
        <v>1211</v>
      </c>
      <c r="BO119" s="295">
        <v>1240</v>
      </c>
      <c r="BP119" s="295">
        <v>1257</v>
      </c>
      <c r="BQ119" s="295">
        <v>1274</v>
      </c>
      <c r="BR119" s="295">
        <v>1331</v>
      </c>
      <c r="BS119" s="295">
        <v>1347</v>
      </c>
      <c r="BT119" s="295">
        <v>1325</v>
      </c>
      <c r="BU119" s="295">
        <v>1283</v>
      </c>
      <c r="BV119" s="295">
        <v>1188</v>
      </c>
      <c r="BW119" s="295">
        <v>1049</v>
      </c>
      <c r="BX119" s="295">
        <v>953</v>
      </c>
      <c r="BY119" s="295">
        <v>837</v>
      </c>
      <c r="BZ119" s="295">
        <v>726</v>
      </c>
      <c r="CA119" s="295">
        <v>573</v>
      </c>
      <c r="CB119" s="295">
        <v>376</v>
      </c>
      <c r="CC119" s="296">
        <v>160</v>
      </c>
    </row>
    <row r="120" spans="1:81" x14ac:dyDescent="0.4">
      <c r="A120" s="325"/>
      <c r="B120" s="59" t="s">
        <v>560</v>
      </c>
      <c r="D120" s="361"/>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v>628</v>
      </c>
      <c r="BM120" s="295">
        <v>606</v>
      </c>
      <c r="BN120" s="295">
        <v>566</v>
      </c>
      <c r="BO120" s="295">
        <v>506</v>
      </c>
      <c r="BP120" s="295">
        <v>461</v>
      </c>
      <c r="BQ120" s="295">
        <v>422</v>
      </c>
      <c r="BR120" s="295">
        <v>399</v>
      </c>
      <c r="BS120" s="295">
        <v>373</v>
      </c>
      <c r="BT120" s="295">
        <v>350</v>
      </c>
      <c r="BU120" s="295">
        <v>323</v>
      </c>
      <c r="BV120" s="295">
        <v>279</v>
      </c>
      <c r="BW120" s="295">
        <v>196</v>
      </c>
      <c r="BX120" s="295">
        <v>156</v>
      </c>
      <c r="BY120" s="295">
        <v>140</v>
      </c>
      <c r="BZ120" s="295">
        <v>130</v>
      </c>
      <c r="CA120" s="295">
        <v>119</v>
      </c>
      <c r="CB120" s="295">
        <v>108</v>
      </c>
      <c r="CC120" s="296">
        <v>98</v>
      </c>
    </row>
    <row r="121" spans="1:81" x14ac:dyDescent="0.4">
      <c r="A121" s="325"/>
      <c r="B121" s="59" t="s">
        <v>438</v>
      </c>
      <c r="D121" s="361"/>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v>77</v>
      </c>
      <c r="BM121" s="295">
        <v>88</v>
      </c>
      <c r="BN121" s="295">
        <v>103</v>
      </c>
      <c r="BO121" s="295">
        <v>115</v>
      </c>
      <c r="BP121" s="295">
        <v>130</v>
      </c>
      <c r="BQ121" s="295">
        <v>144</v>
      </c>
      <c r="BR121" s="295">
        <v>158</v>
      </c>
      <c r="BS121" s="295">
        <v>174</v>
      </c>
      <c r="BT121" s="295">
        <v>183</v>
      </c>
      <c r="BU121" s="295">
        <v>186</v>
      </c>
      <c r="BV121" s="295">
        <v>181</v>
      </c>
      <c r="BW121" s="295">
        <v>156</v>
      </c>
      <c r="BX121" s="295">
        <v>120</v>
      </c>
      <c r="BY121" s="295">
        <v>87</v>
      </c>
      <c r="BZ121" s="295">
        <v>63</v>
      </c>
      <c r="CA121" s="295">
        <v>43</v>
      </c>
      <c r="CB121" s="295">
        <v>27</v>
      </c>
      <c r="CC121" s="296">
        <v>14</v>
      </c>
    </row>
    <row r="122" spans="1:81" x14ac:dyDescent="0.4">
      <c r="A122" s="325"/>
      <c r="B122" s="59" t="s">
        <v>561</v>
      </c>
      <c r="D122" s="361"/>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v>146</v>
      </c>
      <c r="BM122" s="295">
        <v>147</v>
      </c>
      <c r="BN122" s="295">
        <v>143</v>
      </c>
      <c r="BO122" s="295">
        <v>131</v>
      </c>
      <c r="BP122" s="295">
        <v>112</v>
      </c>
      <c r="BQ122" s="295">
        <v>98</v>
      </c>
      <c r="BR122" s="295">
        <v>86</v>
      </c>
      <c r="BS122" s="295">
        <v>71</v>
      </c>
      <c r="BT122" s="295">
        <v>57</v>
      </c>
      <c r="BU122" s="295">
        <v>40</v>
      </c>
      <c r="BV122" s="295">
        <v>22</v>
      </c>
      <c r="BW122" s="295">
        <v>13</v>
      </c>
      <c r="BX122" s="295">
        <v>10</v>
      </c>
      <c r="BY122" s="295">
        <v>8</v>
      </c>
      <c r="BZ122" s="295">
        <v>7</v>
      </c>
      <c r="CA122" s="295">
        <v>7</v>
      </c>
      <c r="CB122" s="295">
        <v>6</v>
      </c>
      <c r="CC122" s="296">
        <v>5</v>
      </c>
    </row>
    <row r="123" spans="1:81" ht="26.25" customHeight="1" x14ac:dyDescent="0.4">
      <c r="A123" s="325"/>
      <c r="B123" s="59" t="s">
        <v>562</v>
      </c>
      <c r="D123" s="361"/>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v>1150</v>
      </c>
      <c r="BM123" s="295">
        <v>1152</v>
      </c>
      <c r="BN123" s="295">
        <v>1150</v>
      </c>
      <c r="BO123" s="295">
        <v>1135</v>
      </c>
      <c r="BP123" s="295">
        <v>1101</v>
      </c>
      <c r="BQ123" s="295">
        <v>1066</v>
      </c>
      <c r="BR123" s="295">
        <v>1025</v>
      </c>
      <c r="BS123" s="295">
        <v>980</v>
      </c>
      <c r="BT123" s="295">
        <v>936</v>
      </c>
      <c r="BU123" s="295">
        <v>897</v>
      </c>
      <c r="BV123" s="295">
        <v>853</v>
      </c>
      <c r="BW123" s="295">
        <v>813</v>
      </c>
      <c r="BX123" s="295">
        <v>844</v>
      </c>
      <c r="BY123" s="295">
        <v>844</v>
      </c>
      <c r="BZ123" s="295">
        <v>810</v>
      </c>
      <c r="CA123" s="295">
        <v>774</v>
      </c>
      <c r="CB123" s="295">
        <v>765</v>
      </c>
      <c r="CC123" s="296">
        <v>733</v>
      </c>
    </row>
    <row r="124" spans="1:81" x14ac:dyDescent="0.4">
      <c r="A124" s="325"/>
      <c r="B124" s="59" t="s">
        <v>440</v>
      </c>
      <c r="D124" s="361"/>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v>26</v>
      </c>
      <c r="BM124" s="295">
        <v>30</v>
      </c>
      <c r="BN124" s="295">
        <v>37</v>
      </c>
      <c r="BO124" s="295">
        <v>42</v>
      </c>
      <c r="BP124" s="295">
        <v>49</v>
      </c>
      <c r="BQ124" s="295">
        <v>56</v>
      </c>
      <c r="BR124" s="295">
        <v>59</v>
      </c>
      <c r="BS124" s="295">
        <v>62</v>
      </c>
      <c r="BT124" s="295">
        <v>61</v>
      </c>
      <c r="BU124" s="295">
        <v>57</v>
      </c>
      <c r="BV124" s="295">
        <v>55</v>
      </c>
      <c r="BW124" s="295">
        <v>51</v>
      </c>
      <c r="BX124" s="295">
        <v>43</v>
      </c>
      <c r="BY124" s="295">
        <v>34</v>
      </c>
      <c r="BZ124" s="295">
        <v>26</v>
      </c>
      <c r="CA124" s="295">
        <v>20</v>
      </c>
      <c r="CB124" s="295">
        <v>15</v>
      </c>
      <c r="CC124" s="296">
        <v>11</v>
      </c>
    </row>
    <row r="125" spans="1:81" x14ac:dyDescent="0.4">
      <c r="A125" s="325"/>
      <c r="B125" s="59" t="s">
        <v>563</v>
      </c>
      <c r="D125" s="361"/>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v>6</v>
      </c>
      <c r="BM125" s="295">
        <v>7</v>
      </c>
      <c r="BN125" s="295">
        <v>7</v>
      </c>
      <c r="BO125" s="295">
        <v>7</v>
      </c>
      <c r="BP125" s="295">
        <v>7</v>
      </c>
      <c r="BQ125" s="295">
        <v>7</v>
      </c>
      <c r="BR125" s="295">
        <v>7</v>
      </c>
      <c r="BS125" s="295">
        <v>7</v>
      </c>
      <c r="BT125" s="295">
        <v>7</v>
      </c>
      <c r="BU125" s="295">
        <v>6</v>
      </c>
      <c r="BV125" s="295">
        <v>5</v>
      </c>
      <c r="BW125" s="295">
        <v>4</v>
      </c>
      <c r="BX125" s="295">
        <v>3</v>
      </c>
      <c r="BY125" s="295">
        <v>2</v>
      </c>
      <c r="BZ125" s="295">
        <v>2</v>
      </c>
      <c r="CA125" s="295">
        <v>1</v>
      </c>
      <c r="CB125" s="295">
        <v>1</v>
      </c>
      <c r="CC125" s="296">
        <v>1</v>
      </c>
    </row>
    <row r="126" spans="1:81" x14ac:dyDescent="0.4">
      <c r="A126" s="325"/>
      <c r="B126" s="59" t="s">
        <v>33</v>
      </c>
      <c r="D126" s="361"/>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v>239</v>
      </c>
      <c r="BM126" s="295">
        <v>245</v>
      </c>
      <c r="BN126" s="295">
        <v>251</v>
      </c>
      <c r="BO126" s="295">
        <v>259</v>
      </c>
      <c r="BP126" s="295">
        <v>285</v>
      </c>
      <c r="BQ126" s="295">
        <v>300</v>
      </c>
      <c r="BR126" s="295">
        <v>320</v>
      </c>
      <c r="BS126" s="295">
        <v>339</v>
      </c>
      <c r="BT126" s="295">
        <v>355</v>
      </c>
      <c r="BU126" s="295">
        <v>366</v>
      </c>
      <c r="BV126" s="295">
        <v>375</v>
      </c>
      <c r="BW126" s="295">
        <v>378</v>
      </c>
      <c r="BX126" s="295">
        <v>371</v>
      </c>
      <c r="BY126" s="295">
        <v>380</v>
      </c>
      <c r="BZ126" s="295">
        <v>395</v>
      </c>
      <c r="CA126" s="295">
        <v>411</v>
      </c>
      <c r="CB126" s="295">
        <v>426</v>
      </c>
      <c r="CC126" s="296">
        <v>439</v>
      </c>
    </row>
    <row r="127" spans="1:81" x14ac:dyDescent="0.4">
      <c r="A127" s="325"/>
      <c r="B127" s="59" t="s">
        <v>603</v>
      </c>
      <c r="D127" s="361"/>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v>429</v>
      </c>
      <c r="BM127" s="295">
        <v>531</v>
      </c>
      <c r="BN127" s="295">
        <v>686</v>
      </c>
      <c r="BO127" s="295">
        <v>802</v>
      </c>
      <c r="BP127" s="295">
        <v>905</v>
      </c>
      <c r="BQ127" s="295">
        <v>998</v>
      </c>
      <c r="BR127" s="295">
        <v>1056</v>
      </c>
      <c r="BS127" s="295">
        <v>1056</v>
      </c>
      <c r="BT127" s="295">
        <v>1012</v>
      </c>
      <c r="BU127" s="295">
        <v>939</v>
      </c>
      <c r="BV127" s="295">
        <v>816</v>
      </c>
      <c r="BW127" s="295">
        <v>632</v>
      </c>
      <c r="BX127" s="295">
        <v>493</v>
      </c>
      <c r="BY127" s="295">
        <v>391</v>
      </c>
      <c r="BZ127" s="295">
        <v>317</v>
      </c>
      <c r="CA127" s="295">
        <v>247</v>
      </c>
      <c r="CB127" s="295">
        <v>184</v>
      </c>
      <c r="CC127" s="296">
        <v>133</v>
      </c>
    </row>
    <row r="128" spans="1:81" ht="26.25" customHeight="1" x14ac:dyDescent="0.4">
      <c r="A128" s="325"/>
      <c r="B128" s="60" t="s">
        <v>565</v>
      </c>
      <c r="D128" s="361"/>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f t="shared" ref="AR128:BK128" si="22">AR131</f>
        <v>2178</v>
      </c>
      <c r="AS128" s="295">
        <f t="shared" si="22"/>
        <v>2116</v>
      </c>
      <c r="AT128" s="295">
        <f t="shared" si="22"/>
        <v>2076</v>
      </c>
      <c r="AU128" s="295">
        <f t="shared" si="22"/>
        <v>1981</v>
      </c>
      <c r="AV128" s="295">
        <f t="shared" si="22"/>
        <v>1929</v>
      </c>
      <c r="AW128" s="295">
        <f t="shared" si="22"/>
        <v>1955</v>
      </c>
      <c r="AX128" s="295">
        <f t="shared" si="22"/>
        <v>1937</v>
      </c>
      <c r="AY128" s="295">
        <f t="shared" si="22"/>
        <v>1917</v>
      </c>
      <c r="AZ128" s="295">
        <f t="shared" si="22"/>
        <v>1886</v>
      </c>
      <c r="BA128" s="295">
        <f t="shared" si="22"/>
        <v>1844</v>
      </c>
      <c r="BB128" s="295">
        <f t="shared" si="22"/>
        <v>1798</v>
      </c>
      <c r="BC128" s="295">
        <f t="shared" si="22"/>
        <v>1726</v>
      </c>
      <c r="BD128" s="295">
        <f t="shared" si="22"/>
        <v>1664</v>
      </c>
      <c r="BE128" s="295">
        <f t="shared" si="22"/>
        <v>1637</v>
      </c>
      <c r="BF128" s="295">
        <f t="shared" si="22"/>
        <v>1612</v>
      </c>
      <c r="BG128" s="295">
        <f t="shared" si="22"/>
        <v>1546</v>
      </c>
      <c r="BH128" s="295">
        <f t="shared" si="22"/>
        <v>1554</v>
      </c>
      <c r="BI128" s="295">
        <f t="shared" si="22"/>
        <v>1491</v>
      </c>
      <c r="BJ128" s="295">
        <f t="shared" si="22"/>
        <v>1503</v>
      </c>
      <c r="BK128" s="295">
        <f t="shared" si="22"/>
        <v>1509</v>
      </c>
      <c r="BL128" s="295">
        <v>1541</v>
      </c>
      <c r="BM128" s="295">
        <v>1566</v>
      </c>
      <c r="BN128" s="295">
        <v>1574</v>
      </c>
      <c r="BO128" s="295">
        <v>1576</v>
      </c>
      <c r="BP128" s="295">
        <v>1551</v>
      </c>
      <c r="BQ128" s="295">
        <v>1505</v>
      </c>
      <c r="BR128" s="295">
        <v>1464</v>
      </c>
      <c r="BS128" s="295">
        <v>1417</v>
      </c>
      <c r="BT128" s="295">
        <v>1364</v>
      </c>
      <c r="BU128" s="295">
        <v>1308</v>
      </c>
      <c r="BV128" s="295">
        <v>1248</v>
      </c>
      <c r="BW128" s="295">
        <v>1207</v>
      </c>
      <c r="BX128" s="295">
        <v>1215</v>
      </c>
      <c r="BY128" s="295">
        <v>1224</v>
      </c>
      <c r="BZ128" s="295">
        <v>1205</v>
      </c>
      <c r="CA128" s="295">
        <v>1185</v>
      </c>
      <c r="CB128" s="295">
        <v>1191</v>
      </c>
      <c r="CC128" s="296">
        <v>1172</v>
      </c>
    </row>
    <row r="129" spans="1:81" x14ac:dyDescent="0.4">
      <c r="A129" s="325"/>
      <c r="B129" s="60" t="s">
        <v>566</v>
      </c>
      <c r="D129" s="361"/>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v>1818</v>
      </c>
      <c r="AS129" s="295">
        <v>1771</v>
      </c>
      <c r="AT129" s="295">
        <v>1875</v>
      </c>
      <c r="AU129" s="295">
        <v>2138</v>
      </c>
      <c r="AV129" s="295">
        <v>2450</v>
      </c>
      <c r="AW129" s="295">
        <v>2646</v>
      </c>
      <c r="AX129" s="295">
        <v>2755</v>
      </c>
      <c r="AY129" s="295">
        <v>2840</v>
      </c>
      <c r="AZ129" s="295">
        <v>2854</v>
      </c>
      <c r="BA129" s="295">
        <v>2744</v>
      </c>
      <c r="BB129" s="295">
        <v>2625</v>
      </c>
      <c r="BC129" s="295">
        <v>2461</v>
      </c>
      <c r="BD129" s="295">
        <v>2282</v>
      </c>
      <c r="BE129" s="295">
        <v>2209</v>
      </c>
      <c r="BF129" s="295">
        <v>2194</v>
      </c>
      <c r="BG129" s="295">
        <v>2267</v>
      </c>
      <c r="BH129" s="295">
        <v>2387</v>
      </c>
      <c r="BI129" s="295">
        <v>2495</v>
      </c>
      <c r="BJ129" s="295">
        <v>2518</v>
      </c>
      <c r="BK129" s="295">
        <v>2527</v>
      </c>
      <c r="BL129" s="295">
        <v>2625</v>
      </c>
      <c r="BM129" s="295">
        <v>2981</v>
      </c>
      <c r="BN129" s="295">
        <v>3224</v>
      </c>
      <c r="BO129" s="295">
        <v>3356</v>
      </c>
      <c r="BP129" s="295">
        <v>3502</v>
      </c>
      <c r="BQ129" s="295">
        <v>3520</v>
      </c>
      <c r="BR129" s="295">
        <v>3457</v>
      </c>
      <c r="BS129" s="295">
        <v>3360</v>
      </c>
      <c r="BT129" s="295">
        <v>3230</v>
      </c>
      <c r="BU129" s="295">
        <v>3063</v>
      </c>
      <c r="BV129" s="295">
        <v>2736</v>
      </c>
      <c r="BW129" s="295">
        <v>2187</v>
      </c>
      <c r="BX129" s="295">
        <v>1847</v>
      </c>
      <c r="BY129" s="295">
        <v>1524</v>
      </c>
      <c r="BZ129" s="295">
        <v>1287</v>
      </c>
      <c r="CA129" s="295">
        <v>1022</v>
      </c>
      <c r="CB129" s="295">
        <v>725</v>
      </c>
      <c r="CC129" s="296">
        <v>428</v>
      </c>
    </row>
    <row r="130" spans="1:81" ht="26.25" customHeight="1" x14ac:dyDescent="0.4">
      <c r="A130" s="60"/>
      <c r="B130" s="60" t="s">
        <v>567</v>
      </c>
      <c r="D130" s="361"/>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296"/>
    </row>
    <row r="131" spans="1:81" x14ac:dyDescent="0.4">
      <c r="A131" s="49"/>
      <c r="B131" s="59" t="s">
        <v>604</v>
      </c>
      <c r="D131" s="361"/>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v>2178</v>
      </c>
      <c r="AS131" s="295">
        <v>2116</v>
      </c>
      <c r="AT131" s="295">
        <v>2076</v>
      </c>
      <c r="AU131" s="295">
        <v>1981</v>
      </c>
      <c r="AV131" s="295">
        <v>1929</v>
      </c>
      <c r="AW131" s="295">
        <v>1955</v>
      </c>
      <c r="AX131" s="295">
        <v>1937</v>
      </c>
      <c r="AY131" s="295">
        <v>1917</v>
      </c>
      <c r="AZ131" s="295">
        <v>1886</v>
      </c>
      <c r="BA131" s="295">
        <v>1844</v>
      </c>
      <c r="BB131" s="295">
        <v>1798</v>
      </c>
      <c r="BC131" s="295">
        <v>1726</v>
      </c>
      <c r="BD131" s="295">
        <v>1664</v>
      </c>
      <c r="BE131" s="295">
        <v>1637</v>
      </c>
      <c r="BF131" s="295">
        <v>1612</v>
      </c>
      <c r="BG131" s="295">
        <v>1546</v>
      </c>
      <c r="BH131" s="295">
        <v>1554</v>
      </c>
      <c r="BI131" s="295">
        <v>1491</v>
      </c>
      <c r="BJ131" s="295">
        <v>1503</v>
      </c>
      <c r="BK131" s="295">
        <v>1509</v>
      </c>
      <c r="BL131" s="295">
        <v>1541</v>
      </c>
      <c r="BM131" s="295">
        <v>1566</v>
      </c>
      <c r="BN131" s="295">
        <v>1574</v>
      </c>
      <c r="BO131" s="295">
        <v>1576</v>
      </c>
      <c r="BP131" s="295">
        <v>1551</v>
      </c>
      <c r="BQ131" s="295">
        <v>1505</v>
      </c>
      <c r="BR131" s="295">
        <v>1464</v>
      </c>
      <c r="BS131" s="295">
        <v>1417</v>
      </c>
      <c r="BT131" s="295">
        <v>1364</v>
      </c>
      <c r="BU131" s="295">
        <v>1308</v>
      </c>
      <c r="BV131" s="295"/>
      <c r="BW131" s="295"/>
      <c r="BX131" s="295"/>
      <c r="BY131" s="295"/>
      <c r="BZ131" s="295"/>
      <c r="CA131" s="295"/>
      <c r="CB131" s="295"/>
      <c r="CC131" s="296"/>
    </row>
    <row r="132" spans="1:81" x14ac:dyDescent="0.4">
      <c r="A132" s="49"/>
      <c r="B132" s="59" t="s">
        <v>443</v>
      </c>
      <c r="D132" s="361"/>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v>239</v>
      </c>
      <c r="AS132" s="295">
        <v>267</v>
      </c>
      <c r="AT132" s="295">
        <v>311</v>
      </c>
      <c r="AU132" s="295">
        <v>359</v>
      </c>
      <c r="AV132" s="295">
        <v>416</v>
      </c>
      <c r="AW132" s="295">
        <v>491</v>
      </c>
      <c r="AX132" s="295">
        <v>568</v>
      </c>
      <c r="AY132" s="295">
        <v>626</v>
      </c>
      <c r="AZ132" s="295">
        <v>655</v>
      </c>
      <c r="BA132" s="295">
        <v>693</v>
      </c>
      <c r="BB132" s="295">
        <v>735</v>
      </c>
      <c r="BC132" s="295">
        <v>759</v>
      </c>
      <c r="BD132" s="295">
        <v>771</v>
      </c>
      <c r="BE132" s="295">
        <v>798</v>
      </c>
      <c r="BF132" s="295">
        <v>837</v>
      </c>
      <c r="BG132" s="295">
        <v>899</v>
      </c>
      <c r="BH132" s="295">
        <v>956</v>
      </c>
      <c r="BI132" s="295">
        <v>1007</v>
      </c>
      <c r="BJ132" s="295">
        <v>1014</v>
      </c>
      <c r="BK132" s="295">
        <v>1003</v>
      </c>
      <c r="BL132" s="295">
        <v>1051</v>
      </c>
      <c r="BM132" s="295">
        <v>1092</v>
      </c>
      <c r="BN132" s="295">
        <v>1136</v>
      </c>
      <c r="BO132" s="295">
        <v>1167</v>
      </c>
      <c r="BP132" s="295">
        <v>1177</v>
      </c>
      <c r="BQ132" s="295">
        <v>1202</v>
      </c>
      <c r="BR132" s="295">
        <v>1287</v>
      </c>
      <c r="BS132" s="295">
        <v>1342</v>
      </c>
      <c r="BT132" s="295">
        <v>1345</v>
      </c>
      <c r="BU132" s="295">
        <v>1324</v>
      </c>
      <c r="BV132" s="295"/>
      <c r="BW132" s="295"/>
      <c r="BX132" s="295"/>
      <c r="BY132" s="295"/>
      <c r="BZ132" s="295"/>
      <c r="CA132" s="295"/>
      <c r="CB132" s="295"/>
      <c r="CC132" s="296"/>
    </row>
    <row r="133" spans="1:81" x14ac:dyDescent="0.4">
      <c r="A133" s="49"/>
      <c r="B133" s="59" t="s">
        <v>569</v>
      </c>
      <c r="D133" s="361"/>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v>551</v>
      </c>
      <c r="AS133" s="295">
        <v>558</v>
      </c>
      <c r="AT133" s="295">
        <v>602</v>
      </c>
      <c r="AU133" s="295">
        <v>692</v>
      </c>
      <c r="AV133" s="295">
        <v>770</v>
      </c>
      <c r="AW133" s="295">
        <v>817</v>
      </c>
      <c r="AX133" s="295">
        <v>858</v>
      </c>
      <c r="AY133" s="295">
        <v>895</v>
      </c>
      <c r="AZ133" s="295">
        <v>911</v>
      </c>
      <c r="BA133" s="295">
        <v>911</v>
      </c>
      <c r="BB133" s="295">
        <v>902</v>
      </c>
      <c r="BC133" s="295">
        <v>875</v>
      </c>
      <c r="BD133" s="295">
        <v>811</v>
      </c>
      <c r="BE133" s="295">
        <v>781</v>
      </c>
      <c r="BF133" s="295">
        <v>763</v>
      </c>
      <c r="BG133" s="295">
        <v>776</v>
      </c>
      <c r="BH133" s="295">
        <v>813</v>
      </c>
      <c r="BI133" s="295">
        <v>845</v>
      </c>
      <c r="BJ133" s="295">
        <v>845</v>
      </c>
      <c r="BK133" s="295">
        <v>851</v>
      </c>
      <c r="BL133" s="295">
        <v>816</v>
      </c>
      <c r="BM133" s="295">
        <v>880</v>
      </c>
      <c r="BN133" s="295">
        <v>968</v>
      </c>
      <c r="BO133" s="295">
        <v>1005</v>
      </c>
      <c r="BP133" s="295">
        <v>1041</v>
      </c>
      <c r="BQ133" s="295">
        <v>1043</v>
      </c>
      <c r="BR133" s="295">
        <v>1016</v>
      </c>
      <c r="BS133" s="295">
        <v>980</v>
      </c>
      <c r="BT133" s="295">
        <v>940</v>
      </c>
      <c r="BU133" s="295">
        <v>879</v>
      </c>
      <c r="BV133" s="295"/>
      <c r="BW133" s="295"/>
      <c r="BX133" s="295"/>
      <c r="BY133" s="295"/>
      <c r="BZ133" s="295"/>
      <c r="CA133" s="295"/>
      <c r="CB133" s="295"/>
      <c r="CC133" s="296"/>
    </row>
    <row r="134" spans="1:81" x14ac:dyDescent="0.4">
      <c r="A134" s="49"/>
      <c r="B134" s="59" t="s">
        <v>400</v>
      </c>
      <c r="D134" s="361"/>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v>704</v>
      </c>
      <c r="AS134" s="295">
        <v>639</v>
      </c>
      <c r="AT134" s="295">
        <v>626</v>
      </c>
      <c r="AU134" s="295">
        <v>778</v>
      </c>
      <c r="AV134" s="295">
        <v>951</v>
      </c>
      <c r="AW134" s="295">
        <v>979</v>
      </c>
      <c r="AX134" s="295">
        <v>947</v>
      </c>
      <c r="AY134" s="295">
        <v>875</v>
      </c>
      <c r="AZ134" s="295">
        <v>791</v>
      </c>
      <c r="BA134" s="295">
        <v>626</v>
      </c>
      <c r="BB134" s="295">
        <v>514</v>
      </c>
      <c r="BC134" s="295">
        <v>425</v>
      </c>
      <c r="BD134" s="295">
        <v>354</v>
      </c>
      <c r="BE134" s="295">
        <v>308</v>
      </c>
      <c r="BF134" s="295">
        <v>285</v>
      </c>
      <c r="BG134" s="295">
        <v>284</v>
      </c>
      <c r="BH134" s="295">
        <v>290</v>
      </c>
      <c r="BI134" s="295">
        <v>300</v>
      </c>
      <c r="BJ134" s="295">
        <v>314</v>
      </c>
      <c r="BK134" s="295">
        <v>303</v>
      </c>
      <c r="BL134" s="295">
        <v>410</v>
      </c>
      <c r="BM134" s="295">
        <v>545</v>
      </c>
      <c r="BN134" s="295">
        <v>536</v>
      </c>
      <c r="BO134" s="295">
        <v>552</v>
      </c>
      <c r="BP134" s="295">
        <v>572</v>
      </c>
      <c r="BQ134" s="295">
        <v>505</v>
      </c>
      <c r="BR134" s="295">
        <v>367</v>
      </c>
      <c r="BS134" s="295">
        <v>275</v>
      </c>
      <c r="BT134" s="295">
        <v>219</v>
      </c>
      <c r="BU134" s="295">
        <v>192</v>
      </c>
      <c r="BV134" s="295"/>
      <c r="BW134" s="295"/>
      <c r="BX134" s="295"/>
      <c r="BY134" s="295"/>
      <c r="BZ134" s="295"/>
      <c r="CA134" s="295"/>
      <c r="CB134" s="295"/>
      <c r="CC134" s="296"/>
    </row>
    <row r="135" spans="1:81" x14ac:dyDescent="0.4">
      <c r="A135" s="49"/>
      <c r="B135" s="59" t="s">
        <v>570</v>
      </c>
      <c r="D135" s="361"/>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v>323</v>
      </c>
      <c r="AS135" s="295">
        <v>306</v>
      </c>
      <c r="AT135" s="295">
        <v>335</v>
      </c>
      <c r="AU135" s="295">
        <v>310</v>
      </c>
      <c r="AV135" s="295">
        <v>313</v>
      </c>
      <c r="AW135" s="295">
        <v>358</v>
      </c>
      <c r="AX135" s="295">
        <v>383</v>
      </c>
      <c r="AY135" s="295">
        <v>444</v>
      </c>
      <c r="AZ135" s="295">
        <v>496</v>
      </c>
      <c r="BA135" s="295">
        <v>514</v>
      </c>
      <c r="BB135" s="295">
        <v>474</v>
      </c>
      <c r="BC135" s="295">
        <v>402</v>
      </c>
      <c r="BD135" s="295">
        <v>347</v>
      </c>
      <c r="BE135" s="295">
        <v>323</v>
      </c>
      <c r="BF135" s="295">
        <v>309</v>
      </c>
      <c r="BG135" s="295">
        <v>307</v>
      </c>
      <c r="BH135" s="295">
        <v>327</v>
      </c>
      <c r="BI135" s="295">
        <v>342</v>
      </c>
      <c r="BJ135" s="295">
        <v>345</v>
      </c>
      <c r="BK135" s="295">
        <v>370</v>
      </c>
      <c r="BL135" s="295">
        <v>347</v>
      </c>
      <c r="BM135" s="295">
        <v>464</v>
      </c>
      <c r="BN135" s="295">
        <v>584</v>
      </c>
      <c r="BO135" s="295">
        <v>632</v>
      </c>
      <c r="BP135" s="295">
        <v>711</v>
      </c>
      <c r="BQ135" s="295">
        <v>771</v>
      </c>
      <c r="BR135" s="295">
        <v>788</v>
      </c>
      <c r="BS135" s="295">
        <v>763</v>
      </c>
      <c r="BT135" s="295">
        <v>725</v>
      </c>
      <c r="BU135" s="295">
        <v>668</v>
      </c>
      <c r="BV135" s="295"/>
      <c r="BW135" s="295"/>
      <c r="BX135" s="295"/>
      <c r="BY135" s="295"/>
      <c r="BZ135" s="295"/>
      <c r="CA135" s="295"/>
      <c r="CB135" s="295"/>
      <c r="CC135" s="296"/>
    </row>
    <row r="136" spans="1:81" ht="26.25" customHeight="1" x14ac:dyDescent="0.4">
      <c r="A136" s="49"/>
      <c r="B136" s="59" t="s">
        <v>566</v>
      </c>
      <c r="D136" s="361"/>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f t="shared" ref="AR136:BU136" si="23">SUM(AR132:AR135)</f>
        <v>1817</v>
      </c>
      <c r="AS136" s="295">
        <f t="shared" si="23"/>
        <v>1770</v>
      </c>
      <c r="AT136" s="295">
        <f t="shared" si="23"/>
        <v>1874</v>
      </c>
      <c r="AU136" s="295">
        <f t="shared" si="23"/>
        <v>2139</v>
      </c>
      <c r="AV136" s="295">
        <f t="shared" si="23"/>
        <v>2450</v>
      </c>
      <c r="AW136" s="295">
        <f t="shared" si="23"/>
        <v>2645</v>
      </c>
      <c r="AX136" s="295">
        <f t="shared" si="23"/>
        <v>2756</v>
      </c>
      <c r="AY136" s="295">
        <f t="shared" si="23"/>
        <v>2840</v>
      </c>
      <c r="AZ136" s="295">
        <f t="shared" si="23"/>
        <v>2853</v>
      </c>
      <c r="BA136" s="295">
        <f t="shared" si="23"/>
        <v>2744</v>
      </c>
      <c r="BB136" s="295">
        <f t="shared" si="23"/>
        <v>2625</v>
      </c>
      <c r="BC136" s="295">
        <f t="shared" si="23"/>
        <v>2461</v>
      </c>
      <c r="BD136" s="295">
        <f t="shared" si="23"/>
        <v>2283</v>
      </c>
      <c r="BE136" s="295">
        <f t="shared" si="23"/>
        <v>2210</v>
      </c>
      <c r="BF136" s="295">
        <f t="shared" si="23"/>
        <v>2194</v>
      </c>
      <c r="BG136" s="295">
        <f t="shared" si="23"/>
        <v>2266</v>
      </c>
      <c r="BH136" s="295">
        <f t="shared" si="23"/>
        <v>2386</v>
      </c>
      <c r="BI136" s="295">
        <f t="shared" si="23"/>
        <v>2494</v>
      </c>
      <c r="BJ136" s="295">
        <f t="shared" si="23"/>
        <v>2518</v>
      </c>
      <c r="BK136" s="295">
        <f t="shared" si="23"/>
        <v>2527</v>
      </c>
      <c r="BL136" s="295">
        <f t="shared" si="23"/>
        <v>2624</v>
      </c>
      <c r="BM136" s="295">
        <f t="shared" si="23"/>
        <v>2981</v>
      </c>
      <c r="BN136" s="295">
        <f t="shared" si="23"/>
        <v>3224</v>
      </c>
      <c r="BO136" s="295">
        <f t="shared" si="23"/>
        <v>3356</v>
      </c>
      <c r="BP136" s="295">
        <f t="shared" si="23"/>
        <v>3501</v>
      </c>
      <c r="BQ136" s="295">
        <f t="shared" si="23"/>
        <v>3521</v>
      </c>
      <c r="BR136" s="295">
        <f t="shared" si="23"/>
        <v>3458</v>
      </c>
      <c r="BS136" s="295">
        <f t="shared" si="23"/>
        <v>3360</v>
      </c>
      <c r="BT136" s="295">
        <f t="shared" si="23"/>
        <v>3229</v>
      </c>
      <c r="BU136" s="295">
        <f t="shared" si="23"/>
        <v>3063</v>
      </c>
      <c r="BV136" s="295"/>
      <c r="BW136" s="295"/>
      <c r="BX136" s="295"/>
      <c r="BY136" s="295"/>
      <c r="BZ136" s="295"/>
      <c r="CA136" s="295"/>
      <c r="CB136" s="295"/>
      <c r="CC136" s="296"/>
    </row>
    <row r="137" spans="1:81" ht="26.25" customHeight="1" x14ac:dyDescent="0.4">
      <c r="A137" s="60"/>
      <c r="B137" s="60" t="s">
        <v>571</v>
      </c>
      <c r="D137" s="361"/>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296"/>
    </row>
    <row r="138" spans="1:81" x14ac:dyDescent="0.4">
      <c r="A138" s="49"/>
      <c r="B138" s="59" t="s">
        <v>605</v>
      </c>
      <c r="D138" s="361"/>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v>2667</v>
      </c>
      <c r="AI138" s="295">
        <v>2625</v>
      </c>
      <c r="AJ138" s="295">
        <v>2843</v>
      </c>
      <c r="AK138" s="295">
        <v>3354</v>
      </c>
      <c r="AL138" s="295">
        <v>3580</v>
      </c>
      <c r="AM138" s="295">
        <v>3735</v>
      </c>
      <c r="AN138" s="295">
        <v>3745</v>
      </c>
      <c r="AO138" s="295">
        <v>3710</v>
      </c>
      <c r="AP138" s="295">
        <v>3720</v>
      </c>
      <c r="AQ138" s="295">
        <v>3665</v>
      </c>
      <c r="AR138" s="295">
        <v>3082</v>
      </c>
      <c r="AS138" s="295">
        <v>2938</v>
      </c>
      <c r="AT138" s="295">
        <v>2922</v>
      </c>
      <c r="AU138" s="295">
        <v>2967</v>
      </c>
      <c r="AV138" s="295">
        <v>3034</v>
      </c>
      <c r="AW138" s="295">
        <v>3053</v>
      </c>
      <c r="AX138" s="295">
        <v>3006</v>
      </c>
      <c r="AY138" s="295">
        <v>2939</v>
      </c>
      <c r="AZ138" s="295">
        <v>2868</v>
      </c>
      <c r="BA138" s="295">
        <v>2754</v>
      </c>
      <c r="BB138" s="295">
        <v>2628</v>
      </c>
      <c r="BC138" s="295">
        <v>2438</v>
      </c>
      <c r="BD138" s="295">
        <v>2230</v>
      </c>
      <c r="BE138" s="295">
        <v>2093</v>
      </c>
      <c r="BF138" s="295">
        <v>1993</v>
      </c>
      <c r="BG138" s="295">
        <v>1824</v>
      </c>
      <c r="BH138" s="295">
        <v>1808</v>
      </c>
      <c r="BI138" s="295">
        <v>1753</v>
      </c>
      <c r="BJ138" s="295">
        <v>1674</v>
      </c>
      <c r="BK138" s="295">
        <v>1581</v>
      </c>
      <c r="BL138" s="295">
        <v>1533</v>
      </c>
      <c r="BM138" s="295">
        <v>1512</v>
      </c>
      <c r="BN138" s="295">
        <v>1502</v>
      </c>
      <c r="BO138" s="295">
        <v>1464</v>
      </c>
      <c r="BP138" s="295">
        <v>1455</v>
      </c>
      <c r="BQ138" s="295">
        <v>1428</v>
      </c>
      <c r="BR138" s="295">
        <v>1397</v>
      </c>
      <c r="BS138" s="295">
        <v>1344</v>
      </c>
      <c r="BT138" s="295">
        <v>1300</v>
      </c>
      <c r="BU138" s="295">
        <v>1243</v>
      </c>
      <c r="BV138" s="295">
        <v>1148</v>
      </c>
      <c r="BW138" s="295">
        <v>1012</v>
      </c>
      <c r="BX138" s="295">
        <v>944</v>
      </c>
      <c r="BY138" s="295">
        <v>885</v>
      </c>
      <c r="BZ138" s="295">
        <v>838</v>
      </c>
      <c r="CA138" s="295">
        <v>775</v>
      </c>
      <c r="CB138" s="295">
        <v>699</v>
      </c>
      <c r="CC138" s="296">
        <v>608</v>
      </c>
    </row>
    <row r="139" spans="1:81" x14ac:dyDescent="0.4">
      <c r="A139" s="49"/>
      <c r="B139" s="155" t="s">
        <v>572</v>
      </c>
      <c r="D139" s="361"/>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v>2430</v>
      </c>
      <c r="AS139" s="295">
        <v>2310</v>
      </c>
      <c r="AT139" s="295">
        <v>2304</v>
      </c>
      <c r="AU139" s="295">
        <v>2350</v>
      </c>
      <c r="AV139" s="295">
        <v>2420</v>
      </c>
      <c r="AW139" s="295">
        <v>2443</v>
      </c>
      <c r="AX139" s="295">
        <v>2409</v>
      </c>
      <c r="AY139" s="295">
        <v>2360</v>
      </c>
      <c r="AZ139" s="295">
        <v>2301</v>
      </c>
      <c r="BA139" s="295">
        <v>2211</v>
      </c>
      <c r="BB139" s="295">
        <v>2105</v>
      </c>
      <c r="BC139" s="295">
        <v>1940</v>
      </c>
      <c r="BD139" s="295">
        <v>1762</v>
      </c>
      <c r="BE139" s="295">
        <v>1649</v>
      </c>
      <c r="BF139" s="295">
        <v>1567</v>
      </c>
      <c r="BG139" s="295">
        <v>1483</v>
      </c>
      <c r="BH139" s="295">
        <v>1468</v>
      </c>
      <c r="BI139" s="295">
        <v>1421</v>
      </c>
      <c r="BJ139" s="295">
        <v>1350</v>
      </c>
      <c r="BK139" s="295">
        <v>1273</v>
      </c>
      <c r="BL139" s="295">
        <v>1244</v>
      </c>
      <c r="BM139" s="295">
        <v>1230</v>
      </c>
      <c r="BN139" s="295">
        <v>1223</v>
      </c>
      <c r="BO139" s="295">
        <v>1194</v>
      </c>
      <c r="BP139" s="295">
        <v>1184</v>
      </c>
      <c r="BQ139" s="295">
        <v>1164</v>
      </c>
      <c r="BR139" s="295">
        <v>1138</v>
      </c>
      <c r="BS139" s="295">
        <v>1091</v>
      </c>
      <c r="BT139" s="295">
        <v>1055</v>
      </c>
      <c r="BU139" s="295">
        <v>1006</v>
      </c>
      <c r="BV139" s="295">
        <v>931</v>
      </c>
      <c r="BW139" s="295">
        <v>821</v>
      </c>
      <c r="BX139" s="295">
        <v>766</v>
      </c>
      <c r="BY139" s="295">
        <v>719</v>
      </c>
      <c r="BZ139" s="295">
        <v>683</v>
      </c>
      <c r="CA139" s="295">
        <v>633</v>
      </c>
      <c r="CB139" s="295">
        <v>572</v>
      </c>
      <c r="CC139" s="296">
        <v>500</v>
      </c>
    </row>
    <row r="140" spans="1:81" x14ac:dyDescent="0.4">
      <c r="A140" s="49"/>
      <c r="B140" s="155" t="s">
        <v>573</v>
      </c>
      <c r="D140" s="361"/>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5"/>
      <c r="AN140" s="295"/>
      <c r="AO140" s="295"/>
      <c r="AP140" s="295"/>
      <c r="AQ140" s="295"/>
      <c r="AR140" s="295">
        <v>160</v>
      </c>
      <c r="AS140" s="295">
        <v>151</v>
      </c>
      <c r="AT140" s="295">
        <v>151</v>
      </c>
      <c r="AU140" s="295">
        <v>152</v>
      </c>
      <c r="AV140" s="295">
        <v>153</v>
      </c>
      <c r="AW140" s="295">
        <v>153</v>
      </c>
      <c r="AX140" s="295">
        <v>152</v>
      </c>
      <c r="AY140" s="295">
        <v>151</v>
      </c>
      <c r="AZ140" s="295">
        <v>148</v>
      </c>
      <c r="BA140" s="295">
        <v>143</v>
      </c>
      <c r="BB140" s="295">
        <v>138</v>
      </c>
      <c r="BC140" s="295">
        <v>132</v>
      </c>
      <c r="BD140" s="295">
        <v>126</v>
      </c>
      <c r="BE140" s="295">
        <v>122</v>
      </c>
      <c r="BF140" s="295">
        <v>117</v>
      </c>
      <c r="BG140" s="295">
        <v>112</v>
      </c>
      <c r="BH140" s="295">
        <v>110</v>
      </c>
      <c r="BI140" s="295">
        <v>109</v>
      </c>
      <c r="BJ140" s="295">
        <v>107</v>
      </c>
      <c r="BK140" s="295">
        <v>112</v>
      </c>
      <c r="BL140" s="295">
        <v>90</v>
      </c>
      <c r="BM140" s="295">
        <v>80</v>
      </c>
      <c r="BN140" s="295">
        <v>72</v>
      </c>
      <c r="BO140" s="295">
        <v>65</v>
      </c>
      <c r="BP140" s="295">
        <v>65</v>
      </c>
      <c r="BQ140" s="295">
        <v>64</v>
      </c>
      <c r="BR140" s="295">
        <v>63</v>
      </c>
      <c r="BS140" s="295">
        <v>61</v>
      </c>
      <c r="BT140" s="295">
        <v>60</v>
      </c>
      <c r="BU140" s="295">
        <v>59</v>
      </c>
      <c r="BV140" s="295">
        <v>162</v>
      </c>
      <c r="BW140" s="295">
        <v>47</v>
      </c>
      <c r="BX140" s="295">
        <v>44</v>
      </c>
      <c r="BY140" s="295">
        <v>41</v>
      </c>
      <c r="BZ140" s="295">
        <v>38</v>
      </c>
      <c r="CA140" s="295">
        <v>34</v>
      </c>
      <c r="CB140" s="295">
        <v>30</v>
      </c>
      <c r="CC140" s="296">
        <v>26</v>
      </c>
    </row>
    <row r="141" spans="1:81" x14ac:dyDescent="0.4">
      <c r="A141" s="49"/>
      <c r="B141" s="155" t="s">
        <v>574</v>
      </c>
      <c r="D141" s="361"/>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c r="AI141" s="295"/>
      <c r="AJ141" s="295"/>
      <c r="AK141" s="295"/>
      <c r="AL141" s="295"/>
      <c r="AM141" s="295"/>
      <c r="AN141" s="295"/>
      <c r="AO141" s="295"/>
      <c r="AP141" s="295"/>
      <c r="AQ141" s="295"/>
      <c r="AR141" s="295">
        <v>492</v>
      </c>
      <c r="AS141" s="295">
        <v>478</v>
      </c>
      <c r="AT141" s="295">
        <v>467</v>
      </c>
      <c r="AU141" s="295">
        <v>465</v>
      </c>
      <c r="AV141" s="295">
        <v>460</v>
      </c>
      <c r="AW141" s="295">
        <v>457</v>
      </c>
      <c r="AX141" s="295">
        <v>445</v>
      </c>
      <c r="AY141" s="295">
        <v>428</v>
      </c>
      <c r="AZ141" s="295">
        <v>420</v>
      </c>
      <c r="BA141" s="295">
        <v>400</v>
      </c>
      <c r="BB141" s="295">
        <v>385</v>
      </c>
      <c r="BC141" s="295">
        <v>366</v>
      </c>
      <c r="BD141" s="295">
        <v>342</v>
      </c>
      <c r="BE141" s="295">
        <v>322</v>
      </c>
      <c r="BF141" s="295">
        <v>308</v>
      </c>
      <c r="BG141" s="295">
        <v>229</v>
      </c>
      <c r="BH141" s="295">
        <v>231</v>
      </c>
      <c r="BI141" s="295">
        <v>224</v>
      </c>
      <c r="BJ141" s="295">
        <v>216</v>
      </c>
      <c r="BK141" s="295">
        <v>196</v>
      </c>
      <c r="BL141" s="295">
        <v>199</v>
      </c>
      <c r="BM141" s="295">
        <v>202</v>
      </c>
      <c r="BN141" s="295">
        <v>206</v>
      </c>
      <c r="BO141" s="295">
        <v>205</v>
      </c>
      <c r="BP141" s="295">
        <v>206</v>
      </c>
      <c r="BQ141" s="295">
        <v>201</v>
      </c>
      <c r="BR141" s="295">
        <v>197</v>
      </c>
      <c r="BS141" s="295">
        <v>192</v>
      </c>
      <c r="BT141" s="295">
        <v>185</v>
      </c>
      <c r="BU141" s="295">
        <v>178</v>
      </c>
      <c r="BV141" s="295">
        <v>55</v>
      </c>
      <c r="BW141" s="295">
        <v>144</v>
      </c>
      <c r="BX141" s="295">
        <v>134</v>
      </c>
      <c r="BY141" s="295">
        <v>125</v>
      </c>
      <c r="BZ141" s="295">
        <v>117</v>
      </c>
      <c r="CA141" s="295">
        <v>107</v>
      </c>
      <c r="CB141" s="295">
        <v>96</v>
      </c>
      <c r="CC141" s="296">
        <v>83</v>
      </c>
    </row>
    <row r="142" spans="1:81" ht="26.25" customHeight="1" x14ac:dyDescent="0.4">
      <c r="A142" s="49"/>
      <c r="B142" s="59" t="s">
        <v>601</v>
      </c>
      <c r="D142" s="361"/>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v>741</v>
      </c>
      <c r="AI142" s="295">
        <v>689</v>
      </c>
      <c r="AJ142" s="295">
        <v>713</v>
      </c>
      <c r="AK142" s="295">
        <v>797</v>
      </c>
      <c r="AL142" s="295">
        <v>851</v>
      </c>
      <c r="AM142" s="295">
        <v>1015</v>
      </c>
      <c r="AN142" s="295">
        <v>1080</v>
      </c>
      <c r="AO142" s="295">
        <v>1150</v>
      </c>
      <c r="AP142" s="295">
        <v>1180</v>
      </c>
      <c r="AQ142" s="295">
        <v>1195</v>
      </c>
      <c r="AR142" s="295">
        <v>914</v>
      </c>
      <c r="AS142" s="295">
        <v>948</v>
      </c>
      <c r="AT142" s="295">
        <v>1028</v>
      </c>
      <c r="AU142" s="295">
        <v>1153</v>
      </c>
      <c r="AV142" s="295">
        <v>1346</v>
      </c>
      <c r="AW142" s="295">
        <v>1549</v>
      </c>
      <c r="AX142" s="295">
        <v>1686</v>
      </c>
      <c r="AY142" s="295">
        <v>1818</v>
      </c>
      <c r="AZ142" s="295">
        <v>1872</v>
      </c>
      <c r="BA142" s="295">
        <v>1834</v>
      </c>
      <c r="BB142" s="295">
        <v>1795</v>
      </c>
      <c r="BC142" s="295">
        <v>1749</v>
      </c>
      <c r="BD142" s="295">
        <v>1717</v>
      </c>
      <c r="BE142" s="295">
        <v>1753</v>
      </c>
      <c r="BF142" s="295">
        <v>1814</v>
      </c>
      <c r="BG142" s="295">
        <v>1988</v>
      </c>
      <c r="BH142" s="295">
        <v>2132</v>
      </c>
      <c r="BI142" s="295">
        <v>2233</v>
      </c>
      <c r="BJ142" s="295">
        <v>2347</v>
      </c>
      <c r="BK142" s="295">
        <v>2455</v>
      </c>
      <c r="BL142" s="295">
        <v>2633</v>
      </c>
      <c r="BM142" s="295">
        <v>3035</v>
      </c>
      <c r="BN142" s="295">
        <v>3296</v>
      </c>
      <c r="BO142" s="295">
        <v>3468</v>
      </c>
      <c r="BP142" s="295">
        <v>3598</v>
      </c>
      <c r="BQ142" s="295">
        <v>3597</v>
      </c>
      <c r="BR142" s="295">
        <v>3524</v>
      </c>
      <c r="BS142" s="295">
        <v>3433</v>
      </c>
      <c r="BT142" s="295">
        <v>3294</v>
      </c>
      <c r="BU142" s="295">
        <v>3128</v>
      </c>
      <c r="BV142" s="295">
        <v>2836</v>
      </c>
      <c r="BW142" s="295">
        <v>2382</v>
      </c>
      <c r="BX142" s="295">
        <v>2118</v>
      </c>
      <c r="BY142" s="295">
        <v>1863</v>
      </c>
      <c r="BZ142" s="295">
        <v>1654</v>
      </c>
      <c r="CA142" s="295">
        <v>1433</v>
      </c>
      <c r="CB142" s="295">
        <v>1218</v>
      </c>
      <c r="CC142" s="296">
        <v>992</v>
      </c>
    </row>
    <row r="143" spans="1:81" x14ac:dyDescent="0.4">
      <c r="A143" s="49"/>
      <c r="B143" s="155" t="s">
        <v>572</v>
      </c>
      <c r="D143" s="361"/>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c r="AI143" s="295"/>
      <c r="AJ143" s="295"/>
      <c r="AK143" s="295"/>
      <c r="AL143" s="295"/>
      <c r="AM143" s="295"/>
      <c r="AN143" s="295"/>
      <c r="AO143" s="295"/>
      <c r="AP143" s="295"/>
      <c r="AQ143" s="295"/>
      <c r="AR143" s="295">
        <v>797</v>
      </c>
      <c r="AS143" s="295">
        <v>819</v>
      </c>
      <c r="AT143" s="295">
        <v>900</v>
      </c>
      <c r="AU143" s="295">
        <v>1020</v>
      </c>
      <c r="AV143" s="295">
        <v>1195</v>
      </c>
      <c r="AW143" s="295">
        <v>1379</v>
      </c>
      <c r="AX143" s="295">
        <v>1498</v>
      </c>
      <c r="AY143" s="295">
        <v>1614</v>
      </c>
      <c r="AZ143" s="295">
        <v>1655</v>
      </c>
      <c r="BA143" s="295">
        <v>1613</v>
      </c>
      <c r="BB143" s="295">
        <v>1574</v>
      </c>
      <c r="BC143" s="295">
        <v>1531</v>
      </c>
      <c r="BD143" s="295">
        <v>1500</v>
      </c>
      <c r="BE143" s="295">
        <v>1534</v>
      </c>
      <c r="BF143" s="295">
        <v>1590</v>
      </c>
      <c r="BG143" s="295">
        <v>1692</v>
      </c>
      <c r="BH143" s="295">
        <v>1823</v>
      </c>
      <c r="BI143" s="295">
        <v>1927</v>
      </c>
      <c r="BJ143" s="295">
        <v>2038</v>
      </c>
      <c r="BK143" s="295">
        <v>2125</v>
      </c>
      <c r="BL143" s="295">
        <v>2292</v>
      </c>
      <c r="BM143" s="295">
        <v>2642</v>
      </c>
      <c r="BN143" s="295">
        <v>2867</v>
      </c>
      <c r="BO143" s="295">
        <v>3016</v>
      </c>
      <c r="BP143" s="295">
        <v>3133</v>
      </c>
      <c r="BQ143" s="295">
        <v>3133</v>
      </c>
      <c r="BR143" s="295">
        <v>3065</v>
      </c>
      <c r="BS143" s="295">
        <v>2986</v>
      </c>
      <c r="BT143" s="295">
        <v>2863</v>
      </c>
      <c r="BU143" s="295">
        <v>2714</v>
      </c>
      <c r="BV143" s="295">
        <v>2458</v>
      </c>
      <c r="BW143" s="295">
        <v>2064</v>
      </c>
      <c r="BX143" s="295">
        <v>1834</v>
      </c>
      <c r="BY143" s="295">
        <v>1612</v>
      </c>
      <c r="BZ143" s="295">
        <v>1430</v>
      </c>
      <c r="CA143" s="295">
        <v>1239</v>
      </c>
      <c r="CB143" s="295">
        <v>1052</v>
      </c>
      <c r="CC143" s="296">
        <v>858</v>
      </c>
    </row>
    <row r="144" spans="1:81" x14ac:dyDescent="0.4">
      <c r="A144" s="49"/>
      <c r="B144" s="155" t="s">
        <v>573</v>
      </c>
      <c r="D144" s="361"/>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c r="AI144" s="295"/>
      <c r="AJ144" s="295"/>
      <c r="AK144" s="295"/>
      <c r="AL144" s="295"/>
      <c r="AM144" s="295"/>
      <c r="AN144" s="295"/>
      <c r="AO144" s="295"/>
      <c r="AP144" s="295"/>
      <c r="AQ144" s="295"/>
      <c r="AR144" s="295">
        <v>45</v>
      </c>
      <c r="AS144" s="295">
        <v>50</v>
      </c>
      <c r="AT144" s="295">
        <v>52</v>
      </c>
      <c r="AU144" s="295">
        <v>58</v>
      </c>
      <c r="AV144" s="295">
        <v>67</v>
      </c>
      <c r="AW144" s="295">
        <v>76</v>
      </c>
      <c r="AX144" s="295">
        <v>84</v>
      </c>
      <c r="AY144" s="295">
        <v>89</v>
      </c>
      <c r="AZ144" s="295">
        <v>92</v>
      </c>
      <c r="BA144" s="295">
        <v>90</v>
      </c>
      <c r="BB144" s="295">
        <v>89</v>
      </c>
      <c r="BC144" s="295">
        <v>86</v>
      </c>
      <c r="BD144" s="295">
        <v>84</v>
      </c>
      <c r="BE144" s="295">
        <v>84</v>
      </c>
      <c r="BF144" s="295">
        <v>83</v>
      </c>
      <c r="BG144" s="295">
        <v>85</v>
      </c>
      <c r="BH144" s="295">
        <v>91</v>
      </c>
      <c r="BI144" s="295">
        <v>92</v>
      </c>
      <c r="BJ144" s="295">
        <v>94</v>
      </c>
      <c r="BK144" s="295">
        <v>102</v>
      </c>
      <c r="BL144" s="295">
        <v>121</v>
      </c>
      <c r="BM144" s="295">
        <v>148</v>
      </c>
      <c r="BN144" s="295">
        <v>166</v>
      </c>
      <c r="BO144" s="295">
        <v>181</v>
      </c>
      <c r="BP144" s="295">
        <v>187</v>
      </c>
      <c r="BQ144" s="295">
        <v>188</v>
      </c>
      <c r="BR144" s="295">
        <v>186</v>
      </c>
      <c r="BS144" s="295">
        <v>182</v>
      </c>
      <c r="BT144" s="295">
        <v>176</v>
      </c>
      <c r="BU144" s="295">
        <v>170</v>
      </c>
      <c r="BV144" s="295">
        <v>224</v>
      </c>
      <c r="BW144" s="295">
        <v>129</v>
      </c>
      <c r="BX144" s="295">
        <v>115</v>
      </c>
      <c r="BY144" s="295">
        <v>101</v>
      </c>
      <c r="BZ144" s="295">
        <v>90</v>
      </c>
      <c r="CA144" s="295">
        <v>78</v>
      </c>
      <c r="CB144" s="295">
        <v>66</v>
      </c>
      <c r="CC144" s="296">
        <v>54</v>
      </c>
    </row>
    <row r="145" spans="1:81" x14ac:dyDescent="0.4">
      <c r="A145" s="49"/>
      <c r="B145" s="155" t="s">
        <v>574</v>
      </c>
      <c r="D145" s="361"/>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c r="AI145" s="295"/>
      <c r="AJ145" s="295"/>
      <c r="AK145" s="295"/>
      <c r="AL145" s="295"/>
      <c r="AM145" s="295"/>
      <c r="AN145" s="295"/>
      <c r="AO145" s="295"/>
      <c r="AP145" s="295"/>
      <c r="AQ145" s="295"/>
      <c r="AR145" s="295">
        <v>72</v>
      </c>
      <c r="AS145" s="295">
        <v>78</v>
      </c>
      <c r="AT145" s="295">
        <v>75</v>
      </c>
      <c r="AU145" s="295">
        <v>75</v>
      </c>
      <c r="AV145" s="295">
        <v>83</v>
      </c>
      <c r="AW145" s="295">
        <v>93</v>
      </c>
      <c r="AX145" s="295">
        <v>105</v>
      </c>
      <c r="AY145" s="295">
        <v>115</v>
      </c>
      <c r="AZ145" s="295">
        <v>124</v>
      </c>
      <c r="BA145" s="295">
        <v>131</v>
      </c>
      <c r="BB145" s="295">
        <v>132</v>
      </c>
      <c r="BC145" s="295">
        <v>132</v>
      </c>
      <c r="BD145" s="295">
        <v>133</v>
      </c>
      <c r="BE145" s="295">
        <v>135</v>
      </c>
      <c r="BF145" s="295">
        <v>141</v>
      </c>
      <c r="BG145" s="295">
        <v>211</v>
      </c>
      <c r="BH145" s="295">
        <v>218</v>
      </c>
      <c r="BI145" s="295">
        <v>214</v>
      </c>
      <c r="BJ145" s="295">
        <v>215</v>
      </c>
      <c r="BK145" s="295">
        <v>228</v>
      </c>
      <c r="BL145" s="295">
        <v>220</v>
      </c>
      <c r="BM145" s="295">
        <v>245</v>
      </c>
      <c r="BN145" s="295">
        <v>263</v>
      </c>
      <c r="BO145" s="295">
        <v>271</v>
      </c>
      <c r="BP145" s="295">
        <v>278</v>
      </c>
      <c r="BQ145" s="295">
        <v>277</v>
      </c>
      <c r="BR145" s="295">
        <v>272</v>
      </c>
      <c r="BS145" s="295">
        <v>264</v>
      </c>
      <c r="BT145" s="295">
        <v>254</v>
      </c>
      <c r="BU145" s="295">
        <v>243</v>
      </c>
      <c r="BV145" s="295">
        <v>154</v>
      </c>
      <c r="BW145" s="295">
        <v>189</v>
      </c>
      <c r="BX145" s="295">
        <v>169</v>
      </c>
      <c r="BY145" s="295">
        <v>150</v>
      </c>
      <c r="BZ145" s="295">
        <v>134</v>
      </c>
      <c r="CA145" s="295">
        <v>116</v>
      </c>
      <c r="CB145" s="295">
        <v>99</v>
      </c>
      <c r="CC145" s="296">
        <v>81</v>
      </c>
    </row>
    <row r="146" spans="1:81" ht="15.4" thickBot="1" x14ac:dyDescent="0.45">
      <c r="A146" s="87"/>
      <c r="B146" s="366"/>
      <c r="C146" s="311"/>
      <c r="D146" s="367"/>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c r="BF146" s="322"/>
      <c r="BG146" s="322"/>
      <c r="BH146" s="322"/>
      <c r="BI146" s="322"/>
      <c r="BJ146" s="322"/>
      <c r="BK146" s="322"/>
      <c r="BL146" s="322"/>
      <c r="BM146" s="322"/>
      <c r="BN146" s="322"/>
      <c r="BO146" s="322"/>
      <c r="BP146" s="322"/>
      <c r="BQ146" s="322"/>
      <c r="BR146" s="322"/>
      <c r="BS146" s="322"/>
      <c r="BT146" s="322"/>
      <c r="BU146" s="322"/>
      <c r="BV146" s="322"/>
      <c r="BW146" s="322"/>
      <c r="BX146" s="322"/>
      <c r="BY146" s="322"/>
      <c r="BZ146" s="322"/>
      <c r="CA146" s="322"/>
      <c r="CB146" s="322"/>
      <c r="CC146" s="32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8"/>
  <sheetViews>
    <sheetView zoomScale="70" zoomScaleNormal="70" workbookViewId="0">
      <pane xSplit="3" ySplit="3" topLeftCell="F136" activePane="bottomRight" state="frozen"/>
      <selection pane="topRight" activeCell="D1" sqref="D1"/>
      <selection pane="bottomLeft" activeCell="A4" sqref="A4"/>
      <selection pane="bottomRight" activeCell="F151" sqref="F151"/>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377"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row>
    <row r="2" spans="1:81" x14ac:dyDescent="0.4">
      <c r="A2" s="44" t="s">
        <v>45</v>
      </c>
      <c r="B2" s="18" t="s">
        <v>617</v>
      </c>
      <c r="C2" s="335"/>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s="196" customFormat="1" ht="30.75" customHeight="1" x14ac:dyDescent="0.4">
      <c r="A4" s="21"/>
      <c r="B4" s="84" t="s">
        <v>618</v>
      </c>
      <c r="C4" s="75"/>
      <c r="D4" s="369">
        <f t="shared" ref="D4:AG4" si="0">SUM(D8,D17,D27,D34,D37,D40)</f>
        <v>43.5</v>
      </c>
      <c r="E4" s="369">
        <f t="shared" si="0"/>
        <v>65.5</v>
      </c>
      <c r="F4" s="369">
        <f t="shared" si="0"/>
        <v>68.599999999999994</v>
      </c>
      <c r="G4" s="369">
        <f t="shared" si="0"/>
        <v>63.3</v>
      </c>
      <c r="H4" s="369">
        <f t="shared" si="0"/>
        <v>79.2</v>
      </c>
      <c r="I4" s="369">
        <f t="shared" si="0"/>
        <v>84.9</v>
      </c>
      <c r="J4" s="369">
        <f t="shared" si="0"/>
        <v>84.5</v>
      </c>
      <c r="K4" s="369">
        <f t="shared" si="0"/>
        <v>99.6</v>
      </c>
      <c r="L4" s="369">
        <f t="shared" si="0"/>
        <v>96.7</v>
      </c>
      <c r="M4" s="369">
        <f t="shared" si="0"/>
        <v>111.4</v>
      </c>
      <c r="N4" s="369">
        <f t="shared" si="0"/>
        <v>133.5</v>
      </c>
      <c r="O4" s="369">
        <f t="shared" si="0"/>
        <v>130.6</v>
      </c>
      <c r="P4" s="369">
        <f t="shared" si="0"/>
        <v>135</v>
      </c>
      <c r="Q4" s="369">
        <f t="shared" si="0"/>
        <v>154.6</v>
      </c>
      <c r="R4" s="369">
        <f t="shared" si="0"/>
        <v>161.5</v>
      </c>
      <c r="S4" s="369">
        <f t="shared" si="0"/>
        <v>191.4</v>
      </c>
      <c r="T4" s="369">
        <f t="shared" si="0"/>
        <v>200.9</v>
      </c>
      <c r="U4" s="369">
        <f t="shared" si="0"/>
        <v>248.5</v>
      </c>
      <c r="V4" s="369">
        <f t="shared" si="0"/>
        <v>261.8</v>
      </c>
      <c r="W4" s="369">
        <f t="shared" si="0"/>
        <v>322.89999999999998</v>
      </c>
      <c r="X4" s="369">
        <f t="shared" si="0"/>
        <v>348.4</v>
      </c>
      <c r="Y4" s="369">
        <f t="shared" si="0"/>
        <v>382.7</v>
      </c>
      <c r="Z4" s="369">
        <f t="shared" si="0"/>
        <v>373.7</v>
      </c>
      <c r="AA4" s="369">
        <f t="shared" si="0"/>
        <v>413.7</v>
      </c>
      <c r="AB4" s="369">
        <f t="shared" si="0"/>
        <v>486.6</v>
      </c>
      <c r="AC4" s="369">
        <f t="shared" si="0"/>
        <v>547.80899999999997</v>
      </c>
      <c r="AD4" s="369">
        <f t="shared" si="0"/>
        <v>664.90499999999997</v>
      </c>
      <c r="AE4" s="369">
        <f t="shared" si="0"/>
        <v>884.99400000000003</v>
      </c>
      <c r="AF4" s="369">
        <f t="shared" si="0"/>
        <v>1092.8500000000001</v>
      </c>
      <c r="AG4" s="369">
        <f t="shared" si="0"/>
        <v>1331.0940000000001</v>
      </c>
      <c r="AH4" s="369">
        <f t="shared" ref="AH4:CC4" si="1">SUM(AH5:AH6)</f>
        <v>1735</v>
      </c>
      <c r="AI4" s="369">
        <f t="shared" si="1"/>
        <v>1881</v>
      </c>
      <c r="AJ4" s="369">
        <f t="shared" si="1"/>
        <v>2084</v>
      </c>
      <c r="AK4" s="369">
        <f t="shared" si="1"/>
        <v>2378</v>
      </c>
      <c r="AL4" s="369">
        <f t="shared" si="1"/>
        <v>2560.0000000000005</v>
      </c>
      <c r="AM4" s="369">
        <f t="shared" si="1"/>
        <v>2624.0000000000005</v>
      </c>
      <c r="AN4" s="369">
        <f t="shared" si="1"/>
        <v>3010</v>
      </c>
      <c r="AO4" s="369">
        <f t="shared" si="1"/>
        <v>3322.9999999999995</v>
      </c>
      <c r="AP4" s="369">
        <f t="shared" si="1"/>
        <v>3676.8379999999997</v>
      </c>
      <c r="AQ4" s="369">
        <f t="shared" si="1"/>
        <v>4043.5760000000005</v>
      </c>
      <c r="AR4" s="369">
        <f t="shared" si="1"/>
        <v>4639.5419999999995</v>
      </c>
      <c r="AS4" s="369">
        <f t="shared" si="1"/>
        <v>5288.3220000000001</v>
      </c>
      <c r="AT4" s="369">
        <f t="shared" si="1"/>
        <v>6158.0410000000011</v>
      </c>
      <c r="AU4" s="369">
        <f t="shared" si="1"/>
        <v>7754.1389999999992</v>
      </c>
      <c r="AV4" s="369">
        <f t="shared" si="1"/>
        <v>9112.7170000000006</v>
      </c>
      <c r="AW4" s="369">
        <f t="shared" si="1"/>
        <v>10494.066999999999</v>
      </c>
      <c r="AX4" s="369">
        <f t="shared" si="1"/>
        <v>11580.523999999999</v>
      </c>
      <c r="AY4" s="369">
        <f t="shared" si="1"/>
        <v>11948.351999999999</v>
      </c>
      <c r="AZ4" s="369">
        <f t="shared" si="1"/>
        <v>12074.405000000001</v>
      </c>
      <c r="BA4" s="369">
        <f t="shared" si="1"/>
        <v>12090.098000000002</v>
      </c>
      <c r="BB4" s="369">
        <f t="shared" si="1"/>
        <v>12082.812</v>
      </c>
      <c r="BC4" s="369">
        <f t="shared" si="1"/>
        <v>11847.279</v>
      </c>
      <c r="BD4" s="369">
        <f t="shared" si="1"/>
        <v>12180.391000000001</v>
      </c>
      <c r="BE4" s="369">
        <f t="shared" si="1"/>
        <v>12557.704338892205</v>
      </c>
      <c r="BF4" s="369">
        <f t="shared" si="1"/>
        <v>12488.598948891869</v>
      </c>
      <c r="BG4" s="369">
        <f t="shared" si="1"/>
        <v>12665.169673067492</v>
      </c>
      <c r="BH4" s="370">
        <f t="shared" si="1"/>
        <v>12297.070067599379</v>
      </c>
      <c r="BI4" s="369">
        <f t="shared" si="1"/>
        <v>12082.332327895076</v>
      </c>
      <c r="BJ4" s="369">
        <f t="shared" si="1"/>
        <v>12043.921697260022</v>
      </c>
      <c r="BK4" s="369">
        <f t="shared" si="1"/>
        <v>12612.190449657457</v>
      </c>
      <c r="BL4" s="369">
        <f t="shared" si="1"/>
        <v>12629.213878372164</v>
      </c>
      <c r="BM4" s="369">
        <f t="shared" si="1"/>
        <v>13267.210975195316</v>
      </c>
      <c r="BN4" s="369">
        <f t="shared" si="1"/>
        <v>13311.061557779603</v>
      </c>
      <c r="BO4" s="369">
        <f t="shared" si="1"/>
        <v>13412.354468304708</v>
      </c>
      <c r="BP4" s="369">
        <f t="shared" si="1"/>
        <v>13431.776763784655</v>
      </c>
      <c r="BQ4" s="369">
        <f t="shared" si="1"/>
        <v>13474.883556889308</v>
      </c>
      <c r="BR4" s="369">
        <f t="shared" si="1"/>
        <v>14266.9206808656</v>
      </c>
      <c r="BS4" s="369">
        <f t="shared" si="1"/>
        <v>15036.262745254488</v>
      </c>
      <c r="BT4" s="369">
        <f t="shared" si="1"/>
        <v>15179.358808429874</v>
      </c>
      <c r="BU4" s="369">
        <f t="shared" si="1"/>
        <v>15510.367565588818</v>
      </c>
      <c r="BV4" s="369">
        <f t="shared" si="1"/>
        <v>15198.173819017022</v>
      </c>
      <c r="BW4" s="369">
        <f t="shared" si="1"/>
        <v>13940.001833999999</v>
      </c>
      <c r="BX4" s="369">
        <f t="shared" si="1"/>
        <v>13504.474107933434</v>
      </c>
      <c r="BY4" s="369">
        <f t="shared" si="1"/>
        <v>13154.537060251669</v>
      </c>
      <c r="BZ4" s="369">
        <f t="shared" si="1"/>
        <v>12643.825324134845</v>
      </c>
      <c r="CA4" s="369">
        <f t="shared" si="1"/>
        <v>11587.099628574713</v>
      </c>
      <c r="CB4" s="369">
        <f t="shared" si="1"/>
        <v>9721.4489377731607</v>
      </c>
      <c r="CC4" s="371">
        <f t="shared" si="1"/>
        <v>7364.3545000923641</v>
      </c>
    </row>
    <row r="5" spans="1:81" s="196" customFormat="1" x14ac:dyDescent="0.4">
      <c r="A5" s="294"/>
      <c r="B5" s="339" t="s">
        <v>404</v>
      </c>
      <c r="C5" s="75"/>
      <c r="D5" s="340">
        <f t="shared" ref="D5:AI5" si="2">D8+D22+D25+D29+D32+D35+D38+D40</f>
        <v>0</v>
      </c>
      <c r="E5" s="340">
        <f t="shared" si="2"/>
        <v>0</v>
      </c>
      <c r="F5" s="340">
        <f t="shared" si="2"/>
        <v>0</v>
      </c>
      <c r="G5" s="340">
        <f t="shared" si="2"/>
        <v>0</v>
      </c>
      <c r="H5" s="340">
        <f t="shared" si="2"/>
        <v>0</v>
      </c>
      <c r="I5" s="340">
        <f t="shared" si="2"/>
        <v>0</v>
      </c>
      <c r="J5" s="340">
        <f t="shared" si="2"/>
        <v>0</v>
      </c>
      <c r="K5" s="340">
        <f t="shared" si="2"/>
        <v>0</v>
      </c>
      <c r="L5" s="340">
        <f t="shared" si="2"/>
        <v>0</v>
      </c>
      <c r="M5" s="340">
        <f t="shared" si="2"/>
        <v>0</v>
      </c>
      <c r="N5" s="340">
        <f t="shared" si="2"/>
        <v>0</v>
      </c>
      <c r="O5" s="340">
        <f t="shared" si="2"/>
        <v>0</v>
      </c>
      <c r="P5" s="340">
        <f t="shared" si="2"/>
        <v>0</v>
      </c>
      <c r="Q5" s="340">
        <f t="shared" si="2"/>
        <v>0</v>
      </c>
      <c r="R5" s="340">
        <f t="shared" si="2"/>
        <v>0</v>
      </c>
      <c r="S5" s="340">
        <f t="shared" si="2"/>
        <v>0</v>
      </c>
      <c r="T5" s="340">
        <f t="shared" si="2"/>
        <v>0</v>
      </c>
      <c r="U5" s="340">
        <f t="shared" si="2"/>
        <v>0</v>
      </c>
      <c r="V5" s="340">
        <f t="shared" si="2"/>
        <v>0</v>
      </c>
      <c r="W5" s="340">
        <f t="shared" si="2"/>
        <v>0</v>
      </c>
      <c r="X5" s="340">
        <f t="shared" si="2"/>
        <v>0</v>
      </c>
      <c r="Y5" s="340">
        <f t="shared" si="2"/>
        <v>0</v>
      </c>
      <c r="Z5" s="340">
        <f t="shared" si="2"/>
        <v>0</v>
      </c>
      <c r="AA5" s="340">
        <f t="shared" si="2"/>
        <v>0</v>
      </c>
      <c r="AB5" s="340">
        <f t="shared" si="2"/>
        <v>0</v>
      </c>
      <c r="AC5" s="340">
        <f t="shared" si="2"/>
        <v>0</v>
      </c>
      <c r="AD5" s="340">
        <f t="shared" si="2"/>
        <v>0</v>
      </c>
      <c r="AE5" s="340">
        <f t="shared" si="2"/>
        <v>0</v>
      </c>
      <c r="AF5" s="340">
        <f t="shared" si="2"/>
        <v>0</v>
      </c>
      <c r="AG5" s="340">
        <f t="shared" si="2"/>
        <v>0</v>
      </c>
      <c r="AH5" s="340">
        <f t="shared" si="2"/>
        <v>1659.9435153078261</v>
      </c>
      <c r="AI5" s="340">
        <f t="shared" si="2"/>
        <v>1792.1343128758599</v>
      </c>
      <c r="AJ5" s="340">
        <f t="shared" ref="AJ5:BO5" si="3">AJ8+AJ22+AJ25+AJ29+AJ32+AJ35+AJ38+AJ40</f>
        <v>1981.2107295895348</v>
      </c>
      <c r="AK5" s="340">
        <f t="shared" si="3"/>
        <v>2255.9282400413831</v>
      </c>
      <c r="AL5" s="340">
        <f t="shared" si="3"/>
        <v>2417.1250547400077</v>
      </c>
      <c r="AM5" s="340">
        <f t="shared" si="3"/>
        <v>2453.0162562895484</v>
      </c>
      <c r="AN5" s="340">
        <f t="shared" si="3"/>
        <v>2795.4057492428551</v>
      </c>
      <c r="AO5" s="340">
        <f t="shared" si="3"/>
        <v>3056.2766144896923</v>
      </c>
      <c r="AP5" s="340">
        <f t="shared" si="3"/>
        <v>3334.1359305710021</v>
      </c>
      <c r="AQ5" s="340">
        <f t="shared" si="3"/>
        <v>3619.0325436077005</v>
      </c>
      <c r="AR5" s="340">
        <f t="shared" si="3"/>
        <v>4120.4154610469932</v>
      </c>
      <c r="AS5" s="340">
        <f t="shared" si="3"/>
        <v>4649.1906503585542</v>
      </c>
      <c r="AT5" s="340">
        <f t="shared" si="3"/>
        <v>5362.9922575999344</v>
      </c>
      <c r="AU5" s="340">
        <f t="shared" si="3"/>
        <v>6739.9336377056543</v>
      </c>
      <c r="AV5" s="340">
        <f t="shared" si="3"/>
        <v>7963.9994719953866</v>
      </c>
      <c r="AW5" s="340">
        <f t="shared" si="3"/>
        <v>9216.9656368973046</v>
      </c>
      <c r="AX5" s="340">
        <f t="shared" si="3"/>
        <v>10225.021256654652</v>
      </c>
      <c r="AY5" s="340">
        <f t="shared" si="3"/>
        <v>10765.217292034049</v>
      </c>
      <c r="AZ5" s="340">
        <f t="shared" si="3"/>
        <v>11100.797527991303</v>
      </c>
      <c r="BA5" s="340">
        <f t="shared" si="3"/>
        <v>11285.78715130033</v>
      </c>
      <c r="BB5" s="340">
        <f t="shared" si="3"/>
        <v>11507.882074852045</v>
      </c>
      <c r="BC5" s="340">
        <f t="shared" si="3"/>
        <v>11542.301361696584</v>
      </c>
      <c r="BD5" s="340">
        <f t="shared" si="3"/>
        <v>12014.255000000001</v>
      </c>
      <c r="BE5" s="340">
        <f t="shared" si="3"/>
        <v>12392.217338892206</v>
      </c>
      <c r="BF5" s="340">
        <f t="shared" si="3"/>
        <v>12325.947699970275</v>
      </c>
      <c r="BG5" s="340">
        <f t="shared" si="3"/>
        <v>12495.266684366108</v>
      </c>
      <c r="BH5" s="372">
        <f t="shared" si="3"/>
        <v>12172.78706759938</v>
      </c>
      <c r="BI5" s="340">
        <f t="shared" si="3"/>
        <v>11954.071771256264</v>
      </c>
      <c r="BJ5" s="340">
        <f t="shared" si="3"/>
        <v>11908.755623242781</v>
      </c>
      <c r="BK5" s="340">
        <f t="shared" si="3"/>
        <v>12411.436029490982</v>
      </c>
      <c r="BL5" s="340">
        <f t="shared" si="3"/>
        <v>12453.678815330739</v>
      </c>
      <c r="BM5" s="340">
        <f t="shared" si="3"/>
        <v>13083.972559046761</v>
      </c>
      <c r="BN5" s="340">
        <f t="shared" si="3"/>
        <v>13141.076623992645</v>
      </c>
      <c r="BO5" s="340">
        <f t="shared" si="3"/>
        <v>13243.032113571322</v>
      </c>
      <c r="BP5" s="340">
        <f t="shared" ref="BP5:CC5" si="4">BP8+BP22+BP25+BP29+BP32+BP35+BP38+BP40</f>
        <v>13272.310041567645</v>
      </c>
      <c r="BQ5" s="340">
        <f t="shared" si="4"/>
        <v>13330.209035966524</v>
      </c>
      <c r="BR5" s="340">
        <f t="shared" si="4"/>
        <v>14128.611646926445</v>
      </c>
      <c r="BS5" s="340">
        <f t="shared" si="4"/>
        <v>14908.065136758507</v>
      </c>
      <c r="BT5" s="340">
        <f t="shared" si="4"/>
        <v>15058.674103634019</v>
      </c>
      <c r="BU5" s="340">
        <f t="shared" si="4"/>
        <v>15404.687646710679</v>
      </c>
      <c r="BV5" s="340">
        <f t="shared" si="4"/>
        <v>15101.755931986552</v>
      </c>
      <c r="BW5" s="340">
        <f t="shared" si="4"/>
        <v>13851.110280744793</v>
      </c>
      <c r="BX5" s="340">
        <f t="shared" si="4"/>
        <v>13431.38481004089</v>
      </c>
      <c r="BY5" s="340">
        <f t="shared" si="4"/>
        <v>13085.815664638203</v>
      </c>
      <c r="BZ5" s="340">
        <f t="shared" si="4"/>
        <v>12578.113671755649</v>
      </c>
      <c r="CA5" s="340">
        <f t="shared" si="4"/>
        <v>11524.246904764466</v>
      </c>
      <c r="CB5" s="340">
        <f t="shared" si="4"/>
        <v>9661.8272101975563</v>
      </c>
      <c r="CC5" s="341">
        <f t="shared" si="4"/>
        <v>7307.8980597921163</v>
      </c>
    </row>
    <row r="6" spans="1:81" s="196" customFormat="1" x14ac:dyDescent="0.4">
      <c r="A6" s="294"/>
      <c r="B6" s="339" t="s">
        <v>403</v>
      </c>
      <c r="C6" s="75"/>
      <c r="D6" s="340">
        <f t="shared" ref="D6:AI6" si="5">D23+D26+D30+D33+D36+D39</f>
        <v>0</v>
      </c>
      <c r="E6" s="340">
        <f t="shared" si="5"/>
        <v>0</v>
      </c>
      <c r="F6" s="340">
        <f t="shared" si="5"/>
        <v>0</v>
      </c>
      <c r="G6" s="340">
        <f t="shared" si="5"/>
        <v>0</v>
      </c>
      <c r="H6" s="340">
        <f t="shared" si="5"/>
        <v>0</v>
      </c>
      <c r="I6" s="340">
        <f t="shared" si="5"/>
        <v>0</v>
      </c>
      <c r="J6" s="340">
        <f t="shared" si="5"/>
        <v>0</v>
      </c>
      <c r="K6" s="340">
        <f t="shared" si="5"/>
        <v>0</v>
      </c>
      <c r="L6" s="340">
        <f t="shared" si="5"/>
        <v>0</v>
      </c>
      <c r="M6" s="340">
        <f t="shared" si="5"/>
        <v>0</v>
      </c>
      <c r="N6" s="340">
        <f t="shared" si="5"/>
        <v>0</v>
      </c>
      <c r="O6" s="340">
        <f t="shared" si="5"/>
        <v>0</v>
      </c>
      <c r="P6" s="340">
        <f t="shared" si="5"/>
        <v>0</v>
      </c>
      <c r="Q6" s="340">
        <f t="shared" si="5"/>
        <v>0</v>
      </c>
      <c r="R6" s="340">
        <f t="shared" si="5"/>
        <v>0</v>
      </c>
      <c r="S6" s="340">
        <f t="shared" si="5"/>
        <v>0</v>
      </c>
      <c r="T6" s="340">
        <f t="shared" si="5"/>
        <v>0</v>
      </c>
      <c r="U6" s="340">
        <f t="shared" si="5"/>
        <v>0</v>
      </c>
      <c r="V6" s="340">
        <f t="shared" si="5"/>
        <v>0</v>
      </c>
      <c r="W6" s="340">
        <f t="shared" si="5"/>
        <v>0</v>
      </c>
      <c r="X6" s="340">
        <f t="shared" si="5"/>
        <v>0</v>
      </c>
      <c r="Y6" s="340">
        <f t="shared" si="5"/>
        <v>0</v>
      </c>
      <c r="Z6" s="340">
        <f t="shared" si="5"/>
        <v>0</v>
      </c>
      <c r="AA6" s="340">
        <f t="shared" si="5"/>
        <v>0</v>
      </c>
      <c r="AB6" s="340">
        <f t="shared" si="5"/>
        <v>0</v>
      </c>
      <c r="AC6" s="340">
        <f t="shared" si="5"/>
        <v>0</v>
      </c>
      <c r="AD6" s="340">
        <f t="shared" si="5"/>
        <v>0</v>
      </c>
      <c r="AE6" s="340">
        <f t="shared" si="5"/>
        <v>0</v>
      </c>
      <c r="AF6" s="340">
        <f t="shared" si="5"/>
        <v>0</v>
      </c>
      <c r="AG6" s="340">
        <f t="shared" si="5"/>
        <v>0</v>
      </c>
      <c r="AH6" s="340">
        <f t="shared" si="5"/>
        <v>75.056484692173782</v>
      </c>
      <c r="AI6" s="340">
        <f t="shared" si="5"/>
        <v>88.865687124140152</v>
      </c>
      <c r="AJ6" s="340">
        <f t="shared" ref="AJ6:BO6" si="6">AJ23+AJ26+AJ30+AJ33+AJ36+AJ39</f>
        <v>102.78927041046519</v>
      </c>
      <c r="AK6" s="340">
        <f t="shared" si="6"/>
        <v>122.07175995861695</v>
      </c>
      <c r="AL6" s="340">
        <f t="shared" si="6"/>
        <v>142.87494525999253</v>
      </c>
      <c r="AM6" s="340">
        <f t="shared" si="6"/>
        <v>170.98374371045185</v>
      </c>
      <c r="AN6" s="340">
        <f t="shared" si="6"/>
        <v>214.59425075714512</v>
      </c>
      <c r="AO6" s="340">
        <f t="shared" si="6"/>
        <v>266.72338551030731</v>
      </c>
      <c r="AP6" s="340">
        <f t="shared" si="6"/>
        <v>342.7020694289975</v>
      </c>
      <c r="AQ6" s="340">
        <f t="shared" si="6"/>
        <v>424.5434563922999</v>
      </c>
      <c r="AR6" s="340">
        <f t="shared" si="6"/>
        <v>519.12653895300627</v>
      </c>
      <c r="AS6" s="340">
        <f t="shared" si="6"/>
        <v>639.13134964144592</v>
      </c>
      <c r="AT6" s="340">
        <f t="shared" si="6"/>
        <v>795.04874240006654</v>
      </c>
      <c r="AU6" s="340">
        <f t="shared" si="6"/>
        <v>1014.2053622943447</v>
      </c>
      <c r="AV6" s="340">
        <f t="shared" si="6"/>
        <v>1148.7175280046133</v>
      </c>
      <c r="AW6" s="340">
        <f t="shared" si="6"/>
        <v>1277.1013631026954</v>
      </c>
      <c r="AX6" s="340">
        <f t="shared" si="6"/>
        <v>1355.5027433453472</v>
      </c>
      <c r="AY6" s="340">
        <f t="shared" si="6"/>
        <v>1183.1347079659499</v>
      </c>
      <c r="AZ6" s="340">
        <f t="shared" si="6"/>
        <v>973.60747200869753</v>
      </c>
      <c r="BA6" s="340">
        <f t="shared" si="6"/>
        <v>804.31084869967242</v>
      </c>
      <c r="BB6" s="340">
        <f t="shared" si="6"/>
        <v>574.92992514795503</v>
      </c>
      <c r="BC6" s="340">
        <f t="shared" si="6"/>
        <v>304.97763830341717</v>
      </c>
      <c r="BD6" s="340">
        <f t="shared" si="6"/>
        <v>166.136</v>
      </c>
      <c r="BE6" s="340">
        <f t="shared" si="6"/>
        <v>165.48699999999999</v>
      </c>
      <c r="BF6" s="340">
        <f t="shared" si="6"/>
        <v>162.65124892159454</v>
      </c>
      <c r="BG6" s="340">
        <f t="shared" si="6"/>
        <v>169.90298870138361</v>
      </c>
      <c r="BH6" s="340">
        <f t="shared" si="6"/>
        <v>124.283</v>
      </c>
      <c r="BI6" s="340">
        <f t="shared" si="6"/>
        <v>128.26055663881266</v>
      </c>
      <c r="BJ6" s="340">
        <f t="shared" si="6"/>
        <v>135.16607401724025</v>
      </c>
      <c r="BK6" s="340">
        <f t="shared" si="6"/>
        <v>200.75442016647554</v>
      </c>
      <c r="BL6" s="340">
        <f t="shared" si="6"/>
        <v>175.53506304142508</v>
      </c>
      <c r="BM6" s="340">
        <f t="shared" si="6"/>
        <v>183.23841614855513</v>
      </c>
      <c r="BN6" s="340">
        <f t="shared" si="6"/>
        <v>169.98493378695881</v>
      </c>
      <c r="BO6" s="340">
        <f t="shared" si="6"/>
        <v>169.32235473338639</v>
      </c>
      <c r="BP6" s="340">
        <f t="shared" ref="BP6:CC6" si="7">BP23+BP26+BP30+BP33+BP36+BP39</f>
        <v>159.46672221701033</v>
      </c>
      <c r="BQ6" s="340">
        <f t="shared" si="7"/>
        <v>144.67452092278563</v>
      </c>
      <c r="BR6" s="340">
        <f t="shared" si="7"/>
        <v>138.30903393915511</v>
      </c>
      <c r="BS6" s="340">
        <f t="shared" si="7"/>
        <v>128.19760849598063</v>
      </c>
      <c r="BT6" s="340">
        <f t="shared" si="7"/>
        <v>120.68470479585505</v>
      </c>
      <c r="BU6" s="340">
        <f t="shared" si="7"/>
        <v>105.67991887813901</v>
      </c>
      <c r="BV6" s="340">
        <f t="shared" si="7"/>
        <v>96.417887030469132</v>
      </c>
      <c r="BW6" s="340">
        <f t="shared" si="7"/>
        <v>88.891553255205736</v>
      </c>
      <c r="BX6" s="340">
        <f t="shared" si="7"/>
        <v>73.089297892544721</v>
      </c>
      <c r="BY6" s="340">
        <f t="shared" si="7"/>
        <v>68.721395613464807</v>
      </c>
      <c r="BZ6" s="340">
        <f t="shared" si="7"/>
        <v>65.711652379195129</v>
      </c>
      <c r="CA6" s="340">
        <f t="shared" si="7"/>
        <v>62.852723810246417</v>
      </c>
      <c r="CB6" s="340">
        <f t="shared" si="7"/>
        <v>59.621727575605256</v>
      </c>
      <c r="CC6" s="341">
        <f t="shared" si="7"/>
        <v>56.456440300247706</v>
      </c>
    </row>
    <row r="7" spans="1:81" s="196" customFormat="1" x14ac:dyDescent="0.4">
      <c r="A7" s="294"/>
      <c r="B7" s="373"/>
      <c r="C7" s="75"/>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1"/>
    </row>
    <row r="8" spans="1:81" s="196" customFormat="1" x14ac:dyDescent="0.4">
      <c r="B8" s="75" t="s">
        <v>229</v>
      </c>
      <c r="C8" s="75"/>
      <c r="D8" s="337">
        <f t="shared" ref="D8:AI8" si="8">SUM(D9,D13)</f>
        <v>0</v>
      </c>
      <c r="E8" s="337">
        <f t="shared" si="8"/>
        <v>0</v>
      </c>
      <c r="F8" s="337">
        <f t="shared" si="8"/>
        <v>0</v>
      </c>
      <c r="G8" s="337">
        <f t="shared" si="8"/>
        <v>0</v>
      </c>
      <c r="H8" s="337">
        <f t="shared" si="8"/>
        <v>0</v>
      </c>
      <c r="I8" s="337">
        <f t="shared" si="8"/>
        <v>0</v>
      </c>
      <c r="J8" s="337">
        <f t="shared" si="8"/>
        <v>0</v>
      </c>
      <c r="K8" s="337">
        <f t="shared" si="8"/>
        <v>0</v>
      </c>
      <c r="L8" s="337">
        <f t="shared" si="8"/>
        <v>0</v>
      </c>
      <c r="M8" s="337">
        <f t="shared" si="8"/>
        <v>0</v>
      </c>
      <c r="N8" s="337">
        <f t="shared" si="8"/>
        <v>0</v>
      </c>
      <c r="O8" s="337">
        <f t="shared" si="8"/>
        <v>0</v>
      </c>
      <c r="P8" s="337">
        <f t="shared" si="8"/>
        <v>0</v>
      </c>
      <c r="Q8" s="337">
        <f t="shared" si="8"/>
        <v>0</v>
      </c>
      <c r="R8" s="337">
        <f t="shared" si="8"/>
        <v>0</v>
      </c>
      <c r="S8" s="337">
        <f t="shared" si="8"/>
        <v>0</v>
      </c>
      <c r="T8" s="337">
        <f t="shared" si="8"/>
        <v>0</v>
      </c>
      <c r="U8" s="337">
        <f t="shared" si="8"/>
        <v>0</v>
      </c>
      <c r="V8" s="337">
        <f t="shared" si="8"/>
        <v>0</v>
      </c>
      <c r="W8" s="337">
        <f t="shared" si="8"/>
        <v>0</v>
      </c>
      <c r="X8" s="337">
        <f t="shared" si="8"/>
        <v>0</v>
      </c>
      <c r="Y8" s="337">
        <f t="shared" si="8"/>
        <v>0</v>
      </c>
      <c r="Z8" s="337">
        <f t="shared" si="8"/>
        <v>0</v>
      </c>
      <c r="AA8" s="337">
        <f t="shared" si="8"/>
        <v>0</v>
      </c>
      <c r="AB8" s="337">
        <f t="shared" si="8"/>
        <v>0</v>
      </c>
      <c r="AC8" s="337">
        <f t="shared" si="8"/>
        <v>0</v>
      </c>
      <c r="AD8" s="337">
        <f t="shared" si="8"/>
        <v>0</v>
      </c>
      <c r="AE8" s="337">
        <f t="shared" si="8"/>
        <v>0</v>
      </c>
      <c r="AF8" s="337">
        <f t="shared" si="8"/>
        <v>0</v>
      </c>
      <c r="AG8" s="337">
        <f t="shared" si="8"/>
        <v>0</v>
      </c>
      <c r="AH8" s="337">
        <f t="shared" si="8"/>
        <v>0</v>
      </c>
      <c r="AI8" s="337">
        <f t="shared" si="8"/>
        <v>0</v>
      </c>
      <c r="AJ8" s="337">
        <f t="shared" ref="AJ8:BO8" si="9">SUM(AJ9,AJ13)</f>
        <v>0</v>
      </c>
      <c r="AK8" s="337">
        <f t="shared" si="9"/>
        <v>0</v>
      </c>
      <c r="AL8" s="337">
        <f t="shared" si="9"/>
        <v>0</v>
      </c>
      <c r="AM8" s="337">
        <f t="shared" si="9"/>
        <v>0</v>
      </c>
      <c r="AN8" s="337">
        <f t="shared" si="9"/>
        <v>0</v>
      </c>
      <c r="AO8" s="337">
        <f t="shared" si="9"/>
        <v>0</v>
      </c>
      <c r="AP8" s="337">
        <f t="shared" si="9"/>
        <v>0</v>
      </c>
      <c r="AQ8" s="337">
        <f t="shared" si="9"/>
        <v>0</v>
      </c>
      <c r="AR8" s="337">
        <f t="shared" si="9"/>
        <v>0</v>
      </c>
      <c r="AS8" s="337">
        <f t="shared" si="9"/>
        <v>0</v>
      </c>
      <c r="AT8" s="337">
        <f t="shared" si="9"/>
        <v>0</v>
      </c>
      <c r="AU8" s="337">
        <f t="shared" si="9"/>
        <v>0</v>
      </c>
      <c r="AV8" s="337">
        <f t="shared" si="9"/>
        <v>0</v>
      </c>
      <c r="AW8" s="337">
        <f t="shared" si="9"/>
        <v>0</v>
      </c>
      <c r="AX8" s="337">
        <f t="shared" si="9"/>
        <v>0</v>
      </c>
      <c r="AY8" s="337">
        <f t="shared" si="9"/>
        <v>0</v>
      </c>
      <c r="AZ8" s="337">
        <f t="shared" si="9"/>
        <v>0</v>
      </c>
      <c r="BA8" s="337">
        <f t="shared" si="9"/>
        <v>0</v>
      </c>
      <c r="BB8" s="337">
        <f t="shared" si="9"/>
        <v>0</v>
      </c>
      <c r="BC8" s="337">
        <f t="shared" si="9"/>
        <v>0</v>
      </c>
      <c r="BD8" s="337">
        <f t="shared" si="9"/>
        <v>0</v>
      </c>
      <c r="BE8" s="337">
        <f t="shared" si="9"/>
        <v>0</v>
      </c>
      <c r="BF8" s="337">
        <f t="shared" si="9"/>
        <v>0</v>
      </c>
      <c r="BG8" s="337">
        <f t="shared" si="9"/>
        <v>0</v>
      </c>
      <c r="BH8" s="337">
        <f t="shared" si="9"/>
        <v>0</v>
      </c>
      <c r="BI8" s="337">
        <f t="shared" si="9"/>
        <v>0</v>
      </c>
      <c r="BJ8" s="337">
        <f t="shared" si="9"/>
        <v>0</v>
      </c>
      <c r="BK8" s="337">
        <f t="shared" si="9"/>
        <v>0</v>
      </c>
      <c r="BL8" s="337">
        <f t="shared" si="9"/>
        <v>127.18792894999999</v>
      </c>
      <c r="BM8" s="337">
        <f t="shared" si="9"/>
        <v>1267.3993002300001</v>
      </c>
      <c r="BN8" s="337">
        <f t="shared" si="9"/>
        <v>2231.7483618999995</v>
      </c>
      <c r="BO8" s="337">
        <f t="shared" si="9"/>
        <v>3554.1022156099998</v>
      </c>
      <c r="BP8" s="337">
        <f t="shared" ref="BP8:CC8" si="10">SUM(BP9,BP13)</f>
        <v>6779.6544881600003</v>
      </c>
      <c r="BQ8" s="337">
        <f t="shared" si="10"/>
        <v>10436.707839979998</v>
      </c>
      <c r="BR8" s="337">
        <f t="shared" si="10"/>
        <v>12827.382151169997</v>
      </c>
      <c r="BS8" s="337">
        <f t="shared" si="10"/>
        <v>14271.54856918</v>
      </c>
      <c r="BT8" s="337">
        <f t="shared" si="10"/>
        <v>14830.444816650002</v>
      </c>
      <c r="BU8" s="337">
        <f t="shared" si="10"/>
        <v>15352.892355200001</v>
      </c>
      <c r="BV8" s="337">
        <f t="shared" si="10"/>
        <v>15097.866596480002</v>
      </c>
      <c r="BW8" s="337">
        <f t="shared" si="10"/>
        <v>13850.988828139998</v>
      </c>
      <c r="BX8" s="337">
        <f t="shared" si="10"/>
        <v>13431.41560101785</v>
      </c>
      <c r="BY8" s="337">
        <f t="shared" si="10"/>
        <v>13085.814819688203</v>
      </c>
      <c r="BZ8" s="337">
        <f t="shared" si="10"/>
        <v>12578.112826805649</v>
      </c>
      <c r="CA8" s="337">
        <f t="shared" si="10"/>
        <v>11524.246059814466</v>
      </c>
      <c r="CB8" s="337">
        <f t="shared" si="10"/>
        <v>9661.8263652475562</v>
      </c>
      <c r="CC8" s="338">
        <f t="shared" si="10"/>
        <v>7307.8972148421162</v>
      </c>
    </row>
    <row r="9" spans="1:81" x14ac:dyDescent="0.4">
      <c r="B9" s="59" t="s">
        <v>619</v>
      </c>
      <c r="C9" s="49"/>
      <c r="D9" s="340">
        <v>0</v>
      </c>
      <c r="E9" s="340">
        <v>0</v>
      </c>
      <c r="F9" s="340">
        <v>0</v>
      </c>
      <c r="G9" s="340">
        <v>0</v>
      </c>
      <c r="H9" s="340">
        <v>0</v>
      </c>
      <c r="I9" s="340">
        <v>0</v>
      </c>
      <c r="J9" s="340">
        <v>0</v>
      </c>
      <c r="K9" s="340">
        <v>0</v>
      </c>
      <c r="L9" s="340">
        <v>0</v>
      </c>
      <c r="M9" s="340">
        <v>0</v>
      </c>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0">
        <v>0</v>
      </c>
      <c r="AF9" s="340">
        <v>0</v>
      </c>
      <c r="AG9" s="340">
        <v>0</v>
      </c>
      <c r="AH9" s="340">
        <v>0</v>
      </c>
      <c r="AI9" s="340">
        <v>0</v>
      </c>
      <c r="AJ9" s="340">
        <v>0</v>
      </c>
      <c r="AK9" s="340">
        <v>0</v>
      </c>
      <c r="AL9" s="340">
        <v>0</v>
      </c>
      <c r="AM9" s="340">
        <v>0</v>
      </c>
      <c r="AN9" s="340">
        <v>0</v>
      </c>
      <c r="AO9" s="340">
        <v>0</v>
      </c>
      <c r="AP9" s="340">
        <v>0</v>
      </c>
      <c r="AQ9" s="340">
        <v>0</v>
      </c>
      <c r="AR9" s="340">
        <v>0</v>
      </c>
      <c r="AS9" s="340">
        <v>0</v>
      </c>
      <c r="AT9" s="340">
        <v>0</v>
      </c>
      <c r="AU9" s="340">
        <v>0</v>
      </c>
      <c r="AV9" s="340">
        <v>0</v>
      </c>
      <c r="AW9" s="340">
        <v>0</v>
      </c>
      <c r="AX9" s="340">
        <v>0</v>
      </c>
      <c r="AY9" s="340">
        <v>0</v>
      </c>
      <c r="AZ9" s="340">
        <v>0</v>
      </c>
      <c r="BA9" s="340">
        <v>0</v>
      </c>
      <c r="BB9" s="340">
        <v>0</v>
      </c>
      <c r="BC9" s="340">
        <v>0</v>
      </c>
      <c r="BD9" s="340">
        <v>0</v>
      </c>
      <c r="BE9" s="340">
        <v>0</v>
      </c>
      <c r="BF9" s="340">
        <v>0</v>
      </c>
      <c r="BG9" s="340">
        <v>0</v>
      </c>
      <c r="BH9" s="340">
        <v>0</v>
      </c>
      <c r="BI9" s="340">
        <v>0</v>
      </c>
      <c r="BJ9" s="340">
        <v>0</v>
      </c>
      <c r="BK9" s="340">
        <v>0</v>
      </c>
      <c r="BL9" s="340">
        <f t="shared" ref="BL9:CC9" si="11">SUM(BL10:BL12)</f>
        <v>64.379764080000001</v>
      </c>
      <c r="BM9" s="340">
        <f t="shared" si="11"/>
        <v>580.96194385999991</v>
      </c>
      <c r="BN9" s="340">
        <f t="shared" si="11"/>
        <v>954.84283311999991</v>
      </c>
      <c r="BO9" s="340">
        <f t="shared" si="11"/>
        <v>1398.5169151799998</v>
      </c>
      <c r="BP9" s="340">
        <f t="shared" si="11"/>
        <v>2304.75857546</v>
      </c>
      <c r="BQ9" s="340">
        <f t="shared" si="11"/>
        <v>3538.8798924699986</v>
      </c>
      <c r="BR9" s="340">
        <f t="shared" si="11"/>
        <v>4100.9191948399985</v>
      </c>
      <c r="BS9" s="340">
        <f t="shared" si="11"/>
        <v>4456.6648349100014</v>
      </c>
      <c r="BT9" s="340">
        <f t="shared" si="11"/>
        <v>4687.0089817599983</v>
      </c>
      <c r="BU9" s="340">
        <f t="shared" si="11"/>
        <v>4711.3251268400018</v>
      </c>
      <c r="BV9" s="340">
        <f t="shared" si="11"/>
        <v>4562.8610960800006</v>
      </c>
      <c r="BW9" s="340">
        <f t="shared" si="11"/>
        <v>4511.9898157499983</v>
      </c>
      <c r="BX9" s="340">
        <f t="shared" si="11"/>
        <v>4599.9838485910077</v>
      </c>
      <c r="BY9" s="340">
        <f t="shared" si="11"/>
        <v>4640.89361521923</v>
      </c>
      <c r="BZ9" s="340">
        <f t="shared" si="11"/>
        <v>4834.2876726591558</v>
      </c>
      <c r="CA9" s="340">
        <f t="shared" si="11"/>
        <v>4964.1703584161296</v>
      </c>
      <c r="CB9" s="340">
        <f t="shared" si="11"/>
        <v>4909.5417109191822</v>
      </c>
      <c r="CC9" s="341">
        <f t="shared" si="11"/>
        <v>4808.9143520056296</v>
      </c>
    </row>
    <row r="10" spans="1:81" x14ac:dyDescent="0.4">
      <c r="B10" s="231" t="s">
        <v>382</v>
      </c>
      <c r="C10" s="339"/>
      <c r="D10" s="340">
        <v>0</v>
      </c>
      <c r="E10" s="340">
        <v>0</v>
      </c>
      <c r="F10" s="340">
        <v>0</v>
      </c>
      <c r="G10" s="340">
        <v>0</v>
      </c>
      <c r="H10" s="340">
        <v>0</v>
      </c>
      <c r="I10" s="340">
        <v>0</v>
      </c>
      <c r="J10" s="340">
        <v>0</v>
      </c>
      <c r="K10" s="340">
        <v>0</v>
      </c>
      <c r="L10" s="340">
        <v>0</v>
      </c>
      <c r="M10" s="340">
        <v>0</v>
      </c>
      <c r="N10" s="340">
        <v>0</v>
      </c>
      <c r="O10" s="340">
        <v>0</v>
      </c>
      <c r="P10" s="340">
        <v>0</v>
      </c>
      <c r="Q10" s="340">
        <v>0</v>
      </c>
      <c r="R10" s="340">
        <v>0</v>
      </c>
      <c r="S10" s="340">
        <v>0</v>
      </c>
      <c r="T10" s="340">
        <v>0</v>
      </c>
      <c r="U10" s="340">
        <v>0</v>
      </c>
      <c r="V10" s="340">
        <v>0</v>
      </c>
      <c r="W10" s="340">
        <v>0</v>
      </c>
      <c r="X10" s="340">
        <v>0</v>
      </c>
      <c r="Y10" s="340">
        <v>0</v>
      </c>
      <c r="Z10" s="340">
        <v>0</v>
      </c>
      <c r="AA10" s="340">
        <v>0</v>
      </c>
      <c r="AB10" s="340">
        <v>0</v>
      </c>
      <c r="AC10" s="340">
        <v>0</v>
      </c>
      <c r="AD10" s="340">
        <v>0</v>
      </c>
      <c r="AE10" s="340">
        <v>0</v>
      </c>
      <c r="AF10" s="340">
        <v>0</v>
      </c>
      <c r="AG10" s="340">
        <v>0</v>
      </c>
      <c r="AH10" s="340">
        <v>0</v>
      </c>
      <c r="AI10" s="340">
        <v>0</v>
      </c>
      <c r="AJ10" s="340">
        <v>0</v>
      </c>
      <c r="AK10" s="340">
        <v>0</v>
      </c>
      <c r="AL10" s="340">
        <v>0</v>
      </c>
      <c r="AM10" s="340">
        <v>0</v>
      </c>
      <c r="AN10" s="340">
        <v>0</v>
      </c>
      <c r="AO10" s="340">
        <v>0</v>
      </c>
      <c r="AP10" s="340">
        <v>0</v>
      </c>
      <c r="AQ10" s="340">
        <v>0</v>
      </c>
      <c r="AR10" s="340">
        <v>0</v>
      </c>
      <c r="AS10" s="340">
        <v>0</v>
      </c>
      <c r="AT10" s="340">
        <v>0</v>
      </c>
      <c r="AU10" s="340">
        <v>0</v>
      </c>
      <c r="AV10" s="340">
        <v>0</v>
      </c>
      <c r="AW10" s="340">
        <v>0</v>
      </c>
      <c r="AX10" s="340">
        <v>0</v>
      </c>
      <c r="AY10" s="340">
        <v>0</v>
      </c>
      <c r="AZ10" s="340">
        <v>0</v>
      </c>
      <c r="BA10" s="340">
        <v>0</v>
      </c>
      <c r="BB10" s="340">
        <v>0</v>
      </c>
      <c r="BC10" s="340">
        <v>0</v>
      </c>
      <c r="BD10" s="340">
        <v>0</v>
      </c>
      <c r="BE10" s="340">
        <v>0</v>
      </c>
      <c r="BF10" s="340">
        <v>0</v>
      </c>
      <c r="BG10" s="340">
        <v>0</v>
      </c>
      <c r="BH10" s="340">
        <v>0</v>
      </c>
      <c r="BI10" s="340">
        <v>0</v>
      </c>
      <c r="BJ10" s="340">
        <v>0</v>
      </c>
      <c r="BK10" s="340">
        <v>0</v>
      </c>
      <c r="BL10" s="340">
        <v>59.439229722159169</v>
      </c>
      <c r="BM10" s="340">
        <v>398.34870338712346</v>
      </c>
      <c r="BN10" s="340">
        <v>468.20475344214412</v>
      </c>
      <c r="BO10" s="340">
        <v>471.00414737742267</v>
      </c>
      <c r="BP10" s="340">
        <v>555.63097238618491</v>
      </c>
      <c r="BQ10" s="340">
        <v>481.86507341433418</v>
      </c>
      <c r="BR10" s="340">
        <v>431.11865560276999</v>
      </c>
      <c r="BS10" s="340">
        <v>337.01689271158045</v>
      </c>
      <c r="BT10" s="340">
        <v>308.67569965105292</v>
      </c>
      <c r="BU10" s="340">
        <v>281.6411148919168</v>
      </c>
      <c r="BV10" s="340">
        <v>158.95449210322576</v>
      </c>
      <c r="BW10" s="340">
        <v>114.47362383307056</v>
      </c>
      <c r="BX10" s="340">
        <v>194.74323579700578</v>
      </c>
      <c r="BY10" s="340">
        <v>171.44678045358489</v>
      </c>
      <c r="BZ10" s="340">
        <v>181.61287147396516</v>
      </c>
      <c r="CA10" s="340">
        <v>193.75376129541823</v>
      </c>
      <c r="CB10" s="340">
        <v>204.84219712780165</v>
      </c>
      <c r="CC10" s="341">
        <v>216.81470730572784</v>
      </c>
    </row>
    <row r="11" spans="1:81" x14ac:dyDescent="0.4">
      <c r="B11" s="231" t="s">
        <v>620</v>
      </c>
      <c r="C11" s="339"/>
      <c r="D11" s="340">
        <v>0</v>
      </c>
      <c r="E11" s="340">
        <v>0</v>
      </c>
      <c r="F11" s="340">
        <v>0</v>
      </c>
      <c r="G11" s="340">
        <v>0</v>
      </c>
      <c r="H11" s="340">
        <v>0</v>
      </c>
      <c r="I11" s="340">
        <v>0</v>
      </c>
      <c r="J11" s="340">
        <v>0</v>
      </c>
      <c r="K11" s="340">
        <v>0</v>
      </c>
      <c r="L11" s="340">
        <v>0</v>
      </c>
      <c r="M11" s="340">
        <v>0</v>
      </c>
      <c r="N11" s="340">
        <v>0</v>
      </c>
      <c r="O11" s="340">
        <v>0</v>
      </c>
      <c r="P11" s="340">
        <v>0</v>
      </c>
      <c r="Q11" s="340">
        <v>0</v>
      </c>
      <c r="R11" s="340">
        <v>0</v>
      </c>
      <c r="S11" s="340">
        <v>0</v>
      </c>
      <c r="T11" s="340">
        <v>0</v>
      </c>
      <c r="U11" s="340">
        <v>0</v>
      </c>
      <c r="V11" s="340">
        <v>0</v>
      </c>
      <c r="W11" s="340">
        <v>0</v>
      </c>
      <c r="X11" s="340">
        <v>0</v>
      </c>
      <c r="Y11" s="340">
        <v>0</v>
      </c>
      <c r="Z11" s="340">
        <v>0</v>
      </c>
      <c r="AA11" s="340">
        <v>0</v>
      </c>
      <c r="AB11" s="340">
        <v>0</v>
      </c>
      <c r="AC11" s="340">
        <v>0</v>
      </c>
      <c r="AD11" s="340">
        <v>0</v>
      </c>
      <c r="AE11" s="340">
        <v>0</v>
      </c>
      <c r="AF11" s="340">
        <v>0</v>
      </c>
      <c r="AG11" s="340">
        <v>0</v>
      </c>
      <c r="AH11" s="340">
        <v>0</v>
      </c>
      <c r="AI11" s="340">
        <v>0</v>
      </c>
      <c r="AJ11" s="340">
        <v>0</v>
      </c>
      <c r="AK11" s="340">
        <v>0</v>
      </c>
      <c r="AL11" s="340">
        <v>0</v>
      </c>
      <c r="AM11" s="340">
        <v>0</v>
      </c>
      <c r="AN11" s="340">
        <v>0</v>
      </c>
      <c r="AO11" s="340">
        <v>0</v>
      </c>
      <c r="AP11" s="340">
        <v>0</v>
      </c>
      <c r="AQ11" s="340">
        <v>0</v>
      </c>
      <c r="AR11" s="340">
        <v>0</v>
      </c>
      <c r="AS11" s="340">
        <v>0</v>
      </c>
      <c r="AT11" s="340">
        <v>0</v>
      </c>
      <c r="AU11" s="340">
        <v>0</v>
      </c>
      <c r="AV11" s="340">
        <v>0</v>
      </c>
      <c r="AW11" s="340">
        <v>0</v>
      </c>
      <c r="AX11" s="340">
        <v>0</v>
      </c>
      <c r="AY11" s="340">
        <v>0</v>
      </c>
      <c r="AZ11" s="340">
        <v>0</v>
      </c>
      <c r="BA11" s="340">
        <v>0</v>
      </c>
      <c r="BB11" s="340">
        <v>0</v>
      </c>
      <c r="BC11" s="340">
        <v>0</v>
      </c>
      <c r="BD11" s="340">
        <v>0</v>
      </c>
      <c r="BE11" s="340">
        <v>0</v>
      </c>
      <c r="BF11" s="340">
        <v>0</v>
      </c>
      <c r="BG11" s="340">
        <v>0</v>
      </c>
      <c r="BH11" s="340">
        <v>0</v>
      </c>
      <c r="BI11" s="340">
        <v>0</v>
      </c>
      <c r="BJ11" s="340">
        <v>0</v>
      </c>
      <c r="BK11" s="340">
        <v>0</v>
      </c>
      <c r="BL11" s="340">
        <v>2.7215671600525173</v>
      </c>
      <c r="BM11" s="340">
        <v>124.95805821650838</v>
      </c>
      <c r="BN11" s="340">
        <v>353.35394914685565</v>
      </c>
      <c r="BO11" s="340">
        <v>595.95602065950209</v>
      </c>
      <c r="BP11" s="340">
        <v>677.67918756495885</v>
      </c>
      <c r="BQ11" s="340">
        <v>649.03122862517091</v>
      </c>
      <c r="BR11" s="340">
        <v>207.402013027555</v>
      </c>
      <c r="BS11" s="340">
        <v>86.953410355670513</v>
      </c>
      <c r="BT11" s="340">
        <v>100.35891225356676</v>
      </c>
      <c r="BU11" s="340">
        <v>122.11645931944052</v>
      </c>
      <c r="BV11" s="340">
        <v>82.471525264313172</v>
      </c>
      <c r="BW11" s="340">
        <v>51.440621606741502</v>
      </c>
      <c r="BX11" s="340">
        <v>28.284106789125676</v>
      </c>
      <c r="BY11" s="340">
        <v>16.02849071238937</v>
      </c>
      <c r="BZ11" s="340">
        <v>11.277053786483311</v>
      </c>
      <c r="CA11" s="340">
        <v>10.86156112369914</v>
      </c>
      <c r="CB11" s="340">
        <v>12.023432016056407</v>
      </c>
      <c r="CC11" s="341">
        <v>14.510703964040578</v>
      </c>
    </row>
    <row r="12" spans="1:81" x14ac:dyDescent="0.4">
      <c r="B12" s="231" t="s">
        <v>384</v>
      </c>
      <c r="C12" s="339"/>
      <c r="D12" s="340">
        <v>0</v>
      </c>
      <c r="E12" s="340">
        <v>0</v>
      </c>
      <c r="F12" s="340">
        <v>0</v>
      </c>
      <c r="G12" s="340">
        <v>0</v>
      </c>
      <c r="H12" s="340">
        <v>0</v>
      </c>
      <c r="I12" s="340">
        <v>0</v>
      </c>
      <c r="J12" s="340">
        <v>0</v>
      </c>
      <c r="K12" s="340">
        <v>0</v>
      </c>
      <c r="L12" s="340">
        <v>0</v>
      </c>
      <c r="M12" s="340">
        <v>0</v>
      </c>
      <c r="N12" s="340">
        <v>0</v>
      </c>
      <c r="O12" s="340">
        <v>0</v>
      </c>
      <c r="P12" s="340">
        <v>0</v>
      </c>
      <c r="Q12" s="340">
        <v>0</v>
      </c>
      <c r="R12" s="340">
        <v>0</v>
      </c>
      <c r="S12" s="340">
        <v>0</v>
      </c>
      <c r="T12" s="340">
        <v>0</v>
      </c>
      <c r="U12" s="340">
        <v>0</v>
      </c>
      <c r="V12" s="340">
        <v>0</v>
      </c>
      <c r="W12" s="340">
        <v>0</v>
      </c>
      <c r="X12" s="340">
        <v>0</v>
      </c>
      <c r="Y12" s="340">
        <v>0</v>
      </c>
      <c r="Z12" s="340">
        <v>0</v>
      </c>
      <c r="AA12" s="340">
        <v>0</v>
      </c>
      <c r="AB12" s="340">
        <v>0</v>
      </c>
      <c r="AC12" s="340">
        <v>0</v>
      </c>
      <c r="AD12" s="340">
        <v>0</v>
      </c>
      <c r="AE12" s="340">
        <v>0</v>
      </c>
      <c r="AF12" s="340">
        <v>0</v>
      </c>
      <c r="AG12" s="340">
        <v>0</v>
      </c>
      <c r="AH12" s="340">
        <v>0</v>
      </c>
      <c r="AI12" s="340">
        <v>0</v>
      </c>
      <c r="AJ12" s="340">
        <v>0</v>
      </c>
      <c r="AK12" s="340">
        <v>0</v>
      </c>
      <c r="AL12" s="340">
        <v>0</v>
      </c>
      <c r="AM12" s="340">
        <v>0</v>
      </c>
      <c r="AN12" s="340">
        <v>0</v>
      </c>
      <c r="AO12" s="340">
        <v>0</v>
      </c>
      <c r="AP12" s="340">
        <v>0</v>
      </c>
      <c r="AQ12" s="340">
        <v>0</v>
      </c>
      <c r="AR12" s="340">
        <v>0</v>
      </c>
      <c r="AS12" s="340">
        <v>0</v>
      </c>
      <c r="AT12" s="340">
        <v>0</v>
      </c>
      <c r="AU12" s="340">
        <v>0</v>
      </c>
      <c r="AV12" s="340">
        <v>0</v>
      </c>
      <c r="AW12" s="340">
        <v>0</v>
      </c>
      <c r="AX12" s="340">
        <v>0</v>
      </c>
      <c r="AY12" s="340">
        <v>0</v>
      </c>
      <c r="AZ12" s="340">
        <v>0</v>
      </c>
      <c r="BA12" s="340">
        <v>0</v>
      </c>
      <c r="BB12" s="340">
        <v>0</v>
      </c>
      <c r="BC12" s="340">
        <v>0</v>
      </c>
      <c r="BD12" s="340">
        <v>0</v>
      </c>
      <c r="BE12" s="340">
        <v>0</v>
      </c>
      <c r="BF12" s="340">
        <v>0</v>
      </c>
      <c r="BG12" s="340">
        <v>0</v>
      </c>
      <c r="BH12" s="340">
        <v>0</v>
      </c>
      <c r="BI12" s="340">
        <v>0</v>
      </c>
      <c r="BJ12" s="340">
        <v>0</v>
      </c>
      <c r="BK12" s="340">
        <v>0</v>
      </c>
      <c r="BL12" s="340">
        <v>2.2189671977883112</v>
      </c>
      <c r="BM12" s="340">
        <v>57.655182256368107</v>
      </c>
      <c r="BN12" s="340">
        <v>133.28413053100019</v>
      </c>
      <c r="BO12" s="340">
        <v>331.55674714307514</v>
      </c>
      <c r="BP12" s="340">
        <v>1071.4484155088562</v>
      </c>
      <c r="BQ12" s="340">
        <v>2407.9835904304932</v>
      </c>
      <c r="BR12" s="340">
        <v>3462.3985262096739</v>
      </c>
      <c r="BS12" s="340">
        <v>4032.6945318427502</v>
      </c>
      <c r="BT12" s="340">
        <v>4277.9743698553784</v>
      </c>
      <c r="BU12" s="340">
        <v>4307.5675526286441</v>
      </c>
      <c r="BV12" s="340">
        <v>4321.4350787124613</v>
      </c>
      <c r="BW12" s="340">
        <v>4346.0755703101859</v>
      </c>
      <c r="BX12" s="340">
        <v>4376.9565060048762</v>
      </c>
      <c r="BY12" s="340">
        <v>4453.4183440532561</v>
      </c>
      <c r="BZ12" s="340">
        <v>4641.397747398707</v>
      </c>
      <c r="CA12" s="340">
        <v>4759.5550359970121</v>
      </c>
      <c r="CB12" s="340">
        <v>4692.6760817753238</v>
      </c>
      <c r="CC12" s="341">
        <v>4577.5889407358609</v>
      </c>
    </row>
    <row r="13" spans="1:81" ht="26.25" customHeight="1" x14ac:dyDescent="0.4">
      <c r="B13" s="59" t="s">
        <v>621</v>
      </c>
      <c r="C13" s="49"/>
      <c r="D13" s="340">
        <v>0</v>
      </c>
      <c r="E13" s="340">
        <v>0</v>
      </c>
      <c r="F13" s="340">
        <v>0</v>
      </c>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40">
        <v>0</v>
      </c>
      <c r="AK13" s="340">
        <v>0</v>
      </c>
      <c r="AL13" s="340">
        <v>0</v>
      </c>
      <c r="AM13" s="340">
        <v>0</v>
      </c>
      <c r="AN13" s="340">
        <v>0</v>
      </c>
      <c r="AO13" s="340">
        <v>0</v>
      </c>
      <c r="AP13" s="340">
        <v>0</v>
      </c>
      <c r="AQ13" s="340">
        <v>0</v>
      </c>
      <c r="AR13" s="340">
        <v>0</v>
      </c>
      <c r="AS13" s="340">
        <v>0</v>
      </c>
      <c r="AT13" s="340">
        <v>0</v>
      </c>
      <c r="AU13" s="340">
        <v>0</v>
      </c>
      <c r="AV13" s="340">
        <v>0</v>
      </c>
      <c r="AW13" s="340">
        <v>0</v>
      </c>
      <c r="AX13" s="340">
        <v>0</v>
      </c>
      <c r="AY13" s="340">
        <v>0</v>
      </c>
      <c r="AZ13" s="340">
        <v>0</v>
      </c>
      <c r="BA13" s="340">
        <v>0</v>
      </c>
      <c r="BB13" s="340">
        <v>0</v>
      </c>
      <c r="BC13" s="340">
        <v>0</v>
      </c>
      <c r="BD13" s="340">
        <v>0</v>
      </c>
      <c r="BE13" s="340">
        <v>0</v>
      </c>
      <c r="BF13" s="340">
        <v>0</v>
      </c>
      <c r="BG13" s="340">
        <v>0</v>
      </c>
      <c r="BH13" s="340">
        <v>0</v>
      </c>
      <c r="BI13" s="340">
        <v>0</v>
      </c>
      <c r="BJ13" s="340">
        <v>0</v>
      </c>
      <c r="BK13" s="340">
        <v>0</v>
      </c>
      <c r="BL13" s="340">
        <f t="shared" ref="BL13:CC13" si="12">SUM(BL14:BL16)</f>
        <v>62.808164869999992</v>
      </c>
      <c r="BM13" s="340">
        <f t="shared" si="12"/>
        <v>686.4373563700002</v>
      </c>
      <c r="BN13" s="340">
        <f t="shared" si="12"/>
        <v>1276.9055287799997</v>
      </c>
      <c r="BO13" s="340">
        <f t="shared" si="12"/>
        <v>2155.5853004299997</v>
      </c>
      <c r="BP13" s="340">
        <f t="shared" si="12"/>
        <v>4474.8959126999998</v>
      </c>
      <c r="BQ13" s="340">
        <f t="shared" si="12"/>
        <v>6897.8279475099998</v>
      </c>
      <c r="BR13" s="340">
        <f t="shared" si="12"/>
        <v>8726.4629563299986</v>
      </c>
      <c r="BS13" s="340">
        <f t="shared" si="12"/>
        <v>9814.883734269999</v>
      </c>
      <c r="BT13" s="340">
        <f t="shared" si="12"/>
        <v>10143.435834890004</v>
      </c>
      <c r="BU13" s="340">
        <f t="shared" si="12"/>
        <v>10641.56722836</v>
      </c>
      <c r="BV13" s="340">
        <f t="shared" si="12"/>
        <v>10535.005500400002</v>
      </c>
      <c r="BW13" s="340">
        <f t="shared" si="12"/>
        <v>9338.9990123900006</v>
      </c>
      <c r="BX13" s="340">
        <f t="shared" si="12"/>
        <v>8831.4317524268426</v>
      </c>
      <c r="BY13" s="340">
        <f t="shared" si="12"/>
        <v>8444.9212044689721</v>
      </c>
      <c r="BZ13" s="340">
        <f t="shared" si="12"/>
        <v>7743.8251541464942</v>
      </c>
      <c r="CA13" s="340">
        <f t="shared" si="12"/>
        <v>6560.0757013983366</v>
      </c>
      <c r="CB13" s="340">
        <f t="shared" si="12"/>
        <v>4752.284654328374</v>
      </c>
      <c r="CC13" s="341">
        <f t="shared" si="12"/>
        <v>2498.9828628364867</v>
      </c>
    </row>
    <row r="14" spans="1:81" x14ac:dyDescent="0.4">
      <c r="B14" s="231" t="s">
        <v>382</v>
      </c>
      <c r="C14" s="339"/>
      <c r="D14" s="340">
        <v>0</v>
      </c>
      <c r="E14" s="340">
        <v>0</v>
      </c>
      <c r="F14" s="340">
        <v>0</v>
      </c>
      <c r="G14" s="340">
        <v>0</v>
      </c>
      <c r="H14" s="340">
        <v>0</v>
      </c>
      <c r="I14" s="340">
        <v>0</v>
      </c>
      <c r="J14" s="340">
        <v>0</v>
      </c>
      <c r="K14" s="340">
        <v>0</v>
      </c>
      <c r="L14" s="340">
        <v>0</v>
      </c>
      <c r="M14" s="340">
        <v>0</v>
      </c>
      <c r="N14" s="340">
        <v>0</v>
      </c>
      <c r="O14" s="340">
        <v>0</v>
      </c>
      <c r="P14" s="340">
        <v>0</v>
      </c>
      <c r="Q14" s="340">
        <v>0</v>
      </c>
      <c r="R14" s="340">
        <v>0</v>
      </c>
      <c r="S14" s="340">
        <v>0</v>
      </c>
      <c r="T14" s="340">
        <v>0</v>
      </c>
      <c r="U14" s="340">
        <v>0</v>
      </c>
      <c r="V14" s="340">
        <v>0</v>
      </c>
      <c r="W14" s="340">
        <v>0</v>
      </c>
      <c r="X14" s="340">
        <v>0</v>
      </c>
      <c r="Y14" s="340">
        <v>0</v>
      </c>
      <c r="Z14" s="340">
        <v>0</v>
      </c>
      <c r="AA14" s="340">
        <v>0</v>
      </c>
      <c r="AB14" s="340">
        <v>0</v>
      </c>
      <c r="AC14" s="340">
        <v>0</v>
      </c>
      <c r="AD14" s="340">
        <v>0</v>
      </c>
      <c r="AE14" s="340">
        <v>0</v>
      </c>
      <c r="AF14" s="340">
        <v>0</v>
      </c>
      <c r="AG14" s="340">
        <v>0</v>
      </c>
      <c r="AH14" s="340">
        <v>0</v>
      </c>
      <c r="AI14" s="340">
        <v>0</v>
      </c>
      <c r="AJ14" s="340">
        <v>0</v>
      </c>
      <c r="AK14" s="340">
        <v>0</v>
      </c>
      <c r="AL14" s="340">
        <v>0</v>
      </c>
      <c r="AM14" s="340">
        <v>0</v>
      </c>
      <c r="AN14" s="340">
        <v>0</v>
      </c>
      <c r="AO14" s="340">
        <v>0</v>
      </c>
      <c r="AP14" s="340">
        <v>0</v>
      </c>
      <c r="AQ14" s="340">
        <v>0</v>
      </c>
      <c r="AR14" s="340">
        <v>0</v>
      </c>
      <c r="AS14" s="340">
        <v>0</v>
      </c>
      <c r="AT14" s="340">
        <v>0</v>
      </c>
      <c r="AU14" s="340">
        <v>0</v>
      </c>
      <c r="AV14" s="340">
        <v>0</v>
      </c>
      <c r="AW14" s="340">
        <v>0</v>
      </c>
      <c r="AX14" s="340">
        <v>0</v>
      </c>
      <c r="AY14" s="340">
        <v>0</v>
      </c>
      <c r="AZ14" s="340">
        <v>0</v>
      </c>
      <c r="BA14" s="340">
        <v>0</v>
      </c>
      <c r="BB14" s="340">
        <v>0</v>
      </c>
      <c r="BC14" s="340">
        <v>0</v>
      </c>
      <c r="BD14" s="340">
        <v>0</v>
      </c>
      <c r="BE14" s="340">
        <v>0</v>
      </c>
      <c r="BF14" s="340">
        <v>0</v>
      </c>
      <c r="BG14" s="340">
        <v>0</v>
      </c>
      <c r="BH14" s="340">
        <v>0</v>
      </c>
      <c r="BI14" s="340">
        <v>0</v>
      </c>
      <c r="BJ14" s="340">
        <v>0</v>
      </c>
      <c r="BK14" s="340">
        <v>0</v>
      </c>
      <c r="BL14" s="340">
        <v>56.760396859939483</v>
      </c>
      <c r="BM14" s="340">
        <v>485.65064439592379</v>
      </c>
      <c r="BN14" s="340">
        <v>706.84818816706706</v>
      </c>
      <c r="BO14" s="340">
        <v>863.27839205061048</v>
      </c>
      <c r="BP14" s="340">
        <v>1247.2615802462533</v>
      </c>
      <c r="BQ14" s="340">
        <v>1409.208543423181</v>
      </c>
      <c r="BR14" s="340">
        <v>1560.1474336531285</v>
      </c>
      <c r="BS14" s="340">
        <v>1212.3477836956604</v>
      </c>
      <c r="BT14" s="340">
        <v>888.94274729039341</v>
      </c>
      <c r="BU14" s="340">
        <v>835.27284334490332</v>
      </c>
      <c r="BV14" s="340">
        <v>401.44122268486524</v>
      </c>
      <c r="BW14" s="340">
        <v>106.93943203621461</v>
      </c>
      <c r="BX14" s="340">
        <v>47.432311628907854</v>
      </c>
      <c r="BY14" s="340">
        <v>17.589666063886348</v>
      </c>
      <c r="BZ14" s="340">
        <v>7.8907831150391763</v>
      </c>
      <c r="CA14" s="340">
        <v>4.140283813790278</v>
      </c>
      <c r="CB14" s="340">
        <v>2.2654275098151588</v>
      </c>
      <c r="CC14" s="341">
        <v>1.3974735909199518</v>
      </c>
    </row>
    <row r="15" spans="1:81" x14ac:dyDescent="0.4">
      <c r="B15" s="231" t="s">
        <v>620</v>
      </c>
      <c r="C15" s="339"/>
      <c r="D15" s="340">
        <v>0</v>
      </c>
      <c r="E15" s="340">
        <v>0</v>
      </c>
      <c r="F15" s="340">
        <v>0</v>
      </c>
      <c r="G15" s="340">
        <v>0</v>
      </c>
      <c r="H15" s="340">
        <v>0</v>
      </c>
      <c r="I15" s="340">
        <v>0</v>
      </c>
      <c r="J15" s="340">
        <v>0</v>
      </c>
      <c r="K15" s="340">
        <v>0</v>
      </c>
      <c r="L15" s="340">
        <v>0</v>
      </c>
      <c r="M15" s="340">
        <v>0</v>
      </c>
      <c r="N15" s="340">
        <v>0</v>
      </c>
      <c r="O15" s="340">
        <v>0</v>
      </c>
      <c r="P15" s="340">
        <v>0</v>
      </c>
      <c r="Q15" s="340">
        <v>0</v>
      </c>
      <c r="R15" s="340">
        <v>0</v>
      </c>
      <c r="S15" s="340">
        <v>0</v>
      </c>
      <c r="T15" s="340">
        <v>0</v>
      </c>
      <c r="U15" s="340">
        <v>0</v>
      </c>
      <c r="V15" s="340">
        <v>0</v>
      </c>
      <c r="W15" s="340">
        <v>0</v>
      </c>
      <c r="X15" s="340">
        <v>0</v>
      </c>
      <c r="Y15" s="340">
        <v>0</v>
      </c>
      <c r="Z15" s="340">
        <v>0</v>
      </c>
      <c r="AA15" s="340">
        <v>0</v>
      </c>
      <c r="AB15" s="340">
        <v>0</v>
      </c>
      <c r="AC15" s="340">
        <v>0</v>
      </c>
      <c r="AD15" s="340">
        <v>0</v>
      </c>
      <c r="AE15" s="340">
        <v>0</v>
      </c>
      <c r="AF15" s="340">
        <v>0</v>
      </c>
      <c r="AG15" s="340">
        <v>0</v>
      </c>
      <c r="AH15" s="340">
        <v>0</v>
      </c>
      <c r="AI15" s="340">
        <v>0</v>
      </c>
      <c r="AJ15" s="340">
        <v>0</v>
      </c>
      <c r="AK15" s="340">
        <v>0</v>
      </c>
      <c r="AL15" s="340">
        <v>0</v>
      </c>
      <c r="AM15" s="340">
        <v>0</v>
      </c>
      <c r="AN15" s="340">
        <v>0</v>
      </c>
      <c r="AO15" s="340">
        <v>0</v>
      </c>
      <c r="AP15" s="340">
        <v>0</v>
      </c>
      <c r="AQ15" s="340">
        <v>0</v>
      </c>
      <c r="AR15" s="340">
        <v>0</v>
      </c>
      <c r="AS15" s="340">
        <v>0</v>
      </c>
      <c r="AT15" s="340">
        <v>0</v>
      </c>
      <c r="AU15" s="340">
        <v>0</v>
      </c>
      <c r="AV15" s="340">
        <v>0</v>
      </c>
      <c r="AW15" s="340">
        <v>0</v>
      </c>
      <c r="AX15" s="340">
        <v>0</v>
      </c>
      <c r="AY15" s="340">
        <v>0</v>
      </c>
      <c r="AZ15" s="340">
        <v>0</v>
      </c>
      <c r="BA15" s="340">
        <v>0</v>
      </c>
      <c r="BB15" s="340">
        <v>0</v>
      </c>
      <c r="BC15" s="340">
        <v>0</v>
      </c>
      <c r="BD15" s="340">
        <v>0</v>
      </c>
      <c r="BE15" s="340">
        <v>0</v>
      </c>
      <c r="BF15" s="340">
        <v>0</v>
      </c>
      <c r="BG15" s="340">
        <v>0</v>
      </c>
      <c r="BH15" s="340">
        <v>0</v>
      </c>
      <c r="BI15" s="340">
        <v>0</v>
      </c>
      <c r="BJ15" s="340">
        <v>0</v>
      </c>
      <c r="BK15" s="340">
        <v>0</v>
      </c>
      <c r="BL15" s="340">
        <v>0.87047432142392211</v>
      </c>
      <c r="BM15" s="340">
        <v>141.54873738557404</v>
      </c>
      <c r="BN15" s="340">
        <v>402.72970317666335</v>
      </c>
      <c r="BO15" s="340">
        <v>804.03284371611733</v>
      </c>
      <c r="BP15" s="340">
        <v>1746.6088386345339</v>
      </c>
      <c r="BQ15" s="340">
        <v>2450.2182244415649</v>
      </c>
      <c r="BR15" s="340">
        <v>2597.5443602920268</v>
      </c>
      <c r="BS15" s="340">
        <v>2513.1558877265252</v>
      </c>
      <c r="BT15" s="340">
        <v>2313.4731794794607</v>
      </c>
      <c r="BU15" s="340">
        <v>2292.7952321845837</v>
      </c>
      <c r="BV15" s="340">
        <v>2090.7324218775475</v>
      </c>
      <c r="BW15" s="340">
        <v>1491.8990356016775</v>
      </c>
      <c r="BX15" s="340">
        <v>1162.6585792827677</v>
      </c>
      <c r="BY15" s="340">
        <v>1016.6040021020979</v>
      </c>
      <c r="BZ15" s="340">
        <v>878.79578749973314</v>
      </c>
      <c r="CA15" s="340">
        <v>722.38509945492228</v>
      </c>
      <c r="CB15" s="340">
        <v>516.59988855256358</v>
      </c>
      <c r="CC15" s="341">
        <v>272.25418686973023</v>
      </c>
    </row>
    <row r="16" spans="1:81" x14ac:dyDescent="0.4">
      <c r="B16" s="231" t="s">
        <v>384</v>
      </c>
      <c r="C16" s="339"/>
      <c r="D16" s="340">
        <v>0</v>
      </c>
      <c r="E16" s="340">
        <v>0</v>
      </c>
      <c r="F16" s="340">
        <v>0</v>
      </c>
      <c r="G16" s="340">
        <v>0</v>
      </c>
      <c r="H16" s="340">
        <v>0</v>
      </c>
      <c r="I16" s="340">
        <v>0</v>
      </c>
      <c r="J16" s="340">
        <v>0</v>
      </c>
      <c r="K16" s="340">
        <v>0</v>
      </c>
      <c r="L16" s="340">
        <v>0</v>
      </c>
      <c r="M16" s="340">
        <v>0</v>
      </c>
      <c r="N16" s="340">
        <v>0</v>
      </c>
      <c r="O16" s="340">
        <v>0</v>
      </c>
      <c r="P16" s="340">
        <v>0</v>
      </c>
      <c r="Q16" s="340">
        <v>0</v>
      </c>
      <c r="R16" s="340">
        <v>0</v>
      </c>
      <c r="S16" s="340">
        <v>0</v>
      </c>
      <c r="T16" s="340">
        <v>0</v>
      </c>
      <c r="U16" s="340">
        <v>0</v>
      </c>
      <c r="V16" s="340">
        <v>0</v>
      </c>
      <c r="W16" s="340">
        <v>0</v>
      </c>
      <c r="X16" s="340">
        <v>0</v>
      </c>
      <c r="Y16" s="340">
        <v>0</v>
      </c>
      <c r="Z16" s="340">
        <v>0</v>
      </c>
      <c r="AA16" s="340">
        <v>0</v>
      </c>
      <c r="AB16" s="340">
        <v>0</v>
      </c>
      <c r="AC16" s="340">
        <v>0</v>
      </c>
      <c r="AD16" s="340">
        <v>0</v>
      </c>
      <c r="AE16" s="340">
        <v>0</v>
      </c>
      <c r="AF16" s="340">
        <v>0</v>
      </c>
      <c r="AG16" s="340">
        <v>0</v>
      </c>
      <c r="AH16" s="340">
        <v>0</v>
      </c>
      <c r="AI16" s="340">
        <v>0</v>
      </c>
      <c r="AJ16" s="340">
        <v>0</v>
      </c>
      <c r="AK16" s="340">
        <v>0</v>
      </c>
      <c r="AL16" s="340">
        <v>0</v>
      </c>
      <c r="AM16" s="340">
        <v>0</v>
      </c>
      <c r="AN16" s="340">
        <v>0</v>
      </c>
      <c r="AO16" s="340">
        <v>0</v>
      </c>
      <c r="AP16" s="340">
        <v>0</v>
      </c>
      <c r="AQ16" s="340">
        <v>0</v>
      </c>
      <c r="AR16" s="340">
        <v>0</v>
      </c>
      <c r="AS16" s="340">
        <v>0</v>
      </c>
      <c r="AT16" s="340">
        <v>0</v>
      </c>
      <c r="AU16" s="340">
        <v>0</v>
      </c>
      <c r="AV16" s="340">
        <v>0</v>
      </c>
      <c r="AW16" s="340">
        <v>0</v>
      </c>
      <c r="AX16" s="340">
        <v>0</v>
      </c>
      <c r="AY16" s="340">
        <v>0</v>
      </c>
      <c r="AZ16" s="340">
        <v>0</v>
      </c>
      <c r="BA16" s="340">
        <v>0</v>
      </c>
      <c r="BB16" s="340">
        <v>0</v>
      </c>
      <c r="BC16" s="340">
        <v>0</v>
      </c>
      <c r="BD16" s="340">
        <v>0</v>
      </c>
      <c r="BE16" s="340">
        <v>0</v>
      </c>
      <c r="BF16" s="340">
        <v>0</v>
      </c>
      <c r="BG16" s="340">
        <v>0</v>
      </c>
      <c r="BH16" s="340">
        <v>0</v>
      </c>
      <c r="BI16" s="340">
        <v>0</v>
      </c>
      <c r="BJ16" s="340">
        <v>0</v>
      </c>
      <c r="BK16" s="340">
        <v>0</v>
      </c>
      <c r="BL16" s="340">
        <v>5.1772936886365866</v>
      </c>
      <c r="BM16" s="340">
        <v>59.237974588502404</v>
      </c>
      <c r="BN16" s="340">
        <v>167.3276374362693</v>
      </c>
      <c r="BO16" s="340">
        <v>488.27406466327216</v>
      </c>
      <c r="BP16" s="340">
        <v>1481.0254938192129</v>
      </c>
      <c r="BQ16" s="340">
        <v>3038.4011796452542</v>
      </c>
      <c r="BR16" s="340">
        <v>4568.7711623848436</v>
      </c>
      <c r="BS16" s="340">
        <v>6089.380062847813</v>
      </c>
      <c r="BT16" s="340">
        <v>6941.0199081201499</v>
      </c>
      <c r="BU16" s="340">
        <v>7513.4991528305118</v>
      </c>
      <c r="BV16" s="340">
        <v>8042.8318558375886</v>
      </c>
      <c r="BW16" s="340">
        <v>7740.1605447521088</v>
      </c>
      <c r="BX16" s="340">
        <v>7621.3408615151675</v>
      </c>
      <c r="BY16" s="340">
        <v>7410.7275363029885</v>
      </c>
      <c r="BZ16" s="340">
        <v>6857.1385835317224</v>
      </c>
      <c r="CA16" s="340">
        <v>5833.5503181296244</v>
      </c>
      <c r="CB16" s="340">
        <v>4233.4193382659951</v>
      </c>
      <c r="CC16" s="341">
        <v>2225.3312023758367</v>
      </c>
    </row>
    <row r="17" spans="1:81" s="196" customFormat="1" ht="25.5" customHeight="1" x14ac:dyDescent="0.4">
      <c r="B17" s="63" t="s">
        <v>239</v>
      </c>
      <c r="C17" s="187"/>
      <c r="D17" s="337">
        <f t="shared" ref="D17:AI17" si="13">SUM(D21,D24)</f>
        <v>0</v>
      </c>
      <c r="E17" s="337">
        <f t="shared" si="13"/>
        <v>0</v>
      </c>
      <c r="F17" s="337">
        <f t="shared" si="13"/>
        <v>0</v>
      </c>
      <c r="G17" s="337">
        <f t="shared" si="13"/>
        <v>0</v>
      </c>
      <c r="H17" s="337">
        <f t="shared" si="13"/>
        <v>0</v>
      </c>
      <c r="I17" s="337">
        <f t="shared" si="13"/>
        <v>0</v>
      </c>
      <c r="J17" s="337">
        <f t="shared" si="13"/>
        <v>0</v>
      </c>
      <c r="K17" s="337">
        <f t="shared" si="13"/>
        <v>0</v>
      </c>
      <c r="L17" s="337">
        <f t="shared" si="13"/>
        <v>0</v>
      </c>
      <c r="M17" s="337">
        <f t="shared" si="13"/>
        <v>0</v>
      </c>
      <c r="N17" s="337">
        <f t="shared" si="13"/>
        <v>0</v>
      </c>
      <c r="O17" s="337">
        <f t="shared" si="13"/>
        <v>0</v>
      </c>
      <c r="P17" s="337">
        <f t="shared" si="13"/>
        <v>0</v>
      </c>
      <c r="Q17" s="337">
        <f t="shared" si="13"/>
        <v>0</v>
      </c>
      <c r="R17" s="337">
        <f t="shared" si="13"/>
        <v>0</v>
      </c>
      <c r="S17" s="337">
        <f t="shared" si="13"/>
        <v>0</v>
      </c>
      <c r="T17" s="337">
        <f t="shared" si="13"/>
        <v>0</v>
      </c>
      <c r="U17" s="337">
        <f t="shared" si="13"/>
        <v>0</v>
      </c>
      <c r="V17" s="337">
        <f t="shared" si="13"/>
        <v>0</v>
      </c>
      <c r="W17" s="337">
        <f t="shared" si="13"/>
        <v>0</v>
      </c>
      <c r="X17" s="337">
        <f t="shared" si="13"/>
        <v>0</v>
      </c>
      <c r="Y17" s="337">
        <f t="shared" si="13"/>
        <v>0</v>
      </c>
      <c r="Z17" s="337">
        <f t="shared" si="13"/>
        <v>0</v>
      </c>
      <c r="AA17" s="337">
        <f t="shared" si="13"/>
        <v>0</v>
      </c>
      <c r="AB17" s="337">
        <f t="shared" si="13"/>
        <v>0</v>
      </c>
      <c r="AC17" s="337">
        <f t="shared" si="13"/>
        <v>0</v>
      </c>
      <c r="AD17" s="337">
        <f t="shared" si="13"/>
        <v>0</v>
      </c>
      <c r="AE17" s="337">
        <f t="shared" si="13"/>
        <v>0</v>
      </c>
      <c r="AF17" s="337">
        <f t="shared" si="13"/>
        <v>0</v>
      </c>
      <c r="AG17" s="337">
        <f t="shared" si="13"/>
        <v>0</v>
      </c>
      <c r="AH17" s="337">
        <f t="shared" si="13"/>
        <v>0</v>
      </c>
      <c r="AI17" s="337">
        <f t="shared" si="13"/>
        <v>0</v>
      </c>
      <c r="AJ17" s="337">
        <f t="shared" ref="AJ17:BO17" si="14">SUM(AJ21,AJ24)</f>
        <v>0</v>
      </c>
      <c r="AK17" s="337">
        <f t="shared" si="14"/>
        <v>0</v>
      </c>
      <c r="AL17" s="337">
        <f t="shared" si="14"/>
        <v>0</v>
      </c>
      <c r="AM17" s="337">
        <f t="shared" si="14"/>
        <v>0</v>
      </c>
      <c r="AN17" s="337">
        <f t="shared" si="14"/>
        <v>0</v>
      </c>
      <c r="AO17" s="337">
        <f t="shared" si="14"/>
        <v>0</v>
      </c>
      <c r="AP17" s="337">
        <f t="shared" si="14"/>
        <v>0</v>
      </c>
      <c r="AQ17" s="337">
        <f t="shared" si="14"/>
        <v>0</v>
      </c>
      <c r="AR17" s="337">
        <f t="shared" si="14"/>
        <v>0</v>
      </c>
      <c r="AS17" s="337">
        <f t="shared" si="14"/>
        <v>0</v>
      </c>
      <c r="AT17" s="337">
        <f t="shared" si="14"/>
        <v>0</v>
      </c>
      <c r="AU17" s="337">
        <f t="shared" si="14"/>
        <v>0</v>
      </c>
      <c r="AV17" s="337">
        <f t="shared" si="14"/>
        <v>0</v>
      </c>
      <c r="AW17" s="337">
        <f t="shared" si="14"/>
        <v>0</v>
      </c>
      <c r="AX17" s="337">
        <f t="shared" si="14"/>
        <v>0</v>
      </c>
      <c r="AY17" s="337">
        <f t="shared" si="14"/>
        <v>7622.94</v>
      </c>
      <c r="AZ17" s="337">
        <f t="shared" si="14"/>
        <v>7661.6239999999998</v>
      </c>
      <c r="BA17" s="337">
        <f t="shared" si="14"/>
        <v>7412.2720000000008</v>
      </c>
      <c r="BB17" s="337">
        <f t="shared" si="14"/>
        <v>7250.5899999999992</v>
      </c>
      <c r="BC17" s="337">
        <f t="shared" si="14"/>
        <v>6790.04</v>
      </c>
      <c r="BD17" s="337">
        <f t="shared" si="14"/>
        <v>6766.183</v>
      </c>
      <c r="BE17" s="337">
        <f t="shared" si="14"/>
        <v>6749.0433528570848</v>
      </c>
      <c r="BF17" s="337">
        <f t="shared" si="14"/>
        <v>6757.9545089520052</v>
      </c>
      <c r="BG17" s="337">
        <f t="shared" si="14"/>
        <v>6724.1235550023994</v>
      </c>
      <c r="BH17" s="337">
        <f t="shared" si="14"/>
        <v>6662.027000000001</v>
      </c>
      <c r="BI17" s="337">
        <f t="shared" si="14"/>
        <v>6649.9306075200002</v>
      </c>
      <c r="BJ17" s="337">
        <f t="shared" si="14"/>
        <v>6566.1693209299992</v>
      </c>
      <c r="BK17" s="337">
        <f t="shared" si="14"/>
        <v>6657.0001817393668</v>
      </c>
      <c r="BL17" s="337">
        <f t="shared" si="14"/>
        <v>6515.843602259999</v>
      </c>
      <c r="BM17" s="337">
        <f t="shared" si="14"/>
        <v>6108.3423565899984</v>
      </c>
      <c r="BN17" s="337">
        <f t="shared" si="14"/>
        <v>5556.0370140352552</v>
      </c>
      <c r="BO17" s="337">
        <f t="shared" si="14"/>
        <v>4935.2797263499997</v>
      </c>
      <c r="BP17" s="337">
        <f t="shared" ref="BP17:CC17" si="15">SUM(BP21,BP24)</f>
        <v>3275.8454461099991</v>
      </c>
      <c r="BQ17" s="337">
        <f t="shared" si="15"/>
        <v>1186.7982191800002</v>
      </c>
      <c r="BR17" s="337">
        <f t="shared" si="15"/>
        <v>244.52811802000031</v>
      </c>
      <c r="BS17" s="337">
        <f t="shared" si="15"/>
        <v>62.986505620193512</v>
      </c>
      <c r="BT17" s="337">
        <f t="shared" si="15"/>
        <v>15.069286518175856</v>
      </c>
      <c r="BU17" s="337">
        <f t="shared" si="15"/>
        <v>9.0194682002369593</v>
      </c>
      <c r="BV17" s="337">
        <f t="shared" si="15"/>
        <v>0</v>
      </c>
      <c r="BW17" s="337">
        <f t="shared" si="15"/>
        <v>0</v>
      </c>
      <c r="BX17" s="337">
        <f t="shared" si="15"/>
        <v>0</v>
      </c>
      <c r="BY17" s="337">
        <f t="shared" si="15"/>
        <v>0</v>
      </c>
      <c r="BZ17" s="337">
        <f t="shared" si="15"/>
        <v>0</v>
      </c>
      <c r="CA17" s="337">
        <f t="shared" si="15"/>
        <v>0</v>
      </c>
      <c r="CB17" s="337">
        <f t="shared" si="15"/>
        <v>0</v>
      </c>
      <c r="CC17" s="338">
        <f t="shared" si="15"/>
        <v>0</v>
      </c>
    </row>
    <row r="18" spans="1:81" x14ac:dyDescent="0.4">
      <c r="B18" s="59" t="s">
        <v>622</v>
      </c>
      <c r="C18" s="49"/>
      <c r="D18" s="340">
        <v>0</v>
      </c>
      <c r="E18" s="340">
        <v>0</v>
      </c>
      <c r="F18" s="340">
        <v>0</v>
      </c>
      <c r="G18" s="340">
        <v>0</v>
      </c>
      <c r="H18" s="340">
        <v>0</v>
      </c>
      <c r="I18" s="340">
        <v>0</v>
      </c>
      <c r="J18" s="340">
        <v>0</v>
      </c>
      <c r="K18" s="340">
        <v>0</v>
      </c>
      <c r="L18" s="340">
        <v>0</v>
      </c>
      <c r="M18" s="340">
        <v>0</v>
      </c>
      <c r="N18" s="340">
        <v>0</v>
      </c>
      <c r="O18" s="340">
        <v>0</v>
      </c>
      <c r="P18" s="340">
        <v>0</v>
      </c>
      <c r="Q18" s="340">
        <v>0</v>
      </c>
      <c r="R18" s="340">
        <v>0</v>
      </c>
      <c r="S18" s="340">
        <v>0</v>
      </c>
      <c r="T18" s="340">
        <v>0</v>
      </c>
      <c r="U18" s="340">
        <v>0</v>
      </c>
      <c r="V18" s="340">
        <v>0</v>
      </c>
      <c r="W18" s="340">
        <v>0</v>
      </c>
      <c r="X18" s="340">
        <v>0</v>
      </c>
      <c r="Y18" s="340">
        <v>0</v>
      </c>
      <c r="Z18" s="340">
        <v>0</v>
      </c>
      <c r="AA18" s="340">
        <v>0</v>
      </c>
      <c r="AB18" s="340">
        <v>0</v>
      </c>
      <c r="AC18" s="340">
        <v>0</v>
      </c>
      <c r="AD18" s="340">
        <v>0</v>
      </c>
      <c r="AE18" s="340">
        <v>0</v>
      </c>
      <c r="AF18" s="340">
        <v>0</v>
      </c>
      <c r="AG18" s="340">
        <v>0</v>
      </c>
      <c r="AH18" s="340">
        <v>0</v>
      </c>
      <c r="AI18" s="340">
        <v>0</v>
      </c>
      <c r="AJ18" s="340">
        <v>0</v>
      </c>
      <c r="AK18" s="340">
        <v>0</v>
      </c>
      <c r="AL18" s="340">
        <v>0</v>
      </c>
      <c r="AM18" s="340">
        <v>0</v>
      </c>
      <c r="AN18" s="340">
        <v>0</v>
      </c>
      <c r="AO18" s="340">
        <v>0</v>
      </c>
      <c r="AP18" s="340">
        <v>0</v>
      </c>
      <c r="AQ18" s="340">
        <v>0</v>
      </c>
      <c r="AR18" s="340">
        <v>0</v>
      </c>
      <c r="AS18" s="340">
        <v>0</v>
      </c>
      <c r="AT18" s="340">
        <v>0</v>
      </c>
      <c r="AU18" s="340">
        <v>0</v>
      </c>
      <c r="AV18" s="340">
        <v>0</v>
      </c>
      <c r="AW18" s="340">
        <v>0</v>
      </c>
      <c r="AX18" s="340">
        <v>0</v>
      </c>
      <c r="AY18" s="340">
        <v>278.33999999999997</v>
      </c>
      <c r="AZ18" s="340">
        <v>312.73</v>
      </c>
      <c r="BA18" s="340">
        <v>317.79700000000003</v>
      </c>
      <c r="BB18" s="340">
        <v>282.72800000000001</v>
      </c>
      <c r="BC18" s="340">
        <v>330.15090755271024</v>
      </c>
      <c r="BD18" s="340">
        <v>333.25174293093409</v>
      </c>
      <c r="BE18" s="340">
        <v>333.04137154438575</v>
      </c>
      <c r="BF18" s="340">
        <v>382.88721096740397</v>
      </c>
      <c r="BG18" s="340">
        <v>327.37031524653656</v>
      </c>
      <c r="BH18" s="340">
        <v>304.44139058878591</v>
      </c>
      <c r="BI18" s="340">
        <v>278.06156262040605</v>
      </c>
      <c r="BJ18" s="340">
        <v>289.99861489743967</v>
      </c>
      <c r="BK18" s="340">
        <v>275.18506486688074</v>
      </c>
      <c r="BL18" s="340">
        <v>233.47537700891493</v>
      </c>
      <c r="BM18" s="340">
        <v>25.701808144413643</v>
      </c>
      <c r="BN18" s="340">
        <v>25.203064663515647</v>
      </c>
      <c r="BO18" s="340">
        <v>12.429903442670245</v>
      </c>
      <c r="BP18" s="340">
        <v>4.7759055965311905</v>
      </c>
      <c r="BQ18" s="340">
        <v>3.1683124134191218</v>
      </c>
      <c r="BR18" s="340">
        <v>0.57839741453015014</v>
      </c>
      <c r="BS18" s="340">
        <v>7.8663114070179882E-2</v>
      </c>
      <c r="BT18" s="340">
        <v>1.6086072841076982E-2</v>
      </c>
      <c r="BU18" s="340">
        <v>7.756634753931453E-3</v>
      </c>
      <c r="BV18" s="340">
        <v>0</v>
      </c>
      <c r="BW18" s="340">
        <v>0</v>
      </c>
      <c r="BX18" s="340">
        <v>0</v>
      </c>
      <c r="BY18" s="340">
        <v>0</v>
      </c>
      <c r="BZ18" s="340">
        <v>0</v>
      </c>
      <c r="CA18" s="340">
        <v>0</v>
      </c>
      <c r="CB18" s="340">
        <v>0</v>
      </c>
      <c r="CC18" s="341">
        <v>0</v>
      </c>
    </row>
    <row r="19" spans="1:81" x14ac:dyDescent="0.4">
      <c r="B19" s="59" t="s">
        <v>623</v>
      </c>
      <c r="C19" s="49"/>
      <c r="D19" s="340">
        <v>0</v>
      </c>
      <c r="E19" s="340">
        <v>0</v>
      </c>
      <c r="F19" s="340">
        <v>0</v>
      </c>
      <c r="G19" s="340">
        <v>0</v>
      </c>
      <c r="H19" s="340">
        <v>0</v>
      </c>
      <c r="I19" s="340">
        <v>0</v>
      </c>
      <c r="J19" s="340">
        <v>0</v>
      </c>
      <c r="K19" s="340">
        <v>0</v>
      </c>
      <c r="L19" s="340">
        <v>0</v>
      </c>
      <c r="M19" s="340">
        <v>0</v>
      </c>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0">
        <v>0</v>
      </c>
      <c r="AF19" s="340">
        <v>0</v>
      </c>
      <c r="AG19" s="340">
        <v>0</v>
      </c>
      <c r="AH19" s="340">
        <v>0</v>
      </c>
      <c r="AI19" s="340">
        <v>0</v>
      </c>
      <c r="AJ19" s="340">
        <v>0</v>
      </c>
      <c r="AK19" s="340">
        <v>0</v>
      </c>
      <c r="AL19" s="340">
        <v>0</v>
      </c>
      <c r="AM19" s="340">
        <v>0</v>
      </c>
      <c r="AN19" s="340">
        <v>0</v>
      </c>
      <c r="AO19" s="340">
        <v>0</v>
      </c>
      <c r="AP19" s="340">
        <v>0</v>
      </c>
      <c r="AQ19" s="340">
        <v>0</v>
      </c>
      <c r="AR19" s="340">
        <v>0</v>
      </c>
      <c r="AS19" s="340">
        <v>0</v>
      </c>
      <c r="AT19" s="340">
        <v>0</v>
      </c>
      <c r="AU19" s="340">
        <v>0</v>
      </c>
      <c r="AV19" s="340">
        <v>0</v>
      </c>
      <c r="AW19" s="340">
        <v>0</v>
      </c>
      <c r="AX19" s="340">
        <v>0</v>
      </c>
      <c r="AY19" s="340">
        <v>255.893</v>
      </c>
      <c r="AZ19" s="340">
        <v>296.48399999999998</v>
      </c>
      <c r="BA19" s="340">
        <v>316.82499999999999</v>
      </c>
      <c r="BB19" s="340">
        <v>304.512</v>
      </c>
      <c r="BC19" s="340">
        <v>389.09290450278598</v>
      </c>
      <c r="BD19" s="340">
        <v>388.42224478490493</v>
      </c>
      <c r="BE19" s="340">
        <v>403.02054330646723</v>
      </c>
      <c r="BF19" s="340">
        <v>434.43669273899275</v>
      </c>
      <c r="BG19" s="340">
        <v>395.20975548624494</v>
      </c>
      <c r="BH19" s="340">
        <v>385.52086790840985</v>
      </c>
      <c r="BI19" s="340">
        <v>338.42995165229138</v>
      </c>
      <c r="BJ19" s="340">
        <v>343.23821262673005</v>
      </c>
      <c r="BK19" s="340">
        <v>333.42902642687261</v>
      </c>
      <c r="BL19" s="340">
        <v>303.88524745009164</v>
      </c>
      <c r="BM19" s="340">
        <v>89.11510244239652</v>
      </c>
      <c r="BN19" s="340">
        <v>23.972191081960425</v>
      </c>
      <c r="BO19" s="340">
        <v>14.68613337390328</v>
      </c>
      <c r="BP19" s="340">
        <v>6.2138376610834092</v>
      </c>
      <c r="BQ19" s="340">
        <v>1.5341430366137312</v>
      </c>
      <c r="BR19" s="340">
        <v>0.92562324341331403</v>
      </c>
      <c r="BS19" s="340">
        <v>0.11088457245345321</v>
      </c>
      <c r="BT19" s="340">
        <v>2.4473953737035307E-2</v>
      </c>
      <c r="BU19" s="340">
        <v>1.6556657835364592E-2</v>
      </c>
      <c r="BV19" s="340">
        <v>0</v>
      </c>
      <c r="BW19" s="340">
        <v>0</v>
      </c>
      <c r="BX19" s="340">
        <v>0</v>
      </c>
      <c r="BY19" s="340">
        <v>0</v>
      </c>
      <c r="BZ19" s="340">
        <v>0</v>
      </c>
      <c r="CA19" s="340">
        <v>0</v>
      </c>
      <c r="CB19" s="340">
        <v>0</v>
      </c>
      <c r="CC19" s="341">
        <v>0</v>
      </c>
    </row>
    <row r="20" spans="1:81" x14ac:dyDescent="0.4">
      <c r="B20" s="59" t="s">
        <v>624</v>
      </c>
      <c r="C20" s="49"/>
      <c r="D20" s="340">
        <v>0</v>
      </c>
      <c r="E20" s="340">
        <v>0</v>
      </c>
      <c r="F20" s="340">
        <v>0</v>
      </c>
      <c r="G20" s="340">
        <v>0</v>
      </c>
      <c r="H20" s="340">
        <v>0</v>
      </c>
      <c r="I20" s="340">
        <v>0</v>
      </c>
      <c r="J20" s="340">
        <v>0</v>
      </c>
      <c r="K20" s="340">
        <v>0</v>
      </c>
      <c r="L20" s="340">
        <v>0</v>
      </c>
      <c r="M20" s="340">
        <v>0</v>
      </c>
      <c r="N20" s="340">
        <v>0</v>
      </c>
      <c r="O20" s="340">
        <v>0</v>
      </c>
      <c r="P20" s="340">
        <v>0</v>
      </c>
      <c r="Q20" s="340">
        <v>0</v>
      </c>
      <c r="R20" s="340">
        <v>0</v>
      </c>
      <c r="S20" s="340">
        <v>0</v>
      </c>
      <c r="T20" s="340">
        <v>0</v>
      </c>
      <c r="U20" s="340">
        <v>0</v>
      </c>
      <c r="V20" s="340">
        <v>0</v>
      </c>
      <c r="W20" s="340">
        <v>0</v>
      </c>
      <c r="X20" s="340">
        <v>0</v>
      </c>
      <c r="Y20" s="340">
        <v>0</v>
      </c>
      <c r="Z20" s="340">
        <v>0</v>
      </c>
      <c r="AA20" s="340">
        <v>0</v>
      </c>
      <c r="AB20" s="340">
        <v>0</v>
      </c>
      <c r="AC20" s="340">
        <v>0</v>
      </c>
      <c r="AD20" s="340">
        <v>0</v>
      </c>
      <c r="AE20" s="340">
        <v>0</v>
      </c>
      <c r="AF20" s="340">
        <v>0</v>
      </c>
      <c r="AG20" s="340">
        <v>0</v>
      </c>
      <c r="AH20" s="340">
        <v>0</v>
      </c>
      <c r="AI20" s="340">
        <v>0</v>
      </c>
      <c r="AJ20" s="340">
        <v>0</v>
      </c>
      <c r="AK20" s="340">
        <v>0</v>
      </c>
      <c r="AL20" s="340">
        <v>0</v>
      </c>
      <c r="AM20" s="340">
        <v>0</v>
      </c>
      <c r="AN20" s="340">
        <v>0</v>
      </c>
      <c r="AO20" s="340">
        <v>0</v>
      </c>
      <c r="AP20" s="340">
        <v>0</v>
      </c>
      <c r="AQ20" s="340">
        <v>0</v>
      </c>
      <c r="AR20" s="340">
        <v>0</v>
      </c>
      <c r="AS20" s="340">
        <v>0</v>
      </c>
      <c r="AT20" s="340">
        <v>0</v>
      </c>
      <c r="AU20" s="340">
        <v>0</v>
      </c>
      <c r="AV20" s="340">
        <v>0</v>
      </c>
      <c r="AW20" s="340">
        <v>0</v>
      </c>
      <c r="AX20" s="340">
        <v>0</v>
      </c>
      <c r="AY20" s="340">
        <v>5708.9949999999999</v>
      </c>
      <c r="AZ20" s="340">
        <v>5792.4780000000001</v>
      </c>
      <c r="BA20" s="340">
        <v>5715.9560000000001</v>
      </c>
      <c r="BB20" s="340">
        <v>5743.7889999999998</v>
      </c>
      <c r="BC20" s="340">
        <v>5318.2371879445036</v>
      </c>
      <c r="BD20" s="340">
        <v>5349.2100122841612</v>
      </c>
      <c r="BE20" s="340">
        <v>5496.5920851491464</v>
      </c>
      <c r="BF20" s="340">
        <v>5467.9550307962018</v>
      </c>
      <c r="BG20" s="340">
        <v>5553.812341810718</v>
      </c>
      <c r="BH20" s="340">
        <v>5590.5197415028051</v>
      </c>
      <c r="BI20" s="340">
        <v>5720.7396083745025</v>
      </c>
      <c r="BJ20" s="340">
        <v>5649.4461624454298</v>
      </c>
      <c r="BK20" s="340">
        <v>5800.6336650356134</v>
      </c>
      <c r="BL20" s="340">
        <v>5763.5421717209929</v>
      </c>
      <c r="BM20" s="340">
        <v>5815.048541423188</v>
      </c>
      <c r="BN20" s="340">
        <v>5349.4641971087312</v>
      </c>
      <c r="BO20" s="340">
        <v>4781.9556614559224</v>
      </c>
      <c r="BP20" s="340">
        <v>3181.2062019864088</v>
      </c>
      <c r="BQ20" s="340">
        <v>1153.9482224260289</v>
      </c>
      <c r="BR20" s="340">
        <v>237.86477993205682</v>
      </c>
      <c r="BS20" s="340">
        <v>61.737674063476376</v>
      </c>
      <c r="BT20" s="340">
        <v>14.854808293421895</v>
      </c>
      <c r="BU20" s="340">
        <v>8.9041502574107003</v>
      </c>
      <c r="BV20" s="340">
        <v>0</v>
      </c>
      <c r="BW20" s="340">
        <v>0</v>
      </c>
      <c r="BX20" s="340">
        <v>0</v>
      </c>
      <c r="BY20" s="340">
        <v>0</v>
      </c>
      <c r="BZ20" s="340">
        <v>0</v>
      </c>
      <c r="CA20" s="340">
        <v>0</v>
      </c>
      <c r="CB20" s="340">
        <v>0</v>
      </c>
      <c r="CC20" s="341">
        <v>0</v>
      </c>
    </row>
    <row r="21" spans="1:81" x14ac:dyDescent="0.4">
      <c r="B21" s="59" t="s">
        <v>625</v>
      </c>
      <c r="C21" s="49"/>
      <c r="D21" s="340">
        <v>0</v>
      </c>
      <c r="E21" s="340">
        <v>0</v>
      </c>
      <c r="F21" s="340">
        <v>0</v>
      </c>
      <c r="G21" s="340">
        <v>0</v>
      </c>
      <c r="H21" s="340">
        <v>0</v>
      </c>
      <c r="I21" s="340">
        <v>0</v>
      </c>
      <c r="J21" s="340">
        <v>0</v>
      </c>
      <c r="K21" s="340">
        <v>0</v>
      </c>
      <c r="L21" s="340">
        <v>0</v>
      </c>
      <c r="M21" s="340">
        <v>0</v>
      </c>
      <c r="N21" s="340">
        <v>0</v>
      </c>
      <c r="O21" s="340">
        <v>0</v>
      </c>
      <c r="P21" s="340">
        <v>0</v>
      </c>
      <c r="Q21" s="340">
        <v>0</v>
      </c>
      <c r="R21" s="340">
        <v>0</v>
      </c>
      <c r="S21" s="340">
        <v>0</v>
      </c>
      <c r="T21" s="340">
        <v>0</v>
      </c>
      <c r="U21" s="340">
        <v>0</v>
      </c>
      <c r="V21" s="340">
        <v>0</v>
      </c>
      <c r="W21" s="340">
        <v>0</v>
      </c>
      <c r="X21" s="340">
        <v>0</v>
      </c>
      <c r="Y21" s="340">
        <v>0</v>
      </c>
      <c r="Z21" s="340">
        <v>0</v>
      </c>
      <c r="AA21" s="340">
        <v>0</v>
      </c>
      <c r="AB21" s="340">
        <v>0</v>
      </c>
      <c r="AC21" s="340">
        <v>0</v>
      </c>
      <c r="AD21" s="340">
        <v>0</v>
      </c>
      <c r="AE21" s="340">
        <v>0</v>
      </c>
      <c r="AF21" s="340">
        <v>0</v>
      </c>
      <c r="AG21" s="340">
        <v>0</v>
      </c>
      <c r="AH21" s="340">
        <v>0</v>
      </c>
      <c r="AI21" s="340">
        <v>0</v>
      </c>
      <c r="AJ21" s="340">
        <v>0</v>
      </c>
      <c r="AK21" s="340">
        <v>0</v>
      </c>
      <c r="AL21" s="340">
        <v>0</v>
      </c>
      <c r="AM21" s="340">
        <v>0</v>
      </c>
      <c r="AN21" s="340">
        <v>0</v>
      </c>
      <c r="AO21" s="340">
        <v>0</v>
      </c>
      <c r="AP21" s="340">
        <v>0</v>
      </c>
      <c r="AQ21" s="340">
        <v>0</v>
      </c>
      <c r="AR21" s="340">
        <v>0</v>
      </c>
      <c r="AS21" s="340">
        <v>0</v>
      </c>
      <c r="AT21" s="340">
        <v>0</v>
      </c>
      <c r="AU21" s="340">
        <v>0</v>
      </c>
      <c r="AV21" s="340">
        <v>0</v>
      </c>
      <c r="AW21" s="340">
        <v>0</v>
      </c>
      <c r="AX21" s="340">
        <v>0</v>
      </c>
      <c r="AY21" s="340">
        <f t="shared" ref="AY21:CC21" si="16">SUM(AY18:AY20)</f>
        <v>6243.2280000000001</v>
      </c>
      <c r="AZ21" s="340">
        <f t="shared" si="16"/>
        <v>6401.692</v>
      </c>
      <c r="BA21" s="340">
        <f t="shared" si="16"/>
        <v>6350.5780000000004</v>
      </c>
      <c r="BB21" s="340">
        <f t="shared" si="16"/>
        <v>6331.0289999999995</v>
      </c>
      <c r="BC21" s="340">
        <f t="shared" si="16"/>
        <v>6037.4809999999998</v>
      </c>
      <c r="BD21" s="340">
        <f t="shared" si="16"/>
        <v>6070.884</v>
      </c>
      <c r="BE21" s="340">
        <f t="shared" si="16"/>
        <v>6232.6539999999995</v>
      </c>
      <c r="BF21" s="340">
        <f t="shared" si="16"/>
        <v>6285.2789345025985</v>
      </c>
      <c r="BG21" s="340">
        <f t="shared" si="16"/>
        <v>6276.3924125434996</v>
      </c>
      <c r="BH21" s="340">
        <f t="shared" si="16"/>
        <v>6280.4820000000009</v>
      </c>
      <c r="BI21" s="340">
        <f t="shared" si="16"/>
        <v>6337.2311226472002</v>
      </c>
      <c r="BJ21" s="340">
        <f t="shared" si="16"/>
        <v>6282.6829899695995</v>
      </c>
      <c r="BK21" s="340">
        <f t="shared" si="16"/>
        <v>6409.2477563293669</v>
      </c>
      <c r="BL21" s="340">
        <f t="shared" si="16"/>
        <v>6300.9027961799993</v>
      </c>
      <c r="BM21" s="340">
        <f t="shared" si="16"/>
        <v>5929.8654520099981</v>
      </c>
      <c r="BN21" s="340">
        <f t="shared" si="16"/>
        <v>5398.6394528542069</v>
      </c>
      <c r="BO21" s="340">
        <f t="shared" si="16"/>
        <v>4809.0716982724962</v>
      </c>
      <c r="BP21" s="340">
        <f t="shared" si="16"/>
        <v>3192.1959452440233</v>
      </c>
      <c r="BQ21" s="340">
        <f t="shared" si="16"/>
        <v>1158.6506778760618</v>
      </c>
      <c r="BR21" s="340">
        <f t="shared" si="16"/>
        <v>239.36880059000029</v>
      </c>
      <c r="BS21" s="340">
        <f t="shared" si="16"/>
        <v>61.927221750000008</v>
      </c>
      <c r="BT21" s="340">
        <f t="shared" si="16"/>
        <v>14.895368320000006</v>
      </c>
      <c r="BU21" s="340">
        <f t="shared" si="16"/>
        <v>8.9284635499999965</v>
      </c>
      <c r="BV21" s="340">
        <f t="shared" si="16"/>
        <v>0</v>
      </c>
      <c r="BW21" s="340">
        <f t="shared" si="16"/>
        <v>0</v>
      </c>
      <c r="BX21" s="340">
        <f t="shared" si="16"/>
        <v>0</v>
      </c>
      <c r="BY21" s="340">
        <f t="shared" si="16"/>
        <v>0</v>
      </c>
      <c r="BZ21" s="340">
        <f t="shared" si="16"/>
        <v>0</v>
      </c>
      <c r="CA21" s="340">
        <f t="shared" si="16"/>
        <v>0</v>
      </c>
      <c r="CB21" s="340">
        <f t="shared" si="16"/>
        <v>0</v>
      </c>
      <c r="CC21" s="341">
        <f t="shared" si="16"/>
        <v>0</v>
      </c>
    </row>
    <row r="22" spans="1:81" x14ac:dyDescent="0.4">
      <c r="B22" s="231" t="s">
        <v>404</v>
      </c>
      <c r="C22" s="339"/>
      <c r="D22" s="340">
        <v>0</v>
      </c>
      <c r="E22" s="340">
        <v>0</v>
      </c>
      <c r="F22" s="340">
        <v>0</v>
      </c>
      <c r="G22" s="340">
        <v>0</v>
      </c>
      <c r="H22" s="340">
        <v>0</v>
      </c>
      <c r="I22" s="340">
        <v>0</v>
      </c>
      <c r="J22" s="340">
        <v>0</v>
      </c>
      <c r="K22" s="340">
        <v>0</v>
      </c>
      <c r="L22" s="340">
        <v>0</v>
      </c>
      <c r="M22" s="340">
        <v>0</v>
      </c>
      <c r="N22" s="340">
        <v>0</v>
      </c>
      <c r="O22" s="340">
        <v>0</v>
      </c>
      <c r="P22" s="340">
        <v>0</v>
      </c>
      <c r="Q22" s="340">
        <v>0</v>
      </c>
      <c r="R22" s="340">
        <v>0</v>
      </c>
      <c r="S22" s="340">
        <v>0</v>
      </c>
      <c r="T22" s="340">
        <v>0</v>
      </c>
      <c r="U22" s="340">
        <v>0</v>
      </c>
      <c r="V22" s="340">
        <v>0</v>
      </c>
      <c r="W22" s="340">
        <v>0</v>
      </c>
      <c r="X22" s="340">
        <v>0</v>
      </c>
      <c r="Y22" s="340">
        <v>0</v>
      </c>
      <c r="Z22" s="340">
        <v>0</v>
      </c>
      <c r="AA22" s="340">
        <v>0</v>
      </c>
      <c r="AB22" s="340">
        <v>0</v>
      </c>
      <c r="AC22" s="340">
        <v>0</v>
      </c>
      <c r="AD22" s="340">
        <v>0</v>
      </c>
      <c r="AE22" s="340">
        <v>0</v>
      </c>
      <c r="AF22" s="340">
        <v>0</v>
      </c>
      <c r="AG22" s="340">
        <v>0</v>
      </c>
      <c r="AH22" s="340">
        <v>0</v>
      </c>
      <c r="AI22" s="340">
        <v>0</v>
      </c>
      <c r="AJ22" s="340">
        <v>0</v>
      </c>
      <c r="AK22" s="340">
        <v>0</v>
      </c>
      <c r="AL22" s="340">
        <v>0</v>
      </c>
      <c r="AM22" s="340">
        <v>0</v>
      </c>
      <c r="AN22" s="340">
        <v>0</v>
      </c>
      <c r="AO22" s="340">
        <v>0</v>
      </c>
      <c r="AP22" s="340">
        <v>0</v>
      </c>
      <c r="AQ22" s="340">
        <v>0</v>
      </c>
      <c r="AR22" s="340">
        <v>0</v>
      </c>
      <c r="AS22" s="340">
        <v>0</v>
      </c>
      <c r="AT22" s="340">
        <v>0</v>
      </c>
      <c r="AU22" s="340">
        <v>0</v>
      </c>
      <c r="AV22" s="340">
        <v>0</v>
      </c>
      <c r="AW22" s="340">
        <v>0</v>
      </c>
      <c r="AX22" s="340">
        <v>0</v>
      </c>
      <c r="AY22" s="340">
        <v>5326.5479309760121</v>
      </c>
      <c r="AZ22" s="340">
        <v>5634.0700627548977</v>
      </c>
      <c r="BA22" s="340">
        <v>5761.3166007132186</v>
      </c>
      <c r="BB22" s="340">
        <v>5954.2356985493152</v>
      </c>
      <c r="BC22" s="340">
        <v>5897.0027550317054</v>
      </c>
      <c r="BD22" s="340">
        <v>6067.8</v>
      </c>
      <c r="BE22" s="340">
        <v>6232.6540000000005</v>
      </c>
      <c r="BF22" s="340">
        <v>6285.2789345025994</v>
      </c>
      <c r="BG22" s="340">
        <v>6276.3924125434996</v>
      </c>
      <c r="BH22" s="340">
        <v>6280.482</v>
      </c>
      <c r="BI22" s="340">
        <v>6337.2311226471993</v>
      </c>
      <c r="BJ22" s="340">
        <v>6282.6829899695995</v>
      </c>
      <c r="BK22" s="340">
        <v>6409.2477563293669</v>
      </c>
      <c r="BL22" s="340">
        <v>6300.9027961799993</v>
      </c>
      <c r="BM22" s="340">
        <v>5929.8654520099981</v>
      </c>
      <c r="BN22" s="340">
        <v>5398.6394528542078</v>
      </c>
      <c r="BO22" s="340">
        <v>4809.0716982724962</v>
      </c>
      <c r="BP22" s="340">
        <v>3192.1959452440233</v>
      </c>
      <c r="BQ22" s="340">
        <v>1158.650677876062</v>
      </c>
      <c r="BR22" s="340">
        <v>239.36880059000026</v>
      </c>
      <c r="BS22" s="340">
        <v>60.867937879806497</v>
      </c>
      <c r="BT22" s="340">
        <v>14.721450121824157</v>
      </c>
      <c r="BU22" s="340">
        <v>8.8374588997630372</v>
      </c>
      <c r="BV22" s="340">
        <v>0</v>
      </c>
      <c r="BW22" s="340">
        <v>0</v>
      </c>
      <c r="BX22" s="340">
        <v>0</v>
      </c>
      <c r="BY22" s="340">
        <v>0</v>
      </c>
      <c r="BZ22" s="340">
        <v>0</v>
      </c>
      <c r="CA22" s="340">
        <v>0</v>
      </c>
      <c r="CB22" s="340">
        <v>0</v>
      </c>
      <c r="CC22" s="341">
        <v>0</v>
      </c>
    </row>
    <row r="23" spans="1:81" x14ac:dyDescent="0.4">
      <c r="B23" s="231" t="s">
        <v>403</v>
      </c>
      <c r="C23" s="339"/>
      <c r="D23" s="340">
        <v>0</v>
      </c>
      <c r="E23" s="340">
        <v>0</v>
      </c>
      <c r="F23" s="340">
        <v>0</v>
      </c>
      <c r="G23" s="340">
        <v>0</v>
      </c>
      <c r="H23" s="340">
        <v>0</v>
      </c>
      <c r="I23" s="340">
        <v>0</v>
      </c>
      <c r="J23" s="340">
        <v>0</v>
      </c>
      <c r="K23" s="340">
        <v>0</v>
      </c>
      <c r="L23" s="340">
        <v>0</v>
      </c>
      <c r="M23" s="340">
        <v>0</v>
      </c>
      <c r="N23" s="340">
        <v>0</v>
      </c>
      <c r="O23" s="340">
        <v>0</v>
      </c>
      <c r="P23" s="340">
        <v>0</v>
      </c>
      <c r="Q23" s="340">
        <v>0</v>
      </c>
      <c r="R23" s="340">
        <v>0</v>
      </c>
      <c r="S23" s="340">
        <v>0</v>
      </c>
      <c r="T23" s="340">
        <v>0</v>
      </c>
      <c r="U23" s="340">
        <v>0</v>
      </c>
      <c r="V23" s="340">
        <v>0</v>
      </c>
      <c r="W23" s="340">
        <v>0</v>
      </c>
      <c r="X23" s="340">
        <v>0</v>
      </c>
      <c r="Y23" s="340">
        <v>0</v>
      </c>
      <c r="Z23" s="340">
        <v>0</v>
      </c>
      <c r="AA23" s="340">
        <v>0</v>
      </c>
      <c r="AB23" s="340">
        <v>0</v>
      </c>
      <c r="AC23" s="340">
        <v>0</v>
      </c>
      <c r="AD23" s="340">
        <v>0</v>
      </c>
      <c r="AE23" s="340">
        <v>0</v>
      </c>
      <c r="AF23" s="340">
        <v>0</v>
      </c>
      <c r="AG23" s="340">
        <v>0</v>
      </c>
      <c r="AH23" s="340">
        <v>0</v>
      </c>
      <c r="AI23" s="340">
        <v>0</v>
      </c>
      <c r="AJ23" s="340">
        <v>0</v>
      </c>
      <c r="AK23" s="340">
        <v>0</v>
      </c>
      <c r="AL23" s="340">
        <v>0</v>
      </c>
      <c r="AM23" s="340">
        <v>0</v>
      </c>
      <c r="AN23" s="340">
        <v>0</v>
      </c>
      <c r="AO23" s="340">
        <v>0</v>
      </c>
      <c r="AP23" s="340">
        <v>0</v>
      </c>
      <c r="AQ23" s="340">
        <v>0</v>
      </c>
      <c r="AR23" s="340">
        <v>0</v>
      </c>
      <c r="AS23" s="340">
        <v>0</v>
      </c>
      <c r="AT23" s="340">
        <v>0</v>
      </c>
      <c r="AU23" s="340">
        <v>0</v>
      </c>
      <c r="AV23" s="340">
        <v>0</v>
      </c>
      <c r="AW23" s="340">
        <v>0</v>
      </c>
      <c r="AX23" s="340">
        <v>0</v>
      </c>
      <c r="AY23" s="340">
        <v>916.68006902398884</v>
      </c>
      <c r="AZ23" s="340">
        <v>767.62193724510246</v>
      </c>
      <c r="BA23" s="340">
        <v>589.26139928678288</v>
      </c>
      <c r="BB23" s="340">
        <v>376.793301450684</v>
      </c>
      <c r="BC23" s="340">
        <v>140.4782449682954</v>
      </c>
      <c r="BD23" s="340">
        <v>3.0840000000000001</v>
      </c>
      <c r="BE23" s="340">
        <v>0</v>
      </c>
      <c r="BF23" s="340">
        <v>0</v>
      </c>
      <c r="BG23" s="340">
        <v>0</v>
      </c>
      <c r="BH23" s="340">
        <v>0</v>
      </c>
      <c r="BI23" s="340">
        <v>0</v>
      </c>
      <c r="BJ23" s="340">
        <v>0</v>
      </c>
      <c r="BK23" s="340">
        <v>0</v>
      </c>
      <c r="BL23" s="340">
        <v>0</v>
      </c>
      <c r="BM23" s="340">
        <v>0</v>
      </c>
      <c r="BN23" s="340">
        <v>0</v>
      </c>
      <c r="BO23" s="340">
        <v>0</v>
      </c>
      <c r="BP23" s="340">
        <v>0</v>
      </c>
      <c r="BQ23" s="340">
        <v>0</v>
      </c>
      <c r="BR23" s="340">
        <v>0</v>
      </c>
      <c r="BS23" s="340">
        <v>0</v>
      </c>
      <c r="BT23" s="340">
        <v>0</v>
      </c>
      <c r="BU23" s="340">
        <v>0</v>
      </c>
      <c r="BV23" s="340">
        <v>0</v>
      </c>
      <c r="BW23" s="340">
        <v>0</v>
      </c>
      <c r="BX23" s="340">
        <v>0</v>
      </c>
      <c r="BY23" s="340">
        <v>0</v>
      </c>
      <c r="BZ23" s="340">
        <v>0</v>
      </c>
      <c r="CA23" s="340">
        <v>0</v>
      </c>
      <c r="CB23" s="340">
        <v>0</v>
      </c>
      <c r="CC23" s="341">
        <v>0</v>
      </c>
    </row>
    <row r="24" spans="1:81" ht="24" customHeight="1" x14ac:dyDescent="0.4">
      <c r="B24" s="59" t="s">
        <v>626</v>
      </c>
      <c r="C24" s="49"/>
      <c r="D24" s="340">
        <v>0</v>
      </c>
      <c r="E24" s="340">
        <v>0</v>
      </c>
      <c r="F24" s="340">
        <v>0</v>
      </c>
      <c r="G24" s="340">
        <v>0</v>
      </c>
      <c r="H24" s="340">
        <v>0</v>
      </c>
      <c r="I24" s="340">
        <v>0</v>
      </c>
      <c r="J24" s="340">
        <v>0</v>
      </c>
      <c r="K24" s="340">
        <v>0</v>
      </c>
      <c r="L24" s="340">
        <v>0</v>
      </c>
      <c r="M24" s="340">
        <v>0</v>
      </c>
      <c r="N24" s="340">
        <v>0</v>
      </c>
      <c r="O24" s="340">
        <v>0</v>
      </c>
      <c r="P24" s="340">
        <v>0</v>
      </c>
      <c r="Q24" s="340">
        <v>0</v>
      </c>
      <c r="R24" s="340">
        <v>0</v>
      </c>
      <c r="S24" s="340">
        <v>0</v>
      </c>
      <c r="T24" s="340">
        <v>0</v>
      </c>
      <c r="U24" s="340">
        <v>0</v>
      </c>
      <c r="V24" s="340">
        <v>0</v>
      </c>
      <c r="W24" s="340">
        <v>0</v>
      </c>
      <c r="X24" s="340">
        <v>0</v>
      </c>
      <c r="Y24" s="340">
        <v>0</v>
      </c>
      <c r="Z24" s="340">
        <v>0</v>
      </c>
      <c r="AA24" s="340">
        <v>0</v>
      </c>
      <c r="AB24" s="340">
        <v>0</v>
      </c>
      <c r="AC24" s="340">
        <v>0</v>
      </c>
      <c r="AD24" s="340">
        <v>0</v>
      </c>
      <c r="AE24" s="340">
        <v>0</v>
      </c>
      <c r="AF24" s="340">
        <v>0</v>
      </c>
      <c r="AG24" s="340">
        <v>0</v>
      </c>
      <c r="AH24" s="340">
        <v>0</v>
      </c>
      <c r="AI24" s="340">
        <v>0</v>
      </c>
      <c r="AJ24" s="340">
        <v>0</v>
      </c>
      <c r="AK24" s="340">
        <v>0</v>
      </c>
      <c r="AL24" s="340">
        <v>0</v>
      </c>
      <c r="AM24" s="340">
        <v>0</v>
      </c>
      <c r="AN24" s="340">
        <v>0</v>
      </c>
      <c r="AO24" s="340">
        <v>0</v>
      </c>
      <c r="AP24" s="340">
        <v>0</v>
      </c>
      <c r="AQ24" s="340">
        <v>0</v>
      </c>
      <c r="AR24" s="340">
        <v>0</v>
      </c>
      <c r="AS24" s="340">
        <v>0</v>
      </c>
      <c r="AT24" s="340">
        <v>0</v>
      </c>
      <c r="AU24" s="340">
        <v>0</v>
      </c>
      <c r="AV24" s="340">
        <v>0</v>
      </c>
      <c r="AW24" s="340">
        <v>0</v>
      </c>
      <c r="AX24" s="340">
        <v>0</v>
      </c>
      <c r="AY24" s="340">
        <f t="shared" ref="AY24:CC24" si="17">SUM(AY25:AY26)</f>
        <v>1379.7119999999998</v>
      </c>
      <c r="AZ24" s="340">
        <f t="shared" si="17"/>
        <v>1259.932</v>
      </c>
      <c r="BA24" s="340">
        <f t="shared" si="17"/>
        <v>1061.694</v>
      </c>
      <c r="BB24" s="340">
        <f t="shared" si="17"/>
        <v>919.56100000000004</v>
      </c>
      <c r="BC24" s="340">
        <f t="shared" si="17"/>
        <v>752.55899999999997</v>
      </c>
      <c r="BD24" s="340">
        <f t="shared" si="17"/>
        <v>695.29899999999998</v>
      </c>
      <c r="BE24" s="340">
        <f t="shared" si="17"/>
        <v>516.38935285708476</v>
      </c>
      <c r="BF24" s="340">
        <f t="shared" si="17"/>
        <v>472.67557444940707</v>
      </c>
      <c r="BG24" s="340">
        <f t="shared" si="17"/>
        <v>447.73114245890002</v>
      </c>
      <c r="BH24" s="340">
        <f t="shared" si="17"/>
        <v>381.54500000000002</v>
      </c>
      <c r="BI24" s="340">
        <f t="shared" si="17"/>
        <v>312.69948487280004</v>
      </c>
      <c r="BJ24" s="340">
        <f t="shared" si="17"/>
        <v>283.48633096040004</v>
      </c>
      <c r="BK24" s="340">
        <f t="shared" si="17"/>
        <v>247.75242540999994</v>
      </c>
      <c r="BL24" s="340">
        <f t="shared" si="17"/>
        <v>214.94080607999948</v>
      </c>
      <c r="BM24" s="340">
        <f t="shared" si="17"/>
        <v>178.47690458000002</v>
      </c>
      <c r="BN24" s="340">
        <f t="shared" si="17"/>
        <v>157.3975611810487</v>
      </c>
      <c r="BO24" s="340">
        <f t="shared" si="17"/>
        <v>126.20802807750385</v>
      </c>
      <c r="BP24" s="340">
        <f t="shared" si="17"/>
        <v>83.64950086597598</v>
      </c>
      <c r="BQ24" s="340">
        <f t="shared" si="17"/>
        <v>28.147541303938436</v>
      </c>
      <c r="BR24" s="340">
        <f t="shared" si="17"/>
        <v>5.1593174300000015</v>
      </c>
      <c r="BS24" s="340">
        <f t="shared" si="17"/>
        <v>1.0592838701935048</v>
      </c>
      <c r="BT24" s="340">
        <f t="shared" si="17"/>
        <v>0.17391819817584997</v>
      </c>
      <c r="BU24" s="340">
        <f t="shared" si="17"/>
        <v>9.1004650236962456E-2</v>
      </c>
      <c r="BV24" s="340">
        <f t="shared" si="17"/>
        <v>0</v>
      </c>
      <c r="BW24" s="340">
        <f t="shared" si="17"/>
        <v>0</v>
      </c>
      <c r="BX24" s="340">
        <f t="shared" si="17"/>
        <v>0</v>
      </c>
      <c r="BY24" s="340">
        <f t="shared" si="17"/>
        <v>0</v>
      </c>
      <c r="BZ24" s="340">
        <f t="shared" si="17"/>
        <v>0</v>
      </c>
      <c r="CA24" s="340">
        <f t="shared" si="17"/>
        <v>0</v>
      </c>
      <c r="CB24" s="340">
        <f t="shared" si="17"/>
        <v>0</v>
      </c>
      <c r="CC24" s="341">
        <f t="shared" si="17"/>
        <v>0</v>
      </c>
    </row>
    <row r="25" spans="1:81" x14ac:dyDescent="0.4">
      <c r="B25" s="231" t="s">
        <v>404</v>
      </c>
      <c r="C25" s="49"/>
      <c r="D25" s="340">
        <v>0</v>
      </c>
      <c r="E25" s="340">
        <v>0</v>
      </c>
      <c r="F25" s="340">
        <v>0</v>
      </c>
      <c r="G25" s="340">
        <v>0</v>
      </c>
      <c r="H25" s="340">
        <v>0</v>
      </c>
      <c r="I25" s="340">
        <v>0</v>
      </c>
      <c r="J25" s="340">
        <v>0</v>
      </c>
      <c r="K25" s="340">
        <v>0</v>
      </c>
      <c r="L25" s="340">
        <v>0</v>
      </c>
      <c r="M25" s="340">
        <v>0</v>
      </c>
      <c r="N25" s="340">
        <v>0</v>
      </c>
      <c r="O25" s="340">
        <v>0</v>
      </c>
      <c r="P25" s="340">
        <v>0</v>
      </c>
      <c r="Q25" s="340">
        <v>0</v>
      </c>
      <c r="R25" s="340">
        <v>0</v>
      </c>
      <c r="S25" s="340">
        <v>0</v>
      </c>
      <c r="T25" s="340">
        <v>0</v>
      </c>
      <c r="U25" s="340">
        <v>0</v>
      </c>
      <c r="V25" s="340">
        <v>0</v>
      </c>
      <c r="W25" s="340">
        <v>0</v>
      </c>
      <c r="X25" s="340">
        <v>0</v>
      </c>
      <c r="Y25" s="340">
        <v>0</v>
      </c>
      <c r="Z25" s="340">
        <v>0</v>
      </c>
      <c r="AA25" s="340">
        <v>0</v>
      </c>
      <c r="AB25" s="340">
        <v>0</v>
      </c>
      <c r="AC25" s="340">
        <v>0</v>
      </c>
      <c r="AD25" s="340">
        <v>0</v>
      </c>
      <c r="AE25" s="340">
        <v>0</v>
      </c>
      <c r="AF25" s="340">
        <v>0</v>
      </c>
      <c r="AG25" s="340">
        <v>0</v>
      </c>
      <c r="AH25" s="340">
        <v>0</v>
      </c>
      <c r="AI25" s="340">
        <v>0</v>
      </c>
      <c r="AJ25" s="340">
        <v>0</v>
      </c>
      <c r="AK25" s="340">
        <v>0</v>
      </c>
      <c r="AL25" s="340">
        <v>0</v>
      </c>
      <c r="AM25" s="340">
        <v>0</v>
      </c>
      <c r="AN25" s="340">
        <v>0</v>
      </c>
      <c r="AO25" s="340">
        <v>0</v>
      </c>
      <c r="AP25" s="340">
        <v>0</v>
      </c>
      <c r="AQ25" s="340">
        <v>0</v>
      </c>
      <c r="AR25" s="340">
        <v>0</v>
      </c>
      <c r="AS25" s="340">
        <v>0</v>
      </c>
      <c r="AT25" s="340">
        <v>0</v>
      </c>
      <c r="AU25" s="340">
        <v>0</v>
      </c>
      <c r="AV25" s="340">
        <v>0</v>
      </c>
      <c r="AW25" s="340">
        <v>0</v>
      </c>
      <c r="AX25" s="340">
        <v>0</v>
      </c>
      <c r="AY25" s="340">
        <v>1268.1704446426761</v>
      </c>
      <c r="AZ25" s="340">
        <v>1158.6590688085946</v>
      </c>
      <c r="BA25" s="340">
        <v>983.02751623229062</v>
      </c>
      <c r="BB25" s="340">
        <v>865.6060445406921</v>
      </c>
      <c r="BC25" s="340">
        <v>732.30471410880648</v>
      </c>
      <c r="BD25" s="340">
        <v>695.29899999999998</v>
      </c>
      <c r="BE25" s="340">
        <v>516.38935285708476</v>
      </c>
      <c r="BF25" s="340">
        <v>472.67557444940707</v>
      </c>
      <c r="BG25" s="340">
        <v>447.73114245890002</v>
      </c>
      <c r="BH25" s="340">
        <v>381.54500000000002</v>
      </c>
      <c r="BI25" s="340">
        <v>312.69948487280004</v>
      </c>
      <c r="BJ25" s="340">
        <v>283.48633096040004</v>
      </c>
      <c r="BK25" s="340">
        <v>247.75242540999994</v>
      </c>
      <c r="BL25" s="340">
        <v>214.94080607999948</v>
      </c>
      <c r="BM25" s="340">
        <v>178.47690458000002</v>
      </c>
      <c r="BN25" s="340">
        <v>157.3975611810487</v>
      </c>
      <c r="BO25" s="340">
        <v>126.20802807750385</v>
      </c>
      <c r="BP25" s="340">
        <v>83.64950086597598</v>
      </c>
      <c r="BQ25" s="340">
        <v>28.147541303938436</v>
      </c>
      <c r="BR25" s="340">
        <v>5.1593174300000015</v>
      </c>
      <c r="BS25" s="340">
        <v>1.0592838701935048</v>
      </c>
      <c r="BT25" s="340">
        <v>0.17391819817584997</v>
      </c>
      <c r="BU25" s="340">
        <v>9.1004650236962456E-2</v>
      </c>
      <c r="BV25" s="340">
        <v>0</v>
      </c>
      <c r="BW25" s="340">
        <v>0</v>
      </c>
      <c r="BX25" s="340">
        <v>0</v>
      </c>
      <c r="BY25" s="340">
        <v>0</v>
      </c>
      <c r="BZ25" s="340">
        <v>0</v>
      </c>
      <c r="CA25" s="340">
        <v>0</v>
      </c>
      <c r="CB25" s="340">
        <v>0</v>
      </c>
      <c r="CC25" s="341">
        <v>0</v>
      </c>
    </row>
    <row r="26" spans="1:81" x14ac:dyDescent="0.4">
      <c r="B26" s="231" t="s">
        <v>403</v>
      </c>
      <c r="C26" s="49"/>
      <c r="D26" s="340">
        <v>0</v>
      </c>
      <c r="E26" s="340">
        <v>0</v>
      </c>
      <c r="F26" s="340">
        <v>0</v>
      </c>
      <c r="G26" s="340">
        <v>0</v>
      </c>
      <c r="H26" s="340">
        <v>0</v>
      </c>
      <c r="I26" s="340">
        <v>0</v>
      </c>
      <c r="J26" s="340">
        <v>0</v>
      </c>
      <c r="K26" s="340">
        <v>0</v>
      </c>
      <c r="L26" s="340">
        <v>0</v>
      </c>
      <c r="M26" s="340">
        <v>0</v>
      </c>
      <c r="N26" s="340">
        <v>0</v>
      </c>
      <c r="O26" s="340">
        <v>0</v>
      </c>
      <c r="P26" s="340">
        <v>0</v>
      </c>
      <c r="Q26" s="340">
        <v>0</v>
      </c>
      <c r="R26" s="340">
        <v>0</v>
      </c>
      <c r="S26" s="340">
        <v>0</v>
      </c>
      <c r="T26" s="340">
        <v>0</v>
      </c>
      <c r="U26" s="340">
        <v>0</v>
      </c>
      <c r="V26" s="340">
        <v>0</v>
      </c>
      <c r="W26" s="340">
        <v>0</v>
      </c>
      <c r="X26" s="340">
        <v>0</v>
      </c>
      <c r="Y26" s="340">
        <v>0</v>
      </c>
      <c r="Z26" s="340">
        <v>0</v>
      </c>
      <c r="AA26" s="340">
        <v>0</v>
      </c>
      <c r="AB26" s="340">
        <v>0</v>
      </c>
      <c r="AC26" s="340">
        <v>0</v>
      </c>
      <c r="AD26" s="340">
        <v>0</v>
      </c>
      <c r="AE26" s="340">
        <v>0</v>
      </c>
      <c r="AF26" s="340">
        <v>0</v>
      </c>
      <c r="AG26" s="340">
        <v>0</v>
      </c>
      <c r="AH26" s="340">
        <v>0</v>
      </c>
      <c r="AI26" s="340">
        <v>0</v>
      </c>
      <c r="AJ26" s="340">
        <v>0</v>
      </c>
      <c r="AK26" s="340">
        <v>0</v>
      </c>
      <c r="AL26" s="340">
        <v>0</v>
      </c>
      <c r="AM26" s="340">
        <v>0</v>
      </c>
      <c r="AN26" s="340">
        <v>0</v>
      </c>
      <c r="AO26" s="340">
        <v>0</v>
      </c>
      <c r="AP26" s="340">
        <v>0</v>
      </c>
      <c r="AQ26" s="340">
        <v>0</v>
      </c>
      <c r="AR26" s="340">
        <v>0</v>
      </c>
      <c r="AS26" s="340">
        <v>0</v>
      </c>
      <c r="AT26" s="340">
        <v>0</v>
      </c>
      <c r="AU26" s="340">
        <v>0</v>
      </c>
      <c r="AV26" s="340">
        <v>0</v>
      </c>
      <c r="AW26" s="340">
        <v>0</v>
      </c>
      <c r="AX26" s="340">
        <v>0</v>
      </c>
      <c r="AY26" s="340">
        <v>111.54155535732374</v>
      </c>
      <c r="AZ26" s="340">
        <v>101.27293119140541</v>
      </c>
      <c r="BA26" s="340">
        <v>78.666483767709352</v>
      </c>
      <c r="BB26" s="340">
        <v>53.954955459307946</v>
      </c>
      <c r="BC26" s="340">
        <v>20.254285891193518</v>
      </c>
      <c r="BD26" s="340">
        <v>0</v>
      </c>
      <c r="BE26" s="340">
        <v>0</v>
      </c>
      <c r="BF26" s="340">
        <v>0</v>
      </c>
      <c r="BG26" s="340">
        <v>0</v>
      </c>
      <c r="BH26" s="340">
        <v>0</v>
      </c>
      <c r="BI26" s="340">
        <v>0</v>
      </c>
      <c r="BJ26" s="340">
        <v>0</v>
      </c>
      <c r="BK26" s="340">
        <v>0</v>
      </c>
      <c r="BL26" s="340">
        <v>0</v>
      </c>
      <c r="BM26" s="340">
        <v>0</v>
      </c>
      <c r="BN26" s="340">
        <v>0</v>
      </c>
      <c r="BO26" s="340">
        <v>0</v>
      </c>
      <c r="BP26" s="340">
        <v>0</v>
      </c>
      <c r="BQ26" s="340">
        <v>0</v>
      </c>
      <c r="BR26" s="340">
        <v>0</v>
      </c>
      <c r="BS26" s="340">
        <v>0</v>
      </c>
      <c r="BT26" s="340">
        <v>0</v>
      </c>
      <c r="BU26" s="340">
        <v>0</v>
      </c>
      <c r="BV26" s="340">
        <v>0</v>
      </c>
      <c r="BW26" s="340">
        <v>0</v>
      </c>
      <c r="BX26" s="340">
        <v>0</v>
      </c>
      <c r="BY26" s="340">
        <v>0</v>
      </c>
      <c r="BZ26" s="340">
        <v>0</v>
      </c>
      <c r="CA26" s="340">
        <v>0</v>
      </c>
      <c r="CB26" s="340">
        <v>0</v>
      </c>
      <c r="CC26" s="341">
        <v>0</v>
      </c>
    </row>
    <row r="27" spans="1:81" s="196" customFormat="1" ht="26.25" customHeight="1" x14ac:dyDescent="0.4">
      <c r="A27" s="294"/>
      <c r="B27" s="75" t="s">
        <v>242</v>
      </c>
      <c r="C27" s="75"/>
      <c r="D27" s="337">
        <f t="shared" ref="D27:AI27" si="18">SUM(D28,D31)</f>
        <v>0</v>
      </c>
      <c r="E27" s="337">
        <f t="shared" si="18"/>
        <v>0</v>
      </c>
      <c r="F27" s="337">
        <f t="shared" si="18"/>
        <v>0</v>
      </c>
      <c r="G27" s="337">
        <f t="shared" si="18"/>
        <v>0</v>
      </c>
      <c r="H27" s="337">
        <f t="shared" si="18"/>
        <v>0</v>
      </c>
      <c r="I27" s="337">
        <f t="shared" si="18"/>
        <v>0</v>
      </c>
      <c r="J27" s="337">
        <f t="shared" si="18"/>
        <v>0</v>
      </c>
      <c r="K27" s="337">
        <f t="shared" si="18"/>
        <v>0</v>
      </c>
      <c r="L27" s="337">
        <f t="shared" si="18"/>
        <v>0</v>
      </c>
      <c r="M27" s="337">
        <f t="shared" si="18"/>
        <v>0</v>
      </c>
      <c r="N27" s="337">
        <f t="shared" si="18"/>
        <v>0</v>
      </c>
      <c r="O27" s="337">
        <f t="shared" si="18"/>
        <v>0</v>
      </c>
      <c r="P27" s="337">
        <f t="shared" si="18"/>
        <v>0</v>
      </c>
      <c r="Q27" s="337">
        <f t="shared" si="18"/>
        <v>0</v>
      </c>
      <c r="R27" s="337">
        <f t="shared" si="18"/>
        <v>0</v>
      </c>
      <c r="S27" s="337">
        <f t="shared" si="18"/>
        <v>0</v>
      </c>
      <c r="T27" s="337">
        <f t="shared" si="18"/>
        <v>0</v>
      </c>
      <c r="U27" s="337">
        <f t="shared" si="18"/>
        <v>0</v>
      </c>
      <c r="V27" s="337">
        <f t="shared" si="18"/>
        <v>0</v>
      </c>
      <c r="W27" s="337">
        <f t="shared" si="18"/>
        <v>0</v>
      </c>
      <c r="X27" s="337">
        <f t="shared" si="18"/>
        <v>0</v>
      </c>
      <c r="Y27" s="337">
        <f t="shared" si="18"/>
        <v>0</v>
      </c>
      <c r="Z27" s="337">
        <f t="shared" si="18"/>
        <v>0</v>
      </c>
      <c r="AA27" s="337">
        <f t="shared" si="18"/>
        <v>91</v>
      </c>
      <c r="AB27" s="337">
        <f t="shared" si="18"/>
        <v>196</v>
      </c>
      <c r="AC27" s="337">
        <f t="shared" si="18"/>
        <v>241.541</v>
      </c>
      <c r="AD27" s="337">
        <f t="shared" si="18"/>
        <v>319.58499999999998</v>
      </c>
      <c r="AE27" s="337">
        <f t="shared" si="18"/>
        <v>448.238</v>
      </c>
      <c r="AF27" s="337">
        <f t="shared" si="18"/>
        <v>562.80799999999999</v>
      </c>
      <c r="AG27" s="337">
        <f t="shared" si="18"/>
        <v>701.21900000000005</v>
      </c>
      <c r="AH27" s="337">
        <f t="shared" si="18"/>
        <v>840</v>
      </c>
      <c r="AI27" s="337">
        <f t="shared" si="18"/>
        <v>995</v>
      </c>
      <c r="AJ27" s="337">
        <f t="shared" ref="AJ27:BO27" si="19">SUM(AJ28,AJ31)</f>
        <v>1150</v>
      </c>
      <c r="AK27" s="337">
        <f t="shared" si="19"/>
        <v>1370</v>
      </c>
      <c r="AL27" s="337">
        <f t="shared" si="19"/>
        <v>1593</v>
      </c>
      <c r="AM27" s="337">
        <f t="shared" si="19"/>
        <v>1872</v>
      </c>
      <c r="AN27" s="337">
        <f t="shared" si="19"/>
        <v>2142</v>
      </c>
      <c r="AO27" s="337">
        <f t="shared" si="19"/>
        <v>2349</v>
      </c>
      <c r="AP27" s="337">
        <f t="shared" si="19"/>
        <v>2673.8379999999997</v>
      </c>
      <c r="AQ27" s="337">
        <f t="shared" si="19"/>
        <v>2968.4050000000002</v>
      </c>
      <c r="AR27" s="337">
        <f t="shared" si="19"/>
        <v>3359.3579999999997</v>
      </c>
      <c r="AS27" s="337">
        <f t="shared" si="19"/>
        <v>3836.6360000000004</v>
      </c>
      <c r="AT27" s="337">
        <f t="shared" si="19"/>
        <v>4431.0190000000002</v>
      </c>
      <c r="AU27" s="337">
        <f t="shared" si="19"/>
        <v>5485.4179999999997</v>
      </c>
      <c r="AV27" s="337">
        <f t="shared" si="19"/>
        <v>6209.601999999999</v>
      </c>
      <c r="AW27" s="337">
        <f t="shared" si="19"/>
        <v>7067.8279999999995</v>
      </c>
      <c r="AX27" s="337">
        <f t="shared" si="19"/>
        <v>7705.1339999999991</v>
      </c>
      <c r="AY27" s="337">
        <f t="shared" si="19"/>
        <v>271</v>
      </c>
      <c r="AZ27" s="337">
        <f t="shared" si="19"/>
        <v>0</v>
      </c>
      <c r="BA27" s="337">
        <f t="shared" si="19"/>
        <v>0</v>
      </c>
      <c r="BB27" s="337">
        <f t="shared" si="19"/>
        <v>0</v>
      </c>
      <c r="BC27" s="337">
        <f t="shared" si="19"/>
        <v>0</v>
      </c>
      <c r="BD27" s="337">
        <f t="shared" si="19"/>
        <v>0</v>
      </c>
      <c r="BE27" s="337">
        <f t="shared" si="19"/>
        <v>0</v>
      </c>
      <c r="BF27" s="337">
        <f t="shared" si="19"/>
        <v>0</v>
      </c>
      <c r="BG27" s="337">
        <f t="shared" si="19"/>
        <v>0</v>
      </c>
      <c r="BH27" s="337">
        <f t="shared" si="19"/>
        <v>0</v>
      </c>
      <c r="BI27" s="337">
        <f t="shared" si="19"/>
        <v>0</v>
      </c>
      <c r="BJ27" s="337">
        <f t="shared" si="19"/>
        <v>0</v>
      </c>
      <c r="BK27" s="337">
        <f t="shared" si="19"/>
        <v>0</v>
      </c>
      <c r="BL27" s="337">
        <f t="shared" si="19"/>
        <v>0</v>
      </c>
      <c r="BM27" s="337">
        <f t="shared" si="19"/>
        <v>0</v>
      </c>
      <c r="BN27" s="337">
        <f t="shared" si="19"/>
        <v>0</v>
      </c>
      <c r="BO27" s="337">
        <f t="shared" si="19"/>
        <v>0</v>
      </c>
      <c r="BP27" s="337">
        <f t="shared" ref="BP27:CC27" si="20">SUM(BP28,BP31)</f>
        <v>0</v>
      </c>
      <c r="BQ27" s="337">
        <f t="shared" si="20"/>
        <v>0</v>
      </c>
      <c r="BR27" s="337">
        <f t="shared" si="20"/>
        <v>0</v>
      </c>
      <c r="BS27" s="337">
        <f t="shared" si="20"/>
        <v>0</v>
      </c>
      <c r="BT27" s="337">
        <f t="shared" si="20"/>
        <v>0</v>
      </c>
      <c r="BU27" s="337">
        <f t="shared" si="20"/>
        <v>0</v>
      </c>
      <c r="BV27" s="337">
        <f t="shared" si="20"/>
        <v>0</v>
      </c>
      <c r="BW27" s="337">
        <f t="shared" si="20"/>
        <v>0</v>
      </c>
      <c r="BX27" s="337">
        <f t="shared" si="20"/>
        <v>0</v>
      </c>
      <c r="BY27" s="337">
        <f t="shared" si="20"/>
        <v>0</v>
      </c>
      <c r="BZ27" s="337">
        <f t="shared" si="20"/>
        <v>0</v>
      </c>
      <c r="CA27" s="337">
        <f t="shared" si="20"/>
        <v>0</v>
      </c>
      <c r="CB27" s="337">
        <f t="shared" si="20"/>
        <v>0</v>
      </c>
      <c r="CC27" s="338">
        <f t="shared" si="20"/>
        <v>0</v>
      </c>
    </row>
    <row r="28" spans="1:81" x14ac:dyDescent="0.4">
      <c r="B28" s="59" t="s">
        <v>627</v>
      </c>
      <c r="C28" s="59"/>
      <c r="D28" s="340">
        <v>0</v>
      </c>
      <c r="E28" s="340">
        <v>0</v>
      </c>
      <c r="F28" s="340">
        <v>0</v>
      </c>
      <c r="G28" s="340">
        <v>0</v>
      </c>
      <c r="H28" s="340">
        <v>0</v>
      </c>
      <c r="I28" s="340">
        <v>0</v>
      </c>
      <c r="J28" s="340">
        <v>0</v>
      </c>
      <c r="K28" s="340">
        <v>0</v>
      </c>
      <c r="L28" s="340">
        <v>0</v>
      </c>
      <c r="M28" s="340">
        <v>0</v>
      </c>
      <c r="N28" s="340">
        <v>0</v>
      </c>
      <c r="O28" s="340">
        <v>0</v>
      </c>
      <c r="P28" s="340">
        <v>0</v>
      </c>
      <c r="Q28" s="340">
        <v>0</v>
      </c>
      <c r="R28" s="340">
        <v>0</v>
      </c>
      <c r="S28" s="340">
        <v>0</v>
      </c>
      <c r="T28" s="340">
        <v>0</v>
      </c>
      <c r="U28" s="340">
        <v>0</v>
      </c>
      <c r="V28" s="340">
        <v>0</v>
      </c>
      <c r="W28" s="340">
        <v>0</v>
      </c>
      <c r="X28" s="340">
        <v>0</v>
      </c>
      <c r="Y28" s="340">
        <v>0</v>
      </c>
      <c r="Z28" s="340">
        <v>0</v>
      </c>
      <c r="AA28" s="340">
        <v>91</v>
      </c>
      <c r="AB28" s="340">
        <v>196</v>
      </c>
      <c r="AC28" s="340">
        <v>241.541</v>
      </c>
      <c r="AD28" s="340">
        <v>319.58499999999998</v>
      </c>
      <c r="AE28" s="340">
        <v>448.238</v>
      </c>
      <c r="AF28" s="340">
        <v>562.80799999999999</v>
      </c>
      <c r="AG28" s="340">
        <v>701.21900000000005</v>
      </c>
      <c r="AH28" s="340">
        <f t="shared" ref="AH28:AY28" si="21">SUM(AH29:AH30)</f>
        <v>840</v>
      </c>
      <c r="AI28" s="340">
        <f t="shared" si="21"/>
        <v>992</v>
      </c>
      <c r="AJ28" s="340">
        <f t="shared" si="21"/>
        <v>1140</v>
      </c>
      <c r="AK28" s="340">
        <f t="shared" si="21"/>
        <v>1344</v>
      </c>
      <c r="AL28" s="340">
        <f t="shared" si="21"/>
        <v>1540</v>
      </c>
      <c r="AM28" s="340">
        <f t="shared" si="21"/>
        <v>1805</v>
      </c>
      <c r="AN28" s="340">
        <f t="shared" si="21"/>
        <v>2042</v>
      </c>
      <c r="AO28" s="340">
        <f t="shared" si="21"/>
        <v>2222</v>
      </c>
      <c r="AP28" s="340">
        <f t="shared" si="21"/>
        <v>2480.3919999999998</v>
      </c>
      <c r="AQ28" s="340">
        <f t="shared" si="21"/>
        <v>2707.1950000000002</v>
      </c>
      <c r="AR28" s="340">
        <f t="shared" si="21"/>
        <v>3026.1489999999999</v>
      </c>
      <c r="AS28" s="340">
        <f t="shared" si="21"/>
        <v>3400.9540000000006</v>
      </c>
      <c r="AT28" s="340">
        <f t="shared" si="21"/>
        <v>3859.9520000000002</v>
      </c>
      <c r="AU28" s="340">
        <f t="shared" si="21"/>
        <v>4694.4589999999998</v>
      </c>
      <c r="AV28" s="340">
        <f t="shared" si="21"/>
        <v>5219.8249999999989</v>
      </c>
      <c r="AW28" s="340">
        <f t="shared" si="21"/>
        <v>5832.9319999999998</v>
      </c>
      <c r="AX28" s="340">
        <f t="shared" si="21"/>
        <v>6262.347999999999</v>
      </c>
      <c r="AY28" s="340">
        <f t="shared" si="21"/>
        <v>219.97</v>
      </c>
      <c r="AZ28" s="340">
        <v>0</v>
      </c>
      <c r="BA28" s="340">
        <v>0</v>
      </c>
      <c r="BB28" s="340">
        <v>0</v>
      </c>
      <c r="BC28" s="340">
        <v>0</v>
      </c>
      <c r="BD28" s="340">
        <v>0</v>
      </c>
      <c r="BE28" s="340">
        <v>0</v>
      </c>
      <c r="BF28" s="340">
        <v>0</v>
      </c>
      <c r="BG28" s="340">
        <v>0</v>
      </c>
      <c r="BH28" s="340">
        <v>0</v>
      </c>
      <c r="BI28" s="340">
        <v>0</v>
      </c>
      <c r="BJ28" s="340">
        <v>0</v>
      </c>
      <c r="BK28" s="340">
        <v>0</v>
      </c>
      <c r="BL28" s="340">
        <v>0</v>
      </c>
      <c r="BM28" s="340">
        <v>0</v>
      </c>
      <c r="BN28" s="340">
        <v>0</v>
      </c>
      <c r="BO28" s="340">
        <v>0</v>
      </c>
      <c r="BP28" s="340">
        <v>0</v>
      </c>
      <c r="BQ28" s="340">
        <v>0</v>
      </c>
      <c r="BR28" s="340">
        <v>0</v>
      </c>
      <c r="BS28" s="340">
        <v>0</v>
      </c>
      <c r="BT28" s="340">
        <v>0</v>
      </c>
      <c r="BU28" s="340">
        <v>0</v>
      </c>
      <c r="BV28" s="340">
        <v>0</v>
      </c>
      <c r="BW28" s="340">
        <v>0</v>
      </c>
      <c r="BX28" s="340">
        <v>0</v>
      </c>
      <c r="BY28" s="340">
        <v>0</v>
      </c>
      <c r="BZ28" s="340">
        <v>0</v>
      </c>
      <c r="CA28" s="340">
        <v>0</v>
      </c>
      <c r="CB28" s="340">
        <v>0</v>
      </c>
      <c r="CC28" s="341">
        <v>0</v>
      </c>
    </row>
    <row r="29" spans="1:81" x14ac:dyDescent="0.4">
      <c r="B29" s="231" t="s">
        <v>404</v>
      </c>
      <c r="C29" s="59"/>
      <c r="D29" s="340">
        <v>0</v>
      </c>
      <c r="E29" s="340">
        <v>0</v>
      </c>
      <c r="F29" s="340">
        <v>0</v>
      </c>
      <c r="G29" s="340">
        <v>0</v>
      </c>
      <c r="H29" s="340">
        <v>0</v>
      </c>
      <c r="I29" s="340">
        <v>0</v>
      </c>
      <c r="J29" s="340">
        <v>0</v>
      </c>
      <c r="K29" s="340">
        <v>0</v>
      </c>
      <c r="L29" s="340">
        <v>0</v>
      </c>
      <c r="M29" s="340">
        <v>0</v>
      </c>
      <c r="N29" s="340">
        <v>0</v>
      </c>
      <c r="O29" s="340">
        <v>0</v>
      </c>
      <c r="P29" s="340">
        <v>0</v>
      </c>
      <c r="Q29" s="340">
        <v>0</v>
      </c>
      <c r="R29" s="340">
        <v>0</v>
      </c>
      <c r="S29" s="340">
        <v>0</v>
      </c>
      <c r="T29" s="340">
        <v>0</v>
      </c>
      <c r="U29" s="340">
        <v>0</v>
      </c>
      <c r="V29" s="340">
        <v>0</v>
      </c>
      <c r="W29" s="340">
        <v>0</v>
      </c>
      <c r="X29" s="340">
        <v>0</v>
      </c>
      <c r="Y29" s="340">
        <v>0</v>
      </c>
      <c r="Z29" s="340">
        <v>0</v>
      </c>
      <c r="AA29" s="340">
        <v>0</v>
      </c>
      <c r="AB29" s="340">
        <v>0</v>
      </c>
      <c r="AC29" s="340">
        <v>0</v>
      </c>
      <c r="AD29" s="340">
        <v>0</v>
      </c>
      <c r="AE29" s="340">
        <v>0</v>
      </c>
      <c r="AF29" s="340">
        <v>0</v>
      </c>
      <c r="AG29" s="340">
        <v>0</v>
      </c>
      <c r="AH29" s="340">
        <v>772.81210362020079</v>
      </c>
      <c r="AI29" s="340">
        <v>912.65429379909426</v>
      </c>
      <c r="AJ29" s="340">
        <v>1049.5810005581873</v>
      </c>
      <c r="AK29" s="340">
        <v>1237.2938535808794</v>
      </c>
      <c r="AL29" s="340">
        <v>1415.0885796393793</v>
      </c>
      <c r="AM29" s="340">
        <v>1655.2739886496092</v>
      </c>
      <c r="AN29" s="340">
        <v>1856.8768123129773</v>
      </c>
      <c r="AO29" s="340">
        <v>1989.2295129625934</v>
      </c>
      <c r="AP29" s="340">
        <v>2178.8480527078132</v>
      </c>
      <c r="AQ29" s="340">
        <v>2332.7579787363456</v>
      </c>
      <c r="AR29" s="340">
        <v>2568.7201034171771</v>
      </c>
      <c r="AS29" s="340">
        <v>2839.3256443284918</v>
      </c>
      <c r="AT29" s="340">
        <v>3168.1453738208279</v>
      </c>
      <c r="AU29" s="340">
        <v>3823.4211065045206</v>
      </c>
      <c r="AV29" s="340">
        <v>4244.0094411830742</v>
      </c>
      <c r="AW29" s="340">
        <v>4760.0621334919697</v>
      </c>
      <c r="AX29" s="340">
        <v>5131.4675237746787</v>
      </c>
      <c r="AY29" s="340">
        <v>180.24691556660795</v>
      </c>
      <c r="AZ29" s="340">
        <v>0</v>
      </c>
      <c r="BA29" s="340">
        <v>0</v>
      </c>
      <c r="BB29" s="340">
        <v>0</v>
      </c>
      <c r="BC29" s="340">
        <v>0</v>
      </c>
      <c r="BD29" s="340">
        <v>0</v>
      </c>
      <c r="BE29" s="340">
        <v>0</v>
      </c>
      <c r="BF29" s="340">
        <v>0</v>
      </c>
      <c r="BG29" s="340">
        <v>0</v>
      </c>
      <c r="BH29" s="340">
        <v>0</v>
      </c>
      <c r="BI29" s="340">
        <v>0</v>
      </c>
      <c r="BJ29" s="340">
        <v>0</v>
      </c>
      <c r="BK29" s="340">
        <v>0</v>
      </c>
      <c r="BL29" s="340">
        <v>0</v>
      </c>
      <c r="BM29" s="340">
        <v>0</v>
      </c>
      <c r="BN29" s="340">
        <v>0</v>
      </c>
      <c r="BO29" s="340">
        <v>0</v>
      </c>
      <c r="BP29" s="340">
        <v>0</v>
      </c>
      <c r="BQ29" s="340">
        <v>0</v>
      </c>
      <c r="BR29" s="340">
        <v>0</v>
      </c>
      <c r="BS29" s="340">
        <v>0</v>
      </c>
      <c r="BT29" s="340">
        <v>0</v>
      </c>
      <c r="BU29" s="340">
        <v>0</v>
      </c>
      <c r="BV29" s="340">
        <v>0</v>
      </c>
      <c r="BW29" s="340">
        <v>0</v>
      </c>
      <c r="BX29" s="340">
        <v>0</v>
      </c>
      <c r="BY29" s="340">
        <v>0</v>
      </c>
      <c r="BZ29" s="340">
        <v>0</v>
      </c>
      <c r="CA29" s="340">
        <v>0</v>
      </c>
      <c r="CB29" s="340">
        <v>0</v>
      </c>
      <c r="CC29" s="341">
        <v>0</v>
      </c>
    </row>
    <row r="30" spans="1:81" x14ac:dyDescent="0.4">
      <c r="B30" s="231" t="s">
        <v>403</v>
      </c>
      <c r="C30" s="59"/>
      <c r="D30" s="340">
        <v>0</v>
      </c>
      <c r="E30" s="340">
        <v>0</v>
      </c>
      <c r="F30" s="340">
        <v>0</v>
      </c>
      <c r="G30" s="340">
        <v>0</v>
      </c>
      <c r="H30" s="340">
        <v>0</v>
      </c>
      <c r="I30" s="340">
        <v>0</v>
      </c>
      <c r="J30" s="340">
        <v>0</v>
      </c>
      <c r="K30" s="340">
        <v>0</v>
      </c>
      <c r="L30" s="340">
        <v>0</v>
      </c>
      <c r="M30" s="340">
        <v>0</v>
      </c>
      <c r="N30" s="340">
        <v>0</v>
      </c>
      <c r="O30" s="340">
        <v>0</v>
      </c>
      <c r="P30" s="340">
        <v>0</v>
      </c>
      <c r="Q30" s="340">
        <v>0</v>
      </c>
      <c r="R30" s="340">
        <v>0</v>
      </c>
      <c r="S30" s="340">
        <v>0</v>
      </c>
      <c r="T30" s="340">
        <v>0</v>
      </c>
      <c r="U30" s="340">
        <v>0</v>
      </c>
      <c r="V30" s="340">
        <v>0</v>
      </c>
      <c r="W30" s="340">
        <v>0</v>
      </c>
      <c r="X30" s="340">
        <v>0</v>
      </c>
      <c r="Y30" s="340">
        <v>0</v>
      </c>
      <c r="Z30" s="340">
        <v>0</v>
      </c>
      <c r="AA30" s="340">
        <v>0</v>
      </c>
      <c r="AB30" s="340">
        <v>0</v>
      </c>
      <c r="AC30" s="340">
        <v>0</v>
      </c>
      <c r="AD30" s="340">
        <v>0</v>
      </c>
      <c r="AE30" s="340">
        <v>0</v>
      </c>
      <c r="AF30" s="340">
        <v>0</v>
      </c>
      <c r="AG30" s="340">
        <v>0</v>
      </c>
      <c r="AH30" s="340">
        <v>67.18789637979917</v>
      </c>
      <c r="AI30" s="340">
        <v>79.345706200905695</v>
      </c>
      <c r="AJ30" s="340">
        <v>90.418999441812772</v>
      </c>
      <c r="AK30" s="340">
        <v>106.7061464191205</v>
      </c>
      <c r="AL30" s="340">
        <v>124.91142036062074</v>
      </c>
      <c r="AM30" s="340">
        <v>149.72601135039079</v>
      </c>
      <c r="AN30" s="340">
        <v>185.12318768702264</v>
      </c>
      <c r="AO30" s="340">
        <v>232.77048703740655</v>
      </c>
      <c r="AP30" s="340">
        <v>301.54394729218672</v>
      </c>
      <c r="AQ30" s="340">
        <v>374.43702126365451</v>
      </c>
      <c r="AR30" s="340">
        <v>457.42889658282257</v>
      </c>
      <c r="AS30" s="340">
        <v>561.62835567150864</v>
      </c>
      <c r="AT30" s="340">
        <v>691.80662617917244</v>
      </c>
      <c r="AU30" s="340">
        <v>871.03789349547901</v>
      </c>
      <c r="AV30" s="340">
        <v>975.8155588169252</v>
      </c>
      <c r="AW30" s="340">
        <v>1072.8698665080299</v>
      </c>
      <c r="AX30" s="340">
        <v>1130.8804762253205</v>
      </c>
      <c r="AY30" s="340">
        <v>39.723084433392039</v>
      </c>
      <c r="AZ30" s="340">
        <v>0</v>
      </c>
      <c r="BA30" s="340">
        <v>0</v>
      </c>
      <c r="BB30" s="340">
        <v>0</v>
      </c>
      <c r="BC30" s="340">
        <v>0</v>
      </c>
      <c r="BD30" s="340">
        <v>0</v>
      </c>
      <c r="BE30" s="340">
        <v>0</v>
      </c>
      <c r="BF30" s="340">
        <v>0</v>
      </c>
      <c r="BG30" s="340">
        <v>0</v>
      </c>
      <c r="BH30" s="340">
        <v>0</v>
      </c>
      <c r="BI30" s="340">
        <v>0</v>
      </c>
      <c r="BJ30" s="340">
        <v>0</v>
      </c>
      <c r="BK30" s="340">
        <v>0</v>
      </c>
      <c r="BL30" s="340">
        <v>0</v>
      </c>
      <c r="BM30" s="340">
        <v>0</v>
      </c>
      <c r="BN30" s="340">
        <v>0</v>
      </c>
      <c r="BO30" s="340">
        <v>0</v>
      </c>
      <c r="BP30" s="340">
        <v>0</v>
      </c>
      <c r="BQ30" s="340">
        <v>0</v>
      </c>
      <c r="BR30" s="340">
        <v>0</v>
      </c>
      <c r="BS30" s="340">
        <v>0</v>
      </c>
      <c r="BT30" s="340">
        <v>0</v>
      </c>
      <c r="BU30" s="340">
        <v>0</v>
      </c>
      <c r="BV30" s="340">
        <v>0</v>
      </c>
      <c r="BW30" s="340">
        <v>0</v>
      </c>
      <c r="BX30" s="340">
        <v>0</v>
      </c>
      <c r="BY30" s="340">
        <v>0</v>
      </c>
      <c r="BZ30" s="340">
        <v>0</v>
      </c>
      <c r="CA30" s="340">
        <v>0</v>
      </c>
      <c r="CB30" s="340">
        <v>0</v>
      </c>
      <c r="CC30" s="341">
        <v>0</v>
      </c>
    </row>
    <row r="31" spans="1:81" ht="24" customHeight="1" x14ac:dyDescent="0.4">
      <c r="B31" s="59" t="s">
        <v>628</v>
      </c>
      <c r="C31" s="59"/>
      <c r="D31" s="340">
        <v>0</v>
      </c>
      <c r="E31" s="340">
        <v>0</v>
      </c>
      <c r="F31" s="340">
        <v>0</v>
      </c>
      <c r="G31" s="340">
        <v>0</v>
      </c>
      <c r="H31" s="340">
        <v>0</v>
      </c>
      <c r="I31" s="340">
        <v>0</v>
      </c>
      <c r="J31" s="340">
        <v>0</v>
      </c>
      <c r="K31" s="340">
        <v>0</v>
      </c>
      <c r="L31" s="340">
        <v>0</v>
      </c>
      <c r="M31" s="340">
        <v>0</v>
      </c>
      <c r="N31" s="340">
        <v>0</v>
      </c>
      <c r="O31" s="340">
        <v>0</v>
      </c>
      <c r="P31" s="340">
        <v>0</v>
      </c>
      <c r="Q31" s="340">
        <v>0</v>
      </c>
      <c r="R31" s="340">
        <v>0</v>
      </c>
      <c r="S31" s="340">
        <v>0</v>
      </c>
      <c r="T31" s="340">
        <v>0</v>
      </c>
      <c r="U31" s="340">
        <v>0</v>
      </c>
      <c r="V31" s="340">
        <v>0</v>
      </c>
      <c r="W31" s="340">
        <v>0</v>
      </c>
      <c r="X31" s="340">
        <v>0</v>
      </c>
      <c r="Y31" s="340">
        <v>0</v>
      </c>
      <c r="Z31" s="340">
        <v>0</v>
      </c>
      <c r="AA31" s="340">
        <v>0</v>
      </c>
      <c r="AB31" s="340">
        <v>0</v>
      </c>
      <c r="AC31" s="340">
        <v>0</v>
      </c>
      <c r="AD31" s="340">
        <v>0</v>
      </c>
      <c r="AE31" s="340">
        <v>0</v>
      </c>
      <c r="AF31" s="340">
        <v>0</v>
      </c>
      <c r="AG31" s="340">
        <v>0</v>
      </c>
      <c r="AH31" s="340">
        <f t="shared" ref="AH31:AY31" si="22">SUM(AH32:AH33)</f>
        <v>0</v>
      </c>
      <c r="AI31" s="340">
        <f t="shared" si="22"/>
        <v>3</v>
      </c>
      <c r="AJ31" s="340">
        <f t="shared" si="22"/>
        <v>10</v>
      </c>
      <c r="AK31" s="340">
        <f t="shared" si="22"/>
        <v>26</v>
      </c>
      <c r="AL31" s="340">
        <f t="shared" si="22"/>
        <v>53</v>
      </c>
      <c r="AM31" s="340">
        <f t="shared" si="22"/>
        <v>67</v>
      </c>
      <c r="AN31" s="340">
        <f t="shared" si="22"/>
        <v>100</v>
      </c>
      <c r="AO31" s="340">
        <f t="shared" si="22"/>
        <v>127</v>
      </c>
      <c r="AP31" s="340">
        <f t="shared" si="22"/>
        <v>193.446</v>
      </c>
      <c r="AQ31" s="340">
        <f t="shared" si="22"/>
        <v>261.20999999999998</v>
      </c>
      <c r="AR31" s="340">
        <f t="shared" si="22"/>
        <v>333.20899999999995</v>
      </c>
      <c r="AS31" s="340">
        <f t="shared" si="22"/>
        <v>435.68200000000002</v>
      </c>
      <c r="AT31" s="340">
        <f t="shared" si="22"/>
        <v>571.06700000000001</v>
      </c>
      <c r="AU31" s="340">
        <f t="shared" si="22"/>
        <v>790.95899999999995</v>
      </c>
      <c r="AV31" s="340">
        <f t="shared" si="22"/>
        <v>989.77700000000004</v>
      </c>
      <c r="AW31" s="340">
        <f t="shared" si="22"/>
        <v>1234.896</v>
      </c>
      <c r="AX31" s="340">
        <f t="shared" si="22"/>
        <v>1442.7860000000001</v>
      </c>
      <c r="AY31" s="340">
        <f t="shared" si="22"/>
        <v>51.029999999999994</v>
      </c>
      <c r="AZ31" s="340">
        <v>0</v>
      </c>
      <c r="BA31" s="340">
        <v>0</v>
      </c>
      <c r="BB31" s="340">
        <v>0</v>
      </c>
      <c r="BC31" s="340">
        <v>0</v>
      </c>
      <c r="BD31" s="340">
        <v>0</v>
      </c>
      <c r="BE31" s="340">
        <v>0</v>
      </c>
      <c r="BF31" s="340">
        <v>0</v>
      </c>
      <c r="BG31" s="340">
        <v>0</v>
      </c>
      <c r="BH31" s="340">
        <v>0</v>
      </c>
      <c r="BI31" s="340">
        <v>0</v>
      </c>
      <c r="BJ31" s="340">
        <v>0</v>
      </c>
      <c r="BK31" s="340">
        <v>0</v>
      </c>
      <c r="BL31" s="340">
        <v>0</v>
      </c>
      <c r="BM31" s="340">
        <v>0</v>
      </c>
      <c r="BN31" s="340">
        <v>0</v>
      </c>
      <c r="BO31" s="340">
        <v>0</v>
      </c>
      <c r="BP31" s="340">
        <v>0</v>
      </c>
      <c r="BQ31" s="340">
        <v>0</v>
      </c>
      <c r="BR31" s="340">
        <v>0</v>
      </c>
      <c r="BS31" s="340">
        <v>0</v>
      </c>
      <c r="BT31" s="340">
        <v>0</v>
      </c>
      <c r="BU31" s="340">
        <v>0</v>
      </c>
      <c r="BV31" s="340">
        <v>0</v>
      </c>
      <c r="BW31" s="340">
        <v>0</v>
      </c>
      <c r="BX31" s="340">
        <v>0</v>
      </c>
      <c r="BY31" s="340">
        <v>0</v>
      </c>
      <c r="BZ31" s="340">
        <v>0</v>
      </c>
      <c r="CA31" s="340">
        <v>0</v>
      </c>
      <c r="CB31" s="340">
        <v>0</v>
      </c>
      <c r="CC31" s="341">
        <v>0</v>
      </c>
    </row>
    <row r="32" spans="1:81" x14ac:dyDescent="0.4">
      <c r="B32" s="231" t="s">
        <v>404</v>
      </c>
      <c r="C32" s="59"/>
      <c r="D32" s="340">
        <v>0</v>
      </c>
      <c r="E32" s="340">
        <v>0</v>
      </c>
      <c r="F32" s="340">
        <v>0</v>
      </c>
      <c r="G32" s="340">
        <v>0</v>
      </c>
      <c r="H32" s="340">
        <v>0</v>
      </c>
      <c r="I32" s="340">
        <v>0</v>
      </c>
      <c r="J32" s="340">
        <v>0</v>
      </c>
      <c r="K32" s="340">
        <v>0</v>
      </c>
      <c r="L32" s="340">
        <v>0</v>
      </c>
      <c r="M32" s="340">
        <v>0</v>
      </c>
      <c r="N32" s="340">
        <v>0</v>
      </c>
      <c r="O32" s="340">
        <v>0</v>
      </c>
      <c r="P32" s="340">
        <v>0</v>
      </c>
      <c r="Q32" s="340">
        <v>0</v>
      </c>
      <c r="R32" s="340">
        <v>0</v>
      </c>
      <c r="S32" s="340">
        <v>0</v>
      </c>
      <c r="T32" s="340">
        <v>0</v>
      </c>
      <c r="U32" s="340">
        <v>0</v>
      </c>
      <c r="V32" s="340">
        <v>0</v>
      </c>
      <c r="W32" s="340">
        <v>0</v>
      </c>
      <c r="X32" s="340">
        <v>0</v>
      </c>
      <c r="Y32" s="340">
        <v>0</v>
      </c>
      <c r="Z32" s="340">
        <v>0</v>
      </c>
      <c r="AA32" s="340">
        <v>0</v>
      </c>
      <c r="AB32" s="340">
        <v>0</v>
      </c>
      <c r="AC32" s="340">
        <v>0</v>
      </c>
      <c r="AD32" s="340">
        <v>0</v>
      </c>
      <c r="AE32" s="340">
        <v>0</v>
      </c>
      <c r="AF32" s="340">
        <v>0</v>
      </c>
      <c r="AG32" s="340">
        <v>0</v>
      </c>
      <c r="AH32" s="340">
        <v>0</v>
      </c>
      <c r="AI32" s="340">
        <v>2.8974368625987705</v>
      </c>
      <c r="AJ32" s="340">
        <v>9.6609895148372367</v>
      </c>
      <c r="AK32" s="340">
        <v>25.117688783350097</v>
      </c>
      <c r="AL32" s="340">
        <v>51.162549786587917</v>
      </c>
      <c r="AM32" s="340">
        <v>64.624510381642168</v>
      </c>
      <c r="AN32" s="340">
        <v>96.125074410163435</v>
      </c>
      <c r="AO32" s="340">
        <v>121.31348922174391</v>
      </c>
      <c r="AP32" s="340">
        <v>183.4891118201582</v>
      </c>
      <c r="AQ32" s="340">
        <v>245.98525168976292</v>
      </c>
      <c r="AR32" s="340">
        <v>311.65002502751975</v>
      </c>
      <c r="AS32" s="340">
        <v>404.55730617143536</v>
      </c>
      <c r="AT32" s="340">
        <v>526.74289399371503</v>
      </c>
      <c r="AU32" s="340">
        <v>727.27916232282041</v>
      </c>
      <c r="AV32" s="340">
        <v>911.30117816056713</v>
      </c>
      <c r="AW32" s="340">
        <v>1137.0936137204967</v>
      </c>
      <c r="AX32" s="340">
        <v>1326.7305100097926</v>
      </c>
      <c r="AY32" s="340">
        <v>46.925225172547911</v>
      </c>
      <c r="AZ32" s="340">
        <v>0</v>
      </c>
      <c r="BA32" s="340">
        <v>0</v>
      </c>
      <c r="BB32" s="340">
        <v>0</v>
      </c>
      <c r="BC32" s="340">
        <v>0</v>
      </c>
      <c r="BD32" s="340">
        <v>0</v>
      </c>
      <c r="BE32" s="340">
        <v>0</v>
      </c>
      <c r="BF32" s="340">
        <v>0</v>
      </c>
      <c r="BG32" s="340">
        <v>0</v>
      </c>
      <c r="BH32" s="340">
        <v>0</v>
      </c>
      <c r="BI32" s="340">
        <v>0</v>
      </c>
      <c r="BJ32" s="340">
        <v>0</v>
      </c>
      <c r="BK32" s="340">
        <v>0</v>
      </c>
      <c r="BL32" s="340">
        <v>0</v>
      </c>
      <c r="BM32" s="340">
        <v>0</v>
      </c>
      <c r="BN32" s="340">
        <v>0</v>
      </c>
      <c r="BO32" s="340">
        <v>0</v>
      </c>
      <c r="BP32" s="340">
        <v>0</v>
      </c>
      <c r="BQ32" s="340">
        <v>0</v>
      </c>
      <c r="BR32" s="340">
        <v>0</v>
      </c>
      <c r="BS32" s="340">
        <v>0</v>
      </c>
      <c r="BT32" s="340">
        <v>0</v>
      </c>
      <c r="BU32" s="340">
        <v>0</v>
      </c>
      <c r="BV32" s="340">
        <v>0</v>
      </c>
      <c r="BW32" s="340">
        <v>0</v>
      </c>
      <c r="BX32" s="340">
        <v>0</v>
      </c>
      <c r="BY32" s="340">
        <v>0</v>
      </c>
      <c r="BZ32" s="340">
        <v>0</v>
      </c>
      <c r="CA32" s="340">
        <v>0</v>
      </c>
      <c r="CB32" s="340">
        <v>0</v>
      </c>
      <c r="CC32" s="341">
        <v>0</v>
      </c>
    </row>
    <row r="33" spans="2:81" x14ac:dyDescent="0.4">
      <c r="B33" s="231" t="s">
        <v>403</v>
      </c>
      <c r="C33" s="59"/>
      <c r="D33" s="340">
        <v>0</v>
      </c>
      <c r="E33" s="340">
        <v>0</v>
      </c>
      <c r="F33" s="340">
        <v>0</v>
      </c>
      <c r="G33" s="340">
        <v>0</v>
      </c>
      <c r="H33" s="340">
        <v>0</v>
      </c>
      <c r="I33" s="340">
        <v>0</v>
      </c>
      <c r="J33" s="340">
        <v>0</v>
      </c>
      <c r="K33" s="340">
        <v>0</v>
      </c>
      <c r="L33" s="340">
        <v>0</v>
      </c>
      <c r="M33" s="340">
        <v>0</v>
      </c>
      <c r="N33" s="340">
        <v>0</v>
      </c>
      <c r="O33" s="340">
        <v>0</v>
      </c>
      <c r="P33" s="340">
        <v>0</v>
      </c>
      <c r="Q33" s="340">
        <v>0</v>
      </c>
      <c r="R33" s="340">
        <v>0</v>
      </c>
      <c r="S33" s="340">
        <v>0</v>
      </c>
      <c r="T33" s="340">
        <v>0</v>
      </c>
      <c r="U33" s="340">
        <v>0</v>
      </c>
      <c r="V33" s="340">
        <v>0</v>
      </c>
      <c r="W33" s="340">
        <v>0</v>
      </c>
      <c r="X33" s="340">
        <v>0</v>
      </c>
      <c r="Y33" s="340">
        <v>0</v>
      </c>
      <c r="Z33" s="340">
        <v>0</v>
      </c>
      <c r="AA33" s="340">
        <v>0</v>
      </c>
      <c r="AB33" s="340">
        <v>0</v>
      </c>
      <c r="AC33" s="340">
        <v>0</v>
      </c>
      <c r="AD33" s="340">
        <v>0</v>
      </c>
      <c r="AE33" s="340">
        <v>0</v>
      </c>
      <c r="AF33" s="340">
        <v>0</v>
      </c>
      <c r="AG33" s="340">
        <v>0</v>
      </c>
      <c r="AH33" s="340">
        <v>0</v>
      </c>
      <c r="AI33" s="340">
        <v>0.10256313740122944</v>
      </c>
      <c r="AJ33" s="340">
        <v>0.339010485162763</v>
      </c>
      <c r="AK33" s="340">
        <v>0.88231121664990164</v>
      </c>
      <c r="AL33" s="340">
        <v>1.8374502134120854</v>
      </c>
      <c r="AM33" s="340">
        <v>2.3754896183578387</v>
      </c>
      <c r="AN33" s="340">
        <v>3.874925589836558</v>
      </c>
      <c r="AO33" s="340">
        <v>5.6865107782560864</v>
      </c>
      <c r="AP33" s="340">
        <v>9.9568881798417888</v>
      </c>
      <c r="AQ33" s="340">
        <v>15.224748310237054</v>
      </c>
      <c r="AR33" s="340">
        <v>21.558974972480229</v>
      </c>
      <c r="AS33" s="340">
        <v>31.124693828564666</v>
      </c>
      <c r="AT33" s="340">
        <v>44.324106006285028</v>
      </c>
      <c r="AU33" s="340">
        <v>63.679837677179577</v>
      </c>
      <c r="AV33" s="340">
        <v>78.475821839432896</v>
      </c>
      <c r="AW33" s="340">
        <v>97.802386279503267</v>
      </c>
      <c r="AX33" s="340">
        <v>116.05548999020743</v>
      </c>
      <c r="AY33" s="340">
        <v>4.1047748274520854</v>
      </c>
      <c r="AZ33" s="340">
        <v>0</v>
      </c>
      <c r="BA33" s="340">
        <v>0</v>
      </c>
      <c r="BB33" s="340">
        <v>0</v>
      </c>
      <c r="BC33" s="340">
        <v>0</v>
      </c>
      <c r="BD33" s="340">
        <v>0</v>
      </c>
      <c r="BE33" s="340">
        <v>0</v>
      </c>
      <c r="BF33" s="340">
        <v>0</v>
      </c>
      <c r="BG33" s="340">
        <v>0</v>
      </c>
      <c r="BH33" s="340">
        <v>0</v>
      </c>
      <c r="BI33" s="340">
        <v>0</v>
      </c>
      <c r="BJ33" s="340">
        <v>0</v>
      </c>
      <c r="BK33" s="340">
        <v>0</v>
      </c>
      <c r="BL33" s="340">
        <v>0</v>
      </c>
      <c r="BM33" s="340">
        <v>0</v>
      </c>
      <c r="BN33" s="340">
        <v>0</v>
      </c>
      <c r="BO33" s="340">
        <v>0</v>
      </c>
      <c r="BP33" s="340">
        <v>0</v>
      </c>
      <c r="BQ33" s="340">
        <v>0</v>
      </c>
      <c r="BR33" s="340">
        <v>0</v>
      </c>
      <c r="BS33" s="340">
        <v>0</v>
      </c>
      <c r="BT33" s="340">
        <v>0</v>
      </c>
      <c r="BU33" s="340">
        <v>0</v>
      </c>
      <c r="BV33" s="340">
        <v>0</v>
      </c>
      <c r="BW33" s="340">
        <v>0</v>
      </c>
      <c r="BX33" s="340">
        <v>0</v>
      </c>
      <c r="BY33" s="340">
        <v>0</v>
      </c>
      <c r="BZ33" s="340">
        <v>0</v>
      </c>
      <c r="CA33" s="340">
        <v>0</v>
      </c>
      <c r="CB33" s="340">
        <v>0</v>
      </c>
      <c r="CC33" s="341">
        <v>0</v>
      </c>
    </row>
    <row r="34" spans="2:81" s="196" customFormat="1" ht="26.25" customHeight="1" x14ac:dyDescent="0.4">
      <c r="B34" s="63" t="s">
        <v>260</v>
      </c>
      <c r="C34" s="187"/>
      <c r="D34" s="337">
        <v>43.5</v>
      </c>
      <c r="E34" s="337">
        <v>65.5</v>
      </c>
      <c r="F34" s="337">
        <v>68.599999999999994</v>
      </c>
      <c r="G34" s="337">
        <v>63.3</v>
      </c>
      <c r="H34" s="337">
        <v>79.2</v>
      </c>
      <c r="I34" s="337">
        <v>84.9</v>
      </c>
      <c r="J34" s="337">
        <v>84.5</v>
      </c>
      <c r="K34" s="337">
        <v>99.6</v>
      </c>
      <c r="L34" s="337">
        <v>96.7</v>
      </c>
      <c r="M34" s="337">
        <v>111.4</v>
      </c>
      <c r="N34" s="337">
        <v>133.5</v>
      </c>
      <c r="O34" s="337">
        <v>130.6</v>
      </c>
      <c r="P34" s="337">
        <v>135</v>
      </c>
      <c r="Q34" s="337">
        <v>154.6</v>
      </c>
      <c r="R34" s="337">
        <v>161.5</v>
      </c>
      <c r="S34" s="337">
        <v>191.4</v>
      </c>
      <c r="T34" s="337">
        <v>200.9</v>
      </c>
      <c r="U34" s="337">
        <v>248.5</v>
      </c>
      <c r="V34" s="337">
        <v>261.8</v>
      </c>
      <c r="W34" s="337">
        <v>322.89999999999998</v>
      </c>
      <c r="X34" s="337">
        <v>348.4</v>
      </c>
      <c r="Y34" s="337">
        <v>382.7</v>
      </c>
      <c r="Z34" s="337">
        <v>373.7</v>
      </c>
      <c r="AA34" s="337">
        <v>322.7</v>
      </c>
      <c r="AB34" s="337">
        <v>290.60000000000002</v>
      </c>
      <c r="AC34" s="337">
        <v>306.26799999999997</v>
      </c>
      <c r="AD34" s="337">
        <v>345.32</v>
      </c>
      <c r="AE34" s="337">
        <v>425.15600000000001</v>
      </c>
      <c r="AF34" s="337">
        <v>496.142</v>
      </c>
      <c r="AG34" s="337">
        <v>585.375</v>
      </c>
      <c r="AH34" s="337">
        <f t="shared" ref="AH34:CC34" si="23">SUM(AH35:AH36)</f>
        <v>696</v>
      </c>
      <c r="AI34" s="337">
        <f t="shared" si="23"/>
        <v>655</v>
      </c>
      <c r="AJ34" s="337">
        <f t="shared" si="23"/>
        <v>654</v>
      </c>
      <c r="AK34" s="337">
        <f t="shared" si="23"/>
        <v>680</v>
      </c>
      <c r="AL34" s="337">
        <f t="shared" si="23"/>
        <v>554</v>
      </c>
      <c r="AM34" s="337">
        <f t="shared" si="23"/>
        <v>265</v>
      </c>
      <c r="AN34" s="337">
        <f t="shared" si="23"/>
        <v>279</v>
      </c>
      <c r="AO34" s="337">
        <f t="shared" si="23"/>
        <v>276</v>
      </c>
      <c r="AP34" s="337">
        <f t="shared" si="23"/>
        <v>179</v>
      </c>
      <c r="AQ34" s="337">
        <f t="shared" si="23"/>
        <v>193.001</v>
      </c>
      <c r="AR34" s="337">
        <f t="shared" si="23"/>
        <v>191.96</v>
      </c>
      <c r="AS34" s="337">
        <f t="shared" si="23"/>
        <v>203.69200000000001</v>
      </c>
      <c r="AT34" s="337">
        <f t="shared" si="23"/>
        <v>216.292</v>
      </c>
      <c r="AU34" s="337">
        <f t="shared" si="23"/>
        <v>273.512</v>
      </c>
      <c r="AV34" s="337">
        <f t="shared" si="23"/>
        <v>364</v>
      </c>
      <c r="AW34" s="337">
        <f t="shared" si="23"/>
        <v>365</v>
      </c>
      <c r="AX34" s="337">
        <f t="shared" si="23"/>
        <v>341.84</v>
      </c>
      <c r="AY34" s="337">
        <f t="shared" si="23"/>
        <v>12</v>
      </c>
      <c r="AZ34" s="337">
        <f t="shared" si="23"/>
        <v>0</v>
      </c>
      <c r="BA34" s="337">
        <f t="shared" si="23"/>
        <v>0</v>
      </c>
      <c r="BB34" s="337">
        <f t="shared" si="23"/>
        <v>0</v>
      </c>
      <c r="BC34" s="337">
        <f t="shared" si="23"/>
        <v>0</v>
      </c>
      <c r="BD34" s="337">
        <f t="shared" si="23"/>
        <v>0</v>
      </c>
      <c r="BE34" s="337">
        <f t="shared" si="23"/>
        <v>0</v>
      </c>
      <c r="BF34" s="337">
        <f t="shared" si="23"/>
        <v>0</v>
      </c>
      <c r="BG34" s="337">
        <f t="shared" si="23"/>
        <v>0</v>
      </c>
      <c r="BH34" s="337">
        <f t="shared" si="23"/>
        <v>0</v>
      </c>
      <c r="BI34" s="337">
        <f t="shared" si="23"/>
        <v>0</v>
      </c>
      <c r="BJ34" s="337">
        <f t="shared" si="23"/>
        <v>0</v>
      </c>
      <c r="BK34" s="337">
        <f t="shared" si="23"/>
        <v>0</v>
      </c>
      <c r="BL34" s="337">
        <f t="shared" si="23"/>
        <v>0</v>
      </c>
      <c r="BM34" s="337">
        <f t="shared" si="23"/>
        <v>0</v>
      </c>
      <c r="BN34" s="337">
        <f t="shared" si="23"/>
        <v>0</v>
      </c>
      <c r="BO34" s="337">
        <f t="shared" si="23"/>
        <v>0</v>
      </c>
      <c r="BP34" s="337">
        <f t="shared" si="23"/>
        <v>0</v>
      </c>
      <c r="BQ34" s="337">
        <f t="shared" si="23"/>
        <v>0</v>
      </c>
      <c r="BR34" s="337">
        <f t="shared" si="23"/>
        <v>0</v>
      </c>
      <c r="BS34" s="337">
        <f t="shared" si="23"/>
        <v>0</v>
      </c>
      <c r="BT34" s="337">
        <f t="shared" si="23"/>
        <v>0</v>
      </c>
      <c r="BU34" s="337">
        <f t="shared" si="23"/>
        <v>0</v>
      </c>
      <c r="BV34" s="337">
        <f t="shared" si="23"/>
        <v>0</v>
      </c>
      <c r="BW34" s="337">
        <f t="shared" si="23"/>
        <v>0</v>
      </c>
      <c r="BX34" s="337">
        <f t="shared" si="23"/>
        <v>0</v>
      </c>
      <c r="BY34" s="337">
        <f t="shared" si="23"/>
        <v>0</v>
      </c>
      <c r="BZ34" s="337">
        <f t="shared" si="23"/>
        <v>0</v>
      </c>
      <c r="CA34" s="337">
        <f t="shared" si="23"/>
        <v>0</v>
      </c>
      <c r="CB34" s="337">
        <f t="shared" si="23"/>
        <v>0</v>
      </c>
      <c r="CC34" s="338">
        <f t="shared" si="23"/>
        <v>0</v>
      </c>
    </row>
    <row r="35" spans="2:81" x14ac:dyDescent="0.4">
      <c r="B35" s="339" t="s">
        <v>404</v>
      </c>
      <c r="C35" s="59"/>
      <c r="D35" s="340">
        <v>0</v>
      </c>
      <c r="E35" s="340">
        <v>0</v>
      </c>
      <c r="F35" s="340">
        <v>0</v>
      </c>
      <c r="G35" s="340">
        <v>0</v>
      </c>
      <c r="H35" s="340">
        <v>0</v>
      </c>
      <c r="I35" s="340">
        <v>0</v>
      </c>
      <c r="J35" s="340">
        <v>0</v>
      </c>
      <c r="K35" s="340">
        <v>0</v>
      </c>
      <c r="L35" s="340">
        <v>0</v>
      </c>
      <c r="M35" s="340">
        <v>0</v>
      </c>
      <c r="N35" s="340">
        <v>0</v>
      </c>
      <c r="O35" s="340">
        <v>0</v>
      </c>
      <c r="P35" s="340">
        <v>0</v>
      </c>
      <c r="Q35" s="340">
        <v>0</v>
      </c>
      <c r="R35" s="340">
        <v>0</v>
      </c>
      <c r="S35" s="340">
        <v>0</v>
      </c>
      <c r="T35" s="340">
        <v>0</v>
      </c>
      <c r="U35" s="340">
        <v>0</v>
      </c>
      <c r="V35" s="340">
        <v>0</v>
      </c>
      <c r="W35" s="340">
        <v>0</v>
      </c>
      <c r="X35" s="340">
        <v>0</v>
      </c>
      <c r="Y35" s="340">
        <v>0</v>
      </c>
      <c r="Z35" s="340">
        <v>0</v>
      </c>
      <c r="AA35" s="340">
        <v>0</v>
      </c>
      <c r="AB35" s="340">
        <v>0</v>
      </c>
      <c r="AC35" s="340">
        <v>0</v>
      </c>
      <c r="AD35" s="340">
        <v>0</v>
      </c>
      <c r="AE35" s="340">
        <v>0</v>
      </c>
      <c r="AF35" s="340">
        <v>0</v>
      </c>
      <c r="AG35" s="340">
        <v>0</v>
      </c>
      <c r="AH35" s="340">
        <v>692.06779661016947</v>
      </c>
      <c r="AI35" s="340">
        <v>651.10284251412429</v>
      </c>
      <c r="AJ35" s="340">
        <v>650.38790467625904</v>
      </c>
      <c r="AK35" s="340">
        <v>676.92556782599399</v>
      </c>
      <c r="AL35" s="340">
        <v>552.13472446683784</v>
      </c>
      <c r="AM35" s="340">
        <v>263.61462111751996</v>
      </c>
      <c r="AN35" s="340">
        <v>276.69102132243557</v>
      </c>
      <c r="AO35" s="340">
        <v>274.81545064377684</v>
      </c>
      <c r="AP35" s="340">
        <v>178.54797979797979</v>
      </c>
      <c r="AQ35" s="340">
        <v>192.06056974676341</v>
      </c>
      <c r="AR35" s="340">
        <v>190.63684421681606</v>
      </c>
      <c r="AS35" s="340">
        <v>201.85271023236854</v>
      </c>
      <c r="AT35" s="340">
        <v>214.42086405082213</v>
      </c>
      <c r="AU35" s="340">
        <v>271.85824636591479</v>
      </c>
      <c r="AV35" s="340">
        <v>362.03859649122808</v>
      </c>
      <c r="AW35" s="340">
        <v>362.42036586127239</v>
      </c>
      <c r="AX35" s="340">
        <v>340.62348754448396</v>
      </c>
      <c r="AY35" s="340">
        <v>11.957295373665481</v>
      </c>
      <c r="AZ35" s="340">
        <v>0</v>
      </c>
      <c r="BA35" s="340">
        <v>0</v>
      </c>
      <c r="BB35" s="340">
        <v>0</v>
      </c>
      <c r="BC35" s="340">
        <v>0</v>
      </c>
      <c r="BD35" s="340">
        <v>0</v>
      </c>
      <c r="BE35" s="340">
        <v>0</v>
      </c>
      <c r="BF35" s="340">
        <v>0</v>
      </c>
      <c r="BG35" s="340">
        <v>0</v>
      </c>
      <c r="BH35" s="340">
        <v>0</v>
      </c>
      <c r="BI35" s="340">
        <v>0</v>
      </c>
      <c r="BJ35" s="340">
        <v>0</v>
      </c>
      <c r="BK35" s="340">
        <v>0</v>
      </c>
      <c r="BL35" s="340">
        <v>0</v>
      </c>
      <c r="BM35" s="340">
        <v>0</v>
      </c>
      <c r="BN35" s="340">
        <v>0</v>
      </c>
      <c r="BO35" s="340">
        <v>0</v>
      </c>
      <c r="BP35" s="340">
        <v>0</v>
      </c>
      <c r="BQ35" s="340">
        <v>0</v>
      </c>
      <c r="BR35" s="340">
        <v>0</v>
      </c>
      <c r="BS35" s="340">
        <v>0</v>
      </c>
      <c r="BT35" s="340">
        <v>0</v>
      </c>
      <c r="BU35" s="340">
        <v>0</v>
      </c>
      <c r="BV35" s="340">
        <v>0</v>
      </c>
      <c r="BW35" s="340">
        <v>0</v>
      </c>
      <c r="BX35" s="340">
        <v>0</v>
      </c>
      <c r="BY35" s="340">
        <v>0</v>
      </c>
      <c r="BZ35" s="340">
        <v>0</v>
      </c>
      <c r="CA35" s="340">
        <v>0</v>
      </c>
      <c r="CB35" s="340">
        <v>0</v>
      </c>
      <c r="CC35" s="341">
        <v>0</v>
      </c>
    </row>
    <row r="36" spans="2:81" x14ac:dyDescent="0.4">
      <c r="B36" s="339" t="s">
        <v>403</v>
      </c>
      <c r="C36" s="59"/>
      <c r="D36" s="340">
        <v>0</v>
      </c>
      <c r="E36" s="340">
        <v>0</v>
      </c>
      <c r="F36" s="340">
        <v>0</v>
      </c>
      <c r="G36" s="340">
        <v>0</v>
      </c>
      <c r="H36" s="340">
        <v>0</v>
      </c>
      <c r="I36" s="340">
        <v>0</v>
      </c>
      <c r="J36" s="340">
        <v>0</v>
      </c>
      <c r="K36" s="340">
        <v>0</v>
      </c>
      <c r="L36" s="340">
        <v>0</v>
      </c>
      <c r="M36" s="340">
        <v>0</v>
      </c>
      <c r="N36" s="340">
        <v>0</v>
      </c>
      <c r="O36" s="340">
        <v>0</v>
      </c>
      <c r="P36" s="340">
        <v>0</v>
      </c>
      <c r="Q36" s="340">
        <v>0</v>
      </c>
      <c r="R36" s="340">
        <v>0</v>
      </c>
      <c r="S36" s="340">
        <v>0</v>
      </c>
      <c r="T36" s="340">
        <v>0</v>
      </c>
      <c r="U36" s="340">
        <v>0</v>
      </c>
      <c r="V36" s="340">
        <v>0</v>
      </c>
      <c r="W36" s="340">
        <v>0</v>
      </c>
      <c r="X36" s="340">
        <v>0</v>
      </c>
      <c r="Y36" s="340">
        <v>0</v>
      </c>
      <c r="Z36" s="340">
        <v>0</v>
      </c>
      <c r="AA36" s="340">
        <v>0</v>
      </c>
      <c r="AB36" s="340">
        <v>0</v>
      </c>
      <c r="AC36" s="340">
        <v>0</v>
      </c>
      <c r="AD36" s="340">
        <v>0</v>
      </c>
      <c r="AE36" s="340">
        <v>0</v>
      </c>
      <c r="AF36" s="340">
        <v>0</v>
      </c>
      <c r="AG36" s="340">
        <v>0</v>
      </c>
      <c r="AH36" s="340">
        <v>3.9322033898305087</v>
      </c>
      <c r="AI36" s="340">
        <v>3.8971574858757063</v>
      </c>
      <c r="AJ36" s="340">
        <v>3.6120953237410074</v>
      </c>
      <c r="AK36" s="340">
        <v>3.0744321740060183</v>
      </c>
      <c r="AL36" s="340">
        <v>1.8652755331622144</v>
      </c>
      <c r="AM36" s="340">
        <v>1.3853788824800299</v>
      </c>
      <c r="AN36" s="340">
        <v>2.3089786775644203</v>
      </c>
      <c r="AO36" s="340">
        <v>1.1845493562231759</v>
      </c>
      <c r="AP36" s="340">
        <v>0.45202020202020204</v>
      </c>
      <c r="AQ36" s="340">
        <v>0.94043025323659124</v>
      </c>
      <c r="AR36" s="340">
        <v>1.3231557831839522</v>
      </c>
      <c r="AS36" s="340">
        <v>1.8392897676314719</v>
      </c>
      <c r="AT36" s="340">
        <v>1.8711359491778774</v>
      </c>
      <c r="AU36" s="340">
        <v>1.653753634085213</v>
      </c>
      <c r="AV36" s="340">
        <v>1.9614035087719299</v>
      </c>
      <c r="AW36" s="340">
        <v>2.5796341387276018</v>
      </c>
      <c r="AX36" s="340">
        <v>1.2165124555160141</v>
      </c>
      <c r="AY36" s="340">
        <v>4.2704626334519574E-2</v>
      </c>
      <c r="AZ36" s="340">
        <v>0</v>
      </c>
      <c r="BA36" s="340">
        <v>0</v>
      </c>
      <c r="BB36" s="340">
        <v>0</v>
      </c>
      <c r="BC36" s="340">
        <v>0</v>
      </c>
      <c r="BD36" s="340">
        <v>0</v>
      </c>
      <c r="BE36" s="340">
        <v>0</v>
      </c>
      <c r="BF36" s="340">
        <v>0</v>
      </c>
      <c r="BG36" s="340">
        <v>0</v>
      </c>
      <c r="BH36" s="340">
        <v>0</v>
      </c>
      <c r="BI36" s="340">
        <v>0</v>
      </c>
      <c r="BJ36" s="340">
        <v>0</v>
      </c>
      <c r="BK36" s="340">
        <v>0</v>
      </c>
      <c r="BL36" s="340">
        <v>0</v>
      </c>
      <c r="BM36" s="340">
        <v>0</v>
      </c>
      <c r="BN36" s="340">
        <v>0</v>
      </c>
      <c r="BO36" s="340">
        <v>0</v>
      </c>
      <c r="BP36" s="340">
        <v>0</v>
      </c>
      <c r="BQ36" s="340">
        <v>0</v>
      </c>
      <c r="BR36" s="340">
        <v>0</v>
      </c>
      <c r="BS36" s="340">
        <v>0</v>
      </c>
      <c r="BT36" s="340">
        <v>0</v>
      </c>
      <c r="BU36" s="340">
        <v>0</v>
      </c>
      <c r="BV36" s="340">
        <v>0</v>
      </c>
      <c r="BW36" s="340">
        <v>0</v>
      </c>
      <c r="BX36" s="340">
        <v>0</v>
      </c>
      <c r="BY36" s="340">
        <v>0</v>
      </c>
      <c r="BZ36" s="340">
        <v>0</v>
      </c>
      <c r="CA36" s="340">
        <v>0</v>
      </c>
      <c r="CB36" s="340">
        <v>0</v>
      </c>
      <c r="CC36" s="341">
        <v>0</v>
      </c>
    </row>
    <row r="37" spans="2:81" s="196" customFormat="1" ht="25.5" customHeight="1" x14ac:dyDescent="0.4">
      <c r="B37" s="75" t="s">
        <v>629</v>
      </c>
      <c r="C37" s="75"/>
      <c r="D37" s="337">
        <v>0</v>
      </c>
      <c r="E37" s="337">
        <v>0</v>
      </c>
      <c r="F37" s="337">
        <v>0</v>
      </c>
      <c r="G37" s="337">
        <v>0</v>
      </c>
      <c r="H37" s="337">
        <v>0</v>
      </c>
      <c r="I37" s="337">
        <v>0</v>
      </c>
      <c r="J37" s="337">
        <v>0</v>
      </c>
      <c r="K37" s="337">
        <v>0</v>
      </c>
      <c r="L37" s="337">
        <v>0</v>
      </c>
      <c r="M37" s="337">
        <v>0</v>
      </c>
      <c r="N37" s="337">
        <v>0</v>
      </c>
      <c r="O37" s="337">
        <v>0</v>
      </c>
      <c r="P37" s="337">
        <v>0</v>
      </c>
      <c r="Q37" s="337">
        <v>0</v>
      </c>
      <c r="R37" s="337">
        <v>0</v>
      </c>
      <c r="S37" s="337">
        <v>0</v>
      </c>
      <c r="T37" s="337">
        <v>0</v>
      </c>
      <c r="U37" s="337">
        <v>0</v>
      </c>
      <c r="V37" s="337">
        <v>0</v>
      </c>
      <c r="W37" s="337">
        <v>0</v>
      </c>
      <c r="X37" s="337">
        <v>0</v>
      </c>
      <c r="Y37" s="337">
        <v>0</v>
      </c>
      <c r="Z37" s="337">
        <v>0</v>
      </c>
      <c r="AA37" s="337">
        <v>0</v>
      </c>
      <c r="AB37" s="337">
        <v>0</v>
      </c>
      <c r="AC37" s="337">
        <v>0</v>
      </c>
      <c r="AD37" s="337">
        <v>0</v>
      </c>
      <c r="AE37" s="337">
        <v>11.6</v>
      </c>
      <c r="AF37" s="337">
        <v>33.9</v>
      </c>
      <c r="AG37" s="337">
        <v>44.5</v>
      </c>
      <c r="AH37" s="337">
        <f t="shared" ref="AH37:CC37" si="24">SUM(AH38:AH39)</f>
        <v>69</v>
      </c>
      <c r="AI37" s="337">
        <f t="shared" si="24"/>
        <v>85</v>
      </c>
      <c r="AJ37" s="337">
        <f t="shared" si="24"/>
        <v>108</v>
      </c>
      <c r="AK37" s="337">
        <f t="shared" si="24"/>
        <v>130</v>
      </c>
      <c r="AL37" s="337">
        <f t="shared" si="24"/>
        <v>154</v>
      </c>
      <c r="AM37" s="337">
        <f t="shared" si="24"/>
        <v>182</v>
      </c>
      <c r="AN37" s="337">
        <f t="shared" si="24"/>
        <v>236</v>
      </c>
      <c r="AO37" s="337">
        <f t="shared" si="24"/>
        <v>266</v>
      </c>
      <c r="AP37" s="337">
        <f t="shared" si="24"/>
        <v>285</v>
      </c>
      <c r="AQ37" s="337">
        <f t="shared" si="24"/>
        <v>295.17</v>
      </c>
      <c r="AR37" s="337">
        <f t="shared" si="24"/>
        <v>316.22399999999999</v>
      </c>
      <c r="AS37" s="337">
        <f t="shared" si="24"/>
        <v>345.99400000000003</v>
      </c>
      <c r="AT37" s="337">
        <f t="shared" si="24"/>
        <v>428.738</v>
      </c>
      <c r="AU37" s="337">
        <f t="shared" si="24"/>
        <v>596.20899999999983</v>
      </c>
      <c r="AV37" s="337">
        <f t="shared" si="24"/>
        <v>640.11500000000001</v>
      </c>
      <c r="AW37" s="337">
        <f t="shared" si="24"/>
        <v>703.23900000000003</v>
      </c>
      <c r="AX37" s="337">
        <f t="shared" si="24"/>
        <v>775.55</v>
      </c>
      <c r="AY37" s="337">
        <f t="shared" si="24"/>
        <v>820.41200000000003</v>
      </c>
      <c r="AZ37" s="337">
        <f t="shared" si="24"/>
        <v>905.78099999999995</v>
      </c>
      <c r="BA37" s="337">
        <f t="shared" si="24"/>
        <v>998.82600000000002</v>
      </c>
      <c r="BB37" s="337">
        <f t="shared" si="24"/>
        <v>984.22199999999998</v>
      </c>
      <c r="BC37" s="337">
        <f t="shared" si="24"/>
        <v>1006.239</v>
      </c>
      <c r="BD37" s="337">
        <f t="shared" si="24"/>
        <v>1014.208</v>
      </c>
      <c r="BE37" s="337">
        <f t="shared" si="24"/>
        <v>1039.6609860351221</v>
      </c>
      <c r="BF37" s="337">
        <f t="shared" si="24"/>
        <v>957.64443993986208</v>
      </c>
      <c r="BG37" s="337">
        <f t="shared" si="24"/>
        <v>936.04611806509195</v>
      </c>
      <c r="BH37" s="337">
        <f t="shared" si="24"/>
        <v>918.404</v>
      </c>
      <c r="BI37" s="337">
        <f t="shared" si="24"/>
        <v>900.21167600999991</v>
      </c>
      <c r="BJ37" s="337">
        <f t="shared" si="24"/>
        <v>903.50131326000019</v>
      </c>
      <c r="BK37" s="337">
        <f t="shared" si="24"/>
        <v>898.33186294287157</v>
      </c>
      <c r="BL37" s="337">
        <f t="shared" si="24"/>
        <v>887.43066767999994</v>
      </c>
      <c r="BM37" s="337">
        <f t="shared" si="24"/>
        <v>906.54925574000004</v>
      </c>
      <c r="BN37" s="337">
        <f t="shared" si="24"/>
        <v>888.26432449502204</v>
      </c>
      <c r="BO37" s="337">
        <f t="shared" si="24"/>
        <v>880.68628874000012</v>
      </c>
      <c r="BP37" s="337">
        <f t="shared" si="24"/>
        <v>886.86491193999996</v>
      </c>
      <c r="BQ37" s="337">
        <f t="shared" si="24"/>
        <v>859.72773397999993</v>
      </c>
      <c r="BR37" s="337">
        <f t="shared" si="24"/>
        <v>735.16706013999999</v>
      </c>
      <c r="BS37" s="337">
        <f t="shared" si="24"/>
        <v>469.59270565999998</v>
      </c>
      <c r="BT37" s="337">
        <f t="shared" si="24"/>
        <v>234.28937809000001</v>
      </c>
      <c r="BU37" s="337">
        <f t="shared" si="24"/>
        <v>119.58597664999999</v>
      </c>
      <c r="BV37" s="337">
        <f t="shared" si="24"/>
        <v>97.159200739999974</v>
      </c>
      <c r="BW37" s="337">
        <f t="shared" si="24"/>
        <v>89.012160910000006</v>
      </c>
      <c r="BX37" s="337">
        <f t="shared" si="24"/>
        <v>73.146155693239535</v>
      </c>
      <c r="BY37" s="337">
        <f t="shared" si="24"/>
        <v>68.721395613464807</v>
      </c>
      <c r="BZ37" s="337">
        <f t="shared" si="24"/>
        <v>65.711652379195129</v>
      </c>
      <c r="CA37" s="337">
        <f t="shared" si="24"/>
        <v>62.852723810246417</v>
      </c>
      <c r="CB37" s="337">
        <f t="shared" si="24"/>
        <v>59.621727575605256</v>
      </c>
      <c r="CC37" s="338">
        <f t="shared" si="24"/>
        <v>56.456440300247706</v>
      </c>
    </row>
    <row r="38" spans="2:81" x14ac:dyDescent="0.4">
      <c r="B38" s="339" t="s">
        <v>404</v>
      </c>
      <c r="C38" s="339"/>
      <c r="D38" s="340">
        <v>0</v>
      </c>
      <c r="E38" s="340">
        <v>0</v>
      </c>
      <c r="F38" s="340">
        <v>0</v>
      </c>
      <c r="G38" s="340">
        <v>0</v>
      </c>
      <c r="H38" s="340">
        <v>0</v>
      </c>
      <c r="I38" s="340">
        <v>0</v>
      </c>
      <c r="J38" s="340">
        <v>0</v>
      </c>
      <c r="K38" s="340">
        <v>0</v>
      </c>
      <c r="L38" s="340">
        <v>0</v>
      </c>
      <c r="M38" s="340">
        <v>0</v>
      </c>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0</v>
      </c>
      <c r="AD38" s="340">
        <v>0</v>
      </c>
      <c r="AE38" s="340">
        <v>0</v>
      </c>
      <c r="AF38" s="340">
        <v>0</v>
      </c>
      <c r="AG38" s="340">
        <v>0</v>
      </c>
      <c r="AH38" s="340">
        <v>65.063615077455893</v>
      </c>
      <c r="AI38" s="340">
        <v>79.479739700042487</v>
      </c>
      <c r="AJ38" s="340">
        <v>99.580834840251342</v>
      </c>
      <c r="AK38" s="340">
        <v>118.59112985115947</v>
      </c>
      <c r="AL38" s="340">
        <v>139.73920084720251</v>
      </c>
      <c r="AM38" s="340">
        <v>164.50313614077683</v>
      </c>
      <c r="AN38" s="340">
        <v>212.71284119727849</v>
      </c>
      <c r="AO38" s="340">
        <v>238.91816166157855</v>
      </c>
      <c r="AP38" s="340">
        <v>254.25078624505122</v>
      </c>
      <c r="AQ38" s="340">
        <v>261.22874343482823</v>
      </c>
      <c r="AR38" s="340">
        <v>277.40848838548044</v>
      </c>
      <c r="AS38" s="340">
        <v>301.45498962625896</v>
      </c>
      <c r="AT38" s="340">
        <v>371.69112573456874</v>
      </c>
      <c r="AU38" s="340">
        <v>518.375122512399</v>
      </c>
      <c r="AV38" s="340">
        <v>547.65025616051685</v>
      </c>
      <c r="AW38" s="340">
        <v>599.38952382356536</v>
      </c>
      <c r="AX38" s="340">
        <v>668.19973532569691</v>
      </c>
      <c r="AY38" s="340">
        <v>709.36948030254121</v>
      </c>
      <c r="AZ38" s="340">
        <v>801.06839642781028</v>
      </c>
      <c r="BA38" s="340">
        <v>862.44303435481982</v>
      </c>
      <c r="BB38" s="340">
        <v>840.04033176203689</v>
      </c>
      <c r="BC38" s="340">
        <v>861.99389255607184</v>
      </c>
      <c r="BD38" s="340">
        <v>851.15599999999995</v>
      </c>
      <c r="BE38" s="340">
        <v>874.17398603512197</v>
      </c>
      <c r="BF38" s="340">
        <v>794.99319101826757</v>
      </c>
      <c r="BG38" s="340">
        <v>766.14312936370834</v>
      </c>
      <c r="BH38" s="340">
        <v>794.12099999999998</v>
      </c>
      <c r="BI38" s="340">
        <v>771.95111937118725</v>
      </c>
      <c r="BJ38" s="340">
        <v>768.33523924275994</v>
      </c>
      <c r="BK38" s="340">
        <v>697.57744277639608</v>
      </c>
      <c r="BL38" s="340">
        <v>711.89560463857492</v>
      </c>
      <c r="BM38" s="340">
        <v>723.31083959144485</v>
      </c>
      <c r="BN38" s="340">
        <v>718.27939070806326</v>
      </c>
      <c r="BO38" s="340">
        <v>711.3639340066137</v>
      </c>
      <c r="BP38" s="340">
        <v>727.39818972298963</v>
      </c>
      <c r="BQ38" s="340">
        <v>715.05321305721429</v>
      </c>
      <c r="BR38" s="340">
        <v>596.85802620084485</v>
      </c>
      <c r="BS38" s="340">
        <v>341.39509716401932</v>
      </c>
      <c r="BT38" s="374">
        <v>113.60467329414494</v>
      </c>
      <c r="BU38" s="340">
        <v>13.906057771860983</v>
      </c>
      <c r="BV38" s="340">
        <v>0.74131370953084019</v>
      </c>
      <c r="BW38" s="340">
        <v>0.1206076547942713</v>
      </c>
      <c r="BX38" s="340">
        <v>5.6857800694815427E-2</v>
      </c>
      <c r="BY38" s="340">
        <v>0</v>
      </c>
      <c r="BZ38" s="340">
        <v>0</v>
      </c>
      <c r="CA38" s="340">
        <v>0</v>
      </c>
      <c r="CB38" s="340">
        <v>0</v>
      </c>
      <c r="CC38" s="341">
        <v>0</v>
      </c>
    </row>
    <row r="39" spans="2:81" x14ac:dyDescent="0.4">
      <c r="B39" s="339" t="s">
        <v>403</v>
      </c>
      <c r="C39" s="339"/>
      <c r="D39" s="340">
        <v>0</v>
      </c>
      <c r="E39" s="340">
        <v>0</v>
      </c>
      <c r="F39" s="340">
        <v>0</v>
      </c>
      <c r="G39" s="340">
        <v>0</v>
      </c>
      <c r="H39" s="340">
        <v>0</v>
      </c>
      <c r="I39" s="340">
        <v>0</v>
      </c>
      <c r="J39" s="340">
        <v>0</v>
      </c>
      <c r="K39" s="340">
        <v>0</v>
      </c>
      <c r="L39" s="340">
        <v>0</v>
      </c>
      <c r="M39" s="340">
        <v>0</v>
      </c>
      <c r="N39" s="340">
        <v>0</v>
      </c>
      <c r="O39" s="340">
        <v>0</v>
      </c>
      <c r="P39" s="340">
        <v>0</v>
      </c>
      <c r="Q39" s="340">
        <v>0</v>
      </c>
      <c r="R39" s="340">
        <v>0</v>
      </c>
      <c r="S39" s="340">
        <v>0</v>
      </c>
      <c r="T39" s="340">
        <v>0</v>
      </c>
      <c r="U39" s="340">
        <v>0</v>
      </c>
      <c r="V39" s="340">
        <v>0</v>
      </c>
      <c r="W39" s="340">
        <v>0</v>
      </c>
      <c r="X39" s="340">
        <v>0</v>
      </c>
      <c r="Y39" s="340">
        <v>0</v>
      </c>
      <c r="Z39" s="340">
        <v>0</v>
      </c>
      <c r="AA39" s="340">
        <v>0</v>
      </c>
      <c r="AB39" s="340">
        <v>0</v>
      </c>
      <c r="AC39" s="340">
        <v>0</v>
      </c>
      <c r="AD39" s="340">
        <v>0</v>
      </c>
      <c r="AE39" s="340">
        <v>0</v>
      </c>
      <c r="AF39" s="340">
        <v>0</v>
      </c>
      <c r="AG39" s="340">
        <v>0</v>
      </c>
      <c r="AH39" s="340">
        <v>3.9363849225441023</v>
      </c>
      <c r="AI39" s="340">
        <v>5.5202602999575197</v>
      </c>
      <c r="AJ39" s="340">
        <v>8.4191651597486601</v>
      </c>
      <c r="AK39" s="340">
        <v>11.40887014884054</v>
      </c>
      <c r="AL39" s="340">
        <v>14.260799152797492</v>
      </c>
      <c r="AM39" s="340">
        <v>17.496863859223165</v>
      </c>
      <c r="AN39" s="340">
        <v>23.287158802721503</v>
      </c>
      <c r="AO39" s="340">
        <v>27.081838338421456</v>
      </c>
      <c r="AP39" s="340">
        <v>30.749213754948787</v>
      </c>
      <c r="AQ39" s="340">
        <v>33.941256565171791</v>
      </c>
      <c r="AR39" s="340">
        <v>38.815511614519529</v>
      </c>
      <c r="AS39" s="340">
        <v>44.539010373741071</v>
      </c>
      <c r="AT39" s="340">
        <v>57.046874265431249</v>
      </c>
      <c r="AU39" s="340">
        <v>77.833877487600887</v>
      </c>
      <c r="AV39" s="340">
        <v>92.464743839483148</v>
      </c>
      <c r="AW39" s="340">
        <v>103.84947617643465</v>
      </c>
      <c r="AX39" s="340">
        <v>107.35026467430309</v>
      </c>
      <c r="AY39" s="340">
        <v>111.04251969745886</v>
      </c>
      <c r="AZ39" s="340">
        <v>104.71260357218971</v>
      </c>
      <c r="BA39" s="340">
        <v>136.38296564518024</v>
      </c>
      <c r="BB39" s="340">
        <v>144.18166823796307</v>
      </c>
      <c r="BC39" s="340">
        <v>144.24510744392822</v>
      </c>
      <c r="BD39" s="340">
        <v>163.05199999999999</v>
      </c>
      <c r="BE39" s="340">
        <v>165.48699999999999</v>
      </c>
      <c r="BF39" s="340">
        <v>162.65124892159454</v>
      </c>
      <c r="BG39" s="340">
        <v>169.90298870138361</v>
      </c>
      <c r="BH39" s="340">
        <v>124.283</v>
      </c>
      <c r="BI39" s="340">
        <v>128.26055663881266</v>
      </c>
      <c r="BJ39" s="340">
        <v>135.16607401724025</v>
      </c>
      <c r="BK39" s="340">
        <v>200.75442016647554</v>
      </c>
      <c r="BL39" s="340">
        <v>175.53506304142508</v>
      </c>
      <c r="BM39" s="340">
        <v>183.23841614855513</v>
      </c>
      <c r="BN39" s="340">
        <v>169.98493378695881</v>
      </c>
      <c r="BO39" s="340">
        <v>169.32235473338639</v>
      </c>
      <c r="BP39" s="340">
        <v>159.46672221701033</v>
      </c>
      <c r="BQ39" s="340">
        <v>144.67452092278563</v>
      </c>
      <c r="BR39" s="340">
        <v>138.30903393915511</v>
      </c>
      <c r="BS39" s="340">
        <v>128.19760849598063</v>
      </c>
      <c r="BT39" s="340">
        <v>120.68470479585505</v>
      </c>
      <c r="BU39" s="340">
        <v>105.67991887813901</v>
      </c>
      <c r="BV39" s="340">
        <v>96.417887030469132</v>
      </c>
      <c r="BW39" s="340">
        <v>88.891553255205736</v>
      </c>
      <c r="BX39" s="340">
        <v>73.089297892544721</v>
      </c>
      <c r="BY39" s="340">
        <v>68.721395613464807</v>
      </c>
      <c r="BZ39" s="340">
        <v>65.711652379195129</v>
      </c>
      <c r="CA39" s="340">
        <v>62.852723810246417</v>
      </c>
      <c r="CB39" s="340">
        <v>59.621727575605256</v>
      </c>
      <c r="CC39" s="341">
        <v>56.456440300247706</v>
      </c>
    </row>
    <row r="40" spans="2:81" ht="26.25" customHeight="1" x14ac:dyDescent="0.4">
      <c r="B40" s="287" t="s">
        <v>630</v>
      </c>
      <c r="C40" s="342"/>
      <c r="D40" s="337">
        <f t="shared" ref="D40:AI40" si="25">SUM(D42:D43)</f>
        <v>0</v>
      </c>
      <c r="E40" s="337">
        <f t="shared" si="25"/>
        <v>0</v>
      </c>
      <c r="F40" s="337">
        <f t="shared" si="25"/>
        <v>0</v>
      </c>
      <c r="G40" s="337">
        <f t="shared" si="25"/>
        <v>0</v>
      </c>
      <c r="H40" s="337">
        <f t="shared" si="25"/>
        <v>0</v>
      </c>
      <c r="I40" s="337">
        <f t="shared" si="25"/>
        <v>0</v>
      </c>
      <c r="J40" s="337">
        <f t="shared" si="25"/>
        <v>0</v>
      </c>
      <c r="K40" s="337">
        <f t="shared" si="25"/>
        <v>0</v>
      </c>
      <c r="L40" s="337">
        <f t="shared" si="25"/>
        <v>0</v>
      </c>
      <c r="M40" s="337">
        <f t="shared" si="25"/>
        <v>0</v>
      </c>
      <c r="N40" s="337">
        <f t="shared" si="25"/>
        <v>0</v>
      </c>
      <c r="O40" s="337">
        <f t="shared" si="25"/>
        <v>0</v>
      </c>
      <c r="P40" s="337">
        <f t="shared" si="25"/>
        <v>0</v>
      </c>
      <c r="Q40" s="337">
        <f t="shared" si="25"/>
        <v>0</v>
      </c>
      <c r="R40" s="337">
        <f t="shared" si="25"/>
        <v>0</v>
      </c>
      <c r="S40" s="337">
        <f t="shared" si="25"/>
        <v>0</v>
      </c>
      <c r="T40" s="337">
        <f t="shared" si="25"/>
        <v>0</v>
      </c>
      <c r="U40" s="337">
        <f t="shared" si="25"/>
        <v>0</v>
      </c>
      <c r="V40" s="337">
        <f t="shared" si="25"/>
        <v>0</v>
      </c>
      <c r="W40" s="337">
        <f t="shared" si="25"/>
        <v>0</v>
      </c>
      <c r="X40" s="337">
        <f t="shared" si="25"/>
        <v>0</v>
      </c>
      <c r="Y40" s="337">
        <f t="shared" si="25"/>
        <v>0</v>
      </c>
      <c r="Z40" s="337">
        <f t="shared" si="25"/>
        <v>0</v>
      </c>
      <c r="AA40" s="337">
        <f t="shared" si="25"/>
        <v>0</v>
      </c>
      <c r="AB40" s="337">
        <f t="shared" si="25"/>
        <v>0</v>
      </c>
      <c r="AC40" s="337">
        <f t="shared" si="25"/>
        <v>0</v>
      </c>
      <c r="AD40" s="337">
        <f t="shared" si="25"/>
        <v>0</v>
      </c>
      <c r="AE40" s="337">
        <f t="shared" si="25"/>
        <v>0</v>
      </c>
      <c r="AF40" s="337">
        <f t="shared" si="25"/>
        <v>0</v>
      </c>
      <c r="AG40" s="337">
        <f t="shared" si="25"/>
        <v>0</v>
      </c>
      <c r="AH40" s="337">
        <f t="shared" si="25"/>
        <v>130</v>
      </c>
      <c r="AI40" s="337">
        <f t="shared" si="25"/>
        <v>146</v>
      </c>
      <c r="AJ40" s="337">
        <f t="shared" ref="AJ40:BG40" si="26">SUM(AJ42:AJ43)</f>
        <v>172</v>
      </c>
      <c r="AK40" s="337">
        <f t="shared" si="26"/>
        <v>198</v>
      </c>
      <c r="AL40" s="337">
        <f t="shared" si="26"/>
        <v>259</v>
      </c>
      <c r="AM40" s="337">
        <f t="shared" si="26"/>
        <v>305</v>
      </c>
      <c r="AN40" s="337">
        <f t="shared" si="26"/>
        <v>353</v>
      </c>
      <c r="AO40" s="337">
        <f t="shared" si="26"/>
        <v>432</v>
      </c>
      <c r="AP40" s="337">
        <f t="shared" si="26"/>
        <v>539</v>
      </c>
      <c r="AQ40" s="337">
        <f t="shared" si="26"/>
        <v>587</v>
      </c>
      <c r="AR40" s="337">
        <f t="shared" si="26"/>
        <v>772</v>
      </c>
      <c r="AS40" s="337">
        <f t="shared" si="26"/>
        <v>902</v>
      </c>
      <c r="AT40" s="337">
        <f t="shared" si="26"/>
        <v>1081.992</v>
      </c>
      <c r="AU40" s="337">
        <f t="shared" si="26"/>
        <v>1399</v>
      </c>
      <c r="AV40" s="337">
        <f t="shared" si="26"/>
        <v>1899</v>
      </c>
      <c r="AW40" s="337">
        <f t="shared" si="26"/>
        <v>2358</v>
      </c>
      <c r="AX40" s="337">
        <f t="shared" si="26"/>
        <v>2758</v>
      </c>
      <c r="AY40" s="337">
        <f t="shared" si="26"/>
        <v>3222</v>
      </c>
      <c r="AZ40" s="337">
        <f t="shared" si="26"/>
        <v>3507</v>
      </c>
      <c r="BA40" s="337">
        <f t="shared" si="26"/>
        <v>3679</v>
      </c>
      <c r="BB40" s="337">
        <f t="shared" si="26"/>
        <v>3848</v>
      </c>
      <c r="BC40" s="337">
        <f t="shared" si="26"/>
        <v>4051</v>
      </c>
      <c r="BD40" s="337">
        <f t="shared" si="26"/>
        <v>4400</v>
      </c>
      <c r="BE40" s="337">
        <f t="shared" si="26"/>
        <v>4769</v>
      </c>
      <c r="BF40" s="337">
        <f t="shared" si="26"/>
        <v>4773</v>
      </c>
      <c r="BG40" s="337">
        <f t="shared" si="26"/>
        <v>5005</v>
      </c>
      <c r="BH40" s="375">
        <f t="shared" ref="BH40:CC40" si="27">+BH44</f>
        <v>4716.6390675993789</v>
      </c>
      <c r="BI40" s="337">
        <f t="shared" si="27"/>
        <v>4532.1900443650775</v>
      </c>
      <c r="BJ40" s="337">
        <f t="shared" si="27"/>
        <v>4574.2510630700235</v>
      </c>
      <c r="BK40" s="337">
        <f t="shared" si="27"/>
        <v>5056.8584049752199</v>
      </c>
      <c r="BL40" s="337">
        <f t="shared" si="27"/>
        <v>5098.7516794821649</v>
      </c>
      <c r="BM40" s="337">
        <f t="shared" si="27"/>
        <v>4984.9200626353177</v>
      </c>
      <c r="BN40" s="337">
        <f t="shared" si="27"/>
        <v>4635.0118573493246</v>
      </c>
      <c r="BO40" s="337">
        <f t="shared" si="27"/>
        <v>4042.2862376047092</v>
      </c>
      <c r="BP40" s="337">
        <f t="shared" si="27"/>
        <v>2489.4119175746559</v>
      </c>
      <c r="BQ40" s="337">
        <f t="shared" si="27"/>
        <v>991.64976374931302</v>
      </c>
      <c r="BR40" s="337">
        <f t="shared" si="27"/>
        <v>459.84335153560301</v>
      </c>
      <c r="BS40" s="337">
        <f t="shared" si="27"/>
        <v>233.19424866448765</v>
      </c>
      <c r="BT40" s="337">
        <f t="shared" si="27"/>
        <v>99.729245369872473</v>
      </c>
      <c r="BU40" s="337">
        <f t="shared" si="27"/>
        <v>28.960770188816397</v>
      </c>
      <c r="BV40" s="337">
        <f t="shared" si="27"/>
        <v>3.1480217970206676</v>
      </c>
      <c r="BW40" s="337">
        <f t="shared" si="27"/>
        <v>8.4495000000000002E-4</v>
      </c>
      <c r="BX40" s="337">
        <f t="shared" si="27"/>
        <v>-8.7648777655854077E-2</v>
      </c>
      <c r="BY40" s="337">
        <f t="shared" si="27"/>
        <v>8.4495000000000002E-4</v>
      </c>
      <c r="BZ40" s="337">
        <f t="shared" si="27"/>
        <v>8.4495000000000002E-4</v>
      </c>
      <c r="CA40" s="337">
        <f t="shared" si="27"/>
        <v>8.4495000000000002E-4</v>
      </c>
      <c r="CB40" s="337">
        <f t="shared" si="27"/>
        <v>8.4495000000000002E-4</v>
      </c>
      <c r="CC40" s="338">
        <f t="shared" si="27"/>
        <v>8.4495000000000002E-4</v>
      </c>
    </row>
    <row r="41" spans="2:81" ht="24" customHeight="1" x14ac:dyDescent="0.4">
      <c r="B41" s="339" t="s">
        <v>631</v>
      </c>
      <c r="C41" s="342"/>
      <c r="D41" s="340">
        <f t="shared" ref="D41:AI41" si="28">+D42+D43</f>
        <v>0</v>
      </c>
      <c r="E41" s="340">
        <f t="shared" si="28"/>
        <v>0</v>
      </c>
      <c r="F41" s="340">
        <f t="shared" si="28"/>
        <v>0</v>
      </c>
      <c r="G41" s="340">
        <f t="shared" si="28"/>
        <v>0</v>
      </c>
      <c r="H41" s="340">
        <f t="shared" si="28"/>
        <v>0</v>
      </c>
      <c r="I41" s="340">
        <f t="shared" si="28"/>
        <v>0</v>
      </c>
      <c r="J41" s="340">
        <f t="shared" si="28"/>
        <v>0</v>
      </c>
      <c r="K41" s="340">
        <f t="shared" si="28"/>
        <v>0</v>
      </c>
      <c r="L41" s="340">
        <f t="shared" si="28"/>
        <v>0</v>
      </c>
      <c r="M41" s="340">
        <f t="shared" si="28"/>
        <v>0</v>
      </c>
      <c r="N41" s="340">
        <f t="shared" si="28"/>
        <v>0</v>
      </c>
      <c r="O41" s="340">
        <f t="shared" si="28"/>
        <v>0</v>
      </c>
      <c r="P41" s="340">
        <f t="shared" si="28"/>
        <v>0</v>
      </c>
      <c r="Q41" s="340">
        <f t="shared" si="28"/>
        <v>0</v>
      </c>
      <c r="R41" s="340">
        <f t="shared" si="28"/>
        <v>0</v>
      </c>
      <c r="S41" s="340">
        <f t="shared" si="28"/>
        <v>0</v>
      </c>
      <c r="T41" s="340">
        <f t="shared" si="28"/>
        <v>0</v>
      </c>
      <c r="U41" s="340">
        <f t="shared" si="28"/>
        <v>0</v>
      </c>
      <c r="V41" s="340">
        <f t="shared" si="28"/>
        <v>0</v>
      </c>
      <c r="W41" s="340">
        <f t="shared" si="28"/>
        <v>0</v>
      </c>
      <c r="X41" s="340">
        <f t="shared" si="28"/>
        <v>0</v>
      </c>
      <c r="Y41" s="340">
        <f t="shared" si="28"/>
        <v>0</v>
      </c>
      <c r="Z41" s="340">
        <f t="shared" si="28"/>
        <v>0</v>
      </c>
      <c r="AA41" s="340">
        <f t="shared" si="28"/>
        <v>0</v>
      </c>
      <c r="AB41" s="340">
        <f t="shared" si="28"/>
        <v>0</v>
      </c>
      <c r="AC41" s="340">
        <f t="shared" si="28"/>
        <v>0</v>
      </c>
      <c r="AD41" s="340">
        <f t="shared" si="28"/>
        <v>0</v>
      </c>
      <c r="AE41" s="340">
        <f t="shared" si="28"/>
        <v>0</v>
      </c>
      <c r="AF41" s="340">
        <f t="shared" si="28"/>
        <v>0</v>
      </c>
      <c r="AG41" s="340">
        <f t="shared" si="28"/>
        <v>0</v>
      </c>
      <c r="AH41" s="340">
        <f t="shared" si="28"/>
        <v>130</v>
      </c>
      <c r="AI41" s="340">
        <f t="shared" si="28"/>
        <v>146</v>
      </c>
      <c r="AJ41" s="340">
        <f t="shared" ref="AJ41:BO41" si="29">+AJ42+AJ43</f>
        <v>172</v>
      </c>
      <c r="AK41" s="340">
        <f t="shared" si="29"/>
        <v>198</v>
      </c>
      <c r="AL41" s="340">
        <f t="shared" si="29"/>
        <v>259</v>
      </c>
      <c r="AM41" s="340">
        <f t="shared" si="29"/>
        <v>305</v>
      </c>
      <c r="AN41" s="340">
        <f t="shared" si="29"/>
        <v>353</v>
      </c>
      <c r="AO41" s="340">
        <f t="shared" si="29"/>
        <v>432</v>
      </c>
      <c r="AP41" s="340">
        <f t="shared" si="29"/>
        <v>539</v>
      </c>
      <c r="AQ41" s="340">
        <f t="shared" si="29"/>
        <v>587</v>
      </c>
      <c r="AR41" s="340">
        <f t="shared" si="29"/>
        <v>772</v>
      </c>
      <c r="AS41" s="340">
        <f t="shared" si="29"/>
        <v>902</v>
      </c>
      <c r="AT41" s="340">
        <f t="shared" si="29"/>
        <v>1081.992</v>
      </c>
      <c r="AU41" s="340">
        <f t="shared" si="29"/>
        <v>1399</v>
      </c>
      <c r="AV41" s="340">
        <f t="shared" si="29"/>
        <v>1899</v>
      </c>
      <c r="AW41" s="340">
        <f t="shared" si="29"/>
        <v>2358</v>
      </c>
      <c r="AX41" s="340">
        <f t="shared" si="29"/>
        <v>2758</v>
      </c>
      <c r="AY41" s="340">
        <f t="shared" si="29"/>
        <v>3222</v>
      </c>
      <c r="AZ41" s="340">
        <f t="shared" si="29"/>
        <v>3507</v>
      </c>
      <c r="BA41" s="340">
        <f t="shared" si="29"/>
        <v>3679</v>
      </c>
      <c r="BB41" s="340">
        <f t="shared" si="29"/>
        <v>3848</v>
      </c>
      <c r="BC41" s="340">
        <f t="shared" si="29"/>
        <v>4051</v>
      </c>
      <c r="BD41" s="340">
        <f t="shared" si="29"/>
        <v>4400</v>
      </c>
      <c r="BE41" s="340">
        <f t="shared" si="29"/>
        <v>4769</v>
      </c>
      <c r="BF41" s="340">
        <f t="shared" si="29"/>
        <v>4773</v>
      </c>
      <c r="BG41" s="340">
        <f t="shared" si="29"/>
        <v>5005</v>
      </c>
      <c r="BH41" s="340">
        <f t="shared" si="29"/>
        <v>5066</v>
      </c>
      <c r="BI41" s="340">
        <f t="shared" si="29"/>
        <v>5028</v>
      </c>
      <c r="BJ41" s="340">
        <f t="shared" si="29"/>
        <v>5094</v>
      </c>
      <c r="BK41" s="340">
        <f t="shared" si="29"/>
        <v>5397</v>
      </c>
      <c r="BL41" s="340">
        <f t="shared" si="29"/>
        <v>5322</v>
      </c>
      <c r="BM41" s="340">
        <f t="shared" si="29"/>
        <v>5211</v>
      </c>
      <c r="BN41" s="340">
        <f t="shared" si="29"/>
        <v>0</v>
      </c>
      <c r="BO41" s="340">
        <f t="shared" si="29"/>
        <v>0</v>
      </c>
      <c r="BP41" s="340">
        <f t="shared" ref="BP41:CC41" si="30">+BP42+BP43</f>
        <v>0</v>
      </c>
      <c r="BQ41" s="340">
        <f t="shared" si="30"/>
        <v>0</v>
      </c>
      <c r="BR41" s="340">
        <f t="shared" si="30"/>
        <v>0</v>
      </c>
      <c r="BS41" s="340">
        <f t="shared" si="30"/>
        <v>0</v>
      </c>
      <c r="BT41" s="340">
        <f t="shared" si="30"/>
        <v>0</v>
      </c>
      <c r="BU41" s="340">
        <f t="shared" si="30"/>
        <v>0</v>
      </c>
      <c r="BV41" s="340">
        <f t="shared" si="30"/>
        <v>0</v>
      </c>
      <c r="BW41" s="340">
        <f t="shared" si="30"/>
        <v>0</v>
      </c>
      <c r="BX41" s="340">
        <f t="shared" si="30"/>
        <v>0</v>
      </c>
      <c r="BY41" s="340">
        <f t="shared" si="30"/>
        <v>0</v>
      </c>
      <c r="BZ41" s="340">
        <f t="shared" si="30"/>
        <v>0</v>
      </c>
      <c r="CA41" s="340">
        <f t="shared" si="30"/>
        <v>0</v>
      </c>
      <c r="CB41" s="340">
        <f t="shared" si="30"/>
        <v>0</v>
      </c>
      <c r="CC41" s="341">
        <f t="shared" si="30"/>
        <v>0</v>
      </c>
    </row>
    <row r="42" spans="2:81" x14ac:dyDescent="0.4">
      <c r="B42" s="231" t="s">
        <v>632</v>
      </c>
      <c r="C42" s="339"/>
      <c r="D42" s="340">
        <f>Income_Support!D25</f>
        <v>0</v>
      </c>
      <c r="E42" s="340">
        <f>Income_Support!E25</f>
        <v>0</v>
      </c>
      <c r="F42" s="340">
        <f>Income_Support!F25</f>
        <v>0</v>
      </c>
      <c r="G42" s="340">
        <f>Income_Support!G25</f>
        <v>0</v>
      </c>
      <c r="H42" s="340">
        <f>Income_Support!H25</f>
        <v>0</v>
      </c>
      <c r="I42" s="340">
        <f>Income_Support!I25</f>
        <v>0</v>
      </c>
      <c r="J42" s="340">
        <f>Income_Support!J25</f>
        <v>0</v>
      </c>
      <c r="K42" s="340">
        <f>Income_Support!K25</f>
        <v>0</v>
      </c>
      <c r="L42" s="340">
        <f>Income_Support!L25</f>
        <v>0</v>
      </c>
      <c r="M42" s="340">
        <f>Income_Support!M25</f>
        <v>0</v>
      </c>
      <c r="N42" s="340">
        <f>Income_Support!N25</f>
        <v>0</v>
      </c>
      <c r="O42" s="340">
        <f>Income_Support!O25</f>
        <v>0</v>
      </c>
      <c r="P42" s="340">
        <f>Income_Support!P25</f>
        <v>0</v>
      </c>
      <c r="Q42" s="340">
        <f>Income_Support!Q25</f>
        <v>0</v>
      </c>
      <c r="R42" s="340">
        <f>Income_Support!R25</f>
        <v>0</v>
      </c>
      <c r="S42" s="340">
        <f>Income_Support!S25</f>
        <v>0</v>
      </c>
      <c r="T42" s="340">
        <f>Income_Support!T25</f>
        <v>0</v>
      </c>
      <c r="U42" s="340">
        <f>Income_Support!U25</f>
        <v>0</v>
      </c>
      <c r="V42" s="340">
        <f>Income_Support!V25</f>
        <v>0</v>
      </c>
      <c r="W42" s="340">
        <f>Income_Support!W25</f>
        <v>0</v>
      </c>
      <c r="X42" s="340">
        <f>Income_Support!X25</f>
        <v>0</v>
      </c>
      <c r="Y42" s="340">
        <f>Income_Support!Y25</f>
        <v>0</v>
      </c>
      <c r="Z42" s="340">
        <f>Income_Support!Z25</f>
        <v>0</v>
      </c>
      <c r="AA42" s="340">
        <f>Income_Support!AA25</f>
        <v>0</v>
      </c>
      <c r="AB42" s="340">
        <f>Income_Support!AB25</f>
        <v>0</v>
      </c>
      <c r="AC42" s="340">
        <f>Income_Support!AC25</f>
        <v>0</v>
      </c>
      <c r="AD42" s="340">
        <f>Income_Support!AD25</f>
        <v>0</v>
      </c>
      <c r="AE42" s="340">
        <f>Income_Support!AE25</f>
        <v>0</v>
      </c>
      <c r="AF42" s="340">
        <f>Income_Support!AF25</f>
        <v>0</v>
      </c>
      <c r="AG42" s="340">
        <f>Income_Support!AG25</f>
        <v>0</v>
      </c>
      <c r="AH42" s="340">
        <f>Income_Support!AH25</f>
        <v>99</v>
      </c>
      <c r="AI42" s="340">
        <f>Income_Support!AI25</f>
        <v>112</v>
      </c>
      <c r="AJ42" s="340">
        <f>Income_Support!AJ25</f>
        <v>131</v>
      </c>
      <c r="AK42" s="340">
        <f>Income_Support!AK25</f>
        <v>151</v>
      </c>
      <c r="AL42" s="340">
        <f>Income_Support!AL25</f>
        <v>198</v>
      </c>
      <c r="AM42" s="340">
        <f>Income_Support!AM25</f>
        <v>233</v>
      </c>
      <c r="AN42" s="340">
        <f>Income_Support!AN25</f>
        <v>270</v>
      </c>
      <c r="AO42" s="340">
        <f>Income_Support!AO25</f>
        <v>331</v>
      </c>
      <c r="AP42" s="340">
        <f>Income_Support!AP25</f>
        <v>412</v>
      </c>
      <c r="AQ42" s="340">
        <f>Income_Support!AQ25</f>
        <v>449</v>
      </c>
      <c r="AR42" s="340">
        <f>Income_Support!AR25</f>
        <v>590</v>
      </c>
      <c r="AS42" s="340">
        <f>Income_Support!AS25</f>
        <v>704</v>
      </c>
      <c r="AT42" s="340">
        <f>Income_Support!AT25</f>
        <v>918.399</v>
      </c>
      <c r="AU42" s="340">
        <f>Income_Support!AU25</f>
        <v>1130</v>
      </c>
      <c r="AV42" s="340">
        <f>Income_Support!AV25</f>
        <v>1632</v>
      </c>
      <c r="AW42" s="340">
        <f>Income_Support!AW25</f>
        <v>2094</v>
      </c>
      <c r="AX42" s="340">
        <f>Income_Support!AX25</f>
        <v>2473</v>
      </c>
      <c r="AY42" s="340">
        <f>Income_Support!AY25</f>
        <v>2858</v>
      </c>
      <c r="AZ42" s="340">
        <f>Income_Support!AZ25</f>
        <v>3010</v>
      </c>
      <c r="BA42" s="340">
        <f>Income_Support!BA25</f>
        <v>3163</v>
      </c>
      <c r="BB42" s="340">
        <f>Income_Support!BB25</f>
        <v>3396</v>
      </c>
      <c r="BC42" s="340">
        <f>Income_Support!BC25</f>
        <v>3604</v>
      </c>
      <c r="BD42" s="340">
        <f>Income_Support!BD25</f>
        <v>3952</v>
      </c>
      <c r="BE42" s="340">
        <f>Income_Support!BE25</f>
        <v>4332</v>
      </c>
      <c r="BF42" s="340">
        <f>Income_Support!BF25</f>
        <v>4346</v>
      </c>
      <c r="BG42" s="340">
        <f>Income_Support!BG25</f>
        <v>4567</v>
      </c>
      <c r="BH42" s="340">
        <f>Income_Support!BH25</f>
        <v>4659</v>
      </c>
      <c r="BI42" s="340">
        <f>Income_Support!BI25</f>
        <v>4720</v>
      </c>
      <c r="BJ42" s="340">
        <f>Income_Support!BJ25</f>
        <v>4790</v>
      </c>
      <c r="BK42" s="340">
        <f>Income_Support!BK25</f>
        <v>5049</v>
      </c>
      <c r="BL42" s="340">
        <f>Income_Support!BL25</f>
        <v>5055</v>
      </c>
      <c r="BM42" s="340">
        <f>Income_Support!BM25</f>
        <v>5136</v>
      </c>
      <c r="BN42" s="340">
        <f>Income_Support!BN25</f>
        <v>0</v>
      </c>
      <c r="BO42" s="340">
        <f>Income_Support!BO25</f>
        <v>0</v>
      </c>
      <c r="BP42" s="340">
        <f>Income_Support!BP25</f>
        <v>0</v>
      </c>
      <c r="BQ42" s="340">
        <f>Income_Support!BQ25</f>
        <v>0</v>
      </c>
      <c r="BR42" s="340">
        <f>Income_Support!BR25</f>
        <v>0</v>
      </c>
      <c r="BS42" s="340">
        <f>Income_Support!BS25</f>
        <v>0</v>
      </c>
      <c r="BT42" s="340">
        <f>Income_Support!BT25</f>
        <v>0</v>
      </c>
      <c r="BU42" s="340">
        <f>Income_Support!BU25</f>
        <v>0</v>
      </c>
      <c r="BV42" s="340">
        <f>Income_Support!BV25</f>
        <v>0</v>
      </c>
      <c r="BW42" s="340">
        <f>Income_Support!BW25</f>
        <v>0</v>
      </c>
      <c r="BX42" s="340">
        <f>Income_Support!BX25</f>
        <v>0</v>
      </c>
      <c r="BY42" s="340">
        <f>Income_Support!BY25</f>
        <v>0</v>
      </c>
      <c r="BZ42" s="340">
        <f>Income_Support!BZ25</f>
        <v>0</v>
      </c>
      <c r="CA42" s="340">
        <f>Income_Support!CA25</f>
        <v>0</v>
      </c>
      <c r="CB42" s="340">
        <f>Income_Support!CB25</f>
        <v>0</v>
      </c>
      <c r="CC42" s="341">
        <f>Income_Support!CC25</f>
        <v>0</v>
      </c>
    </row>
    <row r="43" spans="2:81" x14ac:dyDescent="0.4">
      <c r="B43" s="231" t="s">
        <v>633</v>
      </c>
      <c r="C43" s="339"/>
      <c r="D43" s="340">
        <f>Income_Support!D27</f>
        <v>0</v>
      </c>
      <c r="E43" s="340">
        <f>Income_Support!E27</f>
        <v>0</v>
      </c>
      <c r="F43" s="340">
        <f>Income_Support!F27</f>
        <v>0</v>
      </c>
      <c r="G43" s="340">
        <f>Income_Support!G27</f>
        <v>0</v>
      </c>
      <c r="H43" s="340">
        <f>Income_Support!H27</f>
        <v>0</v>
      </c>
      <c r="I43" s="340">
        <f>Income_Support!I27</f>
        <v>0</v>
      </c>
      <c r="J43" s="340">
        <f>Income_Support!J27</f>
        <v>0</v>
      </c>
      <c r="K43" s="340">
        <f>Income_Support!K27</f>
        <v>0</v>
      </c>
      <c r="L43" s="340">
        <f>Income_Support!L27</f>
        <v>0</v>
      </c>
      <c r="M43" s="340">
        <f>Income_Support!M27</f>
        <v>0</v>
      </c>
      <c r="N43" s="340">
        <f>Income_Support!N27</f>
        <v>0</v>
      </c>
      <c r="O43" s="340">
        <f>Income_Support!O27</f>
        <v>0</v>
      </c>
      <c r="P43" s="340">
        <f>Income_Support!P27</f>
        <v>0</v>
      </c>
      <c r="Q43" s="340">
        <f>Income_Support!Q27</f>
        <v>0</v>
      </c>
      <c r="R43" s="340">
        <f>Income_Support!R27</f>
        <v>0</v>
      </c>
      <c r="S43" s="340">
        <f>Income_Support!S27</f>
        <v>0</v>
      </c>
      <c r="T43" s="340">
        <f>Income_Support!T27</f>
        <v>0</v>
      </c>
      <c r="U43" s="340">
        <f>Income_Support!U27</f>
        <v>0</v>
      </c>
      <c r="V43" s="340">
        <f>Income_Support!V27</f>
        <v>0</v>
      </c>
      <c r="W43" s="340">
        <f>Income_Support!W27</f>
        <v>0</v>
      </c>
      <c r="X43" s="340">
        <f>Income_Support!X27</f>
        <v>0</v>
      </c>
      <c r="Y43" s="340">
        <f>Income_Support!Y27</f>
        <v>0</v>
      </c>
      <c r="Z43" s="340">
        <f>Income_Support!Z27</f>
        <v>0</v>
      </c>
      <c r="AA43" s="340">
        <f>Income_Support!AA27</f>
        <v>0</v>
      </c>
      <c r="AB43" s="340">
        <f>Income_Support!AB27</f>
        <v>0</v>
      </c>
      <c r="AC43" s="340">
        <f>Income_Support!AC27</f>
        <v>0</v>
      </c>
      <c r="AD43" s="340">
        <f>Income_Support!AD27</f>
        <v>0</v>
      </c>
      <c r="AE43" s="340">
        <f>Income_Support!AE27</f>
        <v>0</v>
      </c>
      <c r="AF43" s="340">
        <f>Income_Support!AF27</f>
        <v>0</v>
      </c>
      <c r="AG43" s="340">
        <f>Income_Support!AG27</f>
        <v>0</v>
      </c>
      <c r="AH43" s="340">
        <f>Income_Support!AH27</f>
        <v>31</v>
      </c>
      <c r="AI43" s="340">
        <f>Income_Support!AI27</f>
        <v>34</v>
      </c>
      <c r="AJ43" s="340">
        <f>Income_Support!AJ27</f>
        <v>41</v>
      </c>
      <c r="AK43" s="340">
        <f>Income_Support!AK27</f>
        <v>47</v>
      </c>
      <c r="AL43" s="340">
        <f>Income_Support!AL27</f>
        <v>61</v>
      </c>
      <c r="AM43" s="340">
        <f>Income_Support!AM27</f>
        <v>72</v>
      </c>
      <c r="AN43" s="340">
        <f>Income_Support!AN27</f>
        <v>83</v>
      </c>
      <c r="AO43" s="340">
        <f>Income_Support!AO27</f>
        <v>101</v>
      </c>
      <c r="AP43" s="340">
        <f>Income_Support!AP27</f>
        <v>127</v>
      </c>
      <c r="AQ43" s="340">
        <f>Income_Support!AQ27</f>
        <v>138</v>
      </c>
      <c r="AR43" s="340">
        <f>Income_Support!AR27</f>
        <v>182</v>
      </c>
      <c r="AS43" s="340">
        <f>Income_Support!AS27</f>
        <v>198</v>
      </c>
      <c r="AT43" s="340">
        <f>Income_Support!AT27</f>
        <v>163.59299999999999</v>
      </c>
      <c r="AU43" s="340">
        <f>Income_Support!AU27</f>
        <v>269</v>
      </c>
      <c r="AV43" s="340">
        <f>Income_Support!AV27</f>
        <v>267</v>
      </c>
      <c r="AW43" s="340">
        <f>Income_Support!AW27</f>
        <v>264</v>
      </c>
      <c r="AX43" s="340">
        <f>Income_Support!AX27</f>
        <v>285</v>
      </c>
      <c r="AY43" s="340">
        <f>Income_Support!AY27</f>
        <v>364</v>
      </c>
      <c r="AZ43" s="340">
        <f>Income_Support!AZ27</f>
        <v>497</v>
      </c>
      <c r="BA43" s="340">
        <f>Income_Support!BA27</f>
        <v>516</v>
      </c>
      <c r="BB43" s="340">
        <f>Income_Support!BB27</f>
        <v>452</v>
      </c>
      <c r="BC43" s="340">
        <f>Income_Support!BC27</f>
        <v>447</v>
      </c>
      <c r="BD43" s="340">
        <f>Income_Support!BD27</f>
        <v>448</v>
      </c>
      <c r="BE43" s="340">
        <f>Income_Support!BE27</f>
        <v>437</v>
      </c>
      <c r="BF43" s="340">
        <f>Income_Support!BF27</f>
        <v>427</v>
      </c>
      <c r="BG43" s="340">
        <f>Income_Support!BG27</f>
        <v>438</v>
      </c>
      <c r="BH43" s="340">
        <f>Income_Support!BH27</f>
        <v>407</v>
      </c>
      <c r="BI43" s="340">
        <f>Income_Support!BI27</f>
        <v>308</v>
      </c>
      <c r="BJ43" s="340">
        <f>Income_Support!BJ27</f>
        <v>304</v>
      </c>
      <c r="BK43" s="340">
        <f>Income_Support!BK27</f>
        <v>348</v>
      </c>
      <c r="BL43" s="340">
        <f>Income_Support!BL27</f>
        <v>267</v>
      </c>
      <c r="BM43" s="340">
        <f>Income_Support!BM27</f>
        <v>75</v>
      </c>
      <c r="BN43" s="340">
        <f>Income_Support!BN27</f>
        <v>0</v>
      </c>
      <c r="BO43" s="340">
        <f>Income_Support!BO27</f>
        <v>0</v>
      </c>
      <c r="BP43" s="340">
        <f>Income_Support!BP27</f>
        <v>0</v>
      </c>
      <c r="BQ43" s="340">
        <f>Income_Support!BQ27</f>
        <v>0</v>
      </c>
      <c r="BR43" s="340">
        <f>Income_Support!BR27</f>
        <v>0</v>
      </c>
      <c r="BS43" s="340">
        <f>Income_Support!BS27</f>
        <v>0</v>
      </c>
      <c r="BT43" s="340">
        <f>Income_Support!BT27</f>
        <v>0</v>
      </c>
      <c r="BU43" s="340">
        <f>Income_Support!BU27</f>
        <v>0</v>
      </c>
      <c r="BV43" s="340">
        <f>Income_Support!BV27</f>
        <v>0</v>
      </c>
      <c r="BW43" s="340">
        <f>Income_Support!BW27</f>
        <v>0</v>
      </c>
      <c r="BX43" s="340">
        <f>Income_Support!BX27</f>
        <v>0</v>
      </c>
      <c r="BY43" s="340">
        <f>Income_Support!BY27</f>
        <v>0</v>
      </c>
      <c r="BZ43" s="340">
        <f>Income_Support!BZ27</f>
        <v>0</v>
      </c>
      <c r="CA43" s="340">
        <f>Income_Support!CA27</f>
        <v>0</v>
      </c>
      <c r="CB43" s="340">
        <f>Income_Support!CB27</f>
        <v>0</v>
      </c>
      <c r="CC43" s="341">
        <f>Income_Support!CC27</f>
        <v>0</v>
      </c>
    </row>
    <row r="44" spans="2:81" ht="27" customHeight="1" x14ac:dyDescent="0.4">
      <c r="B44" s="339" t="s">
        <v>634</v>
      </c>
      <c r="C44" s="339"/>
      <c r="D44" s="340">
        <f>Income_Support!D6</f>
        <v>0</v>
      </c>
      <c r="E44" s="340">
        <f>Income_Support!E6</f>
        <v>0</v>
      </c>
      <c r="F44" s="340">
        <f>Income_Support!F6</f>
        <v>0</v>
      </c>
      <c r="G44" s="340">
        <f>Income_Support!G6</f>
        <v>0</v>
      </c>
      <c r="H44" s="340">
        <f>Income_Support!H6</f>
        <v>0</v>
      </c>
      <c r="I44" s="340">
        <f>Income_Support!I6</f>
        <v>0</v>
      </c>
      <c r="J44" s="340">
        <f>Income_Support!J6</f>
        <v>0</v>
      </c>
      <c r="K44" s="340">
        <f>Income_Support!K6</f>
        <v>0</v>
      </c>
      <c r="L44" s="340">
        <f>Income_Support!L6</f>
        <v>0</v>
      </c>
      <c r="M44" s="340">
        <f>Income_Support!M6</f>
        <v>0</v>
      </c>
      <c r="N44" s="340">
        <f>Income_Support!N6</f>
        <v>0</v>
      </c>
      <c r="O44" s="340">
        <f>Income_Support!O6</f>
        <v>0</v>
      </c>
      <c r="P44" s="340">
        <f>Income_Support!P6</f>
        <v>0</v>
      </c>
      <c r="Q44" s="340">
        <f>Income_Support!Q6</f>
        <v>0</v>
      </c>
      <c r="R44" s="340">
        <f>Income_Support!R6</f>
        <v>0</v>
      </c>
      <c r="S44" s="340">
        <f>Income_Support!S6</f>
        <v>0</v>
      </c>
      <c r="T44" s="340">
        <f>Income_Support!T6</f>
        <v>0</v>
      </c>
      <c r="U44" s="340">
        <f>Income_Support!U6</f>
        <v>0</v>
      </c>
      <c r="V44" s="340">
        <f>Income_Support!V6</f>
        <v>0</v>
      </c>
      <c r="W44" s="340">
        <f>Income_Support!W6</f>
        <v>0</v>
      </c>
      <c r="X44" s="340">
        <f>Income_Support!X6</f>
        <v>0</v>
      </c>
      <c r="Y44" s="340">
        <f>Income_Support!Y6</f>
        <v>0</v>
      </c>
      <c r="Z44" s="340">
        <f>Income_Support!Z6</f>
        <v>0</v>
      </c>
      <c r="AA44" s="340">
        <f>Income_Support!AA6</f>
        <v>0</v>
      </c>
      <c r="AB44" s="340">
        <f>Income_Support!AB6</f>
        <v>0</v>
      </c>
      <c r="AC44" s="340">
        <f>Income_Support!AC6</f>
        <v>0</v>
      </c>
      <c r="AD44" s="340">
        <f>Income_Support!AD6</f>
        <v>0</v>
      </c>
      <c r="AE44" s="340">
        <f>Income_Support!AE6</f>
        <v>0</v>
      </c>
      <c r="AF44" s="340">
        <f>Income_Support!AF6</f>
        <v>0</v>
      </c>
      <c r="AG44" s="340">
        <f>Income_Support!AG6</f>
        <v>0</v>
      </c>
      <c r="AH44" s="340">
        <f>Income_Support!AH6</f>
        <v>0</v>
      </c>
      <c r="AI44" s="340">
        <f>Income_Support!AI6</f>
        <v>0</v>
      </c>
      <c r="AJ44" s="340">
        <f>Income_Support!AJ6</f>
        <v>0</v>
      </c>
      <c r="AK44" s="340">
        <f>Income_Support!AK6</f>
        <v>0</v>
      </c>
      <c r="AL44" s="340">
        <f>Income_Support!AL6</f>
        <v>0</v>
      </c>
      <c r="AM44" s="340">
        <f>Income_Support!AM6</f>
        <v>0</v>
      </c>
      <c r="AN44" s="340">
        <f>Income_Support!AN6</f>
        <v>0</v>
      </c>
      <c r="AO44" s="340">
        <f>Income_Support!AO6</f>
        <v>0</v>
      </c>
      <c r="AP44" s="340">
        <f>Income_Support!AP6</f>
        <v>0</v>
      </c>
      <c r="AQ44" s="340">
        <f>Income_Support!AQ6</f>
        <v>0</v>
      </c>
      <c r="AR44" s="340">
        <f>Income_Support!AR6</f>
        <v>0</v>
      </c>
      <c r="AS44" s="340">
        <f>Income_Support!AS6</f>
        <v>0</v>
      </c>
      <c r="AT44" s="340">
        <f>Income_Support!AT6</f>
        <v>0</v>
      </c>
      <c r="AU44" s="340">
        <f>Income_Support!AU6</f>
        <v>0</v>
      </c>
      <c r="AV44" s="340">
        <f>Income_Support!AV6</f>
        <v>0</v>
      </c>
      <c r="AW44" s="340">
        <f>Income_Support!AW6</f>
        <v>0</v>
      </c>
      <c r="AX44" s="340">
        <f>Income_Support!AX6</f>
        <v>0</v>
      </c>
      <c r="AY44" s="340">
        <f>Income_Support!AY6</f>
        <v>0</v>
      </c>
      <c r="AZ44" s="340">
        <f>Income_Support!AZ6</f>
        <v>0</v>
      </c>
      <c r="BA44" s="340">
        <f>Income_Support!BA6</f>
        <v>0</v>
      </c>
      <c r="BB44" s="340">
        <f>Income_Support!BB6</f>
        <v>0</v>
      </c>
      <c r="BC44" s="340">
        <f>Income_Support!BC6</f>
        <v>0</v>
      </c>
      <c r="BD44" s="340">
        <f>Income_Support!BD6</f>
        <v>4621.4050478363251</v>
      </c>
      <c r="BE44" s="340">
        <f>Income_Support!BE6</f>
        <v>5052.9140045040276</v>
      </c>
      <c r="BF44" s="340">
        <f>Income_Support!BF6</f>
        <v>5038.3999390028666</v>
      </c>
      <c r="BG44" s="340">
        <f>Income_Support!BG6</f>
        <v>5050.6973474168963</v>
      </c>
      <c r="BH44" s="340">
        <f>Income_Support!BH6</f>
        <v>4716.6390675993789</v>
      </c>
      <c r="BI44" s="340">
        <f>Income_Support!BI6</f>
        <v>4532.1900443650775</v>
      </c>
      <c r="BJ44" s="340">
        <f>Income_Support!BJ6</f>
        <v>4574.2510630700235</v>
      </c>
      <c r="BK44" s="340">
        <f>Income_Support!BK6</f>
        <v>5056.8584049752199</v>
      </c>
      <c r="BL44" s="340">
        <f>Income_Support!BL6</f>
        <v>5098.7516794821649</v>
      </c>
      <c r="BM44" s="340">
        <f>Income_Support!BM6</f>
        <v>4984.9200626353177</v>
      </c>
      <c r="BN44" s="340">
        <f>Income_Support!BN6</f>
        <v>4635.0118573493246</v>
      </c>
      <c r="BO44" s="340">
        <f>Income_Support!BO6</f>
        <v>4042.2862376047092</v>
      </c>
      <c r="BP44" s="340">
        <f>Income_Support!BP6</f>
        <v>2489.4119175746559</v>
      </c>
      <c r="BQ44" s="340">
        <f>Income_Support!BQ6</f>
        <v>991.64976374931302</v>
      </c>
      <c r="BR44" s="340">
        <f>Income_Support!BR6</f>
        <v>459.84335153560301</v>
      </c>
      <c r="BS44" s="340">
        <f>Income_Support!BS6</f>
        <v>233.19424866448765</v>
      </c>
      <c r="BT44" s="340">
        <f>Income_Support!BT6</f>
        <v>99.729245369872473</v>
      </c>
      <c r="BU44" s="340">
        <f>Income_Support!BU6</f>
        <v>28.960770188816397</v>
      </c>
      <c r="BV44" s="340">
        <f>Income_Support!BV6</f>
        <v>3.1480217970206676</v>
      </c>
      <c r="BW44" s="340">
        <f>Income_Support!BW6</f>
        <v>8.4495000000000002E-4</v>
      </c>
      <c r="BX44" s="340">
        <f>Income_Support!BX6</f>
        <v>-8.7648777655854077E-2</v>
      </c>
      <c r="BY44" s="340">
        <f>Income_Support!BY6</f>
        <v>8.4495000000000002E-4</v>
      </c>
      <c r="BZ44" s="340">
        <f>Income_Support!BZ6</f>
        <v>8.4495000000000002E-4</v>
      </c>
      <c r="CA44" s="340">
        <f>Income_Support!CA6</f>
        <v>8.4495000000000002E-4</v>
      </c>
      <c r="CB44" s="340">
        <f>Income_Support!CB6</f>
        <v>8.4495000000000002E-4</v>
      </c>
      <c r="CC44" s="341">
        <f>Income_Support!CC6</f>
        <v>8.4495000000000002E-4</v>
      </c>
    </row>
    <row r="45" spans="2:81" s="196" customFormat="1" ht="35.25" customHeight="1" x14ac:dyDescent="0.4">
      <c r="B45" s="63" t="s">
        <v>470</v>
      </c>
      <c r="D45" s="337">
        <f t="shared" ref="D45:AI45" si="31">SUM(D46:D51)</f>
        <v>0</v>
      </c>
      <c r="E45" s="337">
        <f t="shared" si="31"/>
        <v>0</v>
      </c>
      <c r="F45" s="337">
        <f t="shared" si="31"/>
        <v>0</v>
      </c>
      <c r="G45" s="337">
        <f t="shared" si="31"/>
        <v>0</v>
      </c>
      <c r="H45" s="337">
        <f t="shared" si="31"/>
        <v>0</v>
      </c>
      <c r="I45" s="337">
        <f t="shared" si="31"/>
        <v>0</v>
      </c>
      <c r="J45" s="337">
        <f t="shared" si="31"/>
        <v>0</v>
      </c>
      <c r="K45" s="337">
        <f t="shared" si="31"/>
        <v>0</v>
      </c>
      <c r="L45" s="337">
        <f t="shared" si="31"/>
        <v>0</v>
      </c>
      <c r="M45" s="337">
        <f t="shared" si="31"/>
        <v>0</v>
      </c>
      <c r="N45" s="337">
        <f t="shared" si="31"/>
        <v>0</v>
      </c>
      <c r="O45" s="337">
        <f t="shared" si="31"/>
        <v>0</v>
      </c>
      <c r="P45" s="337">
        <f t="shared" si="31"/>
        <v>0</v>
      </c>
      <c r="Q45" s="337">
        <f t="shared" si="31"/>
        <v>0</v>
      </c>
      <c r="R45" s="337">
        <f t="shared" si="31"/>
        <v>0</v>
      </c>
      <c r="S45" s="337">
        <f t="shared" si="31"/>
        <v>0</v>
      </c>
      <c r="T45" s="337">
        <f t="shared" si="31"/>
        <v>0</v>
      </c>
      <c r="U45" s="337">
        <f t="shared" si="31"/>
        <v>0</v>
      </c>
      <c r="V45" s="337">
        <f t="shared" si="31"/>
        <v>0</v>
      </c>
      <c r="W45" s="337">
        <f t="shared" si="31"/>
        <v>0</v>
      </c>
      <c r="X45" s="337">
        <f t="shared" si="31"/>
        <v>0</v>
      </c>
      <c r="Y45" s="337">
        <f t="shared" si="31"/>
        <v>0</v>
      </c>
      <c r="Z45" s="337">
        <f t="shared" si="31"/>
        <v>0</v>
      </c>
      <c r="AA45" s="337">
        <f t="shared" si="31"/>
        <v>0</v>
      </c>
      <c r="AB45" s="337">
        <f t="shared" si="31"/>
        <v>0</v>
      </c>
      <c r="AC45" s="337">
        <f t="shared" si="31"/>
        <v>0</v>
      </c>
      <c r="AD45" s="337">
        <f t="shared" si="31"/>
        <v>0</v>
      </c>
      <c r="AE45" s="337">
        <f t="shared" si="31"/>
        <v>0</v>
      </c>
      <c r="AF45" s="337">
        <f t="shared" si="31"/>
        <v>0</v>
      </c>
      <c r="AG45" s="337">
        <f t="shared" si="31"/>
        <v>0</v>
      </c>
      <c r="AH45" s="337">
        <f t="shared" si="31"/>
        <v>0</v>
      </c>
      <c r="AI45" s="337">
        <f t="shared" si="31"/>
        <v>0</v>
      </c>
      <c r="AJ45" s="337">
        <f t="shared" ref="AJ45:BO45" si="32">SUM(AJ46:AJ51)</f>
        <v>0</v>
      </c>
      <c r="AK45" s="337">
        <f t="shared" si="32"/>
        <v>0</v>
      </c>
      <c r="AL45" s="337">
        <f t="shared" si="32"/>
        <v>0</v>
      </c>
      <c r="AM45" s="337">
        <f t="shared" si="32"/>
        <v>0</v>
      </c>
      <c r="AN45" s="337">
        <f t="shared" si="32"/>
        <v>0</v>
      </c>
      <c r="AO45" s="337">
        <f t="shared" si="32"/>
        <v>0</v>
      </c>
      <c r="AP45" s="337">
        <f t="shared" si="32"/>
        <v>0</v>
      </c>
      <c r="AQ45" s="337">
        <f t="shared" si="32"/>
        <v>0</v>
      </c>
      <c r="AR45" s="337">
        <f t="shared" si="32"/>
        <v>0</v>
      </c>
      <c r="AS45" s="337">
        <f t="shared" si="32"/>
        <v>0</v>
      </c>
      <c r="AT45" s="337">
        <f t="shared" si="32"/>
        <v>0</v>
      </c>
      <c r="AU45" s="337">
        <f t="shared" si="32"/>
        <v>0</v>
      </c>
      <c r="AV45" s="337">
        <f t="shared" si="32"/>
        <v>0</v>
      </c>
      <c r="AW45" s="337">
        <f t="shared" si="32"/>
        <v>0</v>
      </c>
      <c r="AX45" s="337">
        <f t="shared" si="32"/>
        <v>0</v>
      </c>
      <c r="AY45" s="337">
        <f t="shared" si="32"/>
        <v>0</v>
      </c>
      <c r="AZ45" s="337">
        <f t="shared" si="32"/>
        <v>0.67478636681710258</v>
      </c>
      <c r="BA45" s="337">
        <f t="shared" si="32"/>
        <v>0.59893208292979916</v>
      </c>
      <c r="BB45" s="337">
        <f t="shared" si="32"/>
        <v>0.7927511605905786</v>
      </c>
      <c r="BC45" s="337">
        <f t="shared" si="32"/>
        <v>0.83138374719943231</v>
      </c>
      <c r="BD45" s="337">
        <f t="shared" si="32"/>
        <v>34.623468114520129</v>
      </c>
      <c r="BE45" s="337">
        <f t="shared" si="32"/>
        <v>35.665811448461369</v>
      </c>
      <c r="BF45" s="337">
        <f t="shared" si="32"/>
        <v>36.528469425287277</v>
      </c>
      <c r="BG45" s="337">
        <f t="shared" si="32"/>
        <v>38.454766130387029</v>
      </c>
      <c r="BH45" s="337">
        <f t="shared" si="32"/>
        <v>40.630497965276064</v>
      </c>
      <c r="BI45" s="337">
        <f t="shared" si="32"/>
        <v>43.252848733168477</v>
      </c>
      <c r="BJ45" s="337">
        <f t="shared" si="32"/>
        <v>43.847256103741508</v>
      </c>
      <c r="BK45" s="337">
        <f t="shared" si="32"/>
        <v>45.626822693065797</v>
      </c>
      <c r="BL45" s="337">
        <f t="shared" si="32"/>
        <v>45.207231434106404</v>
      </c>
      <c r="BM45" s="337">
        <f t="shared" si="32"/>
        <v>44.371539689148136</v>
      </c>
      <c r="BN45" s="337">
        <f t="shared" si="32"/>
        <v>40.83203648893268</v>
      </c>
      <c r="BO45" s="337">
        <f t="shared" si="32"/>
        <v>38.888216340725897</v>
      </c>
      <c r="BP45" s="337">
        <f t="shared" ref="BP45:CC45" si="33">SUM(BP46:BP51)</f>
        <v>36.353633540650932</v>
      </c>
      <c r="BQ45" s="337">
        <f t="shared" si="33"/>
        <v>32.45312115020652</v>
      </c>
      <c r="BR45" s="337">
        <f t="shared" si="33"/>
        <v>26.402124661144192</v>
      </c>
      <c r="BS45" s="337">
        <f t="shared" si="33"/>
        <v>27.937378632992221</v>
      </c>
      <c r="BT45" s="337">
        <f t="shared" si="33"/>
        <v>28.007179146003878</v>
      </c>
      <c r="BU45" s="337">
        <f t="shared" si="33"/>
        <v>28.637308097811459</v>
      </c>
      <c r="BV45" s="337">
        <f t="shared" si="33"/>
        <v>27.878266804879782</v>
      </c>
      <c r="BW45" s="337">
        <f t="shared" si="33"/>
        <v>25.575737116440703</v>
      </c>
      <c r="BX45" s="337">
        <f t="shared" si="33"/>
        <v>24.783307115769027</v>
      </c>
      <c r="BY45" s="337">
        <f t="shared" si="33"/>
        <v>24.142070473275059</v>
      </c>
      <c r="BZ45" s="337">
        <f t="shared" si="33"/>
        <v>23.204948020213561</v>
      </c>
      <c r="CA45" s="337">
        <f t="shared" si="33"/>
        <v>21.264253962801966</v>
      </c>
      <c r="CB45" s="337">
        <f t="shared" si="33"/>
        <v>17.837054811404329</v>
      </c>
      <c r="CC45" s="338">
        <f t="shared" si="33"/>
        <v>13.506613186545239</v>
      </c>
    </row>
    <row r="46" spans="2:81" x14ac:dyDescent="0.4">
      <c r="B46" s="59" t="s">
        <v>622</v>
      </c>
      <c r="D46" s="340">
        <v>0</v>
      </c>
      <c r="E46" s="340">
        <v>0</v>
      </c>
      <c r="F46" s="340">
        <v>0</v>
      </c>
      <c r="G46" s="340">
        <v>0</v>
      </c>
      <c r="H46" s="340">
        <v>0</v>
      </c>
      <c r="I46" s="340">
        <v>0</v>
      </c>
      <c r="J46" s="340">
        <v>0</v>
      </c>
      <c r="K46" s="340">
        <v>0</v>
      </c>
      <c r="L46" s="340">
        <v>0</v>
      </c>
      <c r="M46" s="340">
        <v>0</v>
      </c>
      <c r="N46" s="340">
        <v>0</v>
      </c>
      <c r="O46" s="340">
        <v>0</v>
      </c>
      <c r="P46" s="340">
        <v>0</v>
      </c>
      <c r="Q46" s="340">
        <v>0</v>
      </c>
      <c r="R46" s="340">
        <v>0</v>
      </c>
      <c r="S46" s="340">
        <v>0</v>
      </c>
      <c r="T46" s="340">
        <v>0</v>
      </c>
      <c r="U46" s="340">
        <v>0</v>
      </c>
      <c r="V46" s="340">
        <v>0</v>
      </c>
      <c r="W46" s="340">
        <v>0</v>
      </c>
      <c r="X46" s="340">
        <v>0</v>
      </c>
      <c r="Y46" s="340">
        <v>0</v>
      </c>
      <c r="Z46" s="340">
        <v>0</v>
      </c>
      <c r="AA46" s="340">
        <v>0</v>
      </c>
      <c r="AB46" s="340">
        <v>0</v>
      </c>
      <c r="AC46" s="340">
        <v>0</v>
      </c>
      <c r="AD46" s="340">
        <v>0</v>
      </c>
      <c r="AE46" s="340">
        <v>0</v>
      </c>
      <c r="AF46" s="340">
        <v>0</v>
      </c>
      <c r="AG46" s="340">
        <v>0</v>
      </c>
      <c r="AH46" s="340">
        <v>0</v>
      </c>
      <c r="AI46" s="340">
        <v>0</v>
      </c>
      <c r="AJ46" s="340">
        <v>0</v>
      </c>
      <c r="AK46" s="340">
        <v>0</v>
      </c>
      <c r="AL46" s="340">
        <v>0</v>
      </c>
      <c r="AM46" s="340">
        <v>0</v>
      </c>
      <c r="AN46" s="340">
        <v>0</v>
      </c>
      <c r="AO46" s="340">
        <v>0</v>
      </c>
      <c r="AP46" s="340">
        <v>0</v>
      </c>
      <c r="AQ46" s="340">
        <v>0</v>
      </c>
      <c r="AR46" s="340">
        <v>0</v>
      </c>
      <c r="AS46" s="340">
        <v>0</v>
      </c>
      <c r="AT46" s="340">
        <v>0</v>
      </c>
      <c r="AU46" s="340">
        <v>0</v>
      </c>
      <c r="AV46" s="340">
        <v>0</v>
      </c>
      <c r="AW46" s="340">
        <v>0</v>
      </c>
      <c r="AX46" s="340">
        <v>0</v>
      </c>
      <c r="AY46" s="340">
        <v>0</v>
      </c>
      <c r="AZ46" s="340">
        <v>0</v>
      </c>
      <c r="BA46" s="340">
        <v>0</v>
      </c>
      <c r="BB46" s="340">
        <v>0</v>
      </c>
      <c r="BC46" s="340">
        <v>0</v>
      </c>
      <c r="BD46" s="340">
        <v>0.65718828949339425</v>
      </c>
      <c r="BE46" s="340">
        <v>0.65961774767740922</v>
      </c>
      <c r="BF46" s="340">
        <v>0.61416010666464504</v>
      </c>
      <c r="BG46" s="340">
        <v>0.64327284102213389</v>
      </c>
      <c r="BH46" s="340">
        <v>0.56909610654458576</v>
      </c>
      <c r="BI46" s="340">
        <v>0.36958824835770193</v>
      </c>
      <c r="BJ46" s="340">
        <v>0.30519888145244678</v>
      </c>
      <c r="BK46" s="340">
        <v>0.23575728742998373</v>
      </c>
      <c r="BL46" s="340">
        <v>0.24668982671490491</v>
      </c>
      <c r="BM46" s="340">
        <v>2.3007021579193026E-2</v>
      </c>
      <c r="BN46" s="340">
        <v>6.6229018446189308E-2</v>
      </c>
      <c r="BO46" s="340">
        <v>4.5510349958351487E-2</v>
      </c>
      <c r="BP46" s="340">
        <v>3.7685317600419987E-2</v>
      </c>
      <c r="BQ46" s="340">
        <v>1.0318898363200005E-2</v>
      </c>
      <c r="BR46" s="340">
        <v>1.8837864942849449E-3</v>
      </c>
      <c r="BS46" s="340">
        <v>1.445139657974061E-2</v>
      </c>
      <c r="BT46" s="340">
        <v>2.5122654185181499E-3</v>
      </c>
      <c r="BU46" s="340">
        <v>1.7034652455562972E-3</v>
      </c>
      <c r="BV46" s="340">
        <v>0</v>
      </c>
      <c r="BW46" s="340">
        <v>0</v>
      </c>
      <c r="BX46" s="340">
        <v>0</v>
      </c>
      <c r="BY46" s="340">
        <v>0</v>
      </c>
      <c r="BZ46" s="340">
        <v>0</v>
      </c>
      <c r="CA46" s="340">
        <v>0</v>
      </c>
      <c r="CB46" s="340">
        <v>0</v>
      </c>
      <c r="CC46" s="341">
        <v>0</v>
      </c>
    </row>
    <row r="47" spans="2:81" x14ac:dyDescent="0.4">
      <c r="B47" s="59" t="s">
        <v>623</v>
      </c>
      <c r="D47" s="340">
        <v>0</v>
      </c>
      <c r="E47" s="340">
        <v>0</v>
      </c>
      <c r="F47" s="340">
        <v>0</v>
      </c>
      <c r="G47" s="340">
        <v>0</v>
      </c>
      <c r="H47" s="340">
        <v>0</v>
      </c>
      <c r="I47" s="340">
        <v>0</v>
      </c>
      <c r="J47" s="340">
        <v>0</v>
      </c>
      <c r="K47" s="340">
        <v>0</v>
      </c>
      <c r="L47" s="340">
        <v>0</v>
      </c>
      <c r="M47" s="340">
        <v>0</v>
      </c>
      <c r="N47" s="340">
        <v>0</v>
      </c>
      <c r="O47" s="340">
        <v>0</v>
      </c>
      <c r="P47" s="340">
        <v>0</v>
      </c>
      <c r="Q47" s="340">
        <v>0</v>
      </c>
      <c r="R47" s="340">
        <v>0</v>
      </c>
      <c r="S47" s="340">
        <v>0</v>
      </c>
      <c r="T47" s="340">
        <v>0</v>
      </c>
      <c r="U47" s="340">
        <v>0</v>
      </c>
      <c r="V47" s="340">
        <v>0</v>
      </c>
      <c r="W47" s="340">
        <v>0</v>
      </c>
      <c r="X47" s="340">
        <v>0</v>
      </c>
      <c r="Y47" s="340">
        <v>0</v>
      </c>
      <c r="Z47" s="340">
        <v>0</v>
      </c>
      <c r="AA47" s="340">
        <v>0</v>
      </c>
      <c r="AB47" s="340">
        <v>0</v>
      </c>
      <c r="AC47" s="340">
        <v>0</v>
      </c>
      <c r="AD47" s="340">
        <v>0</v>
      </c>
      <c r="AE47" s="340">
        <v>0</v>
      </c>
      <c r="AF47" s="340">
        <v>0</v>
      </c>
      <c r="AG47" s="340">
        <v>0</v>
      </c>
      <c r="AH47" s="340">
        <v>0</v>
      </c>
      <c r="AI47" s="340">
        <v>0</v>
      </c>
      <c r="AJ47" s="340">
        <v>0</v>
      </c>
      <c r="AK47" s="340">
        <v>0</v>
      </c>
      <c r="AL47" s="340">
        <v>0</v>
      </c>
      <c r="AM47" s="340">
        <v>0</v>
      </c>
      <c r="AN47" s="340">
        <v>0</v>
      </c>
      <c r="AO47" s="340">
        <v>0</v>
      </c>
      <c r="AP47" s="340">
        <v>0</v>
      </c>
      <c r="AQ47" s="340">
        <v>0</v>
      </c>
      <c r="AR47" s="340">
        <v>0</v>
      </c>
      <c r="AS47" s="340">
        <v>0</v>
      </c>
      <c r="AT47" s="340">
        <v>0</v>
      </c>
      <c r="AU47" s="340">
        <v>0</v>
      </c>
      <c r="AV47" s="340">
        <v>0</v>
      </c>
      <c r="AW47" s="340">
        <v>0</v>
      </c>
      <c r="AX47" s="340">
        <v>0</v>
      </c>
      <c r="AY47" s="340">
        <v>0</v>
      </c>
      <c r="AZ47" s="340">
        <v>0</v>
      </c>
      <c r="BA47" s="340">
        <v>0</v>
      </c>
      <c r="BB47" s="340">
        <v>0</v>
      </c>
      <c r="BC47" s="340">
        <v>0</v>
      </c>
      <c r="BD47" s="340">
        <v>0.83490584753342767</v>
      </c>
      <c r="BE47" s="340">
        <v>0.96871066395731165</v>
      </c>
      <c r="BF47" s="340">
        <v>0.86645963935969617</v>
      </c>
      <c r="BG47" s="340">
        <v>0.93290704319178597</v>
      </c>
      <c r="BH47" s="340">
        <v>0.86172184550005193</v>
      </c>
      <c r="BI47" s="340">
        <v>0.7535594465593668</v>
      </c>
      <c r="BJ47" s="340">
        <v>0.61606420391432104</v>
      </c>
      <c r="BK47" s="340">
        <v>0.59496192869333198</v>
      </c>
      <c r="BL47" s="340">
        <v>0.50784210671851249</v>
      </c>
      <c r="BM47" s="340">
        <v>0.1715312649729579</v>
      </c>
      <c r="BN47" s="340">
        <v>5.3013631425028018E-2</v>
      </c>
      <c r="BO47" s="340">
        <v>4.3135207998276373E-2</v>
      </c>
      <c r="BP47" s="340">
        <v>3.9155262509991989E-2</v>
      </c>
      <c r="BQ47" s="340">
        <v>0</v>
      </c>
      <c r="BR47" s="340">
        <v>0</v>
      </c>
      <c r="BS47" s="340">
        <v>1.3701443416006638E-2</v>
      </c>
      <c r="BT47" s="340">
        <v>1.1074839000055632E-3</v>
      </c>
      <c r="BU47" s="340">
        <v>5.6918760047808287E-3</v>
      </c>
      <c r="BV47" s="340">
        <v>0</v>
      </c>
      <c r="BW47" s="340">
        <v>0</v>
      </c>
      <c r="BX47" s="340">
        <v>0</v>
      </c>
      <c r="BY47" s="340">
        <v>0</v>
      </c>
      <c r="BZ47" s="340">
        <v>0</v>
      </c>
      <c r="CA47" s="340">
        <v>0</v>
      </c>
      <c r="CB47" s="340">
        <v>0</v>
      </c>
      <c r="CC47" s="341">
        <v>0</v>
      </c>
    </row>
    <row r="48" spans="2:81" x14ac:dyDescent="0.4">
      <c r="B48" s="59" t="s">
        <v>624</v>
      </c>
      <c r="D48" s="340">
        <v>0</v>
      </c>
      <c r="E48" s="340">
        <v>0</v>
      </c>
      <c r="F48" s="340">
        <v>0</v>
      </c>
      <c r="G48" s="340">
        <v>0</v>
      </c>
      <c r="H48" s="340">
        <v>0</v>
      </c>
      <c r="I48" s="340">
        <v>0</v>
      </c>
      <c r="J48" s="340">
        <v>0</v>
      </c>
      <c r="K48" s="340">
        <v>0</v>
      </c>
      <c r="L48" s="340">
        <v>0</v>
      </c>
      <c r="M48" s="340">
        <v>0</v>
      </c>
      <c r="N48" s="340">
        <v>0</v>
      </c>
      <c r="O48" s="340">
        <v>0</v>
      </c>
      <c r="P48" s="340">
        <v>0</v>
      </c>
      <c r="Q48" s="340">
        <v>0</v>
      </c>
      <c r="R48" s="340">
        <v>0</v>
      </c>
      <c r="S48" s="340">
        <v>0</v>
      </c>
      <c r="T48" s="340">
        <v>0</v>
      </c>
      <c r="U48" s="340">
        <v>0</v>
      </c>
      <c r="V48" s="340">
        <v>0</v>
      </c>
      <c r="W48" s="340">
        <v>0</v>
      </c>
      <c r="X48" s="340">
        <v>0</v>
      </c>
      <c r="Y48" s="340">
        <v>0</v>
      </c>
      <c r="Z48" s="340">
        <v>0</v>
      </c>
      <c r="AA48" s="340">
        <v>0</v>
      </c>
      <c r="AB48" s="340">
        <v>0</v>
      </c>
      <c r="AC48" s="340">
        <v>0</v>
      </c>
      <c r="AD48" s="340">
        <v>0</v>
      </c>
      <c r="AE48" s="340">
        <v>0</v>
      </c>
      <c r="AF48" s="340">
        <v>0</v>
      </c>
      <c r="AG48" s="340">
        <v>0</v>
      </c>
      <c r="AH48" s="340">
        <v>0</v>
      </c>
      <c r="AI48" s="340">
        <v>0</v>
      </c>
      <c r="AJ48" s="340">
        <v>0</v>
      </c>
      <c r="AK48" s="340">
        <v>0</v>
      </c>
      <c r="AL48" s="340">
        <v>0</v>
      </c>
      <c r="AM48" s="340">
        <v>0</v>
      </c>
      <c r="AN48" s="340">
        <v>0</v>
      </c>
      <c r="AO48" s="340">
        <v>0</v>
      </c>
      <c r="AP48" s="340">
        <v>0</v>
      </c>
      <c r="AQ48" s="340">
        <v>0</v>
      </c>
      <c r="AR48" s="340">
        <v>0</v>
      </c>
      <c r="AS48" s="340">
        <v>0</v>
      </c>
      <c r="AT48" s="340">
        <v>0</v>
      </c>
      <c r="AU48" s="340">
        <v>0</v>
      </c>
      <c r="AV48" s="340">
        <v>0</v>
      </c>
      <c r="AW48" s="340">
        <v>0</v>
      </c>
      <c r="AX48" s="340">
        <v>0</v>
      </c>
      <c r="AY48" s="340">
        <v>0</v>
      </c>
      <c r="AZ48" s="340">
        <v>0</v>
      </c>
      <c r="BA48" s="340">
        <v>0</v>
      </c>
      <c r="BB48" s="340">
        <v>0</v>
      </c>
      <c r="BC48" s="340">
        <v>0</v>
      </c>
      <c r="BD48" s="340">
        <v>30.774870660454607</v>
      </c>
      <c r="BE48" s="340">
        <v>31.893007667063369</v>
      </c>
      <c r="BF48" s="340">
        <v>33.371362437999551</v>
      </c>
      <c r="BG48" s="340">
        <v>35.293395654988082</v>
      </c>
      <c r="BH48" s="340">
        <v>37.547544752346781</v>
      </c>
      <c r="BI48" s="340">
        <v>40.430379120942867</v>
      </c>
      <c r="BJ48" s="340">
        <v>41.052292974275822</v>
      </c>
      <c r="BK48" s="340">
        <v>42.896472213400102</v>
      </c>
      <c r="BL48" s="340">
        <v>42.477261339479007</v>
      </c>
      <c r="BM48" s="340">
        <v>41.740168259267435</v>
      </c>
      <c r="BN48" s="340">
        <v>37.787304681455318</v>
      </c>
      <c r="BO48" s="340">
        <v>34.313865787762815</v>
      </c>
      <c r="BP48" s="340">
        <v>24.022601033394039</v>
      </c>
      <c r="BQ48" s="340">
        <v>9.2516373982275297</v>
      </c>
      <c r="BR48" s="340">
        <v>1.9070515045415264</v>
      </c>
      <c r="BS48" s="340">
        <v>1.3411651043112389</v>
      </c>
      <c r="BT48" s="340">
        <v>0.43256197391286383</v>
      </c>
      <c r="BU48" s="340">
        <v>0.25281754794475858</v>
      </c>
      <c r="BV48" s="340">
        <v>0</v>
      </c>
      <c r="BW48" s="340">
        <v>0</v>
      </c>
      <c r="BX48" s="340">
        <v>0</v>
      </c>
      <c r="BY48" s="340">
        <v>0</v>
      </c>
      <c r="BZ48" s="340">
        <v>0</v>
      </c>
      <c r="CA48" s="340">
        <v>0</v>
      </c>
      <c r="CB48" s="340">
        <v>0</v>
      </c>
      <c r="CC48" s="341">
        <v>0</v>
      </c>
    </row>
    <row r="49" spans="1:81" x14ac:dyDescent="0.4">
      <c r="B49" s="59" t="s">
        <v>626</v>
      </c>
      <c r="D49" s="340">
        <v>0</v>
      </c>
      <c r="E49" s="340">
        <v>0</v>
      </c>
      <c r="F49" s="340">
        <v>0</v>
      </c>
      <c r="G49" s="340">
        <v>0</v>
      </c>
      <c r="H49" s="340">
        <v>0</v>
      </c>
      <c r="I49" s="340">
        <v>0</v>
      </c>
      <c r="J49" s="340">
        <v>0</v>
      </c>
      <c r="K49" s="340">
        <v>0</v>
      </c>
      <c r="L49" s="340">
        <v>0</v>
      </c>
      <c r="M49" s="340">
        <v>0</v>
      </c>
      <c r="N49" s="340">
        <v>0</v>
      </c>
      <c r="O49" s="340">
        <v>0</v>
      </c>
      <c r="P49" s="340">
        <v>0</v>
      </c>
      <c r="Q49" s="340">
        <v>0</v>
      </c>
      <c r="R49" s="340">
        <v>0</v>
      </c>
      <c r="S49" s="340">
        <v>0</v>
      </c>
      <c r="T49" s="340">
        <v>0</v>
      </c>
      <c r="U49" s="340">
        <v>0</v>
      </c>
      <c r="V49" s="340">
        <v>0</v>
      </c>
      <c r="W49" s="340">
        <v>0</v>
      </c>
      <c r="X49" s="340">
        <v>0</v>
      </c>
      <c r="Y49" s="340">
        <v>0</v>
      </c>
      <c r="Z49" s="340">
        <v>0</v>
      </c>
      <c r="AA49" s="340">
        <v>0</v>
      </c>
      <c r="AB49" s="340">
        <v>0</v>
      </c>
      <c r="AC49" s="340">
        <v>0</v>
      </c>
      <c r="AD49" s="340">
        <v>0</v>
      </c>
      <c r="AE49" s="340">
        <v>0</v>
      </c>
      <c r="AF49" s="340">
        <v>0</v>
      </c>
      <c r="AG49" s="340">
        <v>0</v>
      </c>
      <c r="AH49" s="340">
        <v>0</v>
      </c>
      <c r="AI49" s="340">
        <v>0</v>
      </c>
      <c r="AJ49" s="340">
        <v>0</v>
      </c>
      <c r="AK49" s="340">
        <v>0</v>
      </c>
      <c r="AL49" s="340">
        <v>0</v>
      </c>
      <c r="AM49" s="340">
        <v>0</v>
      </c>
      <c r="AN49" s="340">
        <v>0</v>
      </c>
      <c r="AO49" s="340">
        <v>0</v>
      </c>
      <c r="AP49" s="340">
        <v>0</v>
      </c>
      <c r="AQ49" s="340">
        <v>0</v>
      </c>
      <c r="AR49" s="340">
        <v>0</v>
      </c>
      <c r="AS49" s="340">
        <v>0</v>
      </c>
      <c r="AT49" s="340">
        <v>0</v>
      </c>
      <c r="AU49" s="340">
        <v>0</v>
      </c>
      <c r="AV49" s="340">
        <v>0</v>
      </c>
      <c r="AW49" s="340">
        <v>0</v>
      </c>
      <c r="AX49" s="340">
        <v>0</v>
      </c>
      <c r="AY49" s="340">
        <v>0</v>
      </c>
      <c r="AZ49" s="340">
        <v>0</v>
      </c>
      <c r="BA49" s="340">
        <v>0</v>
      </c>
      <c r="BB49" s="340">
        <v>0</v>
      </c>
      <c r="BC49" s="340">
        <v>0</v>
      </c>
      <c r="BD49" s="340">
        <v>0</v>
      </c>
      <c r="BE49" s="340">
        <v>0</v>
      </c>
      <c r="BF49" s="340">
        <v>0</v>
      </c>
      <c r="BG49" s="340">
        <v>0</v>
      </c>
      <c r="BH49" s="340">
        <v>0</v>
      </c>
      <c r="BI49" s="340">
        <v>0</v>
      </c>
      <c r="BJ49" s="340">
        <v>0</v>
      </c>
      <c r="BK49" s="340">
        <v>0</v>
      </c>
      <c r="BL49" s="340">
        <v>0</v>
      </c>
      <c r="BM49" s="340">
        <v>0</v>
      </c>
      <c r="BN49" s="340">
        <v>0</v>
      </c>
      <c r="BO49" s="340">
        <v>0</v>
      </c>
      <c r="BP49" s="340">
        <v>0</v>
      </c>
      <c r="BQ49" s="340">
        <v>0</v>
      </c>
      <c r="BR49" s="340">
        <v>0</v>
      </c>
      <c r="BS49" s="340">
        <v>0</v>
      </c>
      <c r="BT49" s="340">
        <v>0</v>
      </c>
      <c r="BU49" s="340">
        <v>0</v>
      </c>
      <c r="BV49" s="340">
        <v>0</v>
      </c>
      <c r="BW49" s="340">
        <v>0</v>
      </c>
      <c r="BX49" s="340">
        <v>0</v>
      </c>
      <c r="BY49" s="340">
        <v>0</v>
      </c>
      <c r="BZ49" s="340">
        <v>0</v>
      </c>
      <c r="CA49" s="340">
        <v>0</v>
      </c>
      <c r="CB49" s="340">
        <v>0</v>
      </c>
      <c r="CC49" s="341">
        <v>0</v>
      </c>
    </row>
    <row r="50" spans="1:81" x14ac:dyDescent="0.4">
      <c r="B50" s="59" t="s">
        <v>619</v>
      </c>
      <c r="D50" s="340">
        <v>0</v>
      </c>
      <c r="E50" s="340">
        <v>0</v>
      </c>
      <c r="F50" s="340">
        <v>0</v>
      </c>
      <c r="G50" s="340">
        <v>0</v>
      </c>
      <c r="H50" s="340">
        <v>0</v>
      </c>
      <c r="I50" s="340">
        <v>0</v>
      </c>
      <c r="J50" s="340">
        <v>0</v>
      </c>
      <c r="K50" s="340">
        <v>0</v>
      </c>
      <c r="L50" s="340">
        <v>0</v>
      </c>
      <c r="M50" s="340">
        <v>0</v>
      </c>
      <c r="N50" s="340">
        <v>0</v>
      </c>
      <c r="O50" s="340">
        <v>0</v>
      </c>
      <c r="P50" s="340">
        <v>0</v>
      </c>
      <c r="Q50" s="340">
        <v>0</v>
      </c>
      <c r="R50" s="340">
        <v>0</v>
      </c>
      <c r="S50" s="340">
        <v>0</v>
      </c>
      <c r="T50" s="340">
        <v>0</v>
      </c>
      <c r="U50" s="340">
        <v>0</v>
      </c>
      <c r="V50" s="340">
        <v>0</v>
      </c>
      <c r="W50" s="340">
        <v>0</v>
      </c>
      <c r="X50" s="340">
        <v>0</v>
      </c>
      <c r="Y50" s="340">
        <v>0</v>
      </c>
      <c r="Z50" s="340">
        <v>0</v>
      </c>
      <c r="AA50" s="340">
        <v>0</v>
      </c>
      <c r="AB50" s="340">
        <v>0</v>
      </c>
      <c r="AC50" s="340">
        <v>0</v>
      </c>
      <c r="AD50" s="340">
        <v>0</v>
      </c>
      <c r="AE50" s="340">
        <v>0</v>
      </c>
      <c r="AF50" s="340">
        <v>0</v>
      </c>
      <c r="AG50" s="340">
        <v>0</v>
      </c>
      <c r="AH50" s="340">
        <v>0</v>
      </c>
      <c r="AI50" s="340">
        <v>0</v>
      </c>
      <c r="AJ50" s="340">
        <v>0</v>
      </c>
      <c r="AK50" s="340">
        <v>0</v>
      </c>
      <c r="AL50" s="340">
        <v>0</v>
      </c>
      <c r="AM50" s="340">
        <v>0</v>
      </c>
      <c r="AN50" s="340">
        <v>0</v>
      </c>
      <c r="AO50" s="340">
        <v>0</v>
      </c>
      <c r="AP50" s="340">
        <v>0</v>
      </c>
      <c r="AQ50" s="340">
        <v>0</v>
      </c>
      <c r="AR50" s="340">
        <v>0</v>
      </c>
      <c r="AS50" s="340">
        <v>0</v>
      </c>
      <c r="AT50" s="340">
        <v>0</v>
      </c>
      <c r="AU50" s="340">
        <v>0</v>
      </c>
      <c r="AV50" s="340">
        <v>0</v>
      </c>
      <c r="AW50" s="340">
        <v>0</v>
      </c>
      <c r="AX50" s="340">
        <v>0</v>
      </c>
      <c r="AY50" s="340">
        <v>0</v>
      </c>
      <c r="AZ50" s="340">
        <v>0</v>
      </c>
      <c r="BA50" s="340">
        <v>0</v>
      </c>
      <c r="BB50" s="340">
        <v>0</v>
      </c>
      <c r="BC50" s="340">
        <v>0</v>
      </c>
      <c r="BD50" s="340">
        <v>0</v>
      </c>
      <c r="BE50" s="340">
        <v>0</v>
      </c>
      <c r="BF50" s="340">
        <v>0</v>
      </c>
      <c r="BG50" s="340">
        <v>0</v>
      </c>
      <c r="BH50" s="340">
        <v>0</v>
      </c>
      <c r="BI50" s="340">
        <v>0</v>
      </c>
      <c r="BJ50" s="340">
        <v>0</v>
      </c>
      <c r="BK50" s="340">
        <v>0</v>
      </c>
      <c r="BL50" s="340">
        <v>2.4244544775759685E-2</v>
      </c>
      <c r="BM50" s="340">
        <v>0.49113380543421603</v>
      </c>
      <c r="BN50" s="340">
        <v>1.0931583540805547</v>
      </c>
      <c r="BO50" s="340">
        <v>2.6166438237862635</v>
      </c>
      <c r="BP50" s="340">
        <v>10.362282313574157</v>
      </c>
      <c r="BQ50" s="340">
        <v>21.796001639175824</v>
      </c>
      <c r="BR50" s="340">
        <v>24.000351111014286</v>
      </c>
      <c r="BS50" s="340">
        <v>26.229091891955552</v>
      </c>
      <c r="BT50" s="340">
        <v>27.256264308592748</v>
      </c>
      <c r="BU50" s="340">
        <v>28.216449142840297</v>
      </c>
      <c r="BV50" s="340">
        <v>27.74774779428952</v>
      </c>
      <c r="BW50" s="340">
        <v>25.456162448432021</v>
      </c>
      <c r="BX50" s="340">
        <v>24.685046078246593</v>
      </c>
      <c r="BY50" s="340">
        <v>24.049880622480792</v>
      </c>
      <c r="BZ50" s="340">
        <v>23.116796019888817</v>
      </c>
      <c r="CA50" s="340">
        <v>21.179937651695766</v>
      </c>
      <c r="CB50" s="340">
        <v>17.757073126981464</v>
      </c>
      <c r="CC50" s="341">
        <v>13.430883597243238</v>
      </c>
    </row>
    <row r="51" spans="1:81" s="269" customFormat="1" ht="27" customHeight="1" thickBot="1" x14ac:dyDescent="0.4">
      <c r="B51" s="64" t="s">
        <v>635</v>
      </c>
      <c r="C51" s="376"/>
      <c r="D51" s="345">
        <v>0</v>
      </c>
      <c r="E51" s="345">
        <v>0</v>
      </c>
      <c r="F51" s="345">
        <v>0</v>
      </c>
      <c r="G51" s="345">
        <v>0</v>
      </c>
      <c r="H51" s="345">
        <v>0</v>
      </c>
      <c r="I51" s="345">
        <v>0</v>
      </c>
      <c r="J51" s="345">
        <v>0</v>
      </c>
      <c r="K51" s="345">
        <v>0</v>
      </c>
      <c r="L51" s="345">
        <v>0</v>
      </c>
      <c r="M51" s="345">
        <v>0</v>
      </c>
      <c r="N51" s="345">
        <v>0</v>
      </c>
      <c r="O51" s="345">
        <v>0</v>
      </c>
      <c r="P51" s="345">
        <v>0</v>
      </c>
      <c r="Q51" s="345">
        <v>0</v>
      </c>
      <c r="R51" s="345">
        <v>0</v>
      </c>
      <c r="S51" s="345">
        <v>0</v>
      </c>
      <c r="T51" s="345">
        <v>0</v>
      </c>
      <c r="U51" s="345">
        <v>0</v>
      </c>
      <c r="V51" s="345">
        <v>0</v>
      </c>
      <c r="W51" s="345">
        <v>0</v>
      </c>
      <c r="X51" s="345">
        <v>0</v>
      </c>
      <c r="Y51" s="345">
        <v>0</v>
      </c>
      <c r="Z51" s="345">
        <v>0</v>
      </c>
      <c r="AA51" s="345">
        <v>0</v>
      </c>
      <c r="AB51" s="345">
        <v>0</v>
      </c>
      <c r="AC51" s="345">
        <v>0</v>
      </c>
      <c r="AD51" s="345">
        <v>0</v>
      </c>
      <c r="AE51" s="345">
        <v>0</v>
      </c>
      <c r="AF51" s="345">
        <v>0</v>
      </c>
      <c r="AG51" s="345">
        <v>0</v>
      </c>
      <c r="AH51" s="345">
        <v>0</v>
      </c>
      <c r="AI51" s="345">
        <v>0</v>
      </c>
      <c r="AJ51" s="345">
        <v>0</v>
      </c>
      <c r="AK51" s="345">
        <v>0</v>
      </c>
      <c r="AL51" s="345">
        <v>0</v>
      </c>
      <c r="AM51" s="345">
        <v>0</v>
      </c>
      <c r="AN51" s="345">
        <v>0</v>
      </c>
      <c r="AO51" s="345">
        <v>0</v>
      </c>
      <c r="AP51" s="345">
        <v>0</v>
      </c>
      <c r="AQ51" s="345">
        <v>0</v>
      </c>
      <c r="AR51" s="345">
        <v>0</v>
      </c>
      <c r="AS51" s="345">
        <v>0</v>
      </c>
      <c r="AT51" s="345">
        <v>0</v>
      </c>
      <c r="AU51" s="345">
        <v>0</v>
      </c>
      <c r="AV51" s="345">
        <v>0</v>
      </c>
      <c r="AW51" s="345">
        <v>0</v>
      </c>
      <c r="AX51" s="345">
        <v>0</v>
      </c>
      <c r="AY51" s="345">
        <v>0</v>
      </c>
      <c r="AZ51" s="345">
        <v>0.67478636681710258</v>
      </c>
      <c r="BA51" s="345">
        <v>0.59893208292979916</v>
      </c>
      <c r="BB51" s="345">
        <v>0.7927511605905786</v>
      </c>
      <c r="BC51" s="345">
        <v>0.83138374719943231</v>
      </c>
      <c r="BD51" s="345">
        <v>2.3565033170387002</v>
      </c>
      <c r="BE51" s="345">
        <v>2.1444753697632777</v>
      </c>
      <c r="BF51" s="345">
        <v>1.6764872412633873</v>
      </c>
      <c r="BG51" s="345">
        <v>1.5851905911850244</v>
      </c>
      <c r="BH51" s="345">
        <v>1.6521352608846456</v>
      </c>
      <c r="BI51" s="345">
        <v>1.6993219173085448</v>
      </c>
      <c r="BJ51" s="345">
        <v>1.8737000440989178</v>
      </c>
      <c r="BK51" s="345">
        <v>1.8996312635423793</v>
      </c>
      <c r="BL51" s="345">
        <v>1.9511936164182131</v>
      </c>
      <c r="BM51" s="345">
        <v>1.945699337894331</v>
      </c>
      <c r="BN51" s="345">
        <v>1.832330803525585</v>
      </c>
      <c r="BO51" s="345">
        <v>1.8690611712201957</v>
      </c>
      <c r="BP51" s="345">
        <v>1.8919096135723212</v>
      </c>
      <c r="BQ51" s="345">
        <v>1.395163214439967</v>
      </c>
      <c r="BR51" s="345">
        <v>0.49283825909409629</v>
      </c>
      <c r="BS51" s="345">
        <v>0.33896879672968472</v>
      </c>
      <c r="BT51" s="345">
        <v>0.31473311417974154</v>
      </c>
      <c r="BU51" s="345">
        <v>0.16064606577606863</v>
      </c>
      <c r="BV51" s="345">
        <v>0.130519010590263</v>
      </c>
      <c r="BW51" s="345">
        <v>0.11957466800868299</v>
      </c>
      <c r="BX51" s="345">
        <v>9.8261037522435243E-2</v>
      </c>
      <c r="BY51" s="345">
        <v>9.2189850794266129E-2</v>
      </c>
      <c r="BZ51" s="345">
        <v>8.8152000324743213E-2</v>
      </c>
      <c r="CA51" s="345">
        <v>8.4316311106200442E-2</v>
      </c>
      <c r="CB51" s="345">
        <v>7.9981684422865879E-2</v>
      </c>
      <c r="CC51" s="346">
        <v>7.5729589302001715E-2</v>
      </c>
    </row>
    <row r="52" spans="1:81" ht="26.25" customHeight="1" x14ac:dyDescent="0.4">
      <c r="A52" s="300"/>
      <c r="B52" s="133" t="s">
        <v>636</v>
      </c>
      <c r="D52" s="47" t="s">
        <v>137</v>
      </c>
      <c r="E52" s="47" t="s">
        <v>138</v>
      </c>
      <c r="F52" s="47" t="s">
        <v>139</v>
      </c>
      <c r="G52" s="47" t="s">
        <v>140</v>
      </c>
      <c r="H52" s="47" t="s">
        <v>141</v>
      </c>
      <c r="I52" s="47" t="s">
        <v>142</v>
      </c>
      <c r="J52" s="47" t="s">
        <v>143</v>
      </c>
      <c r="K52" s="47" t="s">
        <v>144</v>
      </c>
      <c r="L52" s="47" t="s">
        <v>145</v>
      </c>
      <c r="M52" s="47" t="s">
        <v>146</v>
      </c>
      <c r="N52" s="47" t="s">
        <v>147</v>
      </c>
      <c r="O52" s="47" t="s">
        <v>148</v>
      </c>
      <c r="P52" s="47" t="s">
        <v>149</v>
      </c>
      <c r="Q52" s="47" t="s">
        <v>150</v>
      </c>
      <c r="R52" s="47" t="s">
        <v>151</v>
      </c>
      <c r="S52" s="47" t="s">
        <v>152</v>
      </c>
      <c r="T52" s="47" t="s">
        <v>153</v>
      </c>
      <c r="U52" s="47" t="s">
        <v>154</v>
      </c>
      <c r="V52" s="47" t="s">
        <v>155</v>
      </c>
      <c r="W52" s="47" t="s">
        <v>156</v>
      </c>
      <c r="X52" s="47" t="s">
        <v>157</v>
      </c>
      <c r="Y52" s="47" t="s">
        <v>158</v>
      </c>
      <c r="Z52" s="47" t="s">
        <v>159</v>
      </c>
      <c r="AA52" s="47" t="s">
        <v>160</v>
      </c>
      <c r="AB52" s="47" t="s">
        <v>161</v>
      </c>
      <c r="AC52" s="47" t="s">
        <v>162</v>
      </c>
      <c r="AD52" s="47" t="s">
        <v>163</v>
      </c>
      <c r="AE52" s="47" t="s">
        <v>164</v>
      </c>
      <c r="AF52" s="47" t="s">
        <v>165</v>
      </c>
      <c r="AG52" s="47" t="s">
        <v>166</v>
      </c>
      <c r="AH52" s="47" t="s">
        <v>167</v>
      </c>
      <c r="AI52" s="47" t="s">
        <v>168</v>
      </c>
      <c r="AJ52" s="47" t="s">
        <v>169</v>
      </c>
      <c r="AK52" s="47" t="s">
        <v>170</v>
      </c>
      <c r="AL52" s="47" t="s">
        <v>171</v>
      </c>
      <c r="AM52" s="47" t="s">
        <v>172</v>
      </c>
      <c r="AN52" s="47" t="s">
        <v>173</v>
      </c>
      <c r="AO52" s="47" t="s">
        <v>174</v>
      </c>
      <c r="AP52" s="47" t="s">
        <v>175</v>
      </c>
      <c r="AQ52" s="47" t="s">
        <v>176</v>
      </c>
      <c r="AR52" s="47" t="s">
        <v>177</v>
      </c>
      <c r="AS52" s="47" t="s">
        <v>178</v>
      </c>
      <c r="AT52" s="47" t="s">
        <v>179</v>
      </c>
      <c r="AU52" s="47" t="s">
        <v>180</v>
      </c>
      <c r="AV52" s="47" t="s">
        <v>181</v>
      </c>
      <c r="AW52" s="47" t="s">
        <v>182</v>
      </c>
      <c r="AX52" s="47" t="s">
        <v>183</v>
      </c>
      <c r="AY52" s="47" t="s">
        <v>85</v>
      </c>
      <c r="AZ52" s="47" t="s">
        <v>86</v>
      </c>
      <c r="BA52" s="47" t="s">
        <v>87</v>
      </c>
      <c r="BB52" s="47" t="s">
        <v>88</v>
      </c>
      <c r="BC52" s="47" t="s">
        <v>89</v>
      </c>
      <c r="BD52" s="47" t="s">
        <v>90</v>
      </c>
      <c r="BE52" s="47" t="s">
        <v>91</v>
      </c>
      <c r="BF52" s="47" t="s">
        <v>92</v>
      </c>
      <c r="BG52" s="47" t="s">
        <v>93</v>
      </c>
      <c r="BH52" s="47" t="s">
        <v>94</v>
      </c>
      <c r="BI52" s="47" t="s">
        <v>95</v>
      </c>
      <c r="BJ52" s="47" t="s">
        <v>96</v>
      </c>
      <c r="BK52" s="47" t="s">
        <v>97</v>
      </c>
      <c r="BL52" s="47" t="s">
        <v>98</v>
      </c>
      <c r="BM52" s="47" t="s">
        <v>99</v>
      </c>
      <c r="BN52" s="47" t="s">
        <v>100</v>
      </c>
      <c r="BO52" s="47" t="s">
        <v>101</v>
      </c>
      <c r="BP52" s="47" t="s">
        <v>102</v>
      </c>
      <c r="BQ52" s="47" t="s">
        <v>103</v>
      </c>
      <c r="BR52" s="47" t="s">
        <v>104</v>
      </c>
      <c r="BS52" s="47" t="s">
        <v>105</v>
      </c>
      <c r="BT52" s="47" t="s">
        <v>106</v>
      </c>
      <c r="BU52" s="47" t="s">
        <v>107</v>
      </c>
      <c r="BV52" s="47" t="s">
        <v>108</v>
      </c>
      <c r="BW52" s="47" t="s">
        <v>109</v>
      </c>
      <c r="BX52" s="47" t="s">
        <v>110</v>
      </c>
      <c r="BY52" s="47" t="s">
        <v>111</v>
      </c>
      <c r="BZ52" s="47" t="s">
        <v>112</v>
      </c>
      <c r="CA52" s="47" t="s">
        <v>113</v>
      </c>
      <c r="CB52" s="47" t="s">
        <v>114</v>
      </c>
      <c r="CC52" s="48" t="s">
        <v>115</v>
      </c>
    </row>
    <row r="53" spans="1:81" ht="15" customHeight="1" x14ac:dyDescent="0.4">
      <c r="A53" s="300"/>
      <c r="B53" s="280" t="s">
        <v>299</v>
      </c>
      <c r="C53" s="301"/>
      <c r="D53" s="224" t="s">
        <v>116</v>
      </c>
      <c r="E53" s="224" t="s">
        <v>116</v>
      </c>
      <c r="F53" s="224" t="s">
        <v>116</v>
      </c>
      <c r="G53" s="224" t="s">
        <v>116</v>
      </c>
      <c r="H53" s="224" t="s">
        <v>116</v>
      </c>
      <c r="I53" s="224" t="s">
        <v>116</v>
      </c>
      <c r="J53" s="224" t="s">
        <v>116</v>
      </c>
      <c r="K53" s="224" t="s">
        <v>116</v>
      </c>
      <c r="L53" s="224" t="s">
        <v>116</v>
      </c>
      <c r="M53" s="224" t="s">
        <v>116</v>
      </c>
      <c r="N53" s="224" t="s">
        <v>116</v>
      </c>
      <c r="O53" s="224" t="s">
        <v>116</v>
      </c>
      <c r="P53" s="224" t="s">
        <v>116</v>
      </c>
      <c r="Q53" s="224" t="s">
        <v>116</v>
      </c>
      <c r="R53" s="224" t="s">
        <v>116</v>
      </c>
      <c r="S53" s="224" t="s">
        <v>116</v>
      </c>
      <c r="T53" s="224" t="s">
        <v>116</v>
      </c>
      <c r="U53" s="224" t="s">
        <v>116</v>
      </c>
      <c r="V53" s="224" t="s">
        <v>116</v>
      </c>
      <c r="W53" s="224" t="s">
        <v>116</v>
      </c>
      <c r="X53" s="224" t="s">
        <v>116</v>
      </c>
      <c r="Y53" s="224" t="s">
        <v>116</v>
      </c>
      <c r="Z53" s="224" t="s">
        <v>116</v>
      </c>
      <c r="AA53" s="224" t="s">
        <v>116</v>
      </c>
      <c r="AB53" s="224" t="s">
        <v>116</v>
      </c>
      <c r="AC53" s="224" t="s">
        <v>116</v>
      </c>
      <c r="AD53" s="224" t="s">
        <v>116</v>
      </c>
      <c r="AE53" s="224" t="s">
        <v>116</v>
      </c>
      <c r="AF53" s="224" t="s">
        <v>116</v>
      </c>
      <c r="AG53" s="224" t="s">
        <v>116</v>
      </c>
      <c r="AH53" s="224" t="s">
        <v>116</v>
      </c>
      <c r="AI53" s="224" t="s">
        <v>116</v>
      </c>
      <c r="AJ53" s="224" t="s">
        <v>116</v>
      </c>
      <c r="AK53" s="224" t="s">
        <v>116</v>
      </c>
      <c r="AL53" s="224" t="s">
        <v>116</v>
      </c>
      <c r="AM53" s="224" t="s">
        <v>116</v>
      </c>
      <c r="AN53" s="224" t="s">
        <v>116</v>
      </c>
      <c r="AO53" s="224" t="s">
        <v>116</v>
      </c>
      <c r="AP53" s="224" t="s">
        <v>116</v>
      </c>
      <c r="AQ53" s="224" t="s">
        <v>116</v>
      </c>
      <c r="AR53" s="224" t="s">
        <v>116</v>
      </c>
      <c r="AS53" s="224" t="s">
        <v>116</v>
      </c>
      <c r="AT53" s="224" t="s">
        <v>116</v>
      </c>
      <c r="AU53" s="224" t="s">
        <v>116</v>
      </c>
      <c r="AV53" s="224" t="s">
        <v>116</v>
      </c>
      <c r="AW53" s="224" t="s">
        <v>116</v>
      </c>
      <c r="AX53" s="224" t="s">
        <v>116</v>
      </c>
      <c r="AY53" s="224" t="s">
        <v>116</v>
      </c>
      <c r="AZ53" s="224" t="s">
        <v>116</v>
      </c>
      <c r="BA53" s="224" t="s">
        <v>116</v>
      </c>
      <c r="BB53" s="224" t="s">
        <v>116</v>
      </c>
      <c r="BC53" s="224" t="s">
        <v>116</v>
      </c>
      <c r="BD53" s="224" t="s">
        <v>116</v>
      </c>
      <c r="BE53" s="224" t="s">
        <v>116</v>
      </c>
      <c r="BF53" s="224" t="s">
        <v>116</v>
      </c>
      <c r="BG53" s="224" t="s">
        <v>116</v>
      </c>
      <c r="BH53" s="224" t="s">
        <v>116</v>
      </c>
      <c r="BI53" s="224" t="s">
        <v>116</v>
      </c>
      <c r="BJ53" s="224" t="s">
        <v>116</v>
      </c>
      <c r="BK53" s="224" t="s">
        <v>116</v>
      </c>
      <c r="BL53" s="224" t="s">
        <v>116</v>
      </c>
      <c r="BM53" s="224" t="s">
        <v>116</v>
      </c>
      <c r="BN53" s="224" t="s">
        <v>116</v>
      </c>
      <c r="BO53" s="224" t="s">
        <v>116</v>
      </c>
      <c r="BP53" s="224" t="s">
        <v>116</v>
      </c>
      <c r="BQ53" s="224" t="s">
        <v>116</v>
      </c>
      <c r="BR53" s="224" t="s">
        <v>116</v>
      </c>
      <c r="BS53" s="224" t="s">
        <v>116</v>
      </c>
      <c r="BT53" s="224" t="s">
        <v>116</v>
      </c>
      <c r="BU53" s="224" t="s">
        <v>116</v>
      </c>
      <c r="BV53" s="224" t="s">
        <v>116</v>
      </c>
      <c r="BW53" s="224" t="s">
        <v>116</v>
      </c>
      <c r="BX53" s="224" t="s">
        <v>117</v>
      </c>
      <c r="BY53" s="224" t="s">
        <v>117</v>
      </c>
      <c r="BZ53" s="224" t="s">
        <v>117</v>
      </c>
      <c r="CA53" s="224" t="s">
        <v>117</v>
      </c>
      <c r="CB53" s="224" t="s">
        <v>117</v>
      </c>
      <c r="CC53" s="225" t="s">
        <v>117</v>
      </c>
    </row>
    <row r="54" spans="1:81" s="196" customFormat="1" ht="30.75" customHeight="1" x14ac:dyDescent="0.4">
      <c r="A54" s="294"/>
      <c r="B54" s="84" t="s">
        <v>618</v>
      </c>
      <c r="C54" s="75"/>
      <c r="D54" s="337">
        <v>1543.3412173283834</v>
      </c>
      <c r="E54" s="337">
        <v>2265.7845630260663</v>
      </c>
      <c r="F54" s="337">
        <v>2315.1416276088348</v>
      </c>
      <c r="G54" s="337">
        <v>1990.6198867390694</v>
      </c>
      <c r="H54" s="337">
        <v>2283.0806283926777</v>
      </c>
      <c r="I54" s="337">
        <v>2397.4464483678203</v>
      </c>
      <c r="J54" s="337">
        <v>2338.4280375658323</v>
      </c>
      <c r="K54" s="337">
        <v>2650.2894007914983</v>
      </c>
      <c r="L54" s="337">
        <v>2421.1978329140079</v>
      </c>
      <c r="M54" s="337">
        <v>2666.3613874063308</v>
      </c>
      <c r="N54" s="337">
        <v>3120.4245394200343</v>
      </c>
      <c r="O54" s="337">
        <v>3037.3465816921016</v>
      </c>
      <c r="P54" s="337">
        <v>3077.157058943947</v>
      </c>
      <c r="Q54" s="337">
        <v>3399.52179284267</v>
      </c>
      <c r="R54" s="337">
        <v>3443.1085055449826</v>
      </c>
      <c r="S54" s="337">
        <v>4013.9391290755516</v>
      </c>
      <c r="T54" s="337">
        <v>4022.933700186366</v>
      </c>
      <c r="U54" s="337">
        <v>4721.2232785334691</v>
      </c>
      <c r="V54" s="337">
        <v>4732.3360112017899</v>
      </c>
      <c r="W54" s="337">
        <v>5680.8384264856713</v>
      </c>
      <c r="X54" s="337">
        <v>5824.1645517767747</v>
      </c>
      <c r="Y54" s="337">
        <v>5983.8043506443755</v>
      </c>
      <c r="Z54" s="337">
        <v>5318.2707345864173</v>
      </c>
      <c r="AA54" s="337">
        <v>5473.9227683833542</v>
      </c>
      <c r="AB54" s="337">
        <v>5934.4074662175781</v>
      </c>
      <c r="AC54" s="337">
        <v>6140.2790540383658</v>
      </c>
      <c r="AD54" s="337">
        <v>6195.266472234578</v>
      </c>
      <c r="AE54" s="337">
        <v>6624.306081842371</v>
      </c>
      <c r="AF54" s="337">
        <v>7180.569178087525</v>
      </c>
      <c r="AG54" s="337">
        <v>7688.5552337302697</v>
      </c>
      <c r="AH54" s="337">
        <f t="shared" ref="AH54:CC54" si="34">SUM(AH55:AH56)</f>
        <v>9007.4930078422003</v>
      </c>
      <c r="AI54" s="337">
        <f t="shared" si="34"/>
        <v>8356.9863745409548</v>
      </c>
      <c r="AJ54" s="337">
        <f t="shared" si="34"/>
        <v>7772.7699453459491</v>
      </c>
      <c r="AK54" s="337">
        <f t="shared" si="34"/>
        <v>8024.1300747579535</v>
      </c>
      <c r="AL54" s="337">
        <f t="shared" si="34"/>
        <v>8046.0231890813538</v>
      </c>
      <c r="AM54" s="337">
        <f t="shared" si="34"/>
        <v>7871.1221356860169</v>
      </c>
      <c r="AN54" s="337">
        <f t="shared" si="34"/>
        <v>8543.2472416585297</v>
      </c>
      <c r="AO54" s="337">
        <f t="shared" si="34"/>
        <v>8934.2900734552113</v>
      </c>
      <c r="AP54" s="337">
        <f t="shared" si="34"/>
        <v>9492.0676118267838</v>
      </c>
      <c r="AQ54" s="337">
        <f t="shared" si="34"/>
        <v>9885.7029815196256</v>
      </c>
      <c r="AR54" s="337">
        <f t="shared" si="34"/>
        <v>10647.188306770431</v>
      </c>
      <c r="AS54" s="337">
        <f t="shared" si="34"/>
        <v>11263.015510319667</v>
      </c>
      <c r="AT54" s="337">
        <f t="shared" si="34"/>
        <v>12118.950815895458</v>
      </c>
      <c r="AU54" s="337">
        <f t="shared" si="34"/>
        <v>14422.244945447757</v>
      </c>
      <c r="AV54" s="337">
        <f t="shared" si="34"/>
        <v>16519.149297447286</v>
      </c>
      <c r="AW54" s="337">
        <f t="shared" si="34"/>
        <v>18566.281041151975</v>
      </c>
      <c r="AX54" s="337">
        <f t="shared" si="34"/>
        <v>20226.721094986737</v>
      </c>
      <c r="AY54" s="337">
        <f t="shared" si="34"/>
        <v>20266.376845798273</v>
      </c>
      <c r="AZ54" s="337">
        <f t="shared" si="34"/>
        <v>19777.439918332093</v>
      </c>
      <c r="BA54" s="337">
        <f t="shared" si="34"/>
        <v>19868.685540304054</v>
      </c>
      <c r="BB54" s="337">
        <f t="shared" si="34"/>
        <v>19535.177365312404</v>
      </c>
      <c r="BC54" s="337">
        <f t="shared" si="34"/>
        <v>19069.326936167581</v>
      </c>
      <c r="BD54" s="337">
        <f t="shared" si="34"/>
        <v>19254.445461803538</v>
      </c>
      <c r="BE54" s="337">
        <f t="shared" si="34"/>
        <v>19564.897546531356</v>
      </c>
      <c r="BF54" s="337">
        <f t="shared" si="34"/>
        <v>19032.568303716656</v>
      </c>
      <c r="BG54" s="337">
        <f t="shared" si="34"/>
        <v>18895.713174123815</v>
      </c>
      <c r="BH54" s="375">
        <f t="shared" si="34"/>
        <v>17837.048023370731</v>
      </c>
      <c r="BI54" s="337">
        <f t="shared" si="34"/>
        <v>17075.073605664107</v>
      </c>
      <c r="BJ54" s="337">
        <f t="shared" si="34"/>
        <v>16550.90564610533</v>
      </c>
      <c r="BK54" s="337">
        <f t="shared" si="34"/>
        <v>16856.688004321892</v>
      </c>
      <c r="BL54" s="337">
        <f t="shared" si="34"/>
        <v>16434.145832300703</v>
      </c>
      <c r="BM54" s="337">
        <f t="shared" si="34"/>
        <v>16992.764282323282</v>
      </c>
      <c r="BN54" s="337">
        <f t="shared" si="34"/>
        <v>16742.320554863472</v>
      </c>
      <c r="BO54" s="337">
        <f t="shared" si="34"/>
        <v>16617.774572309791</v>
      </c>
      <c r="BP54" s="337">
        <f t="shared" si="34"/>
        <v>16308.394064107206</v>
      </c>
      <c r="BQ54" s="337">
        <f t="shared" si="34"/>
        <v>16070.874940028947</v>
      </c>
      <c r="BR54" s="337">
        <f t="shared" si="34"/>
        <v>16784.067120180403</v>
      </c>
      <c r="BS54" s="337">
        <f t="shared" si="34"/>
        <v>17545.976722172749</v>
      </c>
      <c r="BT54" s="337">
        <f t="shared" si="34"/>
        <v>17285.172512527024</v>
      </c>
      <c r="BU54" s="337">
        <f t="shared" si="34"/>
        <v>17356.491989679933</v>
      </c>
      <c r="BV54" s="337">
        <f t="shared" si="34"/>
        <v>16623.531822319605</v>
      </c>
      <c r="BW54" s="337">
        <f t="shared" si="34"/>
        <v>14883.731869427991</v>
      </c>
      <c r="BX54" s="337">
        <f t="shared" si="34"/>
        <v>13504.474107933434</v>
      </c>
      <c r="BY54" s="337">
        <f t="shared" si="34"/>
        <v>13532.38595750999</v>
      </c>
      <c r="BZ54" s="337">
        <f t="shared" si="34"/>
        <v>12894.615215065758</v>
      </c>
      <c r="CA54" s="337">
        <f t="shared" si="34"/>
        <v>11599.739447417909</v>
      </c>
      <c r="CB54" s="337">
        <f t="shared" si="34"/>
        <v>9528.5594348719133</v>
      </c>
      <c r="CC54" s="338">
        <f t="shared" si="34"/>
        <v>7065.2242164047666</v>
      </c>
    </row>
    <row r="55" spans="1:81" s="196" customFormat="1" x14ac:dyDescent="0.4">
      <c r="A55" s="294"/>
      <c r="B55" s="339" t="s">
        <v>404</v>
      </c>
      <c r="C55" s="75"/>
      <c r="D55" s="340">
        <v>0</v>
      </c>
      <c r="E55" s="340">
        <v>0</v>
      </c>
      <c r="F55" s="340">
        <v>0</v>
      </c>
      <c r="G55" s="340">
        <v>0</v>
      </c>
      <c r="H55" s="340">
        <v>0</v>
      </c>
      <c r="I55" s="340">
        <v>0</v>
      </c>
      <c r="J55" s="340">
        <v>0</v>
      </c>
      <c r="K55" s="340">
        <v>0</v>
      </c>
      <c r="L55" s="340">
        <v>0</v>
      </c>
      <c r="M55" s="340">
        <v>0</v>
      </c>
      <c r="N55" s="340">
        <v>0</v>
      </c>
      <c r="O55" s="340">
        <v>0</v>
      </c>
      <c r="P55" s="340">
        <v>0</v>
      </c>
      <c r="Q55" s="340">
        <v>0</v>
      </c>
      <c r="R55" s="340">
        <v>0</v>
      </c>
      <c r="S55" s="340">
        <v>0</v>
      </c>
      <c r="T55" s="340">
        <v>0</v>
      </c>
      <c r="U55" s="340">
        <v>0</v>
      </c>
      <c r="V55" s="340">
        <v>0</v>
      </c>
      <c r="W55" s="340">
        <v>0</v>
      </c>
      <c r="X55" s="340">
        <v>0</v>
      </c>
      <c r="Y55" s="340">
        <v>0</v>
      </c>
      <c r="Z55" s="340">
        <v>0</v>
      </c>
      <c r="AA55" s="340">
        <v>0</v>
      </c>
      <c r="AB55" s="340">
        <v>0</v>
      </c>
      <c r="AC55" s="340">
        <v>0</v>
      </c>
      <c r="AD55" s="340">
        <v>0</v>
      </c>
      <c r="AE55" s="340">
        <v>0</v>
      </c>
      <c r="AF55" s="340">
        <v>0</v>
      </c>
      <c r="AG55" s="340">
        <v>0</v>
      </c>
      <c r="AH55" s="340">
        <v>8617.8268631402007</v>
      </c>
      <c r="AI55" s="340">
        <v>7962.1701403779243</v>
      </c>
      <c r="AJ55" s="340">
        <v>7389.3930970971478</v>
      </c>
      <c r="AK55" s="340">
        <v>7612.2210418048116</v>
      </c>
      <c r="AL55" s="340">
        <v>7596.9704067764205</v>
      </c>
      <c r="AM55" s="340">
        <v>7358.2281074993543</v>
      </c>
      <c r="AN55" s="340">
        <v>7934.1669290815325</v>
      </c>
      <c r="AO55" s="340">
        <v>8217.1717780826239</v>
      </c>
      <c r="AP55" s="340">
        <v>8607.3532965012237</v>
      </c>
      <c r="AQ55" s="340">
        <v>8847.7824595257262</v>
      </c>
      <c r="AR55" s="340">
        <v>9455.8556245197578</v>
      </c>
      <c r="AS55" s="340">
        <v>9901.7999292443947</v>
      </c>
      <c r="AT55" s="340">
        <v>10554.304428288435</v>
      </c>
      <c r="AU55" s="340">
        <v>12535.882299640709</v>
      </c>
      <c r="AV55" s="340">
        <v>14436.802578493676</v>
      </c>
      <c r="AW55" s="340">
        <v>16306.811683332655</v>
      </c>
      <c r="AX55" s="340">
        <v>17859.17918296827</v>
      </c>
      <c r="AY55" s="340">
        <v>18259.585126657304</v>
      </c>
      <c r="AZ55" s="340">
        <v>18182.705993000684</v>
      </c>
      <c r="BA55" s="340">
        <v>18546.893166952832</v>
      </c>
      <c r="BB55" s="340">
        <v>18605.645559273289</v>
      </c>
      <c r="BC55" s="340">
        <v>18578.43630271258</v>
      </c>
      <c r="BD55" s="340">
        <v>18991.821991732486</v>
      </c>
      <c r="BE55" s="340">
        <v>19307.068877141894</v>
      </c>
      <c r="BF55" s="340">
        <v>18784.688536141948</v>
      </c>
      <c r="BG55" s="340">
        <v>18642.227573472548</v>
      </c>
      <c r="BH55" s="372">
        <v>17656.774037185227</v>
      </c>
      <c r="BI55" s="340">
        <v>16893.812373488356</v>
      </c>
      <c r="BJ55" s="340">
        <v>16365.158761174753</v>
      </c>
      <c r="BK55" s="340">
        <v>16588.371835156628</v>
      </c>
      <c r="BL55" s="340">
        <v>16205.725532154775</v>
      </c>
      <c r="BM55" s="340">
        <v>16758.070855128964</v>
      </c>
      <c r="BN55" s="340">
        <v>16528.51775344113</v>
      </c>
      <c r="BO55" s="340">
        <v>16407.985848960627</v>
      </c>
      <c r="BP55" s="340">
        <v>16114.775141476024</v>
      </c>
      <c r="BQ55" s="340">
        <v>15898.32828142944</v>
      </c>
      <c r="BR55" s="340">
        <v>16621.355897423313</v>
      </c>
      <c r="BS55" s="340">
        <v>17396.381553970557</v>
      </c>
      <c r="BT55" s="340">
        <v>17147.745367655709</v>
      </c>
      <c r="BU55" s="340">
        <v>17238.233498530575</v>
      </c>
      <c r="BV55" s="340">
        <v>16518.071401062527</v>
      </c>
      <c r="BW55" s="340">
        <v>14788.822409597036</v>
      </c>
      <c r="BX55" s="340">
        <v>13431.38481004089</v>
      </c>
      <c r="BY55" s="340">
        <v>13461.690619109208</v>
      </c>
      <c r="BZ55" s="340">
        <v>12827.600174059262</v>
      </c>
      <c r="CA55" s="340">
        <v>11536.818160544581</v>
      </c>
      <c r="CB55" s="340">
        <v>9470.1207002295414</v>
      </c>
      <c r="CC55" s="341">
        <v>7011.0609616108377</v>
      </c>
    </row>
    <row r="56" spans="1:81" s="196" customFormat="1" x14ac:dyDescent="0.4">
      <c r="A56" s="294"/>
      <c r="B56" s="339" t="s">
        <v>403</v>
      </c>
      <c r="C56" s="75"/>
      <c r="D56" s="340">
        <v>0</v>
      </c>
      <c r="E56" s="340">
        <v>0</v>
      </c>
      <c r="F56" s="340">
        <v>0</v>
      </c>
      <c r="G56" s="340">
        <v>0</v>
      </c>
      <c r="H56" s="340">
        <v>0</v>
      </c>
      <c r="I56" s="340">
        <v>0</v>
      </c>
      <c r="J56" s="340">
        <v>0</v>
      </c>
      <c r="K56" s="340">
        <v>0</v>
      </c>
      <c r="L56" s="340">
        <v>0</v>
      </c>
      <c r="M56" s="340">
        <v>0</v>
      </c>
      <c r="N56" s="340">
        <v>0</v>
      </c>
      <c r="O56" s="340">
        <v>0</v>
      </c>
      <c r="P56" s="340">
        <v>0</v>
      </c>
      <c r="Q56" s="340">
        <v>0</v>
      </c>
      <c r="R56" s="340">
        <v>0</v>
      </c>
      <c r="S56" s="340">
        <v>0</v>
      </c>
      <c r="T56" s="340">
        <v>0</v>
      </c>
      <c r="U56" s="340">
        <v>0</v>
      </c>
      <c r="V56" s="340">
        <v>0</v>
      </c>
      <c r="W56" s="340">
        <v>0</v>
      </c>
      <c r="X56" s="340">
        <v>0</v>
      </c>
      <c r="Y56" s="340">
        <v>0</v>
      </c>
      <c r="Z56" s="340">
        <v>0</v>
      </c>
      <c r="AA56" s="340">
        <v>0</v>
      </c>
      <c r="AB56" s="340">
        <v>0</v>
      </c>
      <c r="AC56" s="340">
        <v>0</v>
      </c>
      <c r="AD56" s="340">
        <v>0</v>
      </c>
      <c r="AE56" s="340">
        <v>0</v>
      </c>
      <c r="AF56" s="340">
        <v>0</v>
      </c>
      <c r="AG56" s="340">
        <v>0</v>
      </c>
      <c r="AH56" s="340">
        <v>389.66614470200034</v>
      </c>
      <c r="AI56" s="340">
        <v>394.81623416302961</v>
      </c>
      <c r="AJ56" s="340">
        <v>383.37684824880108</v>
      </c>
      <c r="AK56" s="340">
        <v>411.90903295314212</v>
      </c>
      <c r="AL56" s="340">
        <v>449.05278230493315</v>
      </c>
      <c r="AM56" s="340">
        <v>512.89402818666235</v>
      </c>
      <c r="AN56" s="340">
        <v>609.08031257699622</v>
      </c>
      <c r="AO56" s="340">
        <v>717.118295372587</v>
      </c>
      <c r="AP56" s="340">
        <v>884.71431532555994</v>
      </c>
      <c r="AQ56" s="340">
        <v>1037.9205219939001</v>
      </c>
      <c r="AR56" s="340">
        <v>1191.3326822506733</v>
      </c>
      <c r="AS56" s="340">
        <v>1361.2155810752724</v>
      </c>
      <c r="AT56" s="340">
        <v>1564.6463876070236</v>
      </c>
      <c r="AU56" s="340">
        <v>1886.3626458070494</v>
      </c>
      <c r="AV56" s="340">
        <v>2082.3467189536109</v>
      </c>
      <c r="AW56" s="340">
        <v>2259.4693578193196</v>
      </c>
      <c r="AX56" s="340">
        <v>2367.5419120184652</v>
      </c>
      <c r="AY56" s="340">
        <v>2006.7917191409686</v>
      </c>
      <c r="AZ56" s="340">
        <v>1594.7339253314105</v>
      </c>
      <c r="BA56" s="340">
        <v>1321.7923733512218</v>
      </c>
      <c r="BB56" s="340">
        <v>929.5318060391146</v>
      </c>
      <c r="BC56" s="340">
        <v>490.89063345500057</v>
      </c>
      <c r="BD56" s="340">
        <v>262.62347007105041</v>
      </c>
      <c r="BE56" s="340">
        <v>257.82866938946063</v>
      </c>
      <c r="BF56" s="340">
        <v>247.87976757470872</v>
      </c>
      <c r="BG56" s="340">
        <v>253.48560065126861</v>
      </c>
      <c r="BH56" s="340">
        <v>180.27398618550393</v>
      </c>
      <c r="BI56" s="340">
        <v>181.26123217575139</v>
      </c>
      <c r="BJ56" s="340">
        <v>185.74688493057664</v>
      </c>
      <c r="BK56" s="340">
        <v>268.31616916526463</v>
      </c>
      <c r="BL56" s="340">
        <v>228.42030014592703</v>
      </c>
      <c r="BM56" s="340">
        <v>234.69342719431791</v>
      </c>
      <c r="BN56" s="340">
        <v>213.80280142234074</v>
      </c>
      <c r="BO56" s="340">
        <v>209.78872334916301</v>
      </c>
      <c r="BP56" s="340">
        <v>193.61892263118159</v>
      </c>
      <c r="BQ56" s="340">
        <v>172.54665859950691</v>
      </c>
      <c r="BR56" s="340">
        <v>162.71122275709226</v>
      </c>
      <c r="BS56" s="340">
        <v>149.59516820219156</v>
      </c>
      <c r="BT56" s="340">
        <v>137.42714487131423</v>
      </c>
      <c r="BU56" s="340">
        <v>118.25849114935606</v>
      </c>
      <c r="BV56" s="340">
        <v>105.46042125707743</v>
      </c>
      <c r="BW56" s="340">
        <v>94.90945983095493</v>
      </c>
      <c r="BX56" s="340">
        <v>73.089297892544721</v>
      </c>
      <c r="BY56" s="340">
        <v>70.695338400783541</v>
      </c>
      <c r="BZ56" s="340">
        <v>67.015041006496972</v>
      </c>
      <c r="CA56" s="340">
        <v>62.921286873327681</v>
      </c>
      <c r="CB56" s="340">
        <v>58.438734642372154</v>
      </c>
      <c r="CC56" s="341">
        <v>54.163254793928964</v>
      </c>
    </row>
    <row r="57" spans="1:81" s="196" customFormat="1" x14ac:dyDescent="0.4">
      <c r="A57" s="294"/>
      <c r="B57" s="373"/>
      <c r="C57" s="75"/>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c r="BM57" s="340"/>
      <c r="BN57" s="340"/>
      <c r="BO57" s="340"/>
      <c r="BP57" s="340"/>
      <c r="BQ57" s="340"/>
      <c r="BR57" s="340"/>
      <c r="BS57" s="340"/>
      <c r="BT57" s="340"/>
      <c r="BU57" s="340"/>
      <c r="BV57" s="340"/>
      <c r="BW57" s="340"/>
      <c r="BX57" s="340"/>
      <c r="BY57" s="340"/>
      <c r="BZ57" s="340"/>
      <c r="CA57" s="340"/>
      <c r="CB57" s="340"/>
      <c r="CC57" s="341"/>
    </row>
    <row r="58" spans="1:81" s="196" customFormat="1" x14ac:dyDescent="0.4">
      <c r="B58" s="75" t="s">
        <v>229</v>
      </c>
      <c r="C58" s="75"/>
      <c r="D58" s="337">
        <v>0</v>
      </c>
      <c r="E58" s="337">
        <v>0</v>
      </c>
      <c r="F58" s="337">
        <v>0</v>
      </c>
      <c r="G58" s="337">
        <v>0</v>
      </c>
      <c r="H58" s="337">
        <v>0</v>
      </c>
      <c r="I58" s="337">
        <v>0</v>
      </c>
      <c r="J58" s="337">
        <v>0</v>
      </c>
      <c r="K58" s="337">
        <v>0</v>
      </c>
      <c r="L58" s="337">
        <v>0</v>
      </c>
      <c r="M58" s="337">
        <v>0</v>
      </c>
      <c r="N58" s="337">
        <v>0</v>
      </c>
      <c r="O58" s="337">
        <v>0</v>
      </c>
      <c r="P58" s="337">
        <v>0</v>
      </c>
      <c r="Q58" s="337">
        <v>0</v>
      </c>
      <c r="R58" s="337">
        <v>0</v>
      </c>
      <c r="S58" s="337">
        <v>0</v>
      </c>
      <c r="T58" s="337">
        <v>0</v>
      </c>
      <c r="U58" s="337">
        <v>0</v>
      </c>
      <c r="V58" s="337">
        <v>0</v>
      </c>
      <c r="W58" s="337">
        <v>0</v>
      </c>
      <c r="X58" s="337">
        <v>0</v>
      </c>
      <c r="Y58" s="337">
        <v>0</v>
      </c>
      <c r="Z58" s="337">
        <v>0</v>
      </c>
      <c r="AA58" s="337">
        <v>0</v>
      </c>
      <c r="AB58" s="337">
        <v>0</v>
      </c>
      <c r="AC58" s="337">
        <v>0</v>
      </c>
      <c r="AD58" s="337">
        <v>0</v>
      </c>
      <c r="AE58" s="337">
        <v>0</v>
      </c>
      <c r="AF58" s="337">
        <v>0</v>
      </c>
      <c r="AG58" s="337">
        <v>0</v>
      </c>
      <c r="AH58" s="337">
        <v>0</v>
      </c>
      <c r="AI58" s="337">
        <v>0</v>
      </c>
      <c r="AJ58" s="337">
        <v>0</v>
      </c>
      <c r="AK58" s="337">
        <v>0</v>
      </c>
      <c r="AL58" s="337">
        <v>0</v>
      </c>
      <c r="AM58" s="337">
        <v>0</v>
      </c>
      <c r="AN58" s="337">
        <v>0</v>
      </c>
      <c r="AO58" s="337">
        <v>0</v>
      </c>
      <c r="AP58" s="337">
        <v>0</v>
      </c>
      <c r="AQ58" s="337">
        <v>0</v>
      </c>
      <c r="AR58" s="337">
        <v>0</v>
      </c>
      <c r="AS58" s="337">
        <v>0</v>
      </c>
      <c r="AT58" s="337">
        <v>0</v>
      </c>
      <c r="AU58" s="337">
        <v>0</v>
      </c>
      <c r="AV58" s="337">
        <v>0</v>
      </c>
      <c r="AW58" s="337">
        <v>0</v>
      </c>
      <c r="AX58" s="337">
        <v>0</v>
      </c>
      <c r="AY58" s="337">
        <v>0</v>
      </c>
      <c r="AZ58" s="337">
        <v>0</v>
      </c>
      <c r="BA58" s="337">
        <v>0</v>
      </c>
      <c r="BB58" s="337">
        <v>0</v>
      </c>
      <c r="BC58" s="337">
        <v>0</v>
      </c>
      <c r="BD58" s="337">
        <v>0</v>
      </c>
      <c r="BE58" s="337">
        <v>0</v>
      </c>
      <c r="BF58" s="337">
        <v>0</v>
      </c>
      <c r="BG58" s="337">
        <v>0</v>
      </c>
      <c r="BH58" s="337">
        <v>0</v>
      </c>
      <c r="BI58" s="337">
        <v>0</v>
      </c>
      <c r="BJ58" s="337">
        <v>0</v>
      </c>
      <c r="BK58" s="337">
        <v>0</v>
      </c>
      <c r="BL58" s="337">
        <f t="shared" ref="BL58:CC58" si="35">SUM(BL59,BL63)</f>
        <v>165.50713232057626</v>
      </c>
      <c r="BM58" s="337">
        <f t="shared" si="35"/>
        <v>1623.2965316263699</v>
      </c>
      <c r="BN58" s="337">
        <f t="shared" si="35"/>
        <v>2807.0373133301005</v>
      </c>
      <c r="BO58" s="337">
        <f t="shared" si="35"/>
        <v>4403.4975041499147</v>
      </c>
      <c r="BP58" s="337">
        <f t="shared" si="35"/>
        <v>8231.619610409045</v>
      </c>
      <c r="BQ58" s="337">
        <f t="shared" si="35"/>
        <v>12447.382255573135</v>
      </c>
      <c r="BR58" s="337">
        <f t="shared" si="35"/>
        <v>15090.547415055717</v>
      </c>
      <c r="BS58" s="337">
        <f t="shared" si="35"/>
        <v>16653.623525115647</v>
      </c>
      <c r="BT58" s="337">
        <f t="shared" si="35"/>
        <v>16887.854113504778</v>
      </c>
      <c r="BU58" s="337">
        <f t="shared" si="35"/>
        <v>17180.273262681447</v>
      </c>
      <c r="BV58" s="337">
        <f t="shared" si="35"/>
        <v>16513.817304923694</v>
      </c>
      <c r="BW58" s="337">
        <f t="shared" si="35"/>
        <v>14788.69273472137</v>
      </c>
      <c r="BX58" s="337">
        <f t="shared" si="35"/>
        <v>13431.41560101785</v>
      </c>
      <c r="BY58" s="337">
        <f t="shared" si="35"/>
        <v>13461.689749888994</v>
      </c>
      <c r="BZ58" s="337">
        <f t="shared" si="35"/>
        <v>12827.599312349705</v>
      </c>
      <c r="CA58" s="337">
        <f t="shared" si="35"/>
        <v>11536.817314672864</v>
      </c>
      <c r="CB58" s="337">
        <f t="shared" si="35"/>
        <v>9470.1198720447355</v>
      </c>
      <c r="CC58" s="338">
        <f t="shared" si="35"/>
        <v>7011.0601509815824</v>
      </c>
    </row>
    <row r="59" spans="1:81" x14ac:dyDescent="0.4">
      <c r="B59" s="59" t="s">
        <v>619</v>
      </c>
      <c r="C59" s="49"/>
      <c r="D59" s="340">
        <v>0</v>
      </c>
      <c r="E59" s="340">
        <v>0</v>
      </c>
      <c r="F59" s="340">
        <v>0</v>
      </c>
      <c r="G59" s="340">
        <v>0</v>
      </c>
      <c r="H59" s="340">
        <v>0</v>
      </c>
      <c r="I59" s="340">
        <v>0</v>
      </c>
      <c r="J59" s="340">
        <v>0</v>
      </c>
      <c r="K59" s="340">
        <v>0</v>
      </c>
      <c r="L59" s="340">
        <v>0</v>
      </c>
      <c r="M59" s="340">
        <v>0</v>
      </c>
      <c r="N59" s="340">
        <v>0</v>
      </c>
      <c r="O59" s="340">
        <v>0</v>
      </c>
      <c r="P59" s="340">
        <v>0</v>
      </c>
      <c r="Q59" s="340">
        <v>0</v>
      </c>
      <c r="R59" s="340">
        <v>0</v>
      </c>
      <c r="S59" s="340">
        <v>0</v>
      </c>
      <c r="T59" s="340">
        <v>0</v>
      </c>
      <c r="U59" s="340">
        <v>0</v>
      </c>
      <c r="V59" s="340">
        <v>0</v>
      </c>
      <c r="W59" s="340">
        <v>0</v>
      </c>
      <c r="X59" s="340">
        <v>0</v>
      </c>
      <c r="Y59" s="340">
        <v>0</v>
      </c>
      <c r="Z59" s="340">
        <v>0</v>
      </c>
      <c r="AA59" s="340">
        <v>0</v>
      </c>
      <c r="AB59" s="340">
        <v>0</v>
      </c>
      <c r="AC59" s="340">
        <v>0</v>
      </c>
      <c r="AD59" s="340">
        <v>0</v>
      </c>
      <c r="AE59" s="340">
        <v>0</v>
      </c>
      <c r="AF59" s="340">
        <v>0</v>
      </c>
      <c r="AG59" s="340">
        <v>0</v>
      </c>
      <c r="AH59" s="340">
        <v>0</v>
      </c>
      <c r="AI59" s="340">
        <v>0</v>
      </c>
      <c r="AJ59" s="340">
        <v>0</v>
      </c>
      <c r="AK59" s="340">
        <v>0</v>
      </c>
      <c r="AL59" s="340">
        <v>0</v>
      </c>
      <c r="AM59" s="340">
        <v>0</v>
      </c>
      <c r="AN59" s="340">
        <v>0</v>
      </c>
      <c r="AO59" s="340">
        <v>0</v>
      </c>
      <c r="AP59" s="340">
        <v>0</v>
      </c>
      <c r="AQ59" s="340">
        <v>0</v>
      </c>
      <c r="AR59" s="340">
        <v>0</v>
      </c>
      <c r="AS59" s="340">
        <v>0</v>
      </c>
      <c r="AT59" s="340">
        <v>0</v>
      </c>
      <c r="AU59" s="340">
        <v>0</v>
      </c>
      <c r="AV59" s="340">
        <v>0</v>
      </c>
      <c r="AW59" s="340">
        <v>0</v>
      </c>
      <c r="AX59" s="340">
        <v>0</v>
      </c>
      <c r="AY59" s="340">
        <v>0</v>
      </c>
      <c r="AZ59" s="340">
        <v>0</v>
      </c>
      <c r="BA59" s="340">
        <v>0</v>
      </c>
      <c r="BB59" s="340">
        <v>0</v>
      </c>
      <c r="BC59" s="340">
        <v>0</v>
      </c>
      <c r="BD59" s="340">
        <v>0</v>
      </c>
      <c r="BE59" s="340">
        <v>0</v>
      </c>
      <c r="BF59" s="340">
        <v>0</v>
      </c>
      <c r="BG59" s="340">
        <v>0</v>
      </c>
      <c r="BH59" s="340">
        <v>0</v>
      </c>
      <c r="BI59" s="340">
        <v>0</v>
      </c>
      <c r="BJ59" s="340">
        <v>0</v>
      </c>
      <c r="BK59" s="340">
        <v>0</v>
      </c>
      <c r="BL59" s="340">
        <f t="shared" ref="BL59:CC59" si="36">SUM(BL60:BL62)</f>
        <v>83.776111619404148</v>
      </c>
      <c r="BM59" s="340">
        <f t="shared" si="36"/>
        <v>744.10133278731359</v>
      </c>
      <c r="BN59" s="340">
        <f t="shared" si="36"/>
        <v>1200.9774518896966</v>
      </c>
      <c r="BO59" s="340">
        <f t="shared" si="36"/>
        <v>1732.7486301486665</v>
      </c>
      <c r="BP59" s="340">
        <f t="shared" si="36"/>
        <v>2798.3573381427477</v>
      </c>
      <c r="BQ59" s="340">
        <f t="shared" si="36"/>
        <v>4220.6595655953552</v>
      </c>
      <c r="BR59" s="340">
        <f t="shared" si="36"/>
        <v>4824.4540332339375</v>
      </c>
      <c r="BS59" s="340">
        <f t="shared" si="36"/>
        <v>5200.5301301705385</v>
      </c>
      <c r="BT59" s="340">
        <f t="shared" si="36"/>
        <v>5337.2319503043163</v>
      </c>
      <c r="BU59" s="340">
        <f t="shared" si="36"/>
        <v>5272.0914884180547</v>
      </c>
      <c r="BV59" s="340">
        <f t="shared" si="36"/>
        <v>4990.7882048697238</v>
      </c>
      <c r="BW59" s="340">
        <f t="shared" si="36"/>
        <v>4817.4489081787287</v>
      </c>
      <c r="BX59" s="340">
        <f t="shared" si="36"/>
        <v>4599.9838485910077</v>
      </c>
      <c r="BY59" s="340">
        <f t="shared" si="36"/>
        <v>4774.1979289151041</v>
      </c>
      <c r="BZ59" s="340">
        <f t="shared" si="36"/>
        <v>4930.1756216836175</v>
      </c>
      <c r="CA59" s="340">
        <f t="shared" si="36"/>
        <v>4969.5855370241043</v>
      </c>
      <c r="CB59" s="340">
        <f t="shared" si="36"/>
        <v>4812.1283452620801</v>
      </c>
      <c r="CC59" s="341">
        <f t="shared" si="36"/>
        <v>4613.5826478723257</v>
      </c>
    </row>
    <row r="60" spans="1:81" x14ac:dyDescent="0.4">
      <c r="B60" s="231" t="s">
        <v>382</v>
      </c>
      <c r="C60" s="339"/>
      <c r="D60" s="340">
        <v>0</v>
      </c>
      <c r="E60" s="340">
        <v>0</v>
      </c>
      <c r="F60" s="340">
        <v>0</v>
      </c>
      <c r="G60" s="340">
        <v>0</v>
      </c>
      <c r="H60" s="340">
        <v>0</v>
      </c>
      <c r="I60" s="340">
        <v>0</v>
      </c>
      <c r="J60" s="340">
        <v>0</v>
      </c>
      <c r="K60" s="340">
        <v>0</v>
      </c>
      <c r="L60" s="340">
        <v>0</v>
      </c>
      <c r="M60" s="340">
        <v>0</v>
      </c>
      <c r="N60" s="340">
        <v>0</v>
      </c>
      <c r="O60" s="340">
        <v>0</v>
      </c>
      <c r="P60" s="340">
        <v>0</v>
      </c>
      <c r="Q60" s="340">
        <v>0</v>
      </c>
      <c r="R60" s="340">
        <v>0</v>
      </c>
      <c r="S60" s="340">
        <v>0</v>
      </c>
      <c r="T60" s="340">
        <v>0</v>
      </c>
      <c r="U60" s="340">
        <v>0</v>
      </c>
      <c r="V60" s="340">
        <v>0</v>
      </c>
      <c r="W60" s="340">
        <v>0</v>
      </c>
      <c r="X60" s="340">
        <v>0</v>
      </c>
      <c r="Y60" s="340">
        <v>0</v>
      </c>
      <c r="Z60" s="340">
        <v>0</v>
      </c>
      <c r="AA60" s="340">
        <v>0</v>
      </c>
      <c r="AB60" s="340">
        <v>0</v>
      </c>
      <c r="AC60" s="340">
        <v>0</v>
      </c>
      <c r="AD60" s="340">
        <v>0</v>
      </c>
      <c r="AE60" s="340">
        <v>0</v>
      </c>
      <c r="AF60" s="340">
        <v>0</v>
      </c>
      <c r="AG60" s="340">
        <v>0</v>
      </c>
      <c r="AH60" s="340">
        <v>0</v>
      </c>
      <c r="AI60" s="340">
        <v>0</v>
      </c>
      <c r="AJ60" s="340">
        <v>0</v>
      </c>
      <c r="AK60" s="340">
        <v>0</v>
      </c>
      <c r="AL60" s="340">
        <v>0</v>
      </c>
      <c r="AM60" s="340">
        <v>0</v>
      </c>
      <c r="AN60" s="340">
        <v>0</v>
      </c>
      <c r="AO60" s="340">
        <v>0</v>
      </c>
      <c r="AP60" s="340">
        <v>0</v>
      </c>
      <c r="AQ60" s="340">
        <v>0</v>
      </c>
      <c r="AR60" s="340">
        <v>0</v>
      </c>
      <c r="AS60" s="340">
        <v>0</v>
      </c>
      <c r="AT60" s="340">
        <v>0</v>
      </c>
      <c r="AU60" s="340">
        <v>0</v>
      </c>
      <c r="AV60" s="340">
        <v>0</v>
      </c>
      <c r="AW60" s="340">
        <v>0</v>
      </c>
      <c r="AX60" s="340">
        <v>0</v>
      </c>
      <c r="AY60" s="340">
        <v>0</v>
      </c>
      <c r="AZ60" s="340">
        <v>0</v>
      </c>
      <c r="BA60" s="340">
        <v>0</v>
      </c>
      <c r="BB60" s="340">
        <v>0</v>
      </c>
      <c r="BC60" s="340">
        <v>0</v>
      </c>
      <c r="BD60" s="340">
        <v>0</v>
      </c>
      <c r="BE60" s="340">
        <v>0</v>
      </c>
      <c r="BF60" s="340">
        <v>0</v>
      </c>
      <c r="BG60" s="340">
        <v>0</v>
      </c>
      <c r="BH60" s="340">
        <v>0</v>
      </c>
      <c r="BI60" s="340">
        <v>0</v>
      </c>
      <c r="BJ60" s="340">
        <v>0</v>
      </c>
      <c r="BK60" s="340">
        <v>0</v>
      </c>
      <c r="BL60" s="340">
        <v>77.347092132665225</v>
      </c>
      <c r="BM60" s="340">
        <v>510.20863627495385</v>
      </c>
      <c r="BN60" s="340">
        <v>588.89623741975811</v>
      </c>
      <c r="BO60" s="340">
        <v>583.56948157293277</v>
      </c>
      <c r="BP60" s="340">
        <v>674.62771390966293</v>
      </c>
      <c r="BQ60" s="340">
        <v>574.69834897759517</v>
      </c>
      <c r="BR60" s="340">
        <v>507.18193605039477</v>
      </c>
      <c r="BS60" s="340">
        <v>393.26863693989674</v>
      </c>
      <c r="BT60" s="340">
        <v>351.49789831243356</v>
      </c>
      <c r="BU60" s="340">
        <v>315.16350169748574</v>
      </c>
      <c r="BV60" s="340">
        <v>173.86201061026728</v>
      </c>
      <c r="BW60" s="340">
        <v>122.22342174285714</v>
      </c>
      <c r="BX60" s="340">
        <v>194.74323579700578</v>
      </c>
      <c r="BY60" s="340">
        <v>176.37139137954611</v>
      </c>
      <c r="BZ60" s="340">
        <v>185.21515725860544</v>
      </c>
      <c r="CA60" s="340">
        <v>193.9651181078618</v>
      </c>
      <c r="CB60" s="340">
        <v>200.777791725881</v>
      </c>
      <c r="CC60" s="341">
        <v>208.00798230312341</v>
      </c>
    </row>
    <row r="61" spans="1:81" x14ac:dyDescent="0.4">
      <c r="B61" s="231" t="s">
        <v>620</v>
      </c>
      <c r="C61" s="339"/>
      <c r="D61" s="340">
        <v>0</v>
      </c>
      <c r="E61" s="340">
        <v>0</v>
      </c>
      <c r="F61" s="340">
        <v>0</v>
      </c>
      <c r="G61" s="340">
        <v>0</v>
      </c>
      <c r="H61" s="340">
        <v>0</v>
      </c>
      <c r="I61" s="340">
        <v>0</v>
      </c>
      <c r="J61" s="340">
        <v>0</v>
      </c>
      <c r="K61" s="340">
        <v>0</v>
      </c>
      <c r="L61" s="340">
        <v>0</v>
      </c>
      <c r="M61" s="340">
        <v>0</v>
      </c>
      <c r="N61" s="340">
        <v>0</v>
      </c>
      <c r="O61" s="340">
        <v>0</v>
      </c>
      <c r="P61" s="340">
        <v>0</v>
      </c>
      <c r="Q61" s="340">
        <v>0</v>
      </c>
      <c r="R61" s="340">
        <v>0</v>
      </c>
      <c r="S61" s="340">
        <v>0</v>
      </c>
      <c r="T61" s="340">
        <v>0</v>
      </c>
      <c r="U61" s="340">
        <v>0</v>
      </c>
      <c r="V61" s="340">
        <v>0</v>
      </c>
      <c r="W61" s="340">
        <v>0</v>
      </c>
      <c r="X61" s="340">
        <v>0</v>
      </c>
      <c r="Y61" s="340">
        <v>0</v>
      </c>
      <c r="Z61" s="340">
        <v>0</v>
      </c>
      <c r="AA61" s="340">
        <v>0</v>
      </c>
      <c r="AB61" s="340">
        <v>0</v>
      </c>
      <c r="AC61" s="340">
        <v>0</v>
      </c>
      <c r="AD61" s="340">
        <v>0</v>
      </c>
      <c r="AE61" s="340">
        <v>0</v>
      </c>
      <c r="AF61" s="340">
        <v>0</v>
      </c>
      <c r="AG61" s="340">
        <v>0</v>
      </c>
      <c r="AH61" s="340">
        <v>0</v>
      </c>
      <c r="AI61" s="340">
        <v>0</v>
      </c>
      <c r="AJ61" s="340">
        <v>0</v>
      </c>
      <c r="AK61" s="340">
        <v>0</v>
      </c>
      <c r="AL61" s="340">
        <v>0</v>
      </c>
      <c r="AM61" s="340">
        <v>0</v>
      </c>
      <c r="AN61" s="340">
        <v>0</v>
      </c>
      <c r="AO61" s="340">
        <v>0</v>
      </c>
      <c r="AP61" s="340">
        <v>0</v>
      </c>
      <c r="AQ61" s="340">
        <v>0</v>
      </c>
      <c r="AR61" s="340">
        <v>0</v>
      </c>
      <c r="AS61" s="340">
        <v>0</v>
      </c>
      <c r="AT61" s="340">
        <v>0</v>
      </c>
      <c r="AU61" s="340">
        <v>0</v>
      </c>
      <c r="AV61" s="340">
        <v>0</v>
      </c>
      <c r="AW61" s="340">
        <v>0</v>
      </c>
      <c r="AX61" s="340">
        <v>0</v>
      </c>
      <c r="AY61" s="340">
        <v>0</v>
      </c>
      <c r="AZ61" s="340">
        <v>0</v>
      </c>
      <c r="BA61" s="340">
        <v>0</v>
      </c>
      <c r="BB61" s="340">
        <v>0</v>
      </c>
      <c r="BC61" s="340">
        <v>0</v>
      </c>
      <c r="BD61" s="340">
        <v>0</v>
      </c>
      <c r="BE61" s="340">
        <v>0</v>
      </c>
      <c r="BF61" s="340">
        <v>0</v>
      </c>
      <c r="BG61" s="340">
        <v>0</v>
      </c>
      <c r="BH61" s="340">
        <v>0</v>
      </c>
      <c r="BI61" s="340">
        <v>0</v>
      </c>
      <c r="BJ61" s="340">
        <v>0</v>
      </c>
      <c r="BK61" s="340">
        <v>0</v>
      </c>
      <c r="BL61" s="340">
        <v>3.5415214305063736</v>
      </c>
      <c r="BM61" s="340">
        <v>160.04741557361848</v>
      </c>
      <c r="BN61" s="340">
        <v>444.43976614968153</v>
      </c>
      <c r="BO61" s="340">
        <v>738.38361711463017</v>
      </c>
      <c r="BP61" s="340">
        <v>822.81439263135132</v>
      </c>
      <c r="BQ61" s="340">
        <v>774.06974712413387</v>
      </c>
      <c r="BR61" s="340">
        <v>243.99443898105503</v>
      </c>
      <c r="BS61" s="340">
        <v>101.46686978422494</v>
      </c>
      <c r="BT61" s="340">
        <v>114.28158022782122</v>
      </c>
      <c r="BU61" s="340">
        <v>136.65139391591728</v>
      </c>
      <c r="BV61" s="340">
        <v>90.206102456276284</v>
      </c>
      <c r="BW61" s="340">
        <v>54.923121840921027</v>
      </c>
      <c r="BX61" s="340">
        <v>28.284106789125676</v>
      </c>
      <c r="BY61" s="340">
        <v>16.488890611880453</v>
      </c>
      <c r="BZ61" s="340">
        <v>11.500733805514871</v>
      </c>
      <c r="CA61" s="340">
        <v>10.873409486909834</v>
      </c>
      <c r="CB61" s="340">
        <v>11.784867390598906</v>
      </c>
      <c r="CC61" s="341">
        <v>13.921298471242022</v>
      </c>
    </row>
    <row r="62" spans="1:81" x14ac:dyDescent="0.4">
      <c r="B62" s="231" t="s">
        <v>384</v>
      </c>
      <c r="C62" s="339"/>
      <c r="D62" s="340">
        <v>0</v>
      </c>
      <c r="E62" s="340">
        <v>0</v>
      </c>
      <c r="F62" s="340">
        <v>0</v>
      </c>
      <c r="G62" s="340">
        <v>0</v>
      </c>
      <c r="H62" s="340">
        <v>0</v>
      </c>
      <c r="I62" s="340">
        <v>0</v>
      </c>
      <c r="J62" s="340">
        <v>0</v>
      </c>
      <c r="K62" s="340">
        <v>0</v>
      </c>
      <c r="L62" s="340">
        <v>0</v>
      </c>
      <c r="M62" s="340">
        <v>0</v>
      </c>
      <c r="N62" s="340">
        <v>0</v>
      </c>
      <c r="O62" s="340">
        <v>0</v>
      </c>
      <c r="P62" s="340">
        <v>0</v>
      </c>
      <c r="Q62" s="340">
        <v>0</v>
      </c>
      <c r="R62" s="340">
        <v>0</v>
      </c>
      <c r="S62" s="340">
        <v>0</v>
      </c>
      <c r="T62" s="340">
        <v>0</v>
      </c>
      <c r="U62" s="340">
        <v>0</v>
      </c>
      <c r="V62" s="340">
        <v>0</v>
      </c>
      <c r="W62" s="340">
        <v>0</v>
      </c>
      <c r="X62" s="340">
        <v>0</v>
      </c>
      <c r="Y62" s="340">
        <v>0</v>
      </c>
      <c r="Z62" s="340">
        <v>0</v>
      </c>
      <c r="AA62" s="340">
        <v>0</v>
      </c>
      <c r="AB62" s="340">
        <v>0</v>
      </c>
      <c r="AC62" s="340">
        <v>0</v>
      </c>
      <c r="AD62" s="340">
        <v>0</v>
      </c>
      <c r="AE62" s="340">
        <v>0</v>
      </c>
      <c r="AF62" s="340">
        <v>0</v>
      </c>
      <c r="AG62" s="340">
        <v>0</v>
      </c>
      <c r="AH62" s="340">
        <v>0</v>
      </c>
      <c r="AI62" s="340">
        <v>0</v>
      </c>
      <c r="AJ62" s="340">
        <v>0</v>
      </c>
      <c r="AK62" s="340">
        <v>0</v>
      </c>
      <c r="AL62" s="340">
        <v>0</v>
      </c>
      <c r="AM62" s="340">
        <v>0</v>
      </c>
      <c r="AN62" s="340">
        <v>0</v>
      </c>
      <c r="AO62" s="340">
        <v>0</v>
      </c>
      <c r="AP62" s="340">
        <v>0</v>
      </c>
      <c r="AQ62" s="340">
        <v>0</v>
      </c>
      <c r="AR62" s="340">
        <v>0</v>
      </c>
      <c r="AS62" s="340">
        <v>0</v>
      </c>
      <c r="AT62" s="340">
        <v>0</v>
      </c>
      <c r="AU62" s="340">
        <v>0</v>
      </c>
      <c r="AV62" s="340">
        <v>0</v>
      </c>
      <c r="AW62" s="340">
        <v>0</v>
      </c>
      <c r="AX62" s="340">
        <v>0</v>
      </c>
      <c r="AY62" s="340">
        <v>0</v>
      </c>
      <c r="AZ62" s="340">
        <v>0</v>
      </c>
      <c r="BA62" s="340">
        <v>0</v>
      </c>
      <c r="BB62" s="340">
        <v>0</v>
      </c>
      <c r="BC62" s="340">
        <v>0</v>
      </c>
      <c r="BD62" s="340">
        <v>0</v>
      </c>
      <c r="BE62" s="340">
        <v>0</v>
      </c>
      <c r="BF62" s="340">
        <v>0</v>
      </c>
      <c r="BG62" s="340">
        <v>0</v>
      </c>
      <c r="BH62" s="340">
        <v>0</v>
      </c>
      <c r="BI62" s="340">
        <v>0</v>
      </c>
      <c r="BJ62" s="340">
        <v>0</v>
      </c>
      <c r="BK62" s="340">
        <v>0</v>
      </c>
      <c r="BL62" s="340">
        <v>2.8874980562325478</v>
      </c>
      <c r="BM62" s="340">
        <v>73.845280938741368</v>
      </c>
      <c r="BN62" s="340">
        <v>167.6414483202571</v>
      </c>
      <c r="BO62" s="340">
        <v>410.79553146110368</v>
      </c>
      <c r="BP62" s="340">
        <v>1300.9152316017337</v>
      </c>
      <c r="BQ62" s="340">
        <v>2871.8914694936261</v>
      </c>
      <c r="BR62" s="340">
        <v>4073.2776582024881</v>
      </c>
      <c r="BS62" s="340">
        <v>4705.7946234464171</v>
      </c>
      <c r="BT62" s="340">
        <v>4871.4524717640616</v>
      </c>
      <c r="BU62" s="340">
        <v>4820.276592804652</v>
      </c>
      <c r="BV62" s="340">
        <v>4726.7200918031804</v>
      </c>
      <c r="BW62" s="340">
        <v>4640.3023645949506</v>
      </c>
      <c r="BX62" s="340">
        <v>4376.9565060048762</v>
      </c>
      <c r="BY62" s="340">
        <v>4581.3376469236773</v>
      </c>
      <c r="BZ62" s="340">
        <v>4733.4597306194973</v>
      </c>
      <c r="CA62" s="340">
        <v>4764.747009429333</v>
      </c>
      <c r="CB62" s="340">
        <v>4599.5656861456</v>
      </c>
      <c r="CC62" s="341">
        <v>4391.6533670979607</v>
      </c>
    </row>
    <row r="63" spans="1:81" ht="26.25" customHeight="1" x14ac:dyDescent="0.4">
      <c r="B63" s="59" t="s">
        <v>621</v>
      </c>
      <c r="C63" s="49"/>
      <c r="D63" s="340">
        <v>0</v>
      </c>
      <c r="E63" s="340">
        <v>0</v>
      </c>
      <c r="F63" s="340">
        <v>0</v>
      </c>
      <c r="G63" s="340">
        <v>0</v>
      </c>
      <c r="H63" s="340">
        <v>0</v>
      </c>
      <c r="I63" s="340">
        <v>0</v>
      </c>
      <c r="J63" s="340">
        <v>0</v>
      </c>
      <c r="K63" s="340">
        <v>0</v>
      </c>
      <c r="L63" s="340">
        <v>0</v>
      </c>
      <c r="M63" s="340">
        <v>0</v>
      </c>
      <c r="N63" s="340">
        <v>0</v>
      </c>
      <c r="O63" s="340">
        <v>0</v>
      </c>
      <c r="P63" s="340">
        <v>0</v>
      </c>
      <c r="Q63" s="340">
        <v>0</v>
      </c>
      <c r="R63" s="340">
        <v>0</v>
      </c>
      <c r="S63" s="340">
        <v>0</v>
      </c>
      <c r="T63" s="340">
        <v>0</v>
      </c>
      <c r="U63" s="340">
        <v>0</v>
      </c>
      <c r="V63" s="340">
        <v>0</v>
      </c>
      <c r="W63" s="340">
        <v>0</v>
      </c>
      <c r="X63" s="340">
        <v>0</v>
      </c>
      <c r="Y63" s="340">
        <v>0</v>
      </c>
      <c r="Z63" s="340">
        <v>0</v>
      </c>
      <c r="AA63" s="340">
        <v>0</v>
      </c>
      <c r="AB63" s="340">
        <v>0</v>
      </c>
      <c r="AC63" s="340">
        <v>0</v>
      </c>
      <c r="AD63" s="340">
        <v>0</v>
      </c>
      <c r="AE63" s="340">
        <v>0</v>
      </c>
      <c r="AF63" s="340">
        <v>0</v>
      </c>
      <c r="AG63" s="340">
        <v>0</v>
      </c>
      <c r="AH63" s="340">
        <v>0</v>
      </c>
      <c r="AI63" s="340">
        <v>0</v>
      </c>
      <c r="AJ63" s="340">
        <v>0</v>
      </c>
      <c r="AK63" s="340">
        <v>0</v>
      </c>
      <c r="AL63" s="340">
        <v>0</v>
      </c>
      <c r="AM63" s="340">
        <v>0</v>
      </c>
      <c r="AN63" s="340">
        <v>0</v>
      </c>
      <c r="AO63" s="340">
        <v>0</v>
      </c>
      <c r="AP63" s="340">
        <v>0</v>
      </c>
      <c r="AQ63" s="340">
        <v>0</v>
      </c>
      <c r="AR63" s="340">
        <v>0</v>
      </c>
      <c r="AS63" s="340">
        <v>0</v>
      </c>
      <c r="AT63" s="340">
        <v>0</v>
      </c>
      <c r="AU63" s="340">
        <v>0</v>
      </c>
      <c r="AV63" s="340">
        <v>0</v>
      </c>
      <c r="AW63" s="340">
        <v>0</v>
      </c>
      <c r="AX63" s="340">
        <v>0</v>
      </c>
      <c r="AY63" s="340">
        <v>0</v>
      </c>
      <c r="AZ63" s="340">
        <v>0</v>
      </c>
      <c r="BA63" s="340">
        <v>0</v>
      </c>
      <c r="BB63" s="340">
        <v>0</v>
      </c>
      <c r="BC63" s="340">
        <v>0</v>
      </c>
      <c r="BD63" s="340">
        <v>0</v>
      </c>
      <c r="BE63" s="340">
        <v>0</v>
      </c>
      <c r="BF63" s="340">
        <v>0</v>
      </c>
      <c r="BG63" s="340">
        <v>0</v>
      </c>
      <c r="BH63" s="340">
        <v>0</v>
      </c>
      <c r="BI63" s="340">
        <v>0</v>
      </c>
      <c r="BJ63" s="340">
        <v>0</v>
      </c>
      <c r="BK63" s="340">
        <v>0</v>
      </c>
      <c r="BL63" s="340">
        <f t="shared" ref="BL63:CC63" si="37">SUM(BL64:BL66)</f>
        <v>81.731020701172127</v>
      </c>
      <c r="BM63" s="340">
        <f t="shared" si="37"/>
        <v>879.19519883905639</v>
      </c>
      <c r="BN63" s="340">
        <f t="shared" si="37"/>
        <v>1606.0598614404039</v>
      </c>
      <c r="BO63" s="340">
        <f t="shared" si="37"/>
        <v>2670.7488740012486</v>
      </c>
      <c r="BP63" s="340">
        <f t="shared" si="37"/>
        <v>5433.2622722662982</v>
      </c>
      <c r="BQ63" s="340">
        <f t="shared" si="37"/>
        <v>8226.7226899777797</v>
      </c>
      <c r="BR63" s="340">
        <f t="shared" si="37"/>
        <v>10266.09338182178</v>
      </c>
      <c r="BS63" s="340">
        <f t="shared" si="37"/>
        <v>11453.093394945106</v>
      </c>
      <c r="BT63" s="340">
        <f t="shared" si="37"/>
        <v>11550.622163200464</v>
      </c>
      <c r="BU63" s="340">
        <f t="shared" si="37"/>
        <v>11908.18177426339</v>
      </c>
      <c r="BV63" s="340">
        <f t="shared" si="37"/>
        <v>11523.029100053969</v>
      </c>
      <c r="BW63" s="340">
        <f t="shared" si="37"/>
        <v>9971.2438265426408</v>
      </c>
      <c r="BX63" s="340">
        <f t="shared" si="37"/>
        <v>8831.4317524268426</v>
      </c>
      <c r="BY63" s="340">
        <f t="shared" si="37"/>
        <v>8687.4918209738898</v>
      </c>
      <c r="BZ63" s="340">
        <f t="shared" si="37"/>
        <v>7897.4236906660872</v>
      </c>
      <c r="CA63" s="340">
        <f t="shared" si="37"/>
        <v>6567.2317776487598</v>
      </c>
      <c r="CB63" s="340">
        <f t="shared" si="37"/>
        <v>4657.9915267826564</v>
      </c>
      <c r="CC63" s="341">
        <f t="shared" si="37"/>
        <v>2397.4775031092563</v>
      </c>
    </row>
    <row r="64" spans="1:81" x14ac:dyDescent="0.4">
      <c r="B64" s="231" t="s">
        <v>382</v>
      </c>
      <c r="C64" s="339"/>
      <c r="D64" s="340">
        <v>0</v>
      </c>
      <c r="E64" s="340">
        <v>0</v>
      </c>
      <c r="F64" s="340">
        <v>0</v>
      </c>
      <c r="G64" s="340">
        <v>0</v>
      </c>
      <c r="H64" s="340">
        <v>0</v>
      </c>
      <c r="I64" s="340">
        <v>0</v>
      </c>
      <c r="J64" s="340">
        <v>0</v>
      </c>
      <c r="K64" s="340">
        <v>0</v>
      </c>
      <c r="L64" s="340">
        <v>0</v>
      </c>
      <c r="M64" s="340">
        <v>0</v>
      </c>
      <c r="N64" s="340">
        <v>0</v>
      </c>
      <c r="O64" s="340">
        <v>0</v>
      </c>
      <c r="P64" s="340">
        <v>0</v>
      </c>
      <c r="Q64" s="340">
        <v>0</v>
      </c>
      <c r="R64" s="340">
        <v>0</v>
      </c>
      <c r="S64" s="340">
        <v>0</v>
      </c>
      <c r="T64" s="340">
        <v>0</v>
      </c>
      <c r="U64" s="340">
        <v>0</v>
      </c>
      <c r="V64" s="340">
        <v>0</v>
      </c>
      <c r="W64" s="340">
        <v>0</v>
      </c>
      <c r="X64" s="340">
        <v>0</v>
      </c>
      <c r="Y64" s="340">
        <v>0</v>
      </c>
      <c r="Z64" s="340">
        <v>0</v>
      </c>
      <c r="AA64" s="340">
        <v>0</v>
      </c>
      <c r="AB64" s="340">
        <v>0</v>
      </c>
      <c r="AC64" s="340">
        <v>0</v>
      </c>
      <c r="AD64" s="340">
        <v>0</v>
      </c>
      <c r="AE64" s="340">
        <v>0</v>
      </c>
      <c r="AF64" s="340">
        <v>0</v>
      </c>
      <c r="AG64" s="340">
        <v>0</v>
      </c>
      <c r="AH64" s="340">
        <v>0</v>
      </c>
      <c r="AI64" s="340">
        <v>0</v>
      </c>
      <c r="AJ64" s="340">
        <v>0</v>
      </c>
      <c r="AK64" s="340">
        <v>0</v>
      </c>
      <c r="AL64" s="340">
        <v>0</v>
      </c>
      <c r="AM64" s="340">
        <v>0</v>
      </c>
      <c r="AN64" s="340">
        <v>0</v>
      </c>
      <c r="AO64" s="340">
        <v>0</v>
      </c>
      <c r="AP64" s="340">
        <v>0</v>
      </c>
      <c r="AQ64" s="340">
        <v>0</v>
      </c>
      <c r="AR64" s="340">
        <v>0</v>
      </c>
      <c r="AS64" s="340">
        <v>0</v>
      </c>
      <c r="AT64" s="340">
        <v>0</v>
      </c>
      <c r="AU64" s="340">
        <v>0</v>
      </c>
      <c r="AV64" s="340">
        <v>0</v>
      </c>
      <c r="AW64" s="340">
        <v>0</v>
      </c>
      <c r="AX64" s="340">
        <v>0</v>
      </c>
      <c r="AY64" s="340">
        <v>0</v>
      </c>
      <c r="AZ64" s="340">
        <v>0</v>
      </c>
      <c r="BA64" s="340">
        <v>0</v>
      </c>
      <c r="BB64" s="340">
        <v>0</v>
      </c>
      <c r="BC64" s="340">
        <v>0</v>
      </c>
      <c r="BD64" s="340">
        <v>0</v>
      </c>
      <c r="BE64" s="340">
        <v>0</v>
      </c>
      <c r="BF64" s="340">
        <v>0</v>
      </c>
      <c r="BG64" s="340">
        <v>0</v>
      </c>
      <c r="BH64" s="340">
        <v>0</v>
      </c>
      <c r="BI64" s="340">
        <v>0</v>
      </c>
      <c r="BJ64" s="340">
        <v>0</v>
      </c>
      <c r="BK64" s="340">
        <v>0</v>
      </c>
      <c r="BL64" s="340">
        <v>73.861179997352465</v>
      </c>
      <c r="BM64" s="340">
        <v>622.02575501418426</v>
      </c>
      <c r="BN64" s="340">
        <v>889.05598539591949</v>
      </c>
      <c r="BO64" s="340">
        <v>1069.593392132917</v>
      </c>
      <c r="BP64" s="340">
        <v>1514.3814336254318</v>
      </c>
      <c r="BQ64" s="340">
        <v>1680.6983281273285</v>
      </c>
      <c r="BR64" s="340">
        <v>1835.4079222526793</v>
      </c>
      <c r="BS64" s="340">
        <v>1414.7016683793495</v>
      </c>
      <c r="BT64" s="340">
        <v>1012.2646769599319</v>
      </c>
      <c r="BU64" s="340">
        <v>934.69135102103121</v>
      </c>
      <c r="BV64" s="340">
        <v>439.09031568928089</v>
      </c>
      <c r="BW64" s="340">
        <v>114.17916953309464</v>
      </c>
      <c r="BX64" s="340">
        <v>47.432311628907854</v>
      </c>
      <c r="BY64" s="340">
        <v>18.094908923816721</v>
      </c>
      <c r="BZ64" s="340">
        <v>8.0472965582455416</v>
      </c>
      <c r="CA64" s="340">
        <v>4.1448002535416606</v>
      </c>
      <c r="CB64" s="340">
        <v>2.2204777097365755</v>
      </c>
      <c r="CC64" s="341">
        <v>1.3407100725840857</v>
      </c>
    </row>
    <row r="65" spans="1:81" x14ac:dyDescent="0.4">
      <c r="B65" s="231" t="s">
        <v>620</v>
      </c>
      <c r="C65" s="339"/>
      <c r="D65" s="340">
        <v>0</v>
      </c>
      <c r="E65" s="340">
        <v>0</v>
      </c>
      <c r="F65" s="340">
        <v>0</v>
      </c>
      <c r="G65" s="340">
        <v>0</v>
      </c>
      <c r="H65" s="340">
        <v>0</v>
      </c>
      <c r="I65" s="340">
        <v>0</v>
      </c>
      <c r="J65" s="340">
        <v>0</v>
      </c>
      <c r="K65" s="340">
        <v>0</v>
      </c>
      <c r="L65" s="340">
        <v>0</v>
      </c>
      <c r="M65" s="340">
        <v>0</v>
      </c>
      <c r="N65" s="340">
        <v>0</v>
      </c>
      <c r="O65" s="340">
        <v>0</v>
      </c>
      <c r="P65" s="340">
        <v>0</v>
      </c>
      <c r="Q65" s="340">
        <v>0</v>
      </c>
      <c r="R65" s="340">
        <v>0</v>
      </c>
      <c r="S65" s="340">
        <v>0</v>
      </c>
      <c r="T65" s="340">
        <v>0</v>
      </c>
      <c r="U65" s="340">
        <v>0</v>
      </c>
      <c r="V65" s="340">
        <v>0</v>
      </c>
      <c r="W65" s="340">
        <v>0</v>
      </c>
      <c r="X65" s="340">
        <v>0</v>
      </c>
      <c r="Y65" s="340">
        <v>0</v>
      </c>
      <c r="Z65" s="340">
        <v>0</v>
      </c>
      <c r="AA65" s="340">
        <v>0</v>
      </c>
      <c r="AB65" s="340">
        <v>0</v>
      </c>
      <c r="AC65" s="340">
        <v>0</v>
      </c>
      <c r="AD65" s="340">
        <v>0</v>
      </c>
      <c r="AE65" s="340">
        <v>0</v>
      </c>
      <c r="AF65" s="340">
        <v>0</v>
      </c>
      <c r="AG65" s="340">
        <v>0</v>
      </c>
      <c r="AH65" s="340">
        <v>0</v>
      </c>
      <c r="AI65" s="340">
        <v>0</v>
      </c>
      <c r="AJ65" s="340">
        <v>0</v>
      </c>
      <c r="AK65" s="340">
        <v>0</v>
      </c>
      <c r="AL65" s="340">
        <v>0</v>
      </c>
      <c r="AM65" s="340">
        <v>0</v>
      </c>
      <c r="AN65" s="340">
        <v>0</v>
      </c>
      <c r="AO65" s="340">
        <v>0</v>
      </c>
      <c r="AP65" s="340">
        <v>0</v>
      </c>
      <c r="AQ65" s="340">
        <v>0</v>
      </c>
      <c r="AR65" s="340">
        <v>0</v>
      </c>
      <c r="AS65" s="340">
        <v>0</v>
      </c>
      <c r="AT65" s="340">
        <v>0</v>
      </c>
      <c r="AU65" s="340">
        <v>0</v>
      </c>
      <c r="AV65" s="340">
        <v>0</v>
      </c>
      <c r="AW65" s="340">
        <v>0</v>
      </c>
      <c r="AX65" s="340">
        <v>0</v>
      </c>
      <c r="AY65" s="340">
        <v>0</v>
      </c>
      <c r="AZ65" s="340">
        <v>0</v>
      </c>
      <c r="BA65" s="340">
        <v>0</v>
      </c>
      <c r="BB65" s="340">
        <v>0</v>
      </c>
      <c r="BC65" s="340">
        <v>0</v>
      </c>
      <c r="BD65" s="340">
        <v>0</v>
      </c>
      <c r="BE65" s="340">
        <v>0</v>
      </c>
      <c r="BF65" s="340">
        <v>0</v>
      </c>
      <c r="BG65" s="340">
        <v>0</v>
      </c>
      <c r="BH65" s="340">
        <v>0</v>
      </c>
      <c r="BI65" s="340">
        <v>0</v>
      </c>
      <c r="BJ65" s="340">
        <v>0</v>
      </c>
      <c r="BK65" s="340">
        <v>0</v>
      </c>
      <c r="BL65" s="340">
        <v>1.1327309901728921</v>
      </c>
      <c r="BM65" s="340">
        <v>181.29690809549598</v>
      </c>
      <c r="BN65" s="340">
        <v>506.54335556039916</v>
      </c>
      <c r="BO65" s="340">
        <v>996.18874353359206</v>
      </c>
      <c r="BP65" s="340">
        <v>2120.6714284520763</v>
      </c>
      <c r="BQ65" s="340">
        <v>2922.262778341249</v>
      </c>
      <c r="BR65" s="340">
        <v>3055.8352335454574</v>
      </c>
      <c r="BS65" s="340">
        <v>2932.6286360058339</v>
      </c>
      <c r="BT65" s="340">
        <v>2634.4184570035363</v>
      </c>
      <c r="BU65" s="340">
        <v>2565.6956170192047</v>
      </c>
      <c r="BV65" s="340">
        <v>2286.8113867436105</v>
      </c>
      <c r="BW65" s="340">
        <v>1592.8997346323858</v>
      </c>
      <c r="BX65" s="340">
        <v>1162.6585792827677</v>
      </c>
      <c r="BY65" s="340">
        <v>1045.8047789430677</v>
      </c>
      <c r="BZ65" s="340">
        <v>896.22667522932818</v>
      </c>
      <c r="CA65" s="340">
        <v>723.17311518662586</v>
      </c>
      <c r="CB65" s="340">
        <v>506.34969885969156</v>
      </c>
      <c r="CC65" s="341">
        <v>261.19558395314641</v>
      </c>
    </row>
    <row r="66" spans="1:81" x14ac:dyDescent="0.4">
      <c r="B66" s="231" t="s">
        <v>384</v>
      </c>
      <c r="C66" s="339"/>
      <c r="D66" s="340">
        <v>0</v>
      </c>
      <c r="E66" s="340">
        <v>0</v>
      </c>
      <c r="F66" s="340">
        <v>0</v>
      </c>
      <c r="G66" s="340">
        <v>0</v>
      </c>
      <c r="H66" s="340">
        <v>0</v>
      </c>
      <c r="I66" s="340">
        <v>0</v>
      </c>
      <c r="J66" s="340">
        <v>0</v>
      </c>
      <c r="K66" s="340">
        <v>0</v>
      </c>
      <c r="L66" s="340">
        <v>0</v>
      </c>
      <c r="M66" s="340">
        <v>0</v>
      </c>
      <c r="N66" s="340">
        <v>0</v>
      </c>
      <c r="O66" s="340">
        <v>0</v>
      </c>
      <c r="P66" s="340">
        <v>0</v>
      </c>
      <c r="Q66" s="340">
        <v>0</v>
      </c>
      <c r="R66" s="340">
        <v>0</v>
      </c>
      <c r="S66" s="340">
        <v>0</v>
      </c>
      <c r="T66" s="340">
        <v>0</v>
      </c>
      <c r="U66" s="340">
        <v>0</v>
      </c>
      <c r="V66" s="340">
        <v>0</v>
      </c>
      <c r="W66" s="340">
        <v>0</v>
      </c>
      <c r="X66" s="340">
        <v>0</v>
      </c>
      <c r="Y66" s="340">
        <v>0</v>
      </c>
      <c r="Z66" s="340">
        <v>0</v>
      </c>
      <c r="AA66" s="340">
        <v>0</v>
      </c>
      <c r="AB66" s="340">
        <v>0</v>
      </c>
      <c r="AC66" s="340">
        <v>0</v>
      </c>
      <c r="AD66" s="340">
        <v>0</v>
      </c>
      <c r="AE66" s="340">
        <v>0</v>
      </c>
      <c r="AF66" s="340">
        <v>0</v>
      </c>
      <c r="AG66" s="340">
        <v>0</v>
      </c>
      <c r="AH66" s="340">
        <v>0</v>
      </c>
      <c r="AI66" s="340">
        <v>0</v>
      </c>
      <c r="AJ66" s="340">
        <v>0</v>
      </c>
      <c r="AK66" s="340">
        <v>0</v>
      </c>
      <c r="AL66" s="340">
        <v>0</v>
      </c>
      <c r="AM66" s="340">
        <v>0</v>
      </c>
      <c r="AN66" s="340">
        <v>0</v>
      </c>
      <c r="AO66" s="340">
        <v>0</v>
      </c>
      <c r="AP66" s="340">
        <v>0</v>
      </c>
      <c r="AQ66" s="340">
        <v>0</v>
      </c>
      <c r="AR66" s="340">
        <v>0</v>
      </c>
      <c r="AS66" s="340">
        <v>0</v>
      </c>
      <c r="AT66" s="340">
        <v>0</v>
      </c>
      <c r="AU66" s="340">
        <v>0</v>
      </c>
      <c r="AV66" s="340">
        <v>0</v>
      </c>
      <c r="AW66" s="340">
        <v>0</v>
      </c>
      <c r="AX66" s="340">
        <v>0</v>
      </c>
      <c r="AY66" s="340">
        <v>0</v>
      </c>
      <c r="AZ66" s="340">
        <v>0</v>
      </c>
      <c r="BA66" s="340">
        <v>0</v>
      </c>
      <c r="BB66" s="340">
        <v>0</v>
      </c>
      <c r="BC66" s="340">
        <v>0</v>
      </c>
      <c r="BD66" s="340">
        <v>0</v>
      </c>
      <c r="BE66" s="340">
        <v>0</v>
      </c>
      <c r="BF66" s="340">
        <v>0</v>
      </c>
      <c r="BG66" s="340">
        <v>0</v>
      </c>
      <c r="BH66" s="340">
        <v>0</v>
      </c>
      <c r="BI66" s="340">
        <v>0</v>
      </c>
      <c r="BJ66" s="340">
        <v>0</v>
      </c>
      <c r="BK66" s="340">
        <v>0</v>
      </c>
      <c r="BL66" s="340">
        <v>6.7371097136467686</v>
      </c>
      <c r="BM66" s="340">
        <v>75.872535729376139</v>
      </c>
      <c r="BN66" s="340">
        <v>210.46052048408524</v>
      </c>
      <c r="BO66" s="340">
        <v>604.9667383347396</v>
      </c>
      <c r="BP66" s="340">
        <v>1798.2094101887897</v>
      </c>
      <c r="BQ66" s="340">
        <v>3623.7615835092015</v>
      </c>
      <c r="BR66" s="340">
        <v>5374.8502260236437</v>
      </c>
      <c r="BS66" s="340">
        <v>7105.7630905599235</v>
      </c>
      <c r="BT66" s="340">
        <v>7903.9390292369953</v>
      </c>
      <c r="BU66" s="340">
        <v>8407.7948062231535</v>
      </c>
      <c r="BV66" s="340">
        <v>8797.1273976210778</v>
      </c>
      <c r="BW66" s="340">
        <v>8264.1649223771601</v>
      </c>
      <c r="BX66" s="340">
        <v>7621.3408615151675</v>
      </c>
      <c r="BY66" s="340">
        <v>7623.5921331070058</v>
      </c>
      <c r="BZ66" s="340">
        <v>6993.1497188785133</v>
      </c>
      <c r="CA66" s="340">
        <v>5839.913862208592</v>
      </c>
      <c r="CB66" s="340">
        <v>4149.4213502132279</v>
      </c>
      <c r="CC66" s="341">
        <v>2134.9412090835258</v>
      </c>
    </row>
    <row r="67" spans="1:81" s="196" customFormat="1" ht="25.5" customHeight="1" x14ac:dyDescent="0.4">
      <c r="B67" s="63" t="s">
        <v>239</v>
      </c>
      <c r="C67" s="187"/>
      <c r="D67" s="337">
        <v>0</v>
      </c>
      <c r="E67" s="337">
        <v>0</v>
      </c>
      <c r="F67" s="337">
        <v>0</v>
      </c>
      <c r="G67" s="337">
        <v>0</v>
      </c>
      <c r="H67" s="337">
        <v>0</v>
      </c>
      <c r="I67" s="337">
        <v>0</v>
      </c>
      <c r="J67" s="337">
        <v>0</v>
      </c>
      <c r="K67" s="337">
        <v>0</v>
      </c>
      <c r="L67" s="337">
        <v>0</v>
      </c>
      <c r="M67" s="337">
        <v>0</v>
      </c>
      <c r="N67" s="337">
        <v>0</v>
      </c>
      <c r="O67" s="337">
        <v>0</v>
      </c>
      <c r="P67" s="337">
        <v>0</v>
      </c>
      <c r="Q67" s="337">
        <v>0</v>
      </c>
      <c r="R67" s="337">
        <v>0</v>
      </c>
      <c r="S67" s="337">
        <v>0</v>
      </c>
      <c r="T67" s="337">
        <v>0</v>
      </c>
      <c r="U67" s="337">
        <v>0</v>
      </c>
      <c r="V67" s="337">
        <v>0</v>
      </c>
      <c r="W67" s="337">
        <v>0</v>
      </c>
      <c r="X67" s="337">
        <v>0</v>
      </c>
      <c r="Y67" s="337">
        <v>0</v>
      </c>
      <c r="Z67" s="337">
        <v>0</v>
      </c>
      <c r="AA67" s="337">
        <v>0</v>
      </c>
      <c r="AB67" s="337">
        <v>0</v>
      </c>
      <c r="AC67" s="337">
        <v>0</v>
      </c>
      <c r="AD67" s="337">
        <v>0</v>
      </c>
      <c r="AE67" s="337">
        <v>0</v>
      </c>
      <c r="AF67" s="337">
        <v>0</v>
      </c>
      <c r="AG67" s="337">
        <v>0</v>
      </c>
      <c r="AH67" s="337">
        <f t="shared" ref="AH67:CC67" si="38">SUM(AH71,AH74)</f>
        <v>0</v>
      </c>
      <c r="AI67" s="337">
        <f t="shared" si="38"/>
        <v>0</v>
      </c>
      <c r="AJ67" s="337">
        <f t="shared" si="38"/>
        <v>0</v>
      </c>
      <c r="AK67" s="337">
        <f t="shared" si="38"/>
        <v>0</v>
      </c>
      <c r="AL67" s="337">
        <f t="shared" si="38"/>
        <v>0</v>
      </c>
      <c r="AM67" s="337">
        <f t="shared" si="38"/>
        <v>0</v>
      </c>
      <c r="AN67" s="337">
        <f t="shared" si="38"/>
        <v>0</v>
      </c>
      <c r="AO67" s="337">
        <f t="shared" si="38"/>
        <v>0</v>
      </c>
      <c r="AP67" s="337">
        <f t="shared" si="38"/>
        <v>0</v>
      </c>
      <c r="AQ67" s="337">
        <f t="shared" si="38"/>
        <v>0</v>
      </c>
      <c r="AR67" s="337">
        <f t="shared" si="38"/>
        <v>0</v>
      </c>
      <c r="AS67" s="337">
        <f t="shared" si="38"/>
        <v>0</v>
      </c>
      <c r="AT67" s="337">
        <f t="shared" si="38"/>
        <v>0</v>
      </c>
      <c r="AU67" s="337">
        <f t="shared" si="38"/>
        <v>0</v>
      </c>
      <c r="AV67" s="337">
        <f t="shared" si="38"/>
        <v>0</v>
      </c>
      <c r="AW67" s="337">
        <f t="shared" si="38"/>
        <v>0</v>
      </c>
      <c r="AX67" s="337">
        <f t="shared" si="38"/>
        <v>0</v>
      </c>
      <c r="AY67" s="337">
        <f t="shared" si="38"/>
        <v>12929.764264804846</v>
      </c>
      <c r="AZ67" s="337">
        <f t="shared" si="38"/>
        <v>12549.463790294531</v>
      </c>
      <c r="BA67" s="337">
        <f t="shared" si="38"/>
        <v>12181.216521751985</v>
      </c>
      <c r="BB67" s="337">
        <f t="shared" si="38"/>
        <v>11722.5660428351</v>
      </c>
      <c r="BC67" s="337">
        <f t="shared" si="38"/>
        <v>10929.21781192587</v>
      </c>
      <c r="BD67" s="337">
        <f t="shared" si="38"/>
        <v>10695.806198510558</v>
      </c>
      <c r="BE67" s="337">
        <f t="shared" si="38"/>
        <v>10515.006419349716</v>
      </c>
      <c r="BF67" s="337">
        <f t="shared" si="38"/>
        <v>10299.092100835838</v>
      </c>
      <c r="BG67" s="337">
        <f t="shared" si="38"/>
        <v>10032.010097178745</v>
      </c>
      <c r="BH67" s="337">
        <f t="shared" si="38"/>
        <v>9663.3502841535392</v>
      </c>
      <c r="BI67" s="337">
        <f t="shared" si="38"/>
        <v>9397.858916180332</v>
      </c>
      <c r="BJ67" s="337">
        <f t="shared" si="38"/>
        <v>9023.3108134360918</v>
      </c>
      <c r="BK67" s="337">
        <f t="shared" si="38"/>
        <v>8897.3422623301994</v>
      </c>
      <c r="BL67" s="337">
        <f t="shared" si="38"/>
        <v>8478.9381992639646</v>
      </c>
      <c r="BM67" s="337">
        <f t="shared" si="38"/>
        <v>7823.6203536166995</v>
      </c>
      <c r="BN67" s="337">
        <f t="shared" si="38"/>
        <v>6988.2444987491599</v>
      </c>
      <c r="BO67" s="337">
        <f t="shared" si="38"/>
        <v>6114.7627836398333</v>
      </c>
      <c r="BP67" s="337">
        <f t="shared" si="38"/>
        <v>3977.4170884314026</v>
      </c>
      <c r="BQ67" s="337">
        <f t="shared" si="38"/>
        <v>1415.439746025816</v>
      </c>
      <c r="BR67" s="337">
        <f t="shared" si="38"/>
        <v>287.67079017432877</v>
      </c>
      <c r="BS67" s="337">
        <f t="shared" si="38"/>
        <v>72.263541127415962</v>
      </c>
      <c r="BT67" s="337">
        <f t="shared" si="38"/>
        <v>16.96178437430731</v>
      </c>
      <c r="BU67" s="337">
        <f t="shared" si="38"/>
        <v>9.9911756075679587</v>
      </c>
      <c r="BV67" s="337">
        <f t="shared" si="38"/>
        <v>0</v>
      </c>
      <c r="BW67" s="337">
        <f t="shared" si="38"/>
        <v>0</v>
      </c>
      <c r="BX67" s="337">
        <f t="shared" si="38"/>
        <v>0</v>
      </c>
      <c r="BY67" s="337">
        <f t="shared" si="38"/>
        <v>0</v>
      </c>
      <c r="BZ67" s="337">
        <f t="shared" si="38"/>
        <v>0</v>
      </c>
      <c r="CA67" s="337">
        <f t="shared" si="38"/>
        <v>0</v>
      </c>
      <c r="CB67" s="337">
        <f t="shared" si="38"/>
        <v>0</v>
      </c>
      <c r="CC67" s="338">
        <f t="shared" si="38"/>
        <v>0</v>
      </c>
    </row>
    <row r="68" spans="1:81" x14ac:dyDescent="0.4">
      <c r="B68" s="59" t="s">
        <v>622</v>
      </c>
      <c r="C68" s="49"/>
      <c r="D68" s="340">
        <v>0</v>
      </c>
      <c r="E68" s="340">
        <v>0</v>
      </c>
      <c r="F68" s="340">
        <v>0</v>
      </c>
      <c r="G68" s="340">
        <v>0</v>
      </c>
      <c r="H68" s="340">
        <v>0</v>
      </c>
      <c r="I68" s="340">
        <v>0</v>
      </c>
      <c r="J68" s="340">
        <v>0</v>
      </c>
      <c r="K68" s="340">
        <v>0</v>
      </c>
      <c r="L68" s="340">
        <v>0</v>
      </c>
      <c r="M68" s="340">
        <v>0</v>
      </c>
      <c r="N68" s="340">
        <v>0</v>
      </c>
      <c r="O68" s="340">
        <v>0</v>
      </c>
      <c r="P68" s="340">
        <v>0</v>
      </c>
      <c r="Q68" s="340">
        <v>0</v>
      </c>
      <c r="R68" s="340">
        <v>0</v>
      </c>
      <c r="S68" s="340">
        <v>0</v>
      </c>
      <c r="T68" s="340">
        <v>0</v>
      </c>
      <c r="U68" s="340">
        <v>0</v>
      </c>
      <c r="V68" s="340">
        <v>0</v>
      </c>
      <c r="W68" s="340">
        <v>0</v>
      </c>
      <c r="X68" s="340">
        <v>0</v>
      </c>
      <c r="Y68" s="340">
        <v>0</v>
      </c>
      <c r="Z68" s="340">
        <v>0</v>
      </c>
      <c r="AA68" s="340">
        <v>0</v>
      </c>
      <c r="AB68" s="340">
        <v>0</v>
      </c>
      <c r="AC68" s="340">
        <v>0</v>
      </c>
      <c r="AD68" s="340">
        <v>0</v>
      </c>
      <c r="AE68" s="340">
        <v>0</v>
      </c>
      <c r="AF68" s="340">
        <v>0</v>
      </c>
      <c r="AG68" s="340">
        <v>0</v>
      </c>
      <c r="AH68" s="340">
        <v>0</v>
      </c>
      <c r="AI68" s="340">
        <v>0</v>
      </c>
      <c r="AJ68" s="340">
        <v>0</v>
      </c>
      <c r="AK68" s="340">
        <v>0</v>
      </c>
      <c r="AL68" s="340">
        <v>0</v>
      </c>
      <c r="AM68" s="340">
        <v>0</v>
      </c>
      <c r="AN68" s="340">
        <v>0</v>
      </c>
      <c r="AO68" s="340">
        <v>0</v>
      </c>
      <c r="AP68" s="340">
        <v>0</v>
      </c>
      <c r="AQ68" s="340">
        <v>0</v>
      </c>
      <c r="AR68" s="340">
        <v>0</v>
      </c>
      <c r="AS68" s="340">
        <v>0</v>
      </c>
      <c r="AT68" s="340">
        <v>0</v>
      </c>
      <c r="AU68" s="340">
        <v>0</v>
      </c>
      <c r="AV68" s="340">
        <v>0</v>
      </c>
      <c r="AW68" s="340">
        <v>0</v>
      </c>
      <c r="AX68" s="340">
        <v>0</v>
      </c>
      <c r="AY68" s="340">
        <v>472.1105748524559</v>
      </c>
      <c r="AZ68" s="340">
        <v>512.24046117883211</v>
      </c>
      <c r="BA68" s="340">
        <v>522.26281860180177</v>
      </c>
      <c r="BB68" s="340">
        <v>457.10730466881768</v>
      </c>
      <c r="BC68" s="340">
        <v>531.40941429631812</v>
      </c>
      <c r="BD68" s="340">
        <v>526.79569229876461</v>
      </c>
      <c r="BE68" s="340">
        <v>518.87830268800553</v>
      </c>
      <c r="BF68" s="340">
        <v>583.51837745604757</v>
      </c>
      <c r="BG68" s="340">
        <v>488.41790029669852</v>
      </c>
      <c r="BH68" s="340">
        <v>441.59589840363037</v>
      </c>
      <c r="BI68" s="340">
        <v>392.9640006414698</v>
      </c>
      <c r="BJ68" s="340">
        <v>398.51967102714514</v>
      </c>
      <c r="BK68" s="340">
        <v>367.79564980610292</v>
      </c>
      <c r="BL68" s="340">
        <v>303.81688290090614</v>
      </c>
      <c r="BM68" s="340">
        <v>32.919109241879539</v>
      </c>
      <c r="BN68" s="340">
        <v>31.699784854117773</v>
      </c>
      <c r="BO68" s="340">
        <v>15.400527465479364</v>
      </c>
      <c r="BP68" s="340">
        <v>5.7987377136291407</v>
      </c>
      <c r="BQ68" s="340">
        <v>3.7787007473595091</v>
      </c>
      <c r="BR68" s="340">
        <v>0.68044543351479925</v>
      </c>
      <c r="BS68" s="340">
        <v>9.1792833881185004E-2</v>
      </c>
      <c r="BT68" s="340">
        <v>1.831767386331731E-2</v>
      </c>
      <c r="BU68" s="340">
        <v>8.6798696680901871E-3</v>
      </c>
      <c r="BV68" s="340">
        <v>0</v>
      </c>
      <c r="BW68" s="340">
        <v>0</v>
      </c>
      <c r="BX68" s="340">
        <v>0</v>
      </c>
      <c r="BY68" s="340">
        <v>0</v>
      </c>
      <c r="BZ68" s="340">
        <v>0</v>
      </c>
      <c r="CA68" s="340">
        <v>0</v>
      </c>
      <c r="CB68" s="340">
        <v>0</v>
      </c>
      <c r="CC68" s="341">
        <v>0</v>
      </c>
    </row>
    <row r="69" spans="1:81" x14ac:dyDescent="0.4">
      <c r="B69" s="59" t="s">
        <v>623</v>
      </c>
      <c r="C69" s="49"/>
      <c r="D69" s="340">
        <v>0</v>
      </c>
      <c r="E69" s="340">
        <v>0</v>
      </c>
      <c r="F69" s="340">
        <v>0</v>
      </c>
      <c r="G69" s="340">
        <v>0</v>
      </c>
      <c r="H69" s="340">
        <v>0</v>
      </c>
      <c r="I69" s="340">
        <v>0</v>
      </c>
      <c r="J69" s="340">
        <v>0</v>
      </c>
      <c r="K69" s="340">
        <v>0</v>
      </c>
      <c r="L69" s="340">
        <v>0</v>
      </c>
      <c r="M69" s="340">
        <v>0</v>
      </c>
      <c r="N69" s="340">
        <v>0</v>
      </c>
      <c r="O69" s="340">
        <v>0</v>
      </c>
      <c r="P69" s="340">
        <v>0</v>
      </c>
      <c r="Q69" s="340">
        <v>0</v>
      </c>
      <c r="R69" s="340">
        <v>0</v>
      </c>
      <c r="S69" s="340">
        <v>0</v>
      </c>
      <c r="T69" s="340">
        <v>0</v>
      </c>
      <c r="U69" s="340">
        <v>0</v>
      </c>
      <c r="V69" s="340">
        <v>0</v>
      </c>
      <c r="W69" s="340">
        <v>0</v>
      </c>
      <c r="X69" s="340">
        <v>0</v>
      </c>
      <c r="Y69" s="340">
        <v>0</v>
      </c>
      <c r="Z69" s="340">
        <v>0</v>
      </c>
      <c r="AA69" s="340">
        <v>0</v>
      </c>
      <c r="AB69" s="340">
        <v>0</v>
      </c>
      <c r="AC69" s="340">
        <v>0</v>
      </c>
      <c r="AD69" s="340">
        <v>0</v>
      </c>
      <c r="AE69" s="340">
        <v>0</v>
      </c>
      <c r="AF69" s="340">
        <v>0</v>
      </c>
      <c r="AG69" s="340">
        <v>0</v>
      </c>
      <c r="AH69" s="340">
        <v>0</v>
      </c>
      <c r="AI69" s="340">
        <v>0</v>
      </c>
      <c r="AJ69" s="340">
        <v>0</v>
      </c>
      <c r="AK69" s="340">
        <v>0</v>
      </c>
      <c r="AL69" s="340">
        <v>0</v>
      </c>
      <c r="AM69" s="340">
        <v>0</v>
      </c>
      <c r="AN69" s="340">
        <v>0</v>
      </c>
      <c r="AO69" s="340">
        <v>0</v>
      </c>
      <c r="AP69" s="340">
        <v>0</v>
      </c>
      <c r="AQ69" s="340">
        <v>0</v>
      </c>
      <c r="AR69" s="340">
        <v>0</v>
      </c>
      <c r="AS69" s="340">
        <v>0</v>
      </c>
      <c r="AT69" s="340">
        <v>0</v>
      </c>
      <c r="AU69" s="340">
        <v>0</v>
      </c>
      <c r="AV69" s="340">
        <v>0</v>
      </c>
      <c r="AW69" s="340">
        <v>0</v>
      </c>
      <c r="AX69" s="340">
        <v>0</v>
      </c>
      <c r="AY69" s="340">
        <v>434.03675839160559</v>
      </c>
      <c r="AZ69" s="340">
        <v>485.63009910192443</v>
      </c>
      <c r="BA69" s="340">
        <v>520.66544839477979</v>
      </c>
      <c r="BB69" s="340">
        <v>492.32711142621531</v>
      </c>
      <c r="BC69" s="340">
        <v>626.28218720152165</v>
      </c>
      <c r="BD69" s="340">
        <v>614.00778746447918</v>
      </c>
      <c r="BE69" s="340">
        <v>627.90581989717589</v>
      </c>
      <c r="BF69" s="340">
        <v>662.07955448271605</v>
      </c>
      <c r="BG69" s="340">
        <v>589.63048865929682</v>
      </c>
      <c r="BH69" s="340">
        <v>559.2026553554723</v>
      </c>
      <c r="BI69" s="340">
        <v>478.27821466908443</v>
      </c>
      <c r="BJ69" s="340">
        <v>471.68218244189075</v>
      </c>
      <c r="BK69" s="340">
        <v>445.64099253791727</v>
      </c>
      <c r="BL69" s="340">
        <v>395.43985247031878</v>
      </c>
      <c r="BM69" s="340">
        <v>114.13943236675202</v>
      </c>
      <c r="BN69" s="340">
        <v>30.151622825457757</v>
      </c>
      <c r="BO69" s="340">
        <v>18.1959740419273</v>
      </c>
      <c r="BP69" s="340">
        <v>7.5446245876100058</v>
      </c>
      <c r="BQ69" s="340">
        <v>1.8297019619831996</v>
      </c>
      <c r="BR69" s="340">
        <v>1.0889331337128851</v>
      </c>
      <c r="BS69" s="340">
        <v>0.12939240023126097</v>
      </c>
      <c r="BT69" s="340">
        <v>2.7869195118658562E-2</v>
      </c>
      <c r="BU69" s="340">
        <v>1.8527317156101696E-2</v>
      </c>
      <c r="BV69" s="340">
        <v>0</v>
      </c>
      <c r="BW69" s="340">
        <v>0</v>
      </c>
      <c r="BX69" s="340">
        <v>0</v>
      </c>
      <c r="BY69" s="340">
        <v>0</v>
      </c>
      <c r="BZ69" s="340">
        <v>0</v>
      </c>
      <c r="CA69" s="340">
        <v>0</v>
      </c>
      <c r="CB69" s="340">
        <v>0</v>
      </c>
      <c r="CC69" s="341">
        <v>0</v>
      </c>
    </row>
    <row r="70" spans="1:81" x14ac:dyDescent="0.4">
      <c r="B70" s="59" t="s">
        <v>624</v>
      </c>
      <c r="C70" s="49"/>
      <c r="D70" s="340">
        <v>0</v>
      </c>
      <c r="E70" s="340">
        <v>0</v>
      </c>
      <c r="F70" s="340">
        <v>0</v>
      </c>
      <c r="G70" s="340">
        <v>0</v>
      </c>
      <c r="H70" s="340">
        <v>0</v>
      </c>
      <c r="I70" s="340">
        <v>0</v>
      </c>
      <c r="J70" s="340">
        <v>0</v>
      </c>
      <c r="K70" s="340">
        <v>0</v>
      </c>
      <c r="L70" s="340">
        <v>0</v>
      </c>
      <c r="M70" s="340">
        <v>0</v>
      </c>
      <c r="N70" s="340">
        <v>0</v>
      </c>
      <c r="O70" s="340">
        <v>0</v>
      </c>
      <c r="P70" s="340">
        <v>0</v>
      </c>
      <c r="Q70" s="340">
        <v>0</v>
      </c>
      <c r="R70" s="340">
        <v>0</v>
      </c>
      <c r="S70" s="340">
        <v>0</v>
      </c>
      <c r="T70" s="340">
        <v>0</v>
      </c>
      <c r="U70" s="340">
        <v>0</v>
      </c>
      <c r="V70" s="340">
        <v>0</v>
      </c>
      <c r="W70" s="340">
        <v>0</v>
      </c>
      <c r="X70" s="340">
        <v>0</v>
      </c>
      <c r="Y70" s="340">
        <v>0</v>
      </c>
      <c r="Z70" s="340">
        <v>0</v>
      </c>
      <c r="AA70" s="340">
        <v>0</v>
      </c>
      <c r="AB70" s="340">
        <v>0</v>
      </c>
      <c r="AC70" s="340">
        <v>0</v>
      </c>
      <c r="AD70" s="340">
        <v>0</v>
      </c>
      <c r="AE70" s="340">
        <v>0</v>
      </c>
      <c r="AF70" s="340">
        <v>0</v>
      </c>
      <c r="AG70" s="340">
        <v>0</v>
      </c>
      <c r="AH70" s="340">
        <v>0</v>
      </c>
      <c r="AI70" s="340">
        <v>0</v>
      </c>
      <c r="AJ70" s="340">
        <v>0</v>
      </c>
      <c r="AK70" s="340">
        <v>0</v>
      </c>
      <c r="AL70" s="340">
        <v>0</v>
      </c>
      <c r="AM70" s="340">
        <v>0</v>
      </c>
      <c r="AN70" s="340">
        <v>0</v>
      </c>
      <c r="AO70" s="340">
        <v>0</v>
      </c>
      <c r="AP70" s="340">
        <v>0</v>
      </c>
      <c r="AQ70" s="340">
        <v>0</v>
      </c>
      <c r="AR70" s="340">
        <v>0</v>
      </c>
      <c r="AS70" s="340">
        <v>0</v>
      </c>
      <c r="AT70" s="340">
        <v>0</v>
      </c>
      <c r="AU70" s="340">
        <v>0</v>
      </c>
      <c r="AV70" s="340">
        <v>0</v>
      </c>
      <c r="AW70" s="340">
        <v>0</v>
      </c>
      <c r="AX70" s="340">
        <v>0</v>
      </c>
      <c r="AY70" s="340">
        <v>9683.397683695468</v>
      </c>
      <c r="AZ70" s="340">
        <v>9487.8700543223822</v>
      </c>
      <c r="BA70" s="340">
        <v>9393.5162747410468</v>
      </c>
      <c r="BB70" s="340">
        <v>9286.4092285744719</v>
      </c>
      <c r="BC70" s="340">
        <v>8560.2106324159522</v>
      </c>
      <c r="BD70" s="340">
        <v>8455.8921339437129</v>
      </c>
      <c r="BE70" s="340">
        <v>8563.6879240704438</v>
      </c>
      <c r="BF70" s="340">
        <v>8333.1387316680575</v>
      </c>
      <c r="BG70" s="340">
        <v>8285.9722958884831</v>
      </c>
      <c r="BH70" s="340">
        <v>8109.1161192557602</v>
      </c>
      <c r="BI70" s="340">
        <v>8084.7014666455843</v>
      </c>
      <c r="BJ70" s="340">
        <v>7763.5385497946309</v>
      </c>
      <c r="BK70" s="340">
        <v>7752.7747705020747</v>
      </c>
      <c r="BL70" s="340">
        <v>7499.9832509675289</v>
      </c>
      <c r="BM70" s="340">
        <v>7447.9669720649281</v>
      </c>
      <c r="BN70" s="340">
        <v>6728.4223723250125</v>
      </c>
      <c r="BO70" s="340">
        <v>5924.7957832193597</v>
      </c>
      <c r="BP70" s="340">
        <v>3862.5094247440356</v>
      </c>
      <c r="BQ70" s="340">
        <v>1376.2610631537464</v>
      </c>
      <c r="BR70" s="340">
        <v>279.83182364369605</v>
      </c>
      <c r="BS70" s="340">
        <v>72.042355893303522</v>
      </c>
      <c r="BT70" s="340">
        <v>16.915597505325337</v>
      </c>
      <c r="BU70" s="340">
        <v>9.9639684207437647</v>
      </c>
      <c r="BV70" s="340">
        <v>0</v>
      </c>
      <c r="BW70" s="340">
        <v>0</v>
      </c>
      <c r="BX70" s="340">
        <v>0</v>
      </c>
      <c r="BY70" s="340">
        <v>0</v>
      </c>
      <c r="BZ70" s="340">
        <v>0</v>
      </c>
      <c r="CA70" s="340">
        <v>0</v>
      </c>
      <c r="CB70" s="340">
        <v>0</v>
      </c>
      <c r="CC70" s="341">
        <v>0</v>
      </c>
    </row>
    <row r="71" spans="1:81" x14ac:dyDescent="0.4">
      <c r="B71" s="59" t="s">
        <v>625</v>
      </c>
      <c r="C71" s="49"/>
      <c r="D71" s="340">
        <v>0</v>
      </c>
      <c r="E71" s="340">
        <v>0</v>
      </c>
      <c r="F71" s="340">
        <v>0</v>
      </c>
      <c r="G71" s="340">
        <v>0</v>
      </c>
      <c r="H71" s="340">
        <v>0</v>
      </c>
      <c r="I71" s="340">
        <v>0</v>
      </c>
      <c r="J71" s="340">
        <v>0</v>
      </c>
      <c r="K71" s="340">
        <v>0</v>
      </c>
      <c r="L71" s="340">
        <v>0</v>
      </c>
      <c r="M71" s="340">
        <v>0</v>
      </c>
      <c r="N71" s="340">
        <v>0</v>
      </c>
      <c r="O71" s="340">
        <v>0</v>
      </c>
      <c r="P71" s="340">
        <v>0</v>
      </c>
      <c r="Q71" s="340">
        <v>0</v>
      </c>
      <c r="R71" s="340">
        <v>0</v>
      </c>
      <c r="S71" s="340">
        <v>0</v>
      </c>
      <c r="T71" s="340">
        <v>0</v>
      </c>
      <c r="U71" s="340">
        <v>0</v>
      </c>
      <c r="V71" s="340">
        <v>0</v>
      </c>
      <c r="W71" s="340">
        <v>0</v>
      </c>
      <c r="X71" s="340">
        <v>0</v>
      </c>
      <c r="Y71" s="340">
        <v>0</v>
      </c>
      <c r="Z71" s="340">
        <v>0</v>
      </c>
      <c r="AA71" s="340">
        <v>0</v>
      </c>
      <c r="AB71" s="340">
        <v>0</v>
      </c>
      <c r="AC71" s="340">
        <v>0</v>
      </c>
      <c r="AD71" s="340">
        <v>0</v>
      </c>
      <c r="AE71" s="340">
        <v>0</v>
      </c>
      <c r="AF71" s="340">
        <v>0</v>
      </c>
      <c r="AG71" s="340">
        <v>0</v>
      </c>
      <c r="AH71" s="340">
        <v>0</v>
      </c>
      <c r="AI71" s="340">
        <v>0</v>
      </c>
      <c r="AJ71" s="340">
        <v>0</v>
      </c>
      <c r="AK71" s="340">
        <v>0</v>
      </c>
      <c r="AL71" s="340">
        <v>0</v>
      </c>
      <c r="AM71" s="340">
        <v>0</v>
      </c>
      <c r="AN71" s="340">
        <v>0</v>
      </c>
      <c r="AO71" s="340">
        <v>0</v>
      </c>
      <c r="AP71" s="340">
        <v>0</v>
      </c>
      <c r="AQ71" s="340">
        <v>0</v>
      </c>
      <c r="AR71" s="340">
        <v>0</v>
      </c>
      <c r="AS71" s="340">
        <v>0</v>
      </c>
      <c r="AT71" s="340">
        <v>0</v>
      </c>
      <c r="AU71" s="340">
        <v>0</v>
      </c>
      <c r="AV71" s="340">
        <v>0</v>
      </c>
      <c r="AW71" s="340">
        <v>0</v>
      </c>
      <c r="AX71" s="340">
        <v>0</v>
      </c>
      <c r="AY71" s="340">
        <f t="shared" ref="AY71:CC71" si="39">SUM(AY72:AY73)</f>
        <v>10589.545016939532</v>
      </c>
      <c r="AZ71" s="340">
        <f t="shared" si="39"/>
        <v>10485.740614603141</v>
      </c>
      <c r="BA71" s="340">
        <f t="shared" si="39"/>
        <v>10436.444541737632</v>
      </c>
      <c r="BB71" s="340">
        <f t="shared" si="39"/>
        <v>10235.843644669503</v>
      </c>
      <c r="BC71" s="340">
        <f t="shared" si="39"/>
        <v>9717.9022339137937</v>
      </c>
      <c r="BD71" s="340">
        <f t="shared" si="39"/>
        <v>9596.6956137069556</v>
      </c>
      <c r="BE71" s="340">
        <f t="shared" si="39"/>
        <v>9710.4720466556264</v>
      </c>
      <c r="BF71" s="340">
        <f t="shared" si="39"/>
        <v>9578.7366636068218</v>
      </c>
      <c r="BG71" s="340">
        <f t="shared" si="39"/>
        <v>9364.0206848444777</v>
      </c>
      <c r="BH71" s="340">
        <f t="shared" si="39"/>
        <v>9109.9146730148623</v>
      </c>
      <c r="BI71" s="340">
        <f t="shared" si="39"/>
        <v>8955.9436819561379</v>
      </c>
      <c r="BJ71" s="340">
        <f t="shared" si="39"/>
        <v>8633.7404032636659</v>
      </c>
      <c r="BK71" s="340">
        <f t="shared" si="39"/>
        <v>8566.2114128460944</v>
      </c>
      <c r="BL71" s="340">
        <f t="shared" si="39"/>
        <v>8199.2399863387527</v>
      </c>
      <c r="BM71" s="340">
        <f t="shared" si="39"/>
        <v>7595.0255136735595</v>
      </c>
      <c r="BN71" s="340">
        <f t="shared" si="39"/>
        <v>6790.2737800045888</v>
      </c>
      <c r="BO71" s="340">
        <f t="shared" si="39"/>
        <v>5958.3922847267668</v>
      </c>
      <c r="BP71" s="340">
        <f t="shared" si="39"/>
        <v>3875.8527870452749</v>
      </c>
      <c r="BQ71" s="340">
        <f t="shared" si="39"/>
        <v>1381.8694658630893</v>
      </c>
      <c r="BR71" s="340">
        <f t="shared" si="39"/>
        <v>281.6012022109237</v>
      </c>
      <c r="BS71" s="340">
        <f t="shared" si="39"/>
        <v>71.027451386003705</v>
      </c>
      <c r="BT71" s="340">
        <f t="shared" si="39"/>
        <v>16.763738719251847</v>
      </c>
      <c r="BU71" s="340">
        <f t="shared" si="39"/>
        <v>9.8893391116769287</v>
      </c>
      <c r="BV71" s="340">
        <f t="shared" si="39"/>
        <v>0</v>
      </c>
      <c r="BW71" s="340">
        <f t="shared" si="39"/>
        <v>0</v>
      </c>
      <c r="BX71" s="340">
        <f t="shared" si="39"/>
        <v>0</v>
      </c>
      <c r="BY71" s="340">
        <f t="shared" si="39"/>
        <v>0</v>
      </c>
      <c r="BZ71" s="340">
        <f t="shared" si="39"/>
        <v>0</v>
      </c>
      <c r="CA71" s="340">
        <f t="shared" si="39"/>
        <v>0</v>
      </c>
      <c r="CB71" s="340">
        <f t="shared" si="39"/>
        <v>0</v>
      </c>
      <c r="CC71" s="341">
        <f t="shared" si="39"/>
        <v>0</v>
      </c>
    </row>
    <row r="72" spans="1:81" x14ac:dyDescent="0.4">
      <c r="B72" s="231" t="s">
        <v>404</v>
      </c>
      <c r="C72" s="339"/>
      <c r="D72" s="340">
        <v>0</v>
      </c>
      <c r="E72" s="340">
        <v>0</v>
      </c>
      <c r="F72" s="340">
        <v>0</v>
      </c>
      <c r="G72" s="340">
        <v>0</v>
      </c>
      <c r="H72" s="340">
        <v>0</v>
      </c>
      <c r="I72" s="340">
        <v>0</v>
      </c>
      <c r="J72" s="340">
        <v>0</v>
      </c>
      <c r="K72" s="340">
        <v>0</v>
      </c>
      <c r="L72" s="340">
        <v>0</v>
      </c>
      <c r="M72" s="340">
        <v>0</v>
      </c>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0">
        <v>0</v>
      </c>
      <c r="AF72" s="340">
        <v>0</v>
      </c>
      <c r="AG72" s="340">
        <v>0</v>
      </c>
      <c r="AH72" s="340">
        <v>0</v>
      </c>
      <c r="AI72" s="340">
        <v>0</v>
      </c>
      <c r="AJ72" s="340">
        <v>0</v>
      </c>
      <c r="AK72" s="340">
        <v>0</v>
      </c>
      <c r="AL72" s="340">
        <v>0</v>
      </c>
      <c r="AM72" s="340">
        <v>0</v>
      </c>
      <c r="AN72" s="340">
        <v>0</v>
      </c>
      <c r="AO72" s="340">
        <v>0</v>
      </c>
      <c r="AP72" s="340">
        <v>0</v>
      </c>
      <c r="AQ72" s="340">
        <v>0</v>
      </c>
      <c r="AR72" s="340">
        <v>0</v>
      </c>
      <c r="AS72" s="340">
        <v>0</v>
      </c>
      <c r="AT72" s="340">
        <v>0</v>
      </c>
      <c r="AU72" s="340">
        <v>0</v>
      </c>
      <c r="AV72" s="340">
        <v>0</v>
      </c>
      <c r="AW72" s="340">
        <v>0</v>
      </c>
      <c r="AX72" s="340">
        <v>0</v>
      </c>
      <c r="AY72" s="340">
        <v>9034.7043388382735</v>
      </c>
      <c r="AZ72" s="340">
        <v>9228.4035662054175</v>
      </c>
      <c r="BA72" s="340">
        <v>9468.061204938489</v>
      </c>
      <c r="BB72" s="340">
        <v>9626.653997929925</v>
      </c>
      <c r="BC72" s="340">
        <v>9491.7890833144484</v>
      </c>
      <c r="BD72" s="340">
        <v>9591.8205066759747</v>
      </c>
      <c r="BE72" s="340">
        <v>9710.4720466556264</v>
      </c>
      <c r="BF72" s="340">
        <v>9578.7366636068218</v>
      </c>
      <c r="BG72" s="340">
        <v>9364.0206848444777</v>
      </c>
      <c r="BH72" s="340">
        <v>9109.9146730148623</v>
      </c>
      <c r="BI72" s="340">
        <v>8955.9436819561379</v>
      </c>
      <c r="BJ72" s="340">
        <v>8633.7404032636659</v>
      </c>
      <c r="BK72" s="340">
        <v>8566.2114128460944</v>
      </c>
      <c r="BL72" s="340">
        <v>8199.2399863387527</v>
      </c>
      <c r="BM72" s="340">
        <v>7595.0255136735595</v>
      </c>
      <c r="BN72" s="340">
        <v>6790.2737800045888</v>
      </c>
      <c r="BO72" s="340">
        <v>5958.3922847267668</v>
      </c>
      <c r="BP72" s="340">
        <v>3875.8527870452749</v>
      </c>
      <c r="BQ72" s="340">
        <v>1381.8694658630893</v>
      </c>
      <c r="BR72" s="340">
        <v>281.6012022109237</v>
      </c>
      <c r="BS72" s="340">
        <v>71.027451386003705</v>
      </c>
      <c r="BT72" s="340">
        <v>16.763738719251847</v>
      </c>
      <c r="BU72" s="340">
        <v>9.8893391116769287</v>
      </c>
      <c r="BV72" s="340">
        <v>0</v>
      </c>
      <c r="BW72" s="340">
        <v>0</v>
      </c>
      <c r="BX72" s="340">
        <v>0</v>
      </c>
      <c r="BY72" s="340">
        <v>0</v>
      </c>
      <c r="BZ72" s="340">
        <v>0</v>
      </c>
      <c r="CA72" s="340">
        <v>0</v>
      </c>
      <c r="CB72" s="340">
        <v>0</v>
      </c>
      <c r="CC72" s="341">
        <v>0</v>
      </c>
    </row>
    <row r="73" spans="1:81" x14ac:dyDescent="0.4">
      <c r="B73" s="231" t="s">
        <v>403</v>
      </c>
      <c r="C73" s="339"/>
      <c r="D73" s="340">
        <v>0</v>
      </c>
      <c r="E73" s="340">
        <v>0</v>
      </c>
      <c r="F73" s="340">
        <v>0</v>
      </c>
      <c r="G73" s="340">
        <v>0</v>
      </c>
      <c r="H73" s="340">
        <v>0</v>
      </c>
      <c r="I73" s="340">
        <v>0</v>
      </c>
      <c r="J73" s="340">
        <v>0</v>
      </c>
      <c r="K73" s="340">
        <v>0</v>
      </c>
      <c r="L73" s="340">
        <v>0</v>
      </c>
      <c r="M73" s="340">
        <v>0</v>
      </c>
      <c r="N73" s="340">
        <v>0</v>
      </c>
      <c r="O73" s="340">
        <v>0</v>
      </c>
      <c r="P73" s="340">
        <v>0</v>
      </c>
      <c r="Q73" s="340">
        <v>0</v>
      </c>
      <c r="R73" s="340">
        <v>0</v>
      </c>
      <c r="S73" s="340">
        <v>0</v>
      </c>
      <c r="T73" s="340">
        <v>0</v>
      </c>
      <c r="U73" s="340">
        <v>0</v>
      </c>
      <c r="V73" s="340">
        <v>0</v>
      </c>
      <c r="W73" s="340">
        <v>0</v>
      </c>
      <c r="X73" s="340">
        <v>0</v>
      </c>
      <c r="Y73" s="340">
        <v>0</v>
      </c>
      <c r="Z73" s="340">
        <v>0</v>
      </c>
      <c r="AA73" s="340">
        <v>0</v>
      </c>
      <c r="AB73" s="340">
        <v>0</v>
      </c>
      <c r="AC73" s="340">
        <v>0</v>
      </c>
      <c r="AD73" s="340">
        <v>0</v>
      </c>
      <c r="AE73" s="340">
        <v>0</v>
      </c>
      <c r="AF73" s="340">
        <v>0</v>
      </c>
      <c r="AG73" s="340">
        <v>0</v>
      </c>
      <c r="AH73" s="340">
        <v>0</v>
      </c>
      <c r="AI73" s="340">
        <v>0</v>
      </c>
      <c r="AJ73" s="340">
        <v>0</v>
      </c>
      <c r="AK73" s="340">
        <v>0</v>
      </c>
      <c r="AL73" s="340">
        <v>0</v>
      </c>
      <c r="AM73" s="340">
        <v>0</v>
      </c>
      <c r="AN73" s="340">
        <v>0</v>
      </c>
      <c r="AO73" s="340">
        <v>0</v>
      </c>
      <c r="AP73" s="340">
        <v>0</v>
      </c>
      <c r="AQ73" s="340">
        <v>0</v>
      </c>
      <c r="AR73" s="340">
        <v>0</v>
      </c>
      <c r="AS73" s="340">
        <v>0</v>
      </c>
      <c r="AT73" s="340">
        <v>0</v>
      </c>
      <c r="AU73" s="340">
        <v>0</v>
      </c>
      <c r="AV73" s="340">
        <v>0</v>
      </c>
      <c r="AW73" s="340">
        <v>0</v>
      </c>
      <c r="AX73" s="340">
        <v>0</v>
      </c>
      <c r="AY73" s="340">
        <v>1554.8406781012586</v>
      </c>
      <c r="AZ73" s="340">
        <v>1257.3370483977226</v>
      </c>
      <c r="BA73" s="340">
        <v>968.38333679914217</v>
      </c>
      <c r="BB73" s="340">
        <v>609.18964673957817</v>
      </c>
      <c r="BC73" s="340">
        <v>226.11315059934546</v>
      </c>
      <c r="BD73" s="340">
        <v>4.8751070309813622</v>
      </c>
      <c r="BE73" s="340">
        <v>0</v>
      </c>
      <c r="BF73" s="340">
        <v>0</v>
      </c>
      <c r="BG73" s="340">
        <v>0</v>
      </c>
      <c r="BH73" s="340">
        <v>0</v>
      </c>
      <c r="BI73" s="340">
        <v>0</v>
      </c>
      <c r="BJ73" s="340">
        <v>0</v>
      </c>
      <c r="BK73" s="340">
        <v>0</v>
      </c>
      <c r="BL73" s="340">
        <v>0</v>
      </c>
      <c r="BM73" s="340">
        <v>0</v>
      </c>
      <c r="BN73" s="340">
        <v>0</v>
      </c>
      <c r="BO73" s="340">
        <v>0</v>
      </c>
      <c r="BP73" s="340">
        <v>0</v>
      </c>
      <c r="BQ73" s="340">
        <v>0</v>
      </c>
      <c r="BR73" s="340">
        <v>0</v>
      </c>
      <c r="BS73" s="340">
        <v>0</v>
      </c>
      <c r="BT73" s="340">
        <v>0</v>
      </c>
      <c r="BU73" s="340">
        <v>0</v>
      </c>
      <c r="BV73" s="340">
        <v>0</v>
      </c>
      <c r="BW73" s="340">
        <v>0</v>
      </c>
      <c r="BX73" s="340">
        <v>0</v>
      </c>
      <c r="BY73" s="340">
        <v>0</v>
      </c>
      <c r="BZ73" s="340">
        <v>0</v>
      </c>
      <c r="CA73" s="340">
        <v>0</v>
      </c>
      <c r="CB73" s="340">
        <v>0</v>
      </c>
      <c r="CC73" s="341">
        <v>0</v>
      </c>
    </row>
    <row r="74" spans="1:81" ht="26.25" customHeight="1" x14ac:dyDescent="0.4">
      <c r="B74" s="59" t="s">
        <v>626</v>
      </c>
      <c r="C74" s="49"/>
      <c r="D74" s="340">
        <v>0</v>
      </c>
      <c r="E74" s="340">
        <v>0</v>
      </c>
      <c r="F74" s="340">
        <v>0</v>
      </c>
      <c r="G74" s="340">
        <v>0</v>
      </c>
      <c r="H74" s="340">
        <v>0</v>
      </c>
      <c r="I74" s="340">
        <v>0</v>
      </c>
      <c r="J74" s="340">
        <v>0</v>
      </c>
      <c r="K74" s="340">
        <v>0</v>
      </c>
      <c r="L74" s="340">
        <v>0</v>
      </c>
      <c r="M74" s="340">
        <v>0</v>
      </c>
      <c r="N74" s="340">
        <v>0</v>
      </c>
      <c r="O74" s="340">
        <v>0</v>
      </c>
      <c r="P74" s="340">
        <v>0</v>
      </c>
      <c r="Q74" s="340">
        <v>0</v>
      </c>
      <c r="R74" s="340">
        <v>0</v>
      </c>
      <c r="S74" s="340">
        <v>0</v>
      </c>
      <c r="T74" s="340">
        <v>0</v>
      </c>
      <c r="U74" s="340">
        <v>0</v>
      </c>
      <c r="V74" s="340">
        <v>0</v>
      </c>
      <c r="W74" s="340">
        <v>0</v>
      </c>
      <c r="X74" s="340">
        <v>0</v>
      </c>
      <c r="Y74" s="340">
        <v>0</v>
      </c>
      <c r="Z74" s="340">
        <v>0</v>
      </c>
      <c r="AA74" s="340">
        <v>0</v>
      </c>
      <c r="AB74" s="340">
        <v>0</v>
      </c>
      <c r="AC74" s="340">
        <v>0</v>
      </c>
      <c r="AD74" s="340">
        <v>0</v>
      </c>
      <c r="AE74" s="340">
        <v>0</v>
      </c>
      <c r="AF74" s="340">
        <v>0</v>
      </c>
      <c r="AG74" s="340">
        <v>0</v>
      </c>
      <c r="AH74" s="340">
        <v>0</v>
      </c>
      <c r="AI74" s="340">
        <v>0</v>
      </c>
      <c r="AJ74" s="340">
        <v>0</v>
      </c>
      <c r="AK74" s="340">
        <v>0</v>
      </c>
      <c r="AL74" s="340">
        <v>0</v>
      </c>
      <c r="AM74" s="340">
        <v>0</v>
      </c>
      <c r="AN74" s="340">
        <v>0</v>
      </c>
      <c r="AO74" s="340">
        <v>0</v>
      </c>
      <c r="AP74" s="340">
        <v>0</v>
      </c>
      <c r="AQ74" s="340">
        <v>0</v>
      </c>
      <c r="AR74" s="340">
        <v>0</v>
      </c>
      <c r="AS74" s="340">
        <v>0</v>
      </c>
      <c r="AT74" s="340">
        <v>0</v>
      </c>
      <c r="AU74" s="340">
        <v>0</v>
      </c>
      <c r="AV74" s="340">
        <v>0</v>
      </c>
      <c r="AW74" s="340">
        <v>0</v>
      </c>
      <c r="AX74" s="340">
        <v>0</v>
      </c>
      <c r="AY74" s="340">
        <v>2340.2192478653142</v>
      </c>
      <c r="AZ74" s="340">
        <v>2063.7231756913893</v>
      </c>
      <c r="BA74" s="340">
        <v>1744.7719800143529</v>
      </c>
      <c r="BB74" s="340">
        <v>1486.7223981655961</v>
      </c>
      <c r="BC74" s="340">
        <v>1211.3155780120765</v>
      </c>
      <c r="BD74" s="340">
        <v>1099.1105848036025</v>
      </c>
      <c r="BE74" s="340">
        <v>804.53437269408983</v>
      </c>
      <c r="BF74" s="340">
        <v>720.35543722901718</v>
      </c>
      <c r="BG74" s="340">
        <v>667.98941233426785</v>
      </c>
      <c r="BH74" s="340">
        <v>553.43561113867622</v>
      </c>
      <c r="BI74" s="340">
        <v>441.91523422419453</v>
      </c>
      <c r="BJ74" s="340">
        <v>389.57041017242614</v>
      </c>
      <c r="BK74" s="340">
        <v>331.13084948410579</v>
      </c>
      <c r="BL74" s="340">
        <v>279.69821292521175</v>
      </c>
      <c r="BM74" s="340">
        <v>228.5948399431401</v>
      </c>
      <c r="BN74" s="340">
        <v>197.97071874457063</v>
      </c>
      <c r="BO74" s="340">
        <v>156.37049891306648</v>
      </c>
      <c r="BP74" s="340">
        <v>101.56430138612781</v>
      </c>
      <c r="BQ74" s="340">
        <v>33.570280162726739</v>
      </c>
      <c r="BR74" s="340">
        <v>6.0695879634050689</v>
      </c>
      <c r="BS74" s="340">
        <v>1.2360897414122518</v>
      </c>
      <c r="BT74" s="340">
        <v>0.19804565505546448</v>
      </c>
      <c r="BU74" s="340">
        <v>0.10183649589103078</v>
      </c>
      <c r="BV74" s="340">
        <v>0</v>
      </c>
      <c r="BW74" s="340">
        <v>0</v>
      </c>
      <c r="BX74" s="340">
        <v>0</v>
      </c>
      <c r="BY74" s="340">
        <v>0</v>
      </c>
      <c r="BZ74" s="340">
        <v>0</v>
      </c>
      <c r="CA74" s="340">
        <v>0</v>
      </c>
      <c r="CB74" s="340">
        <v>0</v>
      </c>
      <c r="CC74" s="341">
        <v>0</v>
      </c>
    </row>
    <row r="75" spans="1:81" x14ac:dyDescent="0.4">
      <c r="B75" s="231" t="s">
        <v>404</v>
      </c>
      <c r="C75" s="49"/>
      <c r="D75" s="340">
        <v>0</v>
      </c>
      <c r="E75" s="340">
        <v>0</v>
      </c>
      <c r="F75" s="340">
        <v>0</v>
      </c>
      <c r="G75" s="340">
        <v>0</v>
      </c>
      <c r="H75" s="340">
        <v>0</v>
      </c>
      <c r="I75" s="340">
        <v>0</v>
      </c>
      <c r="J75" s="340">
        <v>0</v>
      </c>
      <c r="K75" s="340">
        <v>0</v>
      </c>
      <c r="L75" s="340">
        <v>0</v>
      </c>
      <c r="M75" s="340">
        <v>0</v>
      </c>
      <c r="N75" s="340">
        <v>0</v>
      </c>
      <c r="O75" s="340">
        <v>0</v>
      </c>
      <c r="P75" s="340">
        <v>0</v>
      </c>
      <c r="Q75" s="340">
        <v>0</v>
      </c>
      <c r="R75" s="340">
        <v>0</v>
      </c>
      <c r="S75" s="340">
        <v>0</v>
      </c>
      <c r="T75" s="340">
        <v>0</v>
      </c>
      <c r="U75" s="340">
        <v>0</v>
      </c>
      <c r="V75" s="340">
        <v>0</v>
      </c>
      <c r="W75" s="340">
        <v>0</v>
      </c>
      <c r="X75" s="340">
        <v>0</v>
      </c>
      <c r="Y75" s="340">
        <v>0</v>
      </c>
      <c r="Z75" s="340">
        <v>0</v>
      </c>
      <c r="AA75" s="340">
        <v>0</v>
      </c>
      <c r="AB75" s="340">
        <v>0</v>
      </c>
      <c r="AC75" s="340">
        <v>0</v>
      </c>
      <c r="AD75" s="340">
        <v>0</v>
      </c>
      <c r="AE75" s="340">
        <v>0</v>
      </c>
      <c r="AF75" s="340">
        <v>0</v>
      </c>
      <c r="AG75" s="340">
        <v>0</v>
      </c>
      <c r="AH75" s="340">
        <v>0</v>
      </c>
      <c r="AI75" s="340">
        <v>0</v>
      </c>
      <c r="AJ75" s="340">
        <v>0</v>
      </c>
      <c r="AK75" s="340">
        <v>0</v>
      </c>
      <c r="AL75" s="340">
        <v>0</v>
      </c>
      <c r="AM75" s="340">
        <v>0</v>
      </c>
      <c r="AN75" s="340">
        <v>0</v>
      </c>
      <c r="AO75" s="340">
        <v>0</v>
      </c>
      <c r="AP75" s="340">
        <v>0</v>
      </c>
      <c r="AQ75" s="340">
        <v>0</v>
      </c>
      <c r="AR75" s="340">
        <v>0</v>
      </c>
      <c r="AS75" s="340">
        <v>0</v>
      </c>
      <c r="AT75" s="340">
        <v>0</v>
      </c>
      <c r="AU75" s="340">
        <v>0</v>
      </c>
      <c r="AV75" s="340">
        <v>0</v>
      </c>
      <c r="AW75" s="340">
        <v>0</v>
      </c>
      <c r="AX75" s="340">
        <v>0</v>
      </c>
      <c r="AY75" s="340">
        <v>2151.026362115213</v>
      </c>
      <c r="AZ75" s="340">
        <v>1897.8417668773402</v>
      </c>
      <c r="BA75" s="340">
        <v>1615.492661638104</v>
      </c>
      <c r="BB75" s="340">
        <v>1399.4894241993445</v>
      </c>
      <c r="BC75" s="340">
        <v>1178.7143706362922</v>
      </c>
      <c r="BD75" s="340">
        <v>1099.1105848036025</v>
      </c>
      <c r="BE75" s="340">
        <v>804.53437269408983</v>
      </c>
      <c r="BF75" s="340">
        <v>720.35543722901718</v>
      </c>
      <c r="BG75" s="340">
        <v>667.98941233426785</v>
      </c>
      <c r="BH75" s="340">
        <v>553.43561113867622</v>
      </c>
      <c r="BI75" s="340">
        <v>441.91523422419453</v>
      </c>
      <c r="BJ75" s="340">
        <v>389.57041017242614</v>
      </c>
      <c r="BK75" s="340">
        <v>331.13084948410579</v>
      </c>
      <c r="BL75" s="340">
        <v>279.69821292521175</v>
      </c>
      <c r="BM75" s="340">
        <v>228.5948399431401</v>
      </c>
      <c r="BN75" s="340">
        <v>197.97071874457063</v>
      </c>
      <c r="BO75" s="340">
        <v>156.37049891306648</v>
      </c>
      <c r="BP75" s="340">
        <v>101.56430138612781</v>
      </c>
      <c r="BQ75" s="340">
        <v>33.570280162726739</v>
      </c>
      <c r="BR75" s="340">
        <v>6.0695879634050689</v>
      </c>
      <c r="BS75" s="340">
        <v>1.2360897414122518</v>
      </c>
      <c r="BT75" s="340">
        <v>0.19804565505546448</v>
      </c>
      <c r="BU75" s="340">
        <v>0.10183649589103078</v>
      </c>
      <c r="BV75" s="340">
        <v>0</v>
      </c>
      <c r="BW75" s="340">
        <v>0</v>
      </c>
      <c r="BX75" s="340">
        <v>0</v>
      </c>
      <c r="BY75" s="340">
        <v>0</v>
      </c>
      <c r="BZ75" s="340">
        <v>0</v>
      </c>
      <c r="CA75" s="340">
        <v>0</v>
      </c>
      <c r="CB75" s="340">
        <v>0</v>
      </c>
      <c r="CC75" s="341">
        <v>0</v>
      </c>
    </row>
    <row r="76" spans="1:81" x14ac:dyDescent="0.4">
      <c r="B76" s="231" t="s">
        <v>403</v>
      </c>
      <c r="C76" s="49"/>
      <c r="D76" s="340">
        <v>0</v>
      </c>
      <c r="E76" s="340">
        <v>0</v>
      </c>
      <c r="F76" s="340">
        <v>0</v>
      </c>
      <c r="G76" s="340">
        <v>0</v>
      </c>
      <c r="H76" s="340">
        <v>0</v>
      </c>
      <c r="I76" s="340">
        <v>0</v>
      </c>
      <c r="J76" s="340">
        <v>0</v>
      </c>
      <c r="K76" s="340">
        <v>0</v>
      </c>
      <c r="L76" s="340">
        <v>0</v>
      </c>
      <c r="M76" s="340">
        <v>0</v>
      </c>
      <c r="N76" s="340">
        <v>0</v>
      </c>
      <c r="O76" s="340">
        <v>0</v>
      </c>
      <c r="P76" s="340">
        <v>0</v>
      </c>
      <c r="Q76" s="340">
        <v>0</v>
      </c>
      <c r="R76" s="340">
        <v>0</v>
      </c>
      <c r="S76" s="340">
        <v>0</v>
      </c>
      <c r="T76" s="340">
        <v>0</v>
      </c>
      <c r="U76" s="340">
        <v>0</v>
      </c>
      <c r="V76" s="340">
        <v>0</v>
      </c>
      <c r="W76" s="340">
        <v>0</v>
      </c>
      <c r="X76" s="340">
        <v>0</v>
      </c>
      <c r="Y76" s="340">
        <v>0</v>
      </c>
      <c r="Z76" s="340">
        <v>0</v>
      </c>
      <c r="AA76" s="340">
        <v>0</v>
      </c>
      <c r="AB76" s="340">
        <v>0</v>
      </c>
      <c r="AC76" s="340">
        <v>0</v>
      </c>
      <c r="AD76" s="340">
        <v>0</v>
      </c>
      <c r="AE76" s="340">
        <v>0</v>
      </c>
      <c r="AF76" s="340">
        <v>0</v>
      </c>
      <c r="AG76" s="340">
        <v>0</v>
      </c>
      <c r="AH76" s="340">
        <v>0</v>
      </c>
      <c r="AI76" s="340">
        <v>0</v>
      </c>
      <c r="AJ76" s="340">
        <v>0</v>
      </c>
      <c r="AK76" s="340">
        <v>0</v>
      </c>
      <c r="AL76" s="340">
        <v>0</v>
      </c>
      <c r="AM76" s="340">
        <v>0</v>
      </c>
      <c r="AN76" s="340">
        <v>0</v>
      </c>
      <c r="AO76" s="340">
        <v>0</v>
      </c>
      <c r="AP76" s="340">
        <v>0</v>
      </c>
      <c r="AQ76" s="340">
        <v>0</v>
      </c>
      <c r="AR76" s="340">
        <v>0</v>
      </c>
      <c r="AS76" s="340">
        <v>0</v>
      </c>
      <c r="AT76" s="340">
        <v>0</v>
      </c>
      <c r="AU76" s="340">
        <v>0</v>
      </c>
      <c r="AV76" s="340">
        <v>0</v>
      </c>
      <c r="AW76" s="340">
        <v>0</v>
      </c>
      <c r="AX76" s="340">
        <v>0</v>
      </c>
      <c r="AY76" s="340">
        <v>189.19288575010114</v>
      </c>
      <c r="AZ76" s="340">
        <v>165.88140881404928</v>
      </c>
      <c r="BA76" s="340">
        <v>129.27931837624891</v>
      </c>
      <c r="BB76" s="340">
        <v>87.232973966251535</v>
      </c>
      <c r="BC76" s="340">
        <v>32.601207375784391</v>
      </c>
      <c r="BD76" s="340">
        <v>0</v>
      </c>
      <c r="BE76" s="340">
        <v>0</v>
      </c>
      <c r="BF76" s="340">
        <v>0</v>
      </c>
      <c r="BG76" s="340">
        <v>0</v>
      </c>
      <c r="BH76" s="340">
        <v>0</v>
      </c>
      <c r="BI76" s="340">
        <v>0</v>
      </c>
      <c r="BJ76" s="340">
        <v>0</v>
      </c>
      <c r="BK76" s="340">
        <v>0</v>
      </c>
      <c r="BL76" s="340">
        <v>0</v>
      </c>
      <c r="BM76" s="340">
        <v>0</v>
      </c>
      <c r="BN76" s="340">
        <v>0</v>
      </c>
      <c r="BO76" s="340">
        <v>0</v>
      </c>
      <c r="BP76" s="340">
        <v>0</v>
      </c>
      <c r="BQ76" s="340">
        <v>0</v>
      </c>
      <c r="BR76" s="340">
        <v>0</v>
      </c>
      <c r="BS76" s="340">
        <v>0</v>
      </c>
      <c r="BT76" s="340">
        <v>0</v>
      </c>
      <c r="BU76" s="340">
        <v>0</v>
      </c>
      <c r="BV76" s="340">
        <v>0</v>
      </c>
      <c r="BW76" s="340">
        <v>0</v>
      </c>
      <c r="BX76" s="340">
        <v>0</v>
      </c>
      <c r="BY76" s="340">
        <v>0</v>
      </c>
      <c r="BZ76" s="340">
        <v>0</v>
      </c>
      <c r="CA76" s="340">
        <v>0</v>
      </c>
      <c r="CB76" s="340">
        <v>0</v>
      </c>
      <c r="CC76" s="341">
        <v>0</v>
      </c>
    </row>
    <row r="77" spans="1:81" s="196" customFormat="1" ht="26.25" customHeight="1" x14ac:dyDescent="0.4">
      <c r="A77" s="294"/>
      <c r="B77" s="75" t="s">
        <v>242</v>
      </c>
      <c r="C77" s="75"/>
      <c r="D77" s="337">
        <v>0</v>
      </c>
      <c r="E77" s="337">
        <v>0</v>
      </c>
      <c r="F77" s="337">
        <v>0</v>
      </c>
      <c r="G77" s="337">
        <v>0</v>
      </c>
      <c r="H77" s="337">
        <v>0</v>
      </c>
      <c r="I77" s="337">
        <v>0</v>
      </c>
      <c r="J77" s="337">
        <v>0</v>
      </c>
      <c r="K77" s="337">
        <v>0</v>
      </c>
      <c r="L77" s="337">
        <v>0</v>
      </c>
      <c r="M77" s="337">
        <v>0</v>
      </c>
      <c r="N77" s="337">
        <v>0</v>
      </c>
      <c r="O77" s="337">
        <v>0</v>
      </c>
      <c r="P77" s="337">
        <v>0</v>
      </c>
      <c r="Q77" s="337">
        <v>0</v>
      </c>
      <c r="R77" s="337">
        <v>0</v>
      </c>
      <c r="S77" s="337">
        <v>0</v>
      </c>
      <c r="T77" s="337">
        <v>0</v>
      </c>
      <c r="U77" s="337">
        <v>0</v>
      </c>
      <c r="V77" s="337">
        <v>0</v>
      </c>
      <c r="W77" s="337">
        <v>0</v>
      </c>
      <c r="X77" s="337">
        <v>0</v>
      </c>
      <c r="Y77" s="337">
        <v>0</v>
      </c>
      <c r="Z77" s="337">
        <v>0</v>
      </c>
      <c r="AA77" s="337">
        <f t="shared" ref="AA77:AY77" si="40">SUM(AA78,AA81)</f>
        <v>1204.0777663110593</v>
      </c>
      <c r="AB77" s="337">
        <f t="shared" si="40"/>
        <v>2390.3490821591558</v>
      </c>
      <c r="AC77" s="337">
        <f t="shared" si="40"/>
        <v>2707.3836738561813</v>
      </c>
      <c r="AD77" s="337">
        <f t="shared" si="40"/>
        <v>2977.7400313264111</v>
      </c>
      <c r="AE77" s="337">
        <f t="shared" si="40"/>
        <v>3355.12524323652</v>
      </c>
      <c r="AF77" s="337">
        <f t="shared" si="40"/>
        <v>3697.9290643556601</v>
      </c>
      <c r="AG77" s="337">
        <f t="shared" si="40"/>
        <v>4050.323277275013</v>
      </c>
      <c r="AH77" s="337">
        <f t="shared" si="40"/>
        <v>4360.976441837146</v>
      </c>
      <c r="AI77" s="337">
        <f t="shared" si="40"/>
        <v>4420.6280928592496</v>
      </c>
      <c r="AJ77" s="337">
        <f t="shared" si="40"/>
        <v>4289.1964669615363</v>
      </c>
      <c r="AK77" s="337">
        <f t="shared" si="40"/>
        <v>4622.8167377705622</v>
      </c>
      <c r="AL77" s="337">
        <f t="shared" si="40"/>
        <v>5006.763648518202</v>
      </c>
      <c r="AM77" s="337">
        <f t="shared" si="40"/>
        <v>5615.373718751609</v>
      </c>
      <c r="AN77" s="337">
        <f t="shared" si="40"/>
        <v>6079.613153366302</v>
      </c>
      <c r="AO77" s="337">
        <f t="shared" si="40"/>
        <v>6315.5724894812802</v>
      </c>
      <c r="AP77" s="337">
        <f t="shared" si="40"/>
        <v>6902.7384614366219</v>
      </c>
      <c r="AQ77" s="337">
        <f t="shared" si="40"/>
        <v>7257.1333292258551</v>
      </c>
      <c r="AR77" s="337">
        <f t="shared" si="40"/>
        <v>7709.3207079180884</v>
      </c>
      <c r="AS77" s="337">
        <f t="shared" si="40"/>
        <v>8171.2291300436718</v>
      </c>
      <c r="AT77" s="337">
        <f t="shared" si="40"/>
        <v>8720.1922373199959</v>
      </c>
      <c r="AU77" s="337">
        <f t="shared" si="40"/>
        <v>10202.556599019976</v>
      </c>
      <c r="AV77" s="337">
        <f t="shared" si="40"/>
        <v>11256.504785096175</v>
      </c>
      <c r="AW77" s="337">
        <f t="shared" si="40"/>
        <v>12504.52098300145</v>
      </c>
      <c r="AX77" s="337">
        <f t="shared" si="40"/>
        <v>13457.905395083979</v>
      </c>
      <c r="AY77" s="337">
        <f t="shared" si="40"/>
        <v>459.66072352164815</v>
      </c>
      <c r="AZ77" s="337">
        <v>0</v>
      </c>
      <c r="BA77" s="337">
        <v>0</v>
      </c>
      <c r="BB77" s="337">
        <v>0</v>
      </c>
      <c r="BC77" s="337">
        <v>0</v>
      </c>
      <c r="BD77" s="337">
        <v>0</v>
      </c>
      <c r="BE77" s="337">
        <v>0</v>
      </c>
      <c r="BF77" s="337">
        <v>0</v>
      </c>
      <c r="BG77" s="337">
        <v>0</v>
      </c>
      <c r="BH77" s="337">
        <v>0</v>
      </c>
      <c r="BI77" s="337">
        <v>0</v>
      </c>
      <c r="BJ77" s="337">
        <v>0</v>
      </c>
      <c r="BK77" s="337">
        <v>0</v>
      </c>
      <c r="BL77" s="337">
        <v>0</v>
      </c>
      <c r="BM77" s="337">
        <v>0</v>
      </c>
      <c r="BN77" s="337">
        <v>0</v>
      </c>
      <c r="BO77" s="337">
        <v>0</v>
      </c>
      <c r="BP77" s="337">
        <v>0</v>
      </c>
      <c r="BQ77" s="337">
        <v>0</v>
      </c>
      <c r="BR77" s="337">
        <v>0</v>
      </c>
      <c r="BS77" s="337">
        <v>0</v>
      </c>
      <c r="BT77" s="337">
        <v>0</v>
      </c>
      <c r="BU77" s="337">
        <v>0</v>
      </c>
      <c r="BV77" s="337">
        <v>0</v>
      </c>
      <c r="BW77" s="337">
        <v>0</v>
      </c>
      <c r="BX77" s="337">
        <v>0</v>
      </c>
      <c r="BY77" s="337">
        <v>0</v>
      </c>
      <c r="BZ77" s="337">
        <v>0</v>
      </c>
      <c r="CA77" s="337">
        <v>0</v>
      </c>
      <c r="CB77" s="337">
        <v>0</v>
      </c>
      <c r="CC77" s="338">
        <v>0</v>
      </c>
    </row>
    <row r="78" spans="1:81" x14ac:dyDescent="0.4">
      <c r="B78" s="59" t="s">
        <v>627</v>
      </c>
      <c r="C78" s="59"/>
      <c r="D78" s="340">
        <v>0</v>
      </c>
      <c r="E78" s="340">
        <v>0</v>
      </c>
      <c r="F78" s="340">
        <v>0</v>
      </c>
      <c r="G78" s="340">
        <v>0</v>
      </c>
      <c r="H78" s="340">
        <v>0</v>
      </c>
      <c r="I78" s="340">
        <v>0</v>
      </c>
      <c r="J78" s="340">
        <v>0</v>
      </c>
      <c r="K78" s="340">
        <v>0</v>
      </c>
      <c r="L78" s="340">
        <v>0</v>
      </c>
      <c r="M78" s="340">
        <v>0</v>
      </c>
      <c r="N78" s="340">
        <v>0</v>
      </c>
      <c r="O78" s="340">
        <v>0</v>
      </c>
      <c r="P78" s="340">
        <v>0</v>
      </c>
      <c r="Q78" s="340">
        <v>0</v>
      </c>
      <c r="R78" s="340">
        <v>0</v>
      </c>
      <c r="S78" s="340">
        <v>0</v>
      </c>
      <c r="T78" s="340">
        <v>0</v>
      </c>
      <c r="U78" s="340">
        <v>0</v>
      </c>
      <c r="V78" s="340">
        <v>0</v>
      </c>
      <c r="W78" s="340">
        <v>0</v>
      </c>
      <c r="X78" s="340">
        <v>0</v>
      </c>
      <c r="Y78" s="340">
        <v>0</v>
      </c>
      <c r="Z78" s="340">
        <v>0</v>
      </c>
      <c r="AA78" s="340">
        <v>1204.0777663110593</v>
      </c>
      <c r="AB78" s="340">
        <v>2390.3490821591558</v>
      </c>
      <c r="AC78" s="340">
        <v>2707.3836738561813</v>
      </c>
      <c r="AD78" s="340">
        <v>2977.7400313264111</v>
      </c>
      <c r="AE78" s="340">
        <v>3355.12524323652</v>
      </c>
      <c r="AF78" s="340">
        <v>3697.9290643556601</v>
      </c>
      <c r="AG78" s="340">
        <v>4050.323277275013</v>
      </c>
      <c r="AH78" s="340">
        <v>4360.976441837146</v>
      </c>
      <c r="AI78" s="340">
        <v>4407.2995659461058</v>
      </c>
      <c r="AJ78" s="340">
        <v>4251.8991063792619</v>
      </c>
      <c r="AK78" s="340">
        <v>4535.0844493165223</v>
      </c>
      <c r="AL78" s="340">
        <v>4840.1858246817519</v>
      </c>
      <c r="AM78" s="340">
        <v>5414.3961337321871</v>
      </c>
      <c r="AN78" s="340">
        <v>5795.7843413510682</v>
      </c>
      <c r="AO78" s="340">
        <v>5974.1175272998744</v>
      </c>
      <c r="AP78" s="340">
        <v>6403.3412861361476</v>
      </c>
      <c r="AQ78" s="340">
        <v>6618.5291640505893</v>
      </c>
      <c r="AR78" s="340">
        <v>6944.6463136544589</v>
      </c>
      <c r="AS78" s="340">
        <v>7243.3179469562783</v>
      </c>
      <c r="AT78" s="340">
        <v>7596.3392318624219</v>
      </c>
      <c r="AU78" s="340">
        <v>8731.4191278182843</v>
      </c>
      <c r="AV78" s="340">
        <v>9462.2787563300571</v>
      </c>
      <c r="AW78" s="340">
        <v>10319.722068281884</v>
      </c>
      <c r="AX78" s="340">
        <v>10937.913206323648</v>
      </c>
      <c r="AY78" s="340">
        <v>373.10542196699981</v>
      </c>
      <c r="AZ78" s="340">
        <v>0</v>
      </c>
      <c r="BA78" s="340">
        <v>0</v>
      </c>
      <c r="BB78" s="340">
        <v>0</v>
      </c>
      <c r="BC78" s="340">
        <v>0</v>
      </c>
      <c r="BD78" s="340">
        <v>0</v>
      </c>
      <c r="BE78" s="340">
        <v>0</v>
      </c>
      <c r="BF78" s="340">
        <v>0</v>
      </c>
      <c r="BG78" s="340">
        <v>0</v>
      </c>
      <c r="BH78" s="340">
        <v>0</v>
      </c>
      <c r="BI78" s="340">
        <v>0</v>
      </c>
      <c r="BJ78" s="340">
        <v>0</v>
      </c>
      <c r="BK78" s="340">
        <v>0</v>
      </c>
      <c r="BL78" s="340">
        <v>0</v>
      </c>
      <c r="BM78" s="340">
        <v>0</v>
      </c>
      <c r="BN78" s="340">
        <v>0</v>
      </c>
      <c r="BO78" s="340">
        <v>0</v>
      </c>
      <c r="BP78" s="340">
        <v>0</v>
      </c>
      <c r="BQ78" s="340">
        <v>0</v>
      </c>
      <c r="BR78" s="340">
        <v>0</v>
      </c>
      <c r="BS78" s="340">
        <v>0</v>
      </c>
      <c r="BT78" s="340">
        <v>0</v>
      </c>
      <c r="BU78" s="340">
        <v>0</v>
      </c>
      <c r="BV78" s="340">
        <v>0</v>
      </c>
      <c r="BW78" s="340">
        <v>0</v>
      </c>
      <c r="BX78" s="340">
        <v>0</v>
      </c>
      <c r="BY78" s="340">
        <v>0</v>
      </c>
      <c r="BZ78" s="340">
        <v>0</v>
      </c>
      <c r="CA78" s="340">
        <v>0</v>
      </c>
      <c r="CB78" s="340">
        <v>0</v>
      </c>
      <c r="CC78" s="341">
        <v>0</v>
      </c>
    </row>
    <row r="79" spans="1:81" x14ac:dyDescent="0.4">
      <c r="B79" s="231" t="s">
        <v>404</v>
      </c>
      <c r="C79" s="59"/>
      <c r="D79" s="340">
        <v>0</v>
      </c>
      <c r="E79" s="340">
        <v>0</v>
      </c>
      <c r="F79" s="340">
        <v>0</v>
      </c>
      <c r="G79" s="340">
        <v>0</v>
      </c>
      <c r="H79" s="340">
        <v>0</v>
      </c>
      <c r="I79" s="340">
        <v>0</v>
      </c>
      <c r="J79" s="340">
        <v>0</v>
      </c>
      <c r="K79" s="340">
        <v>0</v>
      </c>
      <c r="L79" s="340">
        <v>0</v>
      </c>
      <c r="M79" s="340">
        <v>0</v>
      </c>
      <c r="N79" s="340">
        <v>0</v>
      </c>
      <c r="O79" s="340">
        <v>0</v>
      </c>
      <c r="P79" s="340">
        <v>0</v>
      </c>
      <c r="Q79" s="340">
        <v>0</v>
      </c>
      <c r="R79" s="340">
        <v>0</v>
      </c>
      <c r="S79" s="340">
        <v>0</v>
      </c>
      <c r="T79" s="340">
        <v>0</v>
      </c>
      <c r="U79" s="340">
        <v>0</v>
      </c>
      <c r="V79" s="340">
        <v>0</v>
      </c>
      <c r="W79" s="340">
        <v>0</v>
      </c>
      <c r="X79" s="340">
        <v>0</v>
      </c>
      <c r="Y79" s="340">
        <v>0</v>
      </c>
      <c r="Z79" s="340">
        <v>0</v>
      </c>
      <c r="AA79" s="340">
        <v>0</v>
      </c>
      <c r="AB79" s="340">
        <v>0</v>
      </c>
      <c r="AC79" s="340">
        <v>0</v>
      </c>
      <c r="AD79" s="340">
        <v>0</v>
      </c>
      <c r="AE79" s="340">
        <v>0</v>
      </c>
      <c r="AF79" s="340">
        <v>0</v>
      </c>
      <c r="AG79" s="340">
        <v>0</v>
      </c>
      <c r="AH79" s="340">
        <v>4012.1611641122659</v>
      </c>
      <c r="AI79" s="340">
        <v>4054.7791057657241</v>
      </c>
      <c r="AJ79" s="340">
        <v>3914.6601038122876</v>
      </c>
      <c r="AK79" s="340">
        <v>4175.0238947987791</v>
      </c>
      <c r="AL79" s="340">
        <v>4447.5920024932193</v>
      </c>
      <c r="AM79" s="340">
        <v>4965.2681908099166</v>
      </c>
      <c r="AN79" s="340">
        <v>5270.3513969742608</v>
      </c>
      <c r="AO79" s="340">
        <v>5348.2857332187314</v>
      </c>
      <c r="AP79" s="340">
        <v>5624.8801367369715</v>
      </c>
      <c r="AQ79" s="340">
        <v>5703.1084627957007</v>
      </c>
      <c r="AR79" s="340">
        <v>5894.9022658851891</v>
      </c>
      <c r="AS79" s="340">
        <v>6047.1674703091421</v>
      </c>
      <c r="AT79" s="340">
        <v>6234.8720904815891</v>
      </c>
      <c r="AU79" s="340">
        <v>7111.3395990970894</v>
      </c>
      <c r="AV79" s="340">
        <v>7693.3614396978464</v>
      </c>
      <c r="AW79" s="340">
        <v>8421.5825326593949</v>
      </c>
      <c r="AX79" s="340">
        <v>8962.6999962499649</v>
      </c>
      <c r="AY79" s="340">
        <v>305.72851520993521</v>
      </c>
      <c r="AZ79" s="340">
        <v>0</v>
      </c>
      <c r="BA79" s="340">
        <v>0</v>
      </c>
      <c r="BB79" s="340">
        <v>0</v>
      </c>
      <c r="BC79" s="340">
        <v>0</v>
      </c>
      <c r="BD79" s="340">
        <v>0</v>
      </c>
      <c r="BE79" s="340">
        <v>0</v>
      </c>
      <c r="BF79" s="340">
        <v>0</v>
      </c>
      <c r="BG79" s="340">
        <v>0</v>
      </c>
      <c r="BH79" s="340">
        <v>0</v>
      </c>
      <c r="BI79" s="340">
        <v>0</v>
      </c>
      <c r="BJ79" s="340">
        <v>0</v>
      </c>
      <c r="BK79" s="340">
        <v>0</v>
      </c>
      <c r="BL79" s="340">
        <v>0</v>
      </c>
      <c r="BM79" s="340">
        <v>0</v>
      </c>
      <c r="BN79" s="340">
        <v>0</v>
      </c>
      <c r="BO79" s="340">
        <v>0</v>
      </c>
      <c r="BP79" s="340">
        <v>0</v>
      </c>
      <c r="BQ79" s="340">
        <v>0</v>
      </c>
      <c r="BR79" s="340">
        <v>0</v>
      </c>
      <c r="BS79" s="340">
        <v>0</v>
      </c>
      <c r="BT79" s="340">
        <v>0</v>
      </c>
      <c r="BU79" s="340">
        <v>0</v>
      </c>
      <c r="BV79" s="340">
        <v>0</v>
      </c>
      <c r="BW79" s="340">
        <v>0</v>
      </c>
      <c r="BX79" s="340">
        <v>0</v>
      </c>
      <c r="BY79" s="340">
        <v>0</v>
      </c>
      <c r="BZ79" s="340">
        <v>0</v>
      </c>
      <c r="CA79" s="340">
        <v>0</v>
      </c>
      <c r="CB79" s="340">
        <v>0</v>
      </c>
      <c r="CC79" s="341">
        <v>0</v>
      </c>
    </row>
    <row r="80" spans="1:81" x14ac:dyDescent="0.4">
      <c r="B80" s="231" t="s">
        <v>403</v>
      </c>
      <c r="C80" s="59"/>
      <c r="D80" s="340">
        <v>0</v>
      </c>
      <c r="E80" s="340">
        <v>0</v>
      </c>
      <c r="F80" s="340">
        <v>0</v>
      </c>
      <c r="G80" s="340">
        <v>0</v>
      </c>
      <c r="H80" s="340">
        <v>0</v>
      </c>
      <c r="I80" s="340">
        <v>0</v>
      </c>
      <c r="J80" s="340">
        <v>0</v>
      </c>
      <c r="K80" s="340">
        <v>0</v>
      </c>
      <c r="L80" s="340">
        <v>0</v>
      </c>
      <c r="M80" s="340">
        <v>0</v>
      </c>
      <c r="N80" s="340">
        <v>0</v>
      </c>
      <c r="O80" s="340">
        <v>0</v>
      </c>
      <c r="P80" s="340">
        <v>0</v>
      </c>
      <c r="Q80" s="340">
        <v>0</v>
      </c>
      <c r="R80" s="340">
        <v>0</v>
      </c>
      <c r="S80" s="340">
        <v>0</v>
      </c>
      <c r="T80" s="340">
        <v>0</v>
      </c>
      <c r="U80" s="340">
        <v>0</v>
      </c>
      <c r="V80" s="340">
        <v>0</v>
      </c>
      <c r="W80" s="340">
        <v>0</v>
      </c>
      <c r="X80" s="340">
        <v>0</v>
      </c>
      <c r="Y80" s="340">
        <v>0</v>
      </c>
      <c r="Z80" s="340">
        <v>0</v>
      </c>
      <c r="AA80" s="340">
        <v>0</v>
      </c>
      <c r="AB80" s="340">
        <v>0</v>
      </c>
      <c r="AC80" s="340">
        <v>0</v>
      </c>
      <c r="AD80" s="340">
        <v>0</v>
      </c>
      <c r="AE80" s="340">
        <v>0</v>
      </c>
      <c r="AF80" s="340">
        <v>0</v>
      </c>
      <c r="AG80" s="340">
        <v>0</v>
      </c>
      <c r="AH80" s="340">
        <v>348.81527772488033</v>
      </c>
      <c r="AI80" s="340">
        <v>352.52046018038197</v>
      </c>
      <c r="AJ80" s="340">
        <v>337.23900256697431</v>
      </c>
      <c r="AK80" s="340">
        <v>360.06055451774199</v>
      </c>
      <c r="AL80" s="340">
        <v>392.5938221885325</v>
      </c>
      <c r="AM80" s="340">
        <v>449.12794292227005</v>
      </c>
      <c r="AN80" s="340">
        <v>525.43294437680731</v>
      </c>
      <c r="AO80" s="340">
        <v>625.83179408114256</v>
      </c>
      <c r="AP80" s="340">
        <v>778.46114939917629</v>
      </c>
      <c r="AQ80" s="340">
        <v>915.42070125488851</v>
      </c>
      <c r="AR80" s="340">
        <v>1049.7440477692689</v>
      </c>
      <c r="AS80" s="340">
        <v>1196.1504766471353</v>
      </c>
      <c r="AT80" s="340">
        <v>1361.4671413808328</v>
      </c>
      <c r="AU80" s="340">
        <v>1620.0795287211947</v>
      </c>
      <c r="AV80" s="340">
        <v>1768.9173166322123</v>
      </c>
      <c r="AW80" s="340">
        <v>1898.1395356224889</v>
      </c>
      <c r="AX80" s="340">
        <v>1975.2132100736837</v>
      </c>
      <c r="AY80" s="340">
        <v>67.376906757064589</v>
      </c>
      <c r="AZ80" s="340">
        <v>0</v>
      </c>
      <c r="BA80" s="340">
        <v>0</v>
      </c>
      <c r="BB80" s="340">
        <v>0</v>
      </c>
      <c r="BC80" s="340">
        <v>0</v>
      </c>
      <c r="BD80" s="340">
        <v>0</v>
      </c>
      <c r="BE80" s="340">
        <v>0</v>
      </c>
      <c r="BF80" s="340">
        <v>0</v>
      </c>
      <c r="BG80" s="340">
        <v>0</v>
      </c>
      <c r="BH80" s="340">
        <v>0</v>
      </c>
      <c r="BI80" s="340">
        <v>0</v>
      </c>
      <c r="BJ80" s="340">
        <v>0</v>
      </c>
      <c r="BK80" s="340">
        <v>0</v>
      </c>
      <c r="BL80" s="340">
        <v>0</v>
      </c>
      <c r="BM80" s="340">
        <v>0</v>
      </c>
      <c r="BN80" s="340">
        <v>0</v>
      </c>
      <c r="BO80" s="340">
        <v>0</v>
      </c>
      <c r="BP80" s="340">
        <v>0</v>
      </c>
      <c r="BQ80" s="340">
        <v>0</v>
      </c>
      <c r="BR80" s="340">
        <v>0</v>
      </c>
      <c r="BS80" s="340">
        <v>0</v>
      </c>
      <c r="BT80" s="340">
        <v>0</v>
      </c>
      <c r="BU80" s="340">
        <v>0</v>
      </c>
      <c r="BV80" s="340">
        <v>0</v>
      </c>
      <c r="BW80" s="340">
        <v>0</v>
      </c>
      <c r="BX80" s="340">
        <v>0</v>
      </c>
      <c r="BY80" s="340">
        <v>0</v>
      </c>
      <c r="BZ80" s="340">
        <v>0</v>
      </c>
      <c r="CA80" s="340">
        <v>0</v>
      </c>
      <c r="CB80" s="340">
        <v>0</v>
      </c>
      <c r="CC80" s="341">
        <v>0</v>
      </c>
    </row>
    <row r="81" spans="2:81" ht="26.25" customHeight="1" x14ac:dyDescent="0.4">
      <c r="B81" s="59" t="s">
        <v>628</v>
      </c>
      <c r="C81" s="59"/>
      <c r="D81" s="340">
        <v>0</v>
      </c>
      <c r="E81" s="340">
        <v>0</v>
      </c>
      <c r="F81" s="340">
        <v>0</v>
      </c>
      <c r="G81" s="340">
        <v>0</v>
      </c>
      <c r="H81" s="340">
        <v>0</v>
      </c>
      <c r="I81" s="340">
        <v>0</v>
      </c>
      <c r="J81" s="340">
        <v>0</v>
      </c>
      <c r="K81" s="340">
        <v>0</v>
      </c>
      <c r="L81" s="340">
        <v>0</v>
      </c>
      <c r="M81" s="340">
        <v>0</v>
      </c>
      <c r="N81" s="340">
        <v>0</v>
      </c>
      <c r="O81" s="340">
        <v>0</v>
      </c>
      <c r="P81" s="340">
        <v>0</v>
      </c>
      <c r="Q81" s="340">
        <v>0</v>
      </c>
      <c r="R81" s="340">
        <v>0</v>
      </c>
      <c r="S81" s="340">
        <v>0</v>
      </c>
      <c r="T81" s="340">
        <v>0</v>
      </c>
      <c r="U81" s="340">
        <v>0</v>
      </c>
      <c r="V81" s="340">
        <v>0</v>
      </c>
      <c r="W81" s="340">
        <v>0</v>
      </c>
      <c r="X81" s="340">
        <v>0</v>
      </c>
      <c r="Y81" s="340">
        <v>0</v>
      </c>
      <c r="Z81" s="340">
        <v>0</v>
      </c>
      <c r="AA81" s="340">
        <v>0</v>
      </c>
      <c r="AB81" s="340">
        <v>0</v>
      </c>
      <c r="AC81" s="340">
        <v>0</v>
      </c>
      <c r="AD81" s="340">
        <v>0</v>
      </c>
      <c r="AE81" s="340">
        <v>0</v>
      </c>
      <c r="AF81" s="340">
        <v>0</v>
      </c>
      <c r="AG81" s="340">
        <v>0</v>
      </c>
      <c r="AH81" s="340">
        <v>0</v>
      </c>
      <c r="AI81" s="340">
        <v>13.328526913143467</v>
      </c>
      <c r="AJ81" s="340">
        <v>37.29736058227423</v>
      </c>
      <c r="AK81" s="340">
        <v>87.73228845403986</v>
      </c>
      <c r="AL81" s="340">
        <v>166.57782383644988</v>
      </c>
      <c r="AM81" s="340">
        <v>200.97758501942189</v>
      </c>
      <c r="AN81" s="340">
        <v>283.8288120152335</v>
      </c>
      <c r="AO81" s="340">
        <v>341.45496218140596</v>
      </c>
      <c r="AP81" s="340">
        <v>499.39717530047398</v>
      </c>
      <c r="AQ81" s="340">
        <v>638.60416517526596</v>
      </c>
      <c r="AR81" s="340">
        <v>764.67439426362955</v>
      </c>
      <c r="AS81" s="340">
        <v>927.91118308739397</v>
      </c>
      <c r="AT81" s="340">
        <v>1123.8530054575749</v>
      </c>
      <c r="AU81" s="340">
        <v>1471.1374712016916</v>
      </c>
      <c r="AV81" s="340">
        <v>1794.2260287661172</v>
      </c>
      <c r="AW81" s="340">
        <v>2184.7989147195653</v>
      </c>
      <c r="AX81" s="340">
        <v>2519.99218876033</v>
      </c>
      <c r="AY81" s="340">
        <v>86.555301554648352</v>
      </c>
      <c r="AZ81" s="340">
        <v>0</v>
      </c>
      <c r="BA81" s="340">
        <v>0</v>
      </c>
      <c r="BB81" s="340">
        <v>0</v>
      </c>
      <c r="BC81" s="340">
        <v>0</v>
      </c>
      <c r="BD81" s="340">
        <v>0</v>
      </c>
      <c r="BE81" s="340">
        <v>0</v>
      </c>
      <c r="BF81" s="340">
        <v>0</v>
      </c>
      <c r="BG81" s="340">
        <v>0</v>
      </c>
      <c r="BH81" s="340">
        <v>0</v>
      </c>
      <c r="BI81" s="340">
        <v>0</v>
      </c>
      <c r="BJ81" s="340">
        <v>0</v>
      </c>
      <c r="BK81" s="340">
        <v>0</v>
      </c>
      <c r="BL81" s="340">
        <v>0</v>
      </c>
      <c r="BM81" s="340">
        <v>0</v>
      </c>
      <c r="BN81" s="340">
        <v>0</v>
      </c>
      <c r="BO81" s="340">
        <v>0</v>
      </c>
      <c r="BP81" s="340">
        <v>0</v>
      </c>
      <c r="BQ81" s="340">
        <v>0</v>
      </c>
      <c r="BR81" s="340">
        <v>0</v>
      </c>
      <c r="BS81" s="340">
        <v>0</v>
      </c>
      <c r="BT81" s="340">
        <v>0</v>
      </c>
      <c r="BU81" s="340">
        <v>0</v>
      </c>
      <c r="BV81" s="340">
        <v>0</v>
      </c>
      <c r="BW81" s="340">
        <v>0</v>
      </c>
      <c r="BX81" s="340">
        <v>0</v>
      </c>
      <c r="BY81" s="340">
        <v>0</v>
      </c>
      <c r="BZ81" s="340">
        <v>0</v>
      </c>
      <c r="CA81" s="340">
        <v>0</v>
      </c>
      <c r="CB81" s="340">
        <v>0</v>
      </c>
      <c r="CC81" s="341">
        <v>0</v>
      </c>
    </row>
    <row r="82" spans="2:81" x14ac:dyDescent="0.4">
      <c r="B82" s="231" t="s">
        <v>404</v>
      </c>
      <c r="C82" s="59"/>
      <c r="D82" s="340">
        <v>0</v>
      </c>
      <c r="E82" s="340">
        <v>0</v>
      </c>
      <c r="F82" s="340">
        <v>0</v>
      </c>
      <c r="G82" s="340">
        <v>0</v>
      </c>
      <c r="H82" s="340">
        <v>0</v>
      </c>
      <c r="I82" s="340">
        <v>0</v>
      </c>
      <c r="J82" s="340">
        <v>0</v>
      </c>
      <c r="K82" s="340">
        <v>0</v>
      </c>
      <c r="L82" s="340">
        <v>0</v>
      </c>
      <c r="M82" s="340">
        <v>0</v>
      </c>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0">
        <v>0</v>
      </c>
      <c r="AF82" s="340">
        <v>0</v>
      </c>
      <c r="AG82" s="340">
        <v>0</v>
      </c>
      <c r="AH82" s="340">
        <v>0</v>
      </c>
      <c r="AI82" s="340">
        <v>12.872855067427226</v>
      </c>
      <c r="AJ82" s="340">
        <v>36.032940951645493</v>
      </c>
      <c r="AK82" s="340">
        <v>84.75508913998739</v>
      </c>
      <c r="AL82" s="340">
        <v>160.80275859195922</v>
      </c>
      <c r="AM82" s="340">
        <v>193.85191088902988</v>
      </c>
      <c r="AN82" s="340">
        <v>272.83065674712611</v>
      </c>
      <c r="AO82" s="340">
        <v>326.16608562444856</v>
      </c>
      <c r="AP82" s="340">
        <v>473.69262813074357</v>
      </c>
      <c r="AQ82" s="340">
        <v>601.38281957340359</v>
      </c>
      <c r="AR82" s="340">
        <v>715.1991516140431</v>
      </c>
      <c r="AS82" s="340">
        <v>861.62212025327096</v>
      </c>
      <c r="AT82" s="340">
        <v>1036.6236965509431</v>
      </c>
      <c r="AU82" s="340">
        <v>1352.6966982072126</v>
      </c>
      <c r="AV82" s="340">
        <v>1651.968366511768</v>
      </c>
      <c r="AW82" s="340">
        <v>2011.7652767448353</v>
      </c>
      <c r="AX82" s="340">
        <v>2317.2878873337322</v>
      </c>
      <c r="AY82" s="340">
        <v>79.59292603036765</v>
      </c>
      <c r="AZ82" s="340">
        <v>0</v>
      </c>
      <c r="BA82" s="340">
        <v>0</v>
      </c>
      <c r="BB82" s="340">
        <v>0</v>
      </c>
      <c r="BC82" s="340">
        <v>0</v>
      </c>
      <c r="BD82" s="340">
        <v>0</v>
      </c>
      <c r="BE82" s="340">
        <v>0</v>
      </c>
      <c r="BF82" s="340">
        <v>0</v>
      </c>
      <c r="BG82" s="340">
        <v>0</v>
      </c>
      <c r="BH82" s="340">
        <v>0</v>
      </c>
      <c r="BI82" s="340">
        <v>0</v>
      </c>
      <c r="BJ82" s="340">
        <v>0</v>
      </c>
      <c r="BK82" s="340">
        <v>0</v>
      </c>
      <c r="BL82" s="340">
        <v>0</v>
      </c>
      <c r="BM82" s="340">
        <v>0</v>
      </c>
      <c r="BN82" s="340">
        <v>0</v>
      </c>
      <c r="BO82" s="340">
        <v>0</v>
      </c>
      <c r="BP82" s="340">
        <v>0</v>
      </c>
      <c r="BQ82" s="340">
        <v>0</v>
      </c>
      <c r="BR82" s="340">
        <v>0</v>
      </c>
      <c r="BS82" s="340">
        <v>0</v>
      </c>
      <c r="BT82" s="340">
        <v>0</v>
      </c>
      <c r="BU82" s="340">
        <v>0</v>
      </c>
      <c r="BV82" s="340">
        <v>0</v>
      </c>
      <c r="BW82" s="340">
        <v>0</v>
      </c>
      <c r="BX82" s="340">
        <v>0</v>
      </c>
      <c r="BY82" s="340">
        <v>0</v>
      </c>
      <c r="BZ82" s="340">
        <v>0</v>
      </c>
      <c r="CA82" s="340">
        <v>0</v>
      </c>
      <c r="CB82" s="340">
        <v>0</v>
      </c>
      <c r="CC82" s="341">
        <v>0</v>
      </c>
    </row>
    <row r="83" spans="2:81" x14ac:dyDescent="0.4">
      <c r="B83" s="231" t="s">
        <v>403</v>
      </c>
      <c r="C83" s="59"/>
      <c r="D83" s="340">
        <v>0</v>
      </c>
      <c r="E83" s="340">
        <v>0</v>
      </c>
      <c r="F83" s="340">
        <v>0</v>
      </c>
      <c r="G83" s="340">
        <v>0</v>
      </c>
      <c r="H83" s="340">
        <v>0</v>
      </c>
      <c r="I83" s="340">
        <v>0</v>
      </c>
      <c r="J83" s="340">
        <v>0</v>
      </c>
      <c r="K83" s="340">
        <v>0</v>
      </c>
      <c r="L83" s="340">
        <v>0</v>
      </c>
      <c r="M83" s="340">
        <v>0</v>
      </c>
      <c r="N83" s="340">
        <v>0</v>
      </c>
      <c r="O83" s="340">
        <v>0</v>
      </c>
      <c r="P83" s="340">
        <v>0</v>
      </c>
      <c r="Q83" s="340">
        <v>0</v>
      </c>
      <c r="R83" s="340">
        <v>0</v>
      </c>
      <c r="S83" s="340">
        <v>0</v>
      </c>
      <c r="T83" s="340">
        <v>0</v>
      </c>
      <c r="U83" s="340">
        <v>0</v>
      </c>
      <c r="V83" s="340">
        <v>0</v>
      </c>
      <c r="W83" s="340">
        <v>0</v>
      </c>
      <c r="X83" s="340">
        <v>0</v>
      </c>
      <c r="Y83" s="340">
        <v>0</v>
      </c>
      <c r="Z83" s="340">
        <v>0</v>
      </c>
      <c r="AA83" s="340">
        <v>0</v>
      </c>
      <c r="AB83" s="340">
        <v>0</v>
      </c>
      <c r="AC83" s="340">
        <v>0</v>
      </c>
      <c r="AD83" s="340">
        <v>0</v>
      </c>
      <c r="AE83" s="340">
        <v>0</v>
      </c>
      <c r="AF83" s="340">
        <v>0</v>
      </c>
      <c r="AG83" s="340">
        <v>0</v>
      </c>
      <c r="AH83" s="340">
        <v>0</v>
      </c>
      <c r="AI83" s="340">
        <v>0.45567184571623925</v>
      </c>
      <c r="AJ83" s="340">
        <v>1.2644196306287299</v>
      </c>
      <c r="AK83" s="340">
        <v>2.9771993140524624</v>
      </c>
      <c r="AL83" s="340">
        <v>5.7750652444906718</v>
      </c>
      <c r="AM83" s="340">
        <v>7.1256741303920386</v>
      </c>
      <c r="AN83" s="340">
        <v>10.998155268107382</v>
      </c>
      <c r="AO83" s="340">
        <v>15.288876556957398</v>
      </c>
      <c r="AP83" s="340">
        <v>25.7045471697304</v>
      </c>
      <c r="AQ83" s="340">
        <v>37.221345601862396</v>
      </c>
      <c r="AR83" s="340">
        <v>49.475242649586505</v>
      </c>
      <c r="AS83" s="340">
        <v>66.28906283412293</v>
      </c>
      <c r="AT83" s="340">
        <v>87.229308906631942</v>
      </c>
      <c r="AU83" s="340">
        <v>118.44077299447908</v>
      </c>
      <c r="AV83" s="340">
        <v>142.25766225434921</v>
      </c>
      <c r="AW83" s="340">
        <v>173.03363797473023</v>
      </c>
      <c r="AX83" s="340">
        <v>202.70430142659785</v>
      </c>
      <c r="AY83" s="340">
        <v>6.9623755242807164</v>
      </c>
      <c r="AZ83" s="340">
        <v>0</v>
      </c>
      <c r="BA83" s="340">
        <v>0</v>
      </c>
      <c r="BB83" s="340">
        <v>0</v>
      </c>
      <c r="BC83" s="340">
        <v>0</v>
      </c>
      <c r="BD83" s="340">
        <v>0</v>
      </c>
      <c r="BE83" s="340">
        <v>0</v>
      </c>
      <c r="BF83" s="340">
        <v>0</v>
      </c>
      <c r="BG83" s="340">
        <v>0</v>
      </c>
      <c r="BH83" s="340">
        <v>0</v>
      </c>
      <c r="BI83" s="340">
        <v>0</v>
      </c>
      <c r="BJ83" s="340">
        <v>0</v>
      </c>
      <c r="BK83" s="340">
        <v>0</v>
      </c>
      <c r="BL83" s="340">
        <v>0</v>
      </c>
      <c r="BM83" s="340">
        <v>0</v>
      </c>
      <c r="BN83" s="340">
        <v>0</v>
      </c>
      <c r="BO83" s="340">
        <v>0</v>
      </c>
      <c r="BP83" s="340">
        <v>0</v>
      </c>
      <c r="BQ83" s="340">
        <v>0</v>
      </c>
      <c r="BR83" s="340">
        <v>0</v>
      </c>
      <c r="BS83" s="340">
        <v>0</v>
      </c>
      <c r="BT83" s="340">
        <v>0</v>
      </c>
      <c r="BU83" s="340">
        <v>0</v>
      </c>
      <c r="BV83" s="340">
        <v>0</v>
      </c>
      <c r="BW83" s="340">
        <v>0</v>
      </c>
      <c r="BX83" s="340">
        <v>0</v>
      </c>
      <c r="BY83" s="340">
        <v>0</v>
      </c>
      <c r="BZ83" s="340">
        <v>0</v>
      </c>
      <c r="CA83" s="340">
        <v>0</v>
      </c>
      <c r="CB83" s="340">
        <v>0</v>
      </c>
      <c r="CC83" s="341">
        <v>0</v>
      </c>
    </row>
    <row r="84" spans="2:81" s="196" customFormat="1" ht="26.25" customHeight="1" x14ac:dyDescent="0.4">
      <c r="B84" s="63" t="s">
        <v>260</v>
      </c>
      <c r="C84" s="187"/>
      <c r="D84" s="337">
        <v>1543.3412173283834</v>
      </c>
      <c r="E84" s="337">
        <v>2265.7845630260663</v>
      </c>
      <c r="F84" s="337">
        <v>2315.1416276088348</v>
      </c>
      <c r="G84" s="337">
        <v>1990.6198867390694</v>
      </c>
      <c r="H84" s="337">
        <v>2283.0806283926777</v>
      </c>
      <c r="I84" s="337">
        <v>2397.4464483678203</v>
      </c>
      <c r="J84" s="337">
        <v>2338.4280375658323</v>
      </c>
      <c r="K84" s="337">
        <v>2650.2894007914983</v>
      </c>
      <c r="L84" s="337">
        <v>2421.1978329140079</v>
      </c>
      <c r="M84" s="337">
        <v>2666.3613874063308</v>
      </c>
      <c r="N84" s="337">
        <v>3120.4245394200343</v>
      </c>
      <c r="O84" s="337">
        <v>3037.3465816921016</v>
      </c>
      <c r="P84" s="337">
        <v>3077.157058943947</v>
      </c>
      <c r="Q84" s="337">
        <v>3399.52179284267</v>
      </c>
      <c r="R84" s="337">
        <v>3443.1085055449826</v>
      </c>
      <c r="S84" s="337">
        <v>4013.9391290755516</v>
      </c>
      <c r="T84" s="337">
        <v>4022.933700186366</v>
      </c>
      <c r="U84" s="337">
        <v>4721.2232785334691</v>
      </c>
      <c r="V84" s="337">
        <v>4732.3360112017899</v>
      </c>
      <c r="W84" s="337">
        <v>5680.8384264856713</v>
      </c>
      <c r="X84" s="337">
        <v>5824.1645517767747</v>
      </c>
      <c r="Y84" s="337">
        <v>5983.8043506443755</v>
      </c>
      <c r="Z84" s="337">
        <v>5318.2707345864173</v>
      </c>
      <c r="AA84" s="337">
        <v>4269.8450020722948</v>
      </c>
      <c r="AB84" s="337">
        <v>3544.0583840584222</v>
      </c>
      <c r="AC84" s="337">
        <v>3432.895380182184</v>
      </c>
      <c r="AD84" s="337">
        <v>3217.5264409081665</v>
      </c>
      <c r="AE84" s="337">
        <v>3182.3531871761561</v>
      </c>
      <c r="AF84" s="337">
        <v>3259.9002179207578</v>
      </c>
      <c r="AG84" s="337">
        <v>3381.1947315102138</v>
      </c>
      <c r="AH84" s="337">
        <f t="shared" ref="AH84:CC84" si="41">SUM(AH85:AH86)</f>
        <v>3613.3804803793496</v>
      </c>
      <c r="AI84" s="337">
        <f t="shared" si="41"/>
        <v>2910.0617093696569</v>
      </c>
      <c r="AJ84" s="337">
        <f t="shared" si="41"/>
        <v>2439.247382080735</v>
      </c>
      <c r="AK84" s="337">
        <f t="shared" si="41"/>
        <v>2294.5367749518118</v>
      </c>
      <c r="AL84" s="337">
        <f t="shared" si="41"/>
        <v>1741.2097057621368</v>
      </c>
      <c r="AM84" s="337">
        <f t="shared" si="41"/>
        <v>794.9113437335343</v>
      </c>
      <c r="AN84" s="337">
        <f t="shared" si="41"/>
        <v>791.88238552250141</v>
      </c>
      <c r="AO84" s="337">
        <f t="shared" si="41"/>
        <v>742.05960285092954</v>
      </c>
      <c r="AP84" s="337">
        <f t="shared" si="41"/>
        <v>462.10360709854348</v>
      </c>
      <c r="AQ84" s="337">
        <f t="shared" si="41"/>
        <v>471.84733541208806</v>
      </c>
      <c r="AR84" s="337">
        <f t="shared" si="41"/>
        <v>440.52500599577547</v>
      </c>
      <c r="AS84" s="337">
        <f t="shared" si="41"/>
        <v>433.82119230410586</v>
      </c>
      <c r="AT84" s="337">
        <f t="shared" si="41"/>
        <v>425.660061352573</v>
      </c>
      <c r="AU84" s="337">
        <f t="shared" si="41"/>
        <v>508.716320344439</v>
      </c>
      <c r="AV84" s="337">
        <f t="shared" si="41"/>
        <v>659.84385823358866</v>
      </c>
      <c r="AW84" s="337">
        <f t="shared" si="41"/>
        <v>645.76418084813724</v>
      </c>
      <c r="AX84" s="337">
        <f t="shared" si="41"/>
        <v>597.06299465466884</v>
      </c>
      <c r="AY84" s="337">
        <f t="shared" si="41"/>
        <v>20.353980377342356</v>
      </c>
      <c r="AZ84" s="337">
        <f t="shared" si="41"/>
        <v>0</v>
      </c>
      <c r="BA84" s="337">
        <f t="shared" si="41"/>
        <v>0</v>
      </c>
      <c r="BB84" s="337">
        <f t="shared" si="41"/>
        <v>0</v>
      </c>
      <c r="BC84" s="337">
        <f t="shared" si="41"/>
        <v>0</v>
      </c>
      <c r="BD84" s="337">
        <f t="shared" si="41"/>
        <v>0</v>
      </c>
      <c r="BE84" s="337">
        <f t="shared" si="41"/>
        <v>0</v>
      </c>
      <c r="BF84" s="337">
        <f t="shared" si="41"/>
        <v>0</v>
      </c>
      <c r="BG84" s="337">
        <f t="shared" si="41"/>
        <v>0</v>
      </c>
      <c r="BH84" s="337">
        <f t="shared" si="41"/>
        <v>0</v>
      </c>
      <c r="BI84" s="337">
        <f t="shared" si="41"/>
        <v>0</v>
      </c>
      <c r="BJ84" s="337">
        <f t="shared" si="41"/>
        <v>0</v>
      </c>
      <c r="BK84" s="337">
        <f t="shared" si="41"/>
        <v>0</v>
      </c>
      <c r="BL84" s="337">
        <f t="shared" si="41"/>
        <v>0</v>
      </c>
      <c r="BM84" s="337">
        <f t="shared" si="41"/>
        <v>0</v>
      </c>
      <c r="BN84" s="337">
        <f t="shared" si="41"/>
        <v>0</v>
      </c>
      <c r="BO84" s="337">
        <f t="shared" si="41"/>
        <v>0</v>
      </c>
      <c r="BP84" s="337">
        <f t="shared" si="41"/>
        <v>0</v>
      </c>
      <c r="BQ84" s="337">
        <f t="shared" si="41"/>
        <v>0</v>
      </c>
      <c r="BR84" s="337">
        <f t="shared" si="41"/>
        <v>0</v>
      </c>
      <c r="BS84" s="337">
        <f t="shared" si="41"/>
        <v>0</v>
      </c>
      <c r="BT84" s="337">
        <f t="shared" si="41"/>
        <v>0</v>
      </c>
      <c r="BU84" s="337">
        <f t="shared" si="41"/>
        <v>0</v>
      </c>
      <c r="BV84" s="337">
        <f t="shared" si="41"/>
        <v>0</v>
      </c>
      <c r="BW84" s="337">
        <f t="shared" si="41"/>
        <v>0</v>
      </c>
      <c r="BX84" s="337">
        <f t="shared" si="41"/>
        <v>0</v>
      </c>
      <c r="BY84" s="337">
        <f t="shared" si="41"/>
        <v>0</v>
      </c>
      <c r="BZ84" s="337">
        <f t="shared" si="41"/>
        <v>0</v>
      </c>
      <c r="CA84" s="337">
        <f t="shared" si="41"/>
        <v>0</v>
      </c>
      <c r="CB84" s="337">
        <f t="shared" si="41"/>
        <v>0</v>
      </c>
      <c r="CC84" s="338">
        <f t="shared" si="41"/>
        <v>0</v>
      </c>
    </row>
    <row r="85" spans="2:81" x14ac:dyDescent="0.4">
      <c r="B85" s="339" t="s">
        <v>404</v>
      </c>
      <c r="C85" s="59"/>
      <c r="D85" s="340">
        <v>0</v>
      </c>
      <c r="E85" s="340">
        <v>0</v>
      </c>
      <c r="F85" s="340">
        <v>0</v>
      </c>
      <c r="G85" s="340">
        <v>0</v>
      </c>
      <c r="H85" s="340">
        <v>0</v>
      </c>
      <c r="I85" s="340">
        <v>0</v>
      </c>
      <c r="J85" s="340">
        <v>0</v>
      </c>
      <c r="K85" s="340">
        <v>0</v>
      </c>
      <c r="L85" s="340">
        <v>0</v>
      </c>
      <c r="M85" s="340">
        <v>0</v>
      </c>
      <c r="N85" s="340">
        <v>0</v>
      </c>
      <c r="O85" s="340">
        <v>0</v>
      </c>
      <c r="P85" s="340">
        <v>0</v>
      </c>
      <c r="Q85" s="340">
        <v>0</v>
      </c>
      <c r="R85" s="340">
        <v>0</v>
      </c>
      <c r="S85" s="340">
        <v>0</v>
      </c>
      <c r="T85" s="340">
        <v>0</v>
      </c>
      <c r="U85" s="340">
        <v>0</v>
      </c>
      <c r="V85" s="340">
        <v>0</v>
      </c>
      <c r="W85" s="340">
        <v>0</v>
      </c>
      <c r="X85" s="340">
        <v>0</v>
      </c>
      <c r="Y85" s="340">
        <v>0</v>
      </c>
      <c r="Z85" s="340">
        <v>0</v>
      </c>
      <c r="AA85" s="340">
        <v>0</v>
      </c>
      <c r="AB85" s="340">
        <v>0</v>
      </c>
      <c r="AC85" s="340">
        <v>0</v>
      </c>
      <c r="AD85" s="340">
        <v>0</v>
      </c>
      <c r="AE85" s="340">
        <v>0</v>
      </c>
      <c r="AF85" s="340">
        <v>0</v>
      </c>
      <c r="AG85" s="340">
        <v>0</v>
      </c>
      <c r="AH85" s="340">
        <v>3592.9659013941555</v>
      </c>
      <c r="AI85" s="340">
        <v>2892.7472532245724</v>
      </c>
      <c r="AJ85" s="340">
        <v>2425.7752199060233</v>
      </c>
      <c r="AK85" s="340">
        <v>2284.1626607086473</v>
      </c>
      <c r="AL85" s="340">
        <v>1735.3471861551643</v>
      </c>
      <c r="AM85" s="340">
        <v>790.75567056729938</v>
      </c>
      <c r="AN85" s="340">
        <v>785.32883877228528</v>
      </c>
      <c r="AO85" s="340">
        <v>738.87479768847925</v>
      </c>
      <c r="AP85" s="340">
        <v>460.93667879778957</v>
      </c>
      <c r="AQ85" s="340">
        <v>469.54817888372497</v>
      </c>
      <c r="AR85" s="340">
        <v>437.48852334667953</v>
      </c>
      <c r="AS85" s="340">
        <v>429.90389128105818</v>
      </c>
      <c r="AT85" s="340">
        <v>421.97768825081215</v>
      </c>
      <c r="AU85" s="340">
        <v>505.64043532481253</v>
      </c>
      <c r="AV85" s="340">
        <v>656.28830862155303</v>
      </c>
      <c r="AW85" s="340">
        <v>641.20024844681313</v>
      </c>
      <c r="AX85" s="340">
        <v>594.93821531426079</v>
      </c>
      <c r="AY85" s="340">
        <v>20.28154628347281</v>
      </c>
      <c r="AZ85" s="340">
        <v>0</v>
      </c>
      <c r="BA85" s="340">
        <v>0</v>
      </c>
      <c r="BB85" s="340">
        <v>0</v>
      </c>
      <c r="BC85" s="340">
        <v>0</v>
      </c>
      <c r="BD85" s="340">
        <v>0</v>
      </c>
      <c r="BE85" s="340">
        <v>0</v>
      </c>
      <c r="BF85" s="340">
        <v>0</v>
      </c>
      <c r="BG85" s="340">
        <v>0</v>
      </c>
      <c r="BH85" s="340">
        <v>0</v>
      </c>
      <c r="BI85" s="340">
        <v>0</v>
      </c>
      <c r="BJ85" s="340">
        <v>0</v>
      </c>
      <c r="BK85" s="340">
        <v>0</v>
      </c>
      <c r="BL85" s="340">
        <v>0</v>
      </c>
      <c r="BM85" s="340">
        <v>0</v>
      </c>
      <c r="BN85" s="340">
        <v>0</v>
      </c>
      <c r="BO85" s="340">
        <v>0</v>
      </c>
      <c r="BP85" s="340">
        <v>0</v>
      </c>
      <c r="BQ85" s="340">
        <v>0</v>
      </c>
      <c r="BR85" s="340">
        <v>0</v>
      </c>
      <c r="BS85" s="340">
        <v>0</v>
      </c>
      <c r="BT85" s="340">
        <v>0</v>
      </c>
      <c r="BU85" s="340">
        <v>0</v>
      </c>
      <c r="BV85" s="340">
        <v>0</v>
      </c>
      <c r="BW85" s="340">
        <v>0</v>
      </c>
      <c r="BX85" s="340">
        <v>0</v>
      </c>
      <c r="BY85" s="340">
        <v>0</v>
      </c>
      <c r="BZ85" s="340">
        <v>0</v>
      </c>
      <c r="CA85" s="340">
        <v>0</v>
      </c>
      <c r="CB85" s="340">
        <v>0</v>
      </c>
      <c r="CC85" s="341">
        <v>0</v>
      </c>
    </row>
    <row r="86" spans="2:81" x14ac:dyDescent="0.4">
      <c r="B86" s="339" t="s">
        <v>403</v>
      </c>
      <c r="C86" s="59"/>
      <c r="D86" s="340">
        <v>0</v>
      </c>
      <c r="E86" s="340">
        <v>0</v>
      </c>
      <c r="F86" s="340">
        <v>0</v>
      </c>
      <c r="G86" s="340">
        <v>0</v>
      </c>
      <c r="H86" s="340">
        <v>0</v>
      </c>
      <c r="I86" s="340">
        <v>0</v>
      </c>
      <c r="J86" s="340">
        <v>0</v>
      </c>
      <c r="K86" s="340">
        <v>0</v>
      </c>
      <c r="L86" s="340">
        <v>0</v>
      </c>
      <c r="M86" s="340">
        <v>0</v>
      </c>
      <c r="N86" s="340">
        <v>0</v>
      </c>
      <c r="O86" s="340">
        <v>0</v>
      </c>
      <c r="P86" s="340">
        <v>0</v>
      </c>
      <c r="Q86" s="340">
        <v>0</v>
      </c>
      <c r="R86" s="340">
        <v>0</v>
      </c>
      <c r="S86" s="340">
        <v>0</v>
      </c>
      <c r="T86" s="340">
        <v>0</v>
      </c>
      <c r="U86" s="340">
        <v>0</v>
      </c>
      <c r="V86" s="340">
        <v>0</v>
      </c>
      <c r="W86" s="340">
        <v>0</v>
      </c>
      <c r="X86" s="340">
        <v>0</v>
      </c>
      <c r="Y86" s="340">
        <v>0</v>
      </c>
      <c r="Z86" s="340">
        <v>0</v>
      </c>
      <c r="AA86" s="340">
        <v>0</v>
      </c>
      <c r="AB86" s="340">
        <v>0</v>
      </c>
      <c r="AC86" s="340">
        <v>0</v>
      </c>
      <c r="AD86" s="340">
        <v>0</v>
      </c>
      <c r="AE86" s="340">
        <v>0</v>
      </c>
      <c r="AF86" s="340">
        <v>0</v>
      </c>
      <c r="AG86" s="340">
        <v>0</v>
      </c>
      <c r="AH86" s="340">
        <v>20.414578985194069</v>
      </c>
      <c r="AI86" s="340">
        <v>17.314456145084293</v>
      </c>
      <c r="AJ86" s="340">
        <v>13.472162174711491</v>
      </c>
      <c r="AK86" s="340">
        <v>10.374114243164495</v>
      </c>
      <c r="AL86" s="340">
        <v>5.8625196069723682</v>
      </c>
      <c r="AM86" s="340">
        <v>4.155673166234954</v>
      </c>
      <c r="AN86" s="340">
        <v>6.5535467502161433</v>
      </c>
      <c r="AO86" s="340">
        <v>3.1848051624503411</v>
      </c>
      <c r="AP86" s="340">
        <v>1.1669283007538978</v>
      </c>
      <c r="AQ86" s="340">
        <v>2.2991565283630693</v>
      </c>
      <c r="AR86" s="340">
        <v>3.0364826490959342</v>
      </c>
      <c r="AS86" s="340">
        <v>3.9173010230476746</v>
      </c>
      <c r="AT86" s="340">
        <v>3.6823731017608612</v>
      </c>
      <c r="AU86" s="340">
        <v>3.075885019626464</v>
      </c>
      <c r="AV86" s="340">
        <v>3.555549612035628</v>
      </c>
      <c r="AW86" s="340">
        <v>4.5639324013241644</v>
      </c>
      <c r="AX86" s="340">
        <v>2.1247793404080744</v>
      </c>
      <c r="AY86" s="340">
        <v>7.2434093869545746E-2</v>
      </c>
      <c r="AZ86" s="340">
        <v>0</v>
      </c>
      <c r="BA86" s="340">
        <v>0</v>
      </c>
      <c r="BB86" s="340">
        <v>0</v>
      </c>
      <c r="BC86" s="340">
        <v>0</v>
      </c>
      <c r="BD86" s="340">
        <v>0</v>
      </c>
      <c r="BE86" s="340">
        <v>0</v>
      </c>
      <c r="BF86" s="340">
        <v>0</v>
      </c>
      <c r="BG86" s="340">
        <v>0</v>
      </c>
      <c r="BH86" s="340">
        <v>0</v>
      </c>
      <c r="BI86" s="340">
        <v>0</v>
      </c>
      <c r="BJ86" s="340">
        <v>0</v>
      </c>
      <c r="BK86" s="340">
        <v>0</v>
      </c>
      <c r="BL86" s="340">
        <v>0</v>
      </c>
      <c r="BM86" s="340">
        <v>0</v>
      </c>
      <c r="BN86" s="340">
        <v>0</v>
      </c>
      <c r="BO86" s="340">
        <v>0</v>
      </c>
      <c r="BP86" s="340">
        <v>0</v>
      </c>
      <c r="BQ86" s="340">
        <v>0</v>
      </c>
      <c r="BR86" s="340">
        <v>0</v>
      </c>
      <c r="BS86" s="340">
        <v>0</v>
      </c>
      <c r="BT86" s="340">
        <v>0</v>
      </c>
      <c r="BU86" s="340">
        <v>0</v>
      </c>
      <c r="BV86" s="340">
        <v>0</v>
      </c>
      <c r="BW86" s="340">
        <v>0</v>
      </c>
      <c r="BX86" s="340">
        <v>0</v>
      </c>
      <c r="BY86" s="340">
        <v>0</v>
      </c>
      <c r="BZ86" s="340">
        <v>0</v>
      </c>
      <c r="CA86" s="340">
        <v>0</v>
      </c>
      <c r="CB86" s="340">
        <v>0</v>
      </c>
      <c r="CC86" s="341">
        <v>0</v>
      </c>
    </row>
    <row r="87" spans="2:81" s="196" customFormat="1" ht="25.5" customHeight="1" x14ac:dyDescent="0.4">
      <c r="B87" s="75" t="s">
        <v>629</v>
      </c>
      <c r="C87" s="75"/>
      <c r="D87" s="337">
        <v>0</v>
      </c>
      <c r="E87" s="337">
        <v>0</v>
      </c>
      <c r="F87" s="337">
        <v>0</v>
      </c>
      <c r="G87" s="337">
        <v>0</v>
      </c>
      <c r="H87" s="337">
        <v>0</v>
      </c>
      <c r="I87" s="337">
        <v>0</v>
      </c>
      <c r="J87" s="337">
        <v>0</v>
      </c>
      <c r="K87" s="337">
        <v>0</v>
      </c>
      <c r="L87" s="337">
        <v>0</v>
      </c>
      <c r="M87" s="337">
        <v>0</v>
      </c>
      <c r="N87" s="337">
        <v>0</v>
      </c>
      <c r="O87" s="337">
        <v>0</v>
      </c>
      <c r="P87" s="337">
        <v>0</v>
      </c>
      <c r="Q87" s="337">
        <v>0</v>
      </c>
      <c r="R87" s="337">
        <v>0</v>
      </c>
      <c r="S87" s="337">
        <v>0</v>
      </c>
      <c r="T87" s="337">
        <v>0</v>
      </c>
      <c r="U87" s="337">
        <v>0</v>
      </c>
      <c r="V87" s="337">
        <v>0</v>
      </c>
      <c r="W87" s="337">
        <v>0</v>
      </c>
      <c r="X87" s="337">
        <v>0</v>
      </c>
      <c r="Y87" s="337">
        <v>0</v>
      </c>
      <c r="Z87" s="337">
        <v>0</v>
      </c>
      <c r="AA87" s="337">
        <v>0</v>
      </c>
      <c r="AB87" s="337">
        <v>0</v>
      </c>
      <c r="AC87" s="337">
        <v>0</v>
      </c>
      <c r="AD87" s="337">
        <v>0</v>
      </c>
      <c r="AE87" s="337">
        <v>86.82765142969501</v>
      </c>
      <c r="AF87" s="337">
        <v>222.73989581110587</v>
      </c>
      <c r="AG87" s="337">
        <v>257.03722494504296</v>
      </c>
      <c r="AH87" s="337">
        <f t="shared" ref="AH87:CC87" si="42">SUM(AH88:AH89)</f>
        <v>358.22306486519415</v>
      </c>
      <c r="AI87" s="337">
        <f t="shared" si="42"/>
        <v>377.64159587239823</v>
      </c>
      <c r="AJ87" s="337">
        <f t="shared" si="42"/>
        <v>402.81149428856168</v>
      </c>
      <c r="AK87" s="337">
        <f t="shared" si="42"/>
        <v>438.6614422701993</v>
      </c>
      <c r="AL87" s="337">
        <f t="shared" si="42"/>
        <v>484.01858246817517</v>
      </c>
      <c r="AM87" s="337">
        <f t="shared" si="42"/>
        <v>545.9391115452953</v>
      </c>
      <c r="AN87" s="337">
        <f t="shared" si="42"/>
        <v>669.83599635595112</v>
      </c>
      <c r="AO87" s="337">
        <f t="shared" si="42"/>
        <v>715.17338535633064</v>
      </c>
      <c r="AP87" s="337">
        <f t="shared" si="42"/>
        <v>735.75155320159161</v>
      </c>
      <c r="AQ87" s="337">
        <f t="shared" si="42"/>
        <v>721.62930758693494</v>
      </c>
      <c r="AR87" s="337">
        <f t="shared" si="42"/>
        <v>725.69587151494102</v>
      </c>
      <c r="AS87" s="337">
        <f t="shared" si="42"/>
        <v>736.89457421040993</v>
      </c>
      <c r="AT87" s="337">
        <f t="shared" si="42"/>
        <v>843.75124084191475</v>
      </c>
      <c r="AU87" s="337">
        <f t="shared" si="42"/>
        <v>1108.9138635095994</v>
      </c>
      <c r="AV87" s="337">
        <f t="shared" si="42"/>
        <v>1160.3734926186637</v>
      </c>
      <c r="AW87" s="337">
        <f t="shared" si="42"/>
        <v>1244.1823473300362</v>
      </c>
      <c r="AX87" s="337">
        <f t="shared" si="42"/>
        <v>1354.58754243046</v>
      </c>
      <c r="AY87" s="337">
        <f t="shared" si="42"/>
        <v>1391.5541457780166</v>
      </c>
      <c r="AZ87" s="337">
        <f t="shared" si="42"/>
        <v>1483.6366103892292</v>
      </c>
      <c r="BA87" s="337">
        <f t="shared" si="42"/>
        <v>1641.4556526737613</v>
      </c>
      <c r="BB87" s="337">
        <f t="shared" si="42"/>
        <v>1591.2646275422067</v>
      </c>
      <c r="BC87" s="337">
        <f t="shared" si="42"/>
        <v>1619.6377638209017</v>
      </c>
      <c r="BD87" s="337">
        <f t="shared" si="42"/>
        <v>1603.2336419187889</v>
      </c>
      <c r="BE87" s="337">
        <f t="shared" si="42"/>
        <v>1619.7913349421412</v>
      </c>
      <c r="BF87" s="337">
        <f t="shared" si="42"/>
        <v>1459.445794393707</v>
      </c>
      <c r="BG87" s="337">
        <f t="shared" si="42"/>
        <v>1396.5275966513111</v>
      </c>
      <c r="BH87" s="337">
        <f t="shared" si="42"/>
        <v>1332.1560471561802</v>
      </c>
      <c r="BI87" s="337">
        <f t="shared" si="42"/>
        <v>1272.2030988223023</v>
      </c>
      <c r="BJ87" s="337">
        <f t="shared" si="42"/>
        <v>1241.6026409653994</v>
      </c>
      <c r="BK87" s="337">
        <f t="shared" si="42"/>
        <v>1200.6558256801868</v>
      </c>
      <c r="BL87" s="337">
        <f t="shared" si="42"/>
        <v>1154.7959476468159</v>
      </c>
      <c r="BM87" s="337">
        <f t="shared" si="42"/>
        <v>1161.1165181518975</v>
      </c>
      <c r="BN87" s="337">
        <f t="shared" si="42"/>
        <v>1117.2366676835977</v>
      </c>
      <c r="BO87" s="337">
        <f t="shared" si="42"/>
        <v>1091.1616040114461</v>
      </c>
      <c r="BP87" s="337">
        <f t="shared" si="42"/>
        <v>1076.8003905889764</v>
      </c>
      <c r="BQ87" s="337">
        <f t="shared" si="42"/>
        <v>1025.3577952592434</v>
      </c>
      <c r="BR87" s="337">
        <f t="shared" si="42"/>
        <v>864.87431716672506</v>
      </c>
      <c r="BS87" s="337">
        <f t="shared" si="42"/>
        <v>547.97277900806102</v>
      </c>
      <c r="BT87" s="337">
        <f t="shared" si="42"/>
        <v>266.79205421307358</v>
      </c>
      <c r="BU87" s="337">
        <f t="shared" si="42"/>
        <v>133.81972006960498</v>
      </c>
      <c r="BV87" s="337">
        <f t="shared" si="42"/>
        <v>106.27125893977902</v>
      </c>
      <c r="BW87" s="337">
        <f t="shared" si="42"/>
        <v>95.038232553995769</v>
      </c>
      <c r="BX87" s="337">
        <f t="shared" si="42"/>
        <v>73.146155693239535</v>
      </c>
      <c r="BY87" s="337">
        <f t="shared" si="42"/>
        <v>70.695338400783541</v>
      </c>
      <c r="BZ87" s="337">
        <f t="shared" si="42"/>
        <v>67.015041006496972</v>
      </c>
      <c r="CA87" s="337">
        <f t="shared" si="42"/>
        <v>62.921286873327681</v>
      </c>
      <c r="CB87" s="337">
        <f t="shared" si="42"/>
        <v>58.438734642372154</v>
      </c>
      <c r="CC87" s="338">
        <f t="shared" si="42"/>
        <v>54.163254793928964</v>
      </c>
    </row>
    <row r="88" spans="2:81" x14ac:dyDescent="0.4">
      <c r="B88" s="339" t="s">
        <v>404</v>
      </c>
      <c r="C88" s="339"/>
      <c r="D88" s="340">
        <v>0</v>
      </c>
      <c r="E88" s="340">
        <v>0</v>
      </c>
      <c r="F88" s="340">
        <v>0</v>
      </c>
      <c r="G88" s="340">
        <v>0</v>
      </c>
      <c r="H88" s="340">
        <v>0</v>
      </c>
      <c r="I88" s="340">
        <v>0</v>
      </c>
      <c r="J88" s="340">
        <v>0</v>
      </c>
      <c r="K88" s="340">
        <v>0</v>
      </c>
      <c r="L88" s="340">
        <v>0</v>
      </c>
      <c r="M88" s="340">
        <v>0</v>
      </c>
      <c r="N88" s="340">
        <v>0</v>
      </c>
      <c r="O88" s="340">
        <v>0</v>
      </c>
      <c r="P88" s="340">
        <v>0</v>
      </c>
      <c r="Q88" s="340">
        <v>0</v>
      </c>
      <c r="R88" s="340">
        <v>0</v>
      </c>
      <c r="S88" s="340">
        <v>0</v>
      </c>
      <c r="T88" s="340">
        <v>0</v>
      </c>
      <c r="U88" s="340">
        <v>0</v>
      </c>
      <c r="V88" s="340">
        <v>0</v>
      </c>
      <c r="W88" s="340">
        <v>0</v>
      </c>
      <c r="X88" s="340">
        <v>0</v>
      </c>
      <c r="Y88" s="340">
        <v>0</v>
      </c>
      <c r="Z88" s="340">
        <v>0</v>
      </c>
      <c r="AA88" s="340">
        <v>0</v>
      </c>
      <c r="AB88" s="340">
        <v>0</v>
      </c>
      <c r="AC88" s="340">
        <v>0</v>
      </c>
      <c r="AD88" s="340">
        <v>0</v>
      </c>
      <c r="AE88" s="340">
        <v>0</v>
      </c>
      <c r="AF88" s="340">
        <v>0</v>
      </c>
      <c r="AG88" s="340">
        <v>0</v>
      </c>
      <c r="AH88" s="340">
        <v>337.78677687326825</v>
      </c>
      <c r="AI88" s="340">
        <v>353.11594988055117</v>
      </c>
      <c r="AJ88" s="340">
        <v>371.41023041207507</v>
      </c>
      <c r="AK88" s="340">
        <v>400.16427739201612</v>
      </c>
      <c r="AL88" s="340">
        <v>439.19720720323755</v>
      </c>
      <c r="AM88" s="340">
        <v>493.45437357753002</v>
      </c>
      <c r="AN88" s="340">
        <v>603.74033017408578</v>
      </c>
      <c r="AO88" s="340">
        <v>642.36056578429407</v>
      </c>
      <c r="AP88" s="340">
        <v>656.36986274569222</v>
      </c>
      <c r="AQ88" s="340">
        <v>638.64998897814871</v>
      </c>
      <c r="AR88" s="340">
        <v>636.6189623322191</v>
      </c>
      <c r="AS88" s="340">
        <v>642.03583363944347</v>
      </c>
      <c r="AT88" s="340">
        <v>731.4836766241167</v>
      </c>
      <c r="AU88" s="340">
        <v>964.14740443785058</v>
      </c>
      <c r="AV88" s="340">
        <v>992.75730216364991</v>
      </c>
      <c r="AW88" s="340">
        <v>1060.4500955092597</v>
      </c>
      <c r="AX88" s="340">
        <v>1167.0879212526847</v>
      </c>
      <c r="AY88" s="340">
        <v>1203.2077068636224</v>
      </c>
      <c r="AZ88" s="340">
        <v>1312.1211422695903</v>
      </c>
      <c r="BA88" s="340">
        <v>1417.3259344979303</v>
      </c>
      <c r="BB88" s="340">
        <v>1358.1554422089218</v>
      </c>
      <c r="BC88" s="340">
        <v>1387.4614883410311</v>
      </c>
      <c r="BD88" s="340">
        <v>1345.4852788787198</v>
      </c>
      <c r="BE88" s="340">
        <v>1361.9626655526806</v>
      </c>
      <c r="BF88" s="340">
        <v>1211.5660268189984</v>
      </c>
      <c r="BG88" s="340">
        <v>1143.0419960000424</v>
      </c>
      <c r="BH88" s="340">
        <v>1151.8820609706763</v>
      </c>
      <c r="BI88" s="340">
        <v>1090.9418666465508</v>
      </c>
      <c r="BJ88" s="340">
        <v>1055.8557560348227</v>
      </c>
      <c r="BK88" s="340">
        <v>932.33965651492224</v>
      </c>
      <c r="BL88" s="340">
        <v>926.37564750088882</v>
      </c>
      <c r="BM88" s="340">
        <v>926.42309095757957</v>
      </c>
      <c r="BN88" s="340">
        <v>903.43386626125687</v>
      </c>
      <c r="BO88" s="340">
        <v>881.37288066228314</v>
      </c>
      <c r="BP88" s="340">
        <v>883.18146795779478</v>
      </c>
      <c r="BQ88" s="340">
        <v>852.81113665973646</v>
      </c>
      <c r="BR88" s="340">
        <v>702.16309440963278</v>
      </c>
      <c r="BS88" s="340">
        <v>398.37761080586949</v>
      </c>
      <c r="BT88" s="340">
        <v>129.36490934175936</v>
      </c>
      <c r="BU88" s="340">
        <v>15.561228920248917</v>
      </c>
      <c r="BV88" s="340">
        <v>0.81083768270158851</v>
      </c>
      <c r="BW88" s="340">
        <v>0.1287727230408387</v>
      </c>
      <c r="BX88" s="340">
        <v>5.6857800694815427E-2</v>
      </c>
      <c r="BY88" s="340">
        <v>0</v>
      </c>
      <c r="BZ88" s="340">
        <v>0</v>
      </c>
      <c r="CA88" s="340">
        <v>0</v>
      </c>
      <c r="CB88" s="340">
        <v>0</v>
      </c>
      <c r="CC88" s="341">
        <v>0</v>
      </c>
    </row>
    <row r="89" spans="2:81" x14ac:dyDescent="0.4">
      <c r="B89" s="339" t="s">
        <v>403</v>
      </c>
      <c r="C89" s="339"/>
      <c r="D89" s="340">
        <v>0</v>
      </c>
      <c r="E89" s="340">
        <v>0</v>
      </c>
      <c r="F89" s="340">
        <v>0</v>
      </c>
      <c r="G89" s="340">
        <v>0</v>
      </c>
      <c r="H89" s="340">
        <v>0</v>
      </c>
      <c r="I89" s="340">
        <v>0</v>
      </c>
      <c r="J89" s="340">
        <v>0</v>
      </c>
      <c r="K89" s="340">
        <v>0</v>
      </c>
      <c r="L89" s="340">
        <v>0</v>
      </c>
      <c r="M89" s="340">
        <v>0</v>
      </c>
      <c r="N89" s="340">
        <v>0</v>
      </c>
      <c r="O89" s="340">
        <v>0</v>
      </c>
      <c r="P89" s="340">
        <v>0</v>
      </c>
      <c r="Q89" s="340">
        <v>0</v>
      </c>
      <c r="R89" s="340">
        <v>0</v>
      </c>
      <c r="S89" s="340">
        <v>0</v>
      </c>
      <c r="T89" s="340">
        <v>0</v>
      </c>
      <c r="U89" s="340">
        <v>0</v>
      </c>
      <c r="V89" s="340">
        <v>0</v>
      </c>
      <c r="W89" s="340">
        <v>0</v>
      </c>
      <c r="X89" s="340">
        <v>0</v>
      </c>
      <c r="Y89" s="340">
        <v>0</v>
      </c>
      <c r="Z89" s="340">
        <v>0</v>
      </c>
      <c r="AA89" s="340">
        <v>0</v>
      </c>
      <c r="AB89" s="340">
        <v>0</v>
      </c>
      <c r="AC89" s="340">
        <v>0</v>
      </c>
      <c r="AD89" s="340">
        <v>0</v>
      </c>
      <c r="AE89" s="340">
        <v>0</v>
      </c>
      <c r="AF89" s="340">
        <v>0</v>
      </c>
      <c r="AG89" s="340">
        <v>0</v>
      </c>
      <c r="AH89" s="340">
        <v>20.436287991925916</v>
      </c>
      <c r="AI89" s="340">
        <v>24.525645991847075</v>
      </c>
      <c r="AJ89" s="340">
        <v>31.401263876486617</v>
      </c>
      <c r="AK89" s="340">
        <v>38.497164878183192</v>
      </c>
      <c r="AL89" s="340">
        <v>44.821375264937629</v>
      </c>
      <c r="AM89" s="340">
        <v>52.484737967765284</v>
      </c>
      <c r="AN89" s="340">
        <v>66.095666181865312</v>
      </c>
      <c r="AO89" s="340">
        <v>72.812819572036602</v>
      </c>
      <c r="AP89" s="340">
        <v>79.381690455899346</v>
      </c>
      <c r="AQ89" s="340">
        <v>82.979318608786215</v>
      </c>
      <c r="AR89" s="340">
        <v>89.076909182721963</v>
      </c>
      <c r="AS89" s="340">
        <v>94.858740570966404</v>
      </c>
      <c r="AT89" s="340">
        <v>112.26756421779808</v>
      </c>
      <c r="AU89" s="340">
        <v>144.76645907174893</v>
      </c>
      <c r="AV89" s="340">
        <v>167.61619045501374</v>
      </c>
      <c r="AW89" s="340">
        <v>183.73225182077667</v>
      </c>
      <c r="AX89" s="340">
        <v>187.49962117777534</v>
      </c>
      <c r="AY89" s="340">
        <v>188.34643891439413</v>
      </c>
      <c r="AZ89" s="340">
        <v>171.51546811963888</v>
      </c>
      <c r="BA89" s="340">
        <v>224.12971817583087</v>
      </c>
      <c r="BB89" s="340">
        <v>233.1091853332849</v>
      </c>
      <c r="BC89" s="340">
        <v>232.17627547987067</v>
      </c>
      <c r="BD89" s="340">
        <v>257.74836304006908</v>
      </c>
      <c r="BE89" s="340">
        <v>257.82866938946063</v>
      </c>
      <c r="BF89" s="340">
        <v>247.87976757470872</v>
      </c>
      <c r="BG89" s="340">
        <v>253.48560065126861</v>
      </c>
      <c r="BH89" s="340">
        <v>180.27398618550393</v>
      </c>
      <c r="BI89" s="340">
        <v>181.26123217575139</v>
      </c>
      <c r="BJ89" s="340">
        <v>185.74688493057664</v>
      </c>
      <c r="BK89" s="340">
        <v>268.31616916526463</v>
      </c>
      <c r="BL89" s="340">
        <v>228.42030014592703</v>
      </c>
      <c r="BM89" s="340">
        <v>234.69342719431791</v>
      </c>
      <c r="BN89" s="340">
        <v>213.80280142234074</v>
      </c>
      <c r="BO89" s="340">
        <v>209.78872334916301</v>
      </c>
      <c r="BP89" s="340">
        <v>193.61892263118159</v>
      </c>
      <c r="BQ89" s="340">
        <v>172.54665859950691</v>
      </c>
      <c r="BR89" s="340">
        <v>162.71122275709226</v>
      </c>
      <c r="BS89" s="340">
        <v>149.59516820219156</v>
      </c>
      <c r="BT89" s="340">
        <v>137.42714487131423</v>
      </c>
      <c r="BU89" s="340">
        <v>118.25849114935606</v>
      </c>
      <c r="BV89" s="340">
        <v>105.46042125707743</v>
      </c>
      <c r="BW89" s="340">
        <v>94.90945983095493</v>
      </c>
      <c r="BX89" s="340">
        <v>73.089297892544721</v>
      </c>
      <c r="BY89" s="340">
        <v>70.695338400783541</v>
      </c>
      <c r="BZ89" s="340">
        <v>67.015041006496972</v>
      </c>
      <c r="CA89" s="340">
        <v>62.921286873327681</v>
      </c>
      <c r="CB89" s="340">
        <v>58.438734642372154</v>
      </c>
      <c r="CC89" s="341">
        <v>54.163254793928964</v>
      </c>
    </row>
    <row r="90" spans="2:81" ht="26.25" customHeight="1" x14ac:dyDescent="0.4">
      <c r="B90" s="287" t="s">
        <v>630</v>
      </c>
      <c r="C90" s="339"/>
      <c r="D90" s="337">
        <v>0</v>
      </c>
      <c r="E90" s="337">
        <v>0</v>
      </c>
      <c r="F90" s="337">
        <v>0</v>
      </c>
      <c r="G90" s="337">
        <v>0</v>
      </c>
      <c r="H90" s="337">
        <v>0</v>
      </c>
      <c r="I90" s="337">
        <v>0</v>
      </c>
      <c r="J90" s="337">
        <v>0</v>
      </c>
      <c r="K90" s="337">
        <v>0</v>
      </c>
      <c r="L90" s="337">
        <v>0</v>
      </c>
      <c r="M90" s="337">
        <v>0</v>
      </c>
      <c r="N90" s="337">
        <v>0</v>
      </c>
      <c r="O90" s="337">
        <v>0</v>
      </c>
      <c r="P90" s="337">
        <v>0</v>
      </c>
      <c r="Q90" s="337">
        <v>0</v>
      </c>
      <c r="R90" s="337">
        <v>0</v>
      </c>
      <c r="S90" s="337">
        <v>0</v>
      </c>
      <c r="T90" s="337">
        <v>0</v>
      </c>
      <c r="U90" s="337">
        <v>0</v>
      </c>
      <c r="V90" s="337">
        <v>0</v>
      </c>
      <c r="W90" s="337">
        <v>0</v>
      </c>
      <c r="X90" s="337">
        <v>0</v>
      </c>
      <c r="Y90" s="337">
        <v>0</v>
      </c>
      <c r="Z90" s="337">
        <v>0</v>
      </c>
      <c r="AA90" s="337">
        <v>0</v>
      </c>
      <c r="AB90" s="337">
        <v>0</v>
      </c>
      <c r="AC90" s="337">
        <v>0</v>
      </c>
      <c r="AD90" s="337">
        <v>0</v>
      </c>
      <c r="AE90" s="337">
        <v>0</v>
      </c>
      <c r="AF90" s="337">
        <v>0</v>
      </c>
      <c r="AG90" s="337">
        <v>0</v>
      </c>
      <c r="AH90" s="337">
        <f t="shared" ref="AH90:BG90" si="43">AH91</f>
        <v>674.91302076051079</v>
      </c>
      <c r="AI90" s="337">
        <f t="shared" si="43"/>
        <v>648.65497643964875</v>
      </c>
      <c r="AJ90" s="337">
        <f t="shared" si="43"/>
        <v>641.51460201511668</v>
      </c>
      <c r="AK90" s="337">
        <f t="shared" si="43"/>
        <v>668.11511976538043</v>
      </c>
      <c r="AL90" s="337">
        <f t="shared" si="43"/>
        <v>814.03125233284004</v>
      </c>
      <c r="AM90" s="337">
        <f t="shared" si="43"/>
        <v>914.89796165557732</v>
      </c>
      <c r="AN90" s="337">
        <f t="shared" si="43"/>
        <v>1001.9157064137743</v>
      </c>
      <c r="AO90" s="337">
        <f t="shared" si="43"/>
        <v>1161.4845957666723</v>
      </c>
      <c r="AP90" s="337">
        <f t="shared" si="43"/>
        <v>1391.4739900900277</v>
      </c>
      <c r="AQ90" s="337">
        <f t="shared" si="43"/>
        <v>1435.0930092947481</v>
      </c>
      <c r="AR90" s="337">
        <f t="shared" si="43"/>
        <v>1771.6467213416267</v>
      </c>
      <c r="AS90" s="337">
        <f t="shared" si="43"/>
        <v>1921.0706137614804</v>
      </c>
      <c r="AT90" s="337">
        <f t="shared" si="43"/>
        <v>2129.3472763809718</v>
      </c>
      <c r="AU90" s="337">
        <f t="shared" si="43"/>
        <v>2602.058162573745</v>
      </c>
      <c r="AV90" s="337">
        <f t="shared" si="43"/>
        <v>3442.4271614988593</v>
      </c>
      <c r="AW90" s="337">
        <f t="shared" si="43"/>
        <v>4171.8135299723508</v>
      </c>
      <c r="AX90" s="337">
        <f t="shared" si="43"/>
        <v>4817.1651628176251</v>
      </c>
      <c r="AY90" s="337">
        <f t="shared" si="43"/>
        <v>5465.043731316423</v>
      </c>
      <c r="AZ90" s="337">
        <f t="shared" si="43"/>
        <v>5744.3395176483355</v>
      </c>
      <c r="BA90" s="337">
        <f t="shared" si="43"/>
        <v>6046.0133658783088</v>
      </c>
      <c r="BB90" s="337">
        <f t="shared" si="43"/>
        <v>6221.3466949350968</v>
      </c>
      <c r="BC90" s="337">
        <f t="shared" si="43"/>
        <v>6520.4713604208073</v>
      </c>
      <c r="BD90" s="337">
        <f t="shared" si="43"/>
        <v>6955.405621374186</v>
      </c>
      <c r="BE90" s="337">
        <f t="shared" si="43"/>
        <v>7430.099792239499</v>
      </c>
      <c r="BF90" s="337">
        <f t="shared" si="43"/>
        <v>7274.0304084871077</v>
      </c>
      <c r="BG90" s="337">
        <f t="shared" si="43"/>
        <v>7467.1754802937594</v>
      </c>
      <c r="BH90" s="375">
        <f t="shared" ref="BH90:CC90" si="44">+BH94</f>
        <v>6841.5416920610105</v>
      </c>
      <c r="BI90" s="337">
        <f t="shared" si="44"/>
        <v>6405.0115906614719</v>
      </c>
      <c r="BJ90" s="337">
        <f t="shared" si="44"/>
        <v>6285.99219170384</v>
      </c>
      <c r="BK90" s="337">
        <f t="shared" si="44"/>
        <v>6758.6899163115049</v>
      </c>
      <c r="BL90" s="337">
        <f t="shared" si="44"/>
        <v>6634.9045530693447</v>
      </c>
      <c r="BM90" s="337">
        <f t="shared" si="44"/>
        <v>6384.7308789283134</v>
      </c>
      <c r="BN90" s="337">
        <f t="shared" si="44"/>
        <v>5829.8020751006106</v>
      </c>
      <c r="BO90" s="337">
        <f t="shared" si="44"/>
        <v>5008.3526805085976</v>
      </c>
      <c r="BP90" s="337">
        <f t="shared" si="44"/>
        <v>3022.5569746777801</v>
      </c>
      <c r="BQ90" s="337">
        <f t="shared" si="44"/>
        <v>1182.6951431707555</v>
      </c>
      <c r="BR90" s="337">
        <f t="shared" si="44"/>
        <v>540.97459778363373</v>
      </c>
      <c r="BS90" s="337">
        <f t="shared" si="44"/>
        <v>272.11687692162724</v>
      </c>
      <c r="BT90" s="337">
        <f t="shared" si="44"/>
        <v>113.56456043486155</v>
      </c>
      <c r="BU90" s="337">
        <f t="shared" si="44"/>
        <v>32.407831321312138</v>
      </c>
      <c r="BV90" s="337">
        <f t="shared" si="44"/>
        <v>3.4432584561342692</v>
      </c>
      <c r="BW90" s="337">
        <f t="shared" si="44"/>
        <v>9.0215262471486863E-4</v>
      </c>
      <c r="BX90" s="337">
        <f t="shared" si="44"/>
        <v>-8.7648777655854077E-2</v>
      </c>
      <c r="BY90" s="337">
        <f t="shared" si="44"/>
        <v>8.6922021371228038E-4</v>
      </c>
      <c r="BZ90" s="337">
        <f t="shared" si="44"/>
        <v>8.6170955756345244E-4</v>
      </c>
      <c r="CA90" s="337">
        <f t="shared" si="44"/>
        <v>8.4587171598362893E-4</v>
      </c>
      <c r="CB90" s="337">
        <f t="shared" si="44"/>
        <v>8.2818480516951183E-4</v>
      </c>
      <c r="CC90" s="338">
        <f t="shared" si="44"/>
        <v>8.1062925495728575E-4</v>
      </c>
    </row>
    <row r="91" spans="2:81" ht="24" customHeight="1" x14ac:dyDescent="0.4">
      <c r="B91" s="339" t="s">
        <v>631</v>
      </c>
      <c r="C91" s="342"/>
      <c r="D91" s="340">
        <v>0</v>
      </c>
      <c r="E91" s="340">
        <v>0</v>
      </c>
      <c r="F91" s="340">
        <v>0</v>
      </c>
      <c r="G91" s="340">
        <v>0</v>
      </c>
      <c r="H91" s="340">
        <v>0</v>
      </c>
      <c r="I91" s="340">
        <v>0</v>
      </c>
      <c r="J91" s="340">
        <v>0</v>
      </c>
      <c r="K91" s="340">
        <v>0</v>
      </c>
      <c r="L91" s="340">
        <v>0</v>
      </c>
      <c r="M91" s="340">
        <v>0</v>
      </c>
      <c r="N91" s="340">
        <v>0</v>
      </c>
      <c r="O91" s="340">
        <v>0</v>
      </c>
      <c r="P91" s="340">
        <v>0</v>
      </c>
      <c r="Q91" s="340">
        <v>0</v>
      </c>
      <c r="R91" s="340">
        <v>0</v>
      </c>
      <c r="S91" s="340">
        <v>0</v>
      </c>
      <c r="T91" s="340">
        <v>0</v>
      </c>
      <c r="U91" s="340">
        <v>0</v>
      </c>
      <c r="V91" s="340">
        <v>0</v>
      </c>
      <c r="W91" s="340">
        <v>0</v>
      </c>
      <c r="X91" s="340">
        <v>0</v>
      </c>
      <c r="Y91" s="340">
        <v>0</v>
      </c>
      <c r="Z91" s="340">
        <v>0</v>
      </c>
      <c r="AA91" s="340">
        <v>0</v>
      </c>
      <c r="AB91" s="340">
        <v>0</v>
      </c>
      <c r="AC91" s="340">
        <v>0</v>
      </c>
      <c r="AD91" s="340">
        <v>0</v>
      </c>
      <c r="AE91" s="340">
        <v>0</v>
      </c>
      <c r="AF91" s="340">
        <v>0</v>
      </c>
      <c r="AG91" s="340">
        <v>0</v>
      </c>
      <c r="AH91" s="340">
        <f t="shared" ref="AH91:BM91" si="45">SUM(AH92:AH93)</f>
        <v>674.91302076051079</v>
      </c>
      <c r="AI91" s="340">
        <f t="shared" si="45"/>
        <v>648.65497643964875</v>
      </c>
      <c r="AJ91" s="340">
        <f t="shared" si="45"/>
        <v>641.51460201511668</v>
      </c>
      <c r="AK91" s="340">
        <f t="shared" si="45"/>
        <v>668.11511976538043</v>
      </c>
      <c r="AL91" s="340">
        <f t="shared" si="45"/>
        <v>814.03125233284004</v>
      </c>
      <c r="AM91" s="340">
        <f t="shared" si="45"/>
        <v>914.89796165557732</v>
      </c>
      <c r="AN91" s="340">
        <f t="shared" si="45"/>
        <v>1001.9157064137743</v>
      </c>
      <c r="AO91" s="340">
        <f t="shared" si="45"/>
        <v>1161.4845957666723</v>
      </c>
      <c r="AP91" s="340">
        <f t="shared" si="45"/>
        <v>1391.4739900900277</v>
      </c>
      <c r="AQ91" s="340">
        <f t="shared" si="45"/>
        <v>1435.0930092947481</v>
      </c>
      <c r="AR91" s="340">
        <f t="shared" si="45"/>
        <v>1771.6467213416267</v>
      </c>
      <c r="AS91" s="340">
        <f t="shared" si="45"/>
        <v>1921.0706137614804</v>
      </c>
      <c r="AT91" s="340">
        <f t="shared" si="45"/>
        <v>2129.3472763809718</v>
      </c>
      <c r="AU91" s="340">
        <f t="shared" si="45"/>
        <v>2602.058162573745</v>
      </c>
      <c r="AV91" s="340">
        <f t="shared" si="45"/>
        <v>3442.4271614988593</v>
      </c>
      <c r="AW91" s="340">
        <f t="shared" si="45"/>
        <v>4171.8135299723508</v>
      </c>
      <c r="AX91" s="340">
        <f t="shared" si="45"/>
        <v>4817.1651628176251</v>
      </c>
      <c r="AY91" s="340">
        <f t="shared" si="45"/>
        <v>5465.043731316423</v>
      </c>
      <c r="AZ91" s="340">
        <f t="shared" si="45"/>
        <v>5744.3395176483355</v>
      </c>
      <c r="BA91" s="340">
        <f t="shared" si="45"/>
        <v>6046.0133658783088</v>
      </c>
      <c r="BB91" s="340">
        <f t="shared" si="45"/>
        <v>6221.3466949350968</v>
      </c>
      <c r="BC91" s="340">
        <f t="shared" si="45"/>
        <v>6520.4713604208073</v>
      </c>
      <c r="BD91" s="340">
        <f t="shared" si="45"/>
        <v>6955.405621374186</v>
      </c>
      <c r="BE91" s="340">
        <f t="shared" si="45"/>
        <v>7430.099792239499</v>
      </c>
      <c r="BF91" s="340">
        <f t="shared" si="45"/>
        <v>7274.0304084871077</v>
      </c>
      <c r="BG91" s="340">
        <f t="shared" si="45"/>
        <v>7467.1754802937594</v>
      </c>
      <c r="BH91" s="340">
        <f t="shared" si="45"/>
        <v>7348.2939260861331</v>
      </c>
      <c r="BI91" s="340">
        <f t="shared" si="45"/>
        <v>7105.7034154792273</v>
      </c>
      <c r="BJ91" s="340">
        <f t="shared" si="45"/>
        <v>7000.2375871009735</v>
      </c>
      <c r="BK91" s="340">
        <f t="shared" si="45"/>
        <v>7213.3025204829592</v>
      </c>
      <c r="BL91" s="340">
        <f t="shared" si="45"/>
        <v>6925.4131699587442</v>
      </c>
      <c r="BM91" s="340">
        <f t="shared" si="45"/>
        <v>6674.2961154940867</v>
      </c>
      <c r="BN91" s="340">
        <v>0</v>
      </c>
      <c r="BO91" s="340">
        <v>0</v>
      </c>
      <c r="BP91" s="340">
        <v>0</v>
      </c>
      <c r="BQ91" s="340">
        <v>0</v>
      </c>
      <c r="BR91" s="340">
        <v>0</v>
      </c>
      <c r="BS91" s="340">
        <v>0</v>
      </c>
      <c r="BT91" s="340">
        <v>0</v>
      </c>
      <c r="BU91" s="340">
        <v>0</v>
      </c>
      <c r="BV91" s="340">
        <v>0</v>
      </c>
      <c r="BW91" s="340">
        <v>0</v>
      </c>
      <c r="BX91" s="340">
        <v>0</v>
      </c>
      <c r="BY91" s="340">
        <v>0</v>
      </c>
      <c r="BZ91" s="340">
        <v>0</v>
      </c>
      <c r="CA91" s="340">
        <v>0</v>
      </c>
      <c r="CB91" s="340">
        <v>0</v>
      </c>
      <c r="CC91" s="341">
        <v>0</v>
      </c>
    </row>
    <row r="92" spans="2:81" x14ac:dyDescent="0.4">
      <c r="B92" s="231" t="s">
        <v>632</v>
      </c>
      <c r="C92" s="339"/>
      <c r="D92" s="340">
        <v>0</v>
      </c>
      <c r="E92" s="340">
        <v>0</v>
      </c>
      <c r="F92" s="340">
        <v>0</v>
      </c>
      <c r="G92" s="340">
        <v>0</v>
      </c>
      <c r="H92" s="340">
        <v>0</v>
      </c>
      <c r="I92" s="340">
        <v>0</v>
      </c>
      <c r="J92" s="340">
        <v>0</v>
      </c>
      <c r="K92" s="340">
        <v>0</v>
      </c>
      <c r="L92" s="340">
        <v>0</v>
      </c>
      <c r="M92" s="340">
        <v>0</v>
      </c>
      <c r="N92" s="340">
        <v>0</v>
      </c>
      <c r="O92" s="340">
        <v>0</v>
      </c>
      <c r="P92" s="340">
        <v>0</v>
      </c>
      <c r="Q92" s="340">
        <v>0</v>
      </c>
      <c r="R92" s="340">
        <v>0</v>
      </c>
      <c r="S92" s="340">
        <v>0</v>
      </c>
      <c r="T92" s="340">
        <v>0</v>
      </c>
      <c r="U92" s="340">
        <v>0</v>
      </c>
      <c r="V92" s="340">
        <v>0</v>
      </c>
      <c r="W92" s="340">
        <v>0</v>
      </c>
      <c r="X92" s="340">
        <v>0</v>
      </c>
      <c r="Y92" s="340">
        <v>0</v>
      </c>
      <c r="Z92" s="340">
        <v>0</v>
      </c>
      <c r="AA92" s="340">
        <v>0</v>
      </c>
      <c r="AB92" s="340">
        <v>0</v>
      </c>
      <c r="AC92" s="340">
        <v>0</v>
      </c>
      <c r="AD92" s="340">
        <v>0</v>
      </c>
      <c r="AE92" s="340">
        <v>0</v>
      </c>
      <c r="AF92" s="340">
        <v>0</v>
      </c>
      <c r="AG92" s="340">
        <v>0</v>
      </c>
      <c r="AH92" s="340">
        <v>513.97222350223512</v>
      </c>
      <c r="AI92" s="340">
        <v>497.59833809068942</v>
      </c>
      <c r="AJ92" s="340">
        <v>488.5954236277924</v>
      </c>
      <c r="AK92" s="340">
        <v>509.52213679076993</v>
      </c>
      <c r="AL92" s="340">
        <v>622.30960603051096</v>
      </c>
      <c r="AM92" s="340">
        <v>698.92204939589999</v>
      </c>
      <c r="AN92" s="340">
        <v>766.33779244113043</v>
      </c>
      <c r="AO92" s="340">
        <v>889.93379907122346</v>
      </c>
      <c r="AP92" s="340">
        <v>1063.6127716458095</v>
      </c>
      <c r="AQ92" s="340">
        <v>1097.7116885406165</v>
      </c>
      <c r="AR92" s="340">
        <v>1353.9787119061655</v>
      </c>
      <c r="AS92" s="340">
        <v>1499.3721863504238</v>
      </c>
      <c r="AT92" s="340">
        <v>1807.3982148491007</v>
      </c>
      <c r="AU92" s="340">
        <v>2101.7338982904444</v>
      </c>
      <c r="AV92" s="340">
        <v>2958.4208149374081</v>
      </c>
      <c r="AW92" s="340">
        <v>3704.7402594410951</v>
      </c>
      <c r="AX92" s="340">
        <v>4319.3797852240705</v>
      </c>
      <c r="AY92" s="340">
        <v>4847.6396598703714</v>
      </c>
      <c r="AZ92" s="340">
        <v>4930.271442292983</v>
      </c>
      <c r="BA92" s="340">
        <v>5198.0267127678962</v>
      </c>
      <c r="BB92" s="340">
        <v>5490.5648066527001</v>
      </c>
      <c r="BC92" s="340">
        <v>5800.9821730329768</v>
      </c>
      <c r="BD92" s="340">
        <v>6247.2188671979056</v>
      </c>
      <c r="BE92" s="340">
        <v>6749.2539945442459</v>
      </c>
      <c r="BF92" s="340">
        <v>6623.284340097417</v>
      </c>
      <c r="BG92" s="340">
        <v>6813.7043793209987</v>
      </c>
      <c r="BH92" s="340">
        <v>6757.9355313137175</v>
      </c>
      <c r="BI92" s="340">
        <v>6670.4296183496326</v>
      </c>
      <c r="BJ92" s="340">
        <v>6582.4770400890584</v>
      </c>
      <c r="BK92" s="340">
        <v>6748.1868493456477</v>
      </c>
      <c r="BL92" s="340">
        <v>6577.9713592900134</v>
      </c>
      <c r="BM92" s="340">
        <v>6578.2354344996411</v>
      </c>
      <c r="BN92" s="340">
        <v>0</v>
      </c>
      <c r="BO92" s="340">
        <v>0</v>
      </c>
      <c r="BP92" s="340">
        <v>0</v>
      </c>
      <c r="BQ92" s="340">
        <v>0</v>
      </c>
      <c r="BR92" s="340">
        <v>0</v>
      </c>
      <c r="BS92" s="340">
        <v>0</v>
      </c>
      <c r="BT92" s="340">
        <v>0</v>
      </c>
      <c r="BU92" s="340">
        <v>0</v>
      </c>
      <c r="BV92" s="340">
        <v>0</v>
      </c>
      <c r="BW92" s="340">
        <v>0</v>
      </c>
      <c r="BX92" s="340">
        <v>0</v>
      </c>
      <c r="BY92" s="340">
        <v>0</v>
      </c>
      <c r="BZ92" s="340">
        <v>0</v>
      </c>
      <c r="CA92" s="340">
        <v>0</v>
      </c>
      <c r="CB92" s="340">
        <v>0</v>
      </c>
      <c r="CC92" s="341">
        <v>0</v>
      </c>
    </row>
    <row r="93" spans="2:81" x14ac:dyDescent="0.4">
      <c r="B93" s="231" t="s">
        <v>633</v>
      </c>
      <c r="C93" s="339"/>
      <c r="D93" s="340">
        <v>0</v>
      </c>
      <c r="E93" s="340">
        <v>0</v>
      </c>
      <c r="F93" s="340">
        <v>0</v>
      </c>
      <c r="G93" s="340">
        <v>0</v>
      </c>
      <c r="H93" s="340">
        <v>0</v>
      </c>
      <c r="I93" s="340">
        <v>0</v>
      </c>
      <c r="J93" s="340">
        <v>0</v>
      </c>
      <c r="K93" s="340">
        <v>0</v>
      </c>
      <c r="L93" s="340">
        <v>0</v>
      </c>
      <c r="M93" s="340">
        <v>0</v>
      </c>
      <c r="N93" s="340">
        <v>0</v>
      </c>
      <c r="O93" s="340">
        <v>0</v>
      </c>
      <c r="P93" s="340">
        <v>0</v>
      </c>
      <c r="Q93" s="340">
        <v>0</v>
      </c>
      <c r="R93" s="340">
        <v>0</v>
      </c>
      <c r="S93" s="340">
        <v>0</v>
      </c>
      <c r="T93" s="340">
        <v>0</v>
      </c>
      <c r="U93" s="340">
        <v>0</v>
      </c>
      <c r="V93" s="340">
        <v>0</v>
      </c>
      <c r="W93" s="340">
        <v>0</v>
      </c>
      <c r="X93" s="340">
        <v>0</v>
      </c>
      <c r="Y93" s="340">
        <v>0</v>
      </c>
      <c r="Z93" s="340">
        <v>0</v>
      </c>
      <c r="AA93" s="340">
        <v>0</v>
      </c>
      <c r="AB93" s="340">
        <v>0</v>
      </c>
      <c r="AC93" s="340">
        <v>0</v>
      </c>
      <c r="AD93" s="340">
        <v>0</v>
      </c>
      <c r="AE93" s="340">
        <v>0</v>
      </c>
      <c r="AF93" s="340">
        <v>0</v>
      </c>
      <c r="AG93" s="340">
        <v>0</v>
      </c>
      <c r="AH93" s="340">
        <v>160.94079725827564</v>
      </c>
      <c r="AI93" s="340">
        <v>151.0566383489593</v>
      </c>
      <c r="AJ93" s="340">
        <v>152.91917838732434</v>
      </c>
      <c r="AK93" s="340">
        <v>158.59298297461052</v>
      </c>
      <c r="AL93" s="340">
        <v>191.72164630232911</v>
      </c>
      <c r="AM93" s="340">
        <v>215.97591225967727</v>
      </c>
      <c r="AN93" s="340">
        <v>235.57791397264381</v>
      </c>
      <c r="AO93" s="340">
        <v>271.55079669544887</v>
      </c>
      <c r="AP93" s="340">
        <v>327.86121844421803</v>
      </c>
      <c r="AQ93" s="340">
        <v>337.38132075413159</v>
      </c>
      <c r="AR93" s="340">
        <v>417.66800943546122</v>
      </c>
      <c r="AS93" s="340">
        <v>421.69842741105668</v>
      </c>
      <c r="AT93" s="340">
        <v>321.94906153187111</v>
      </c>
      <c r="AU93" s="340">
        <v>500.32426428330052</v>
      </c>
      <c r="AV93" s="340">
        <v>484.00634656145098</v>
      </c>
      <c r="AW93" s="340">
        <v>467.0732705312555</v>
      </c>
      <c r="AX93" s="340">
        <v>497.78537759355441</v>
      </c>
      <c r="AY93" s="340">
        <v>617.40407144605149</v>
      </c>
      <c r="AZ93" s="340">
        <v>814.0680753553529</v>
      </c>
      <c r="BA93" s="340">
        <v>847.98665311041236</v>
      </c>
      <c r="BB93" s="340">
        <v>730.78188828239718</v>
      </c>
      <c r="BC93" s="340">
        <v>719.48918738783038</v>
      </c>
      <c r="BD93" s="340">
        <v>708.18675417628083</v>
      </c>
      <c r="BE93" s="340">
        <v>680.84579769525283</v>
      </c>
      <c r="BF93" s="340">
        <v>650.746068389691</v>
      </c>
      <c r="BG93" s="340">
        <v>653.47110097276061</v>
      </c>
      <c r="BH93" s="340">
        <v>590.35839477241541</v>
      </c>
      <c r="BI93" s="340">
        <v>435.27379712959464</v>
      </c>
      <c r="BJ93" s="340">
        <v>417.76054701191515</v>
      </c>
      <c r="BK93" s="340">
        <v>465.11567113731144</v>
      </c>
      <c r="BL93" s="340">
        <v>347.44181066873068</v>
      </c>
      <c r="BM93" s="340">
        <v>96.060680994445704</v>
      </c>
      <c r="BN93" s="340">
        <v>0</v>
      </c>
      <c r="BO93" s="340">
        <v>0</v>
      </c>
      <c r="BP93" s="340">
        <v>0</v>
      </c>
      <c r="BQ93" s="340">
        <v>0</v>
      </c>
      <c r="BR93" s="340">
        <v>0</v>
      </c>
      <c r="BS93" s="340">
        <v>0</v>
      </c>
      <c r="BT93" s="340">
        <v>0</v>
      </c>
      <c r="BU93" s="340">
        <v>0</v>
      </c>
      <c r="BV93" s="340">
        <v>0</v>
      </c>
      <c r="BW93" s="340">
        <v>0</v>
      </c>
      <c r="BX93" s="340">
        <v>0</v>
      </c>
      <c r="BY93" s="340">
        <v>0</v>
      </c>
      <c r="BZ93" s="340">
        <v>0</v>
      </c>
      <c r="CA93" s="340">
        <v>0</v>
      </c>
      <c r="CB93" s="340">
        <v>0</v>
      </c>
      <c r="CC93" s="341">
        <v>0</v>
      </c>
    </row>
    <row r="94" spans="2:81" ht="27" customHeight="1" x14ac:dyDescent="0.4">
      <c r="B94" s="339" t="s">
        <v>634</v>
      </c>
      <c r="C94" s="339"/>
      <c r="D94" s="340">
        <v>0</v>
      </c>
      <c r="E94" s="340">
        <v>0</v>
      </c>
      <c r="F94" s="340">
        <v>0</v>
      </c>
      <c r="G94" s="340">
        <v>0</v>
      </c>
      <c r="H94" s="340">
        <v>0</v>
      </c>
      <c r="I94" s="340">
        <v>0</v>
      </c>
      <c r="J94" s="340">
        <v>0</v>
      </c>
      <c r="K94" s="340">
        <v>0</v>
      </c>
      <c r="L94" s="340">
        <v>0</v>
      </c>
      <c r="M94" s="340">
        <v>0</v>
      </c>
      <c r="N94" s="340">
        <v>0</v>
      </c>
      <c r="O94" s="340">
        <v>0</v>
      </c>
      <c r="P94" s="340">
        <v>0</v>
      </c>
      <c r="Q94" s="340">
        <v>0</v>
      </c>
      <c r="R94" s="340">
        <v>0</v>
      </c>
      <c r="S94" s="340">
        <v>0</v>
      </c>
      <c r="T94" s="340">
        <v>0</v>
      </c>
      <c r="U94" s="340">
        <v>0</v>
      </c>
      <c r="V94" s="340">
        <v>0</v>
      </c>
      <c r="W94" s="340">
        <v>0</v>
      </c>
      <c r="X94" s="340">
        <v>0</v>
      </c>
      <c r="Y94" s="340">
        <v>0</v>
      </c>
      <c r="Z94" s="340">
        <v>0</v>
      </c>
      <c r="AA94" s="340">
        <v>0</v>
      </c>
      <c r="AB94" s="340">
        <v>0</v>
      </c>
      <c r="AC94" s="340">
        <v>0</v>
      </c>
      <c r="AD94" s="340">
        <v>0</v>
      </c>
      <c r="AE94" s="340">
        <v>0</v>
      </c>
      <c r="AF94" s="340">
        <v>0</v>
      </c>
      <c r="AG94" s="340">
        <v>0</v>
      </c>
      <c r="AH94" s="340">
        <v>0</v>
      </c>
      <c r="AI94" s="340">
        <v>0</v>
      </c>
      <c r="AJ94" s="340">
        <v>0</v>
      </c>
      <c r="AK94" s="340">
        <v>0</v>
      </c>
      <c r="AL94" s="340">
        <v>0</v>
      </c>
      <c r="AM94" s="340">
        <v>0</v>
      </c>
      <c r="AN94" s="340">
        <v>0</v>
      </c>
      <c r="AO94" s="340">
        <v>0</v>
      </c>
      <c r="AP94" s="340">
        <v>0</v>
      </c>
      <c r="AQ94" s="340">
        <v>0</v>
      </c>
      <c r="AR94" s="340">
        <v>0</v>
      </c>
      <c r="AS94" s="340">
        <v>0</v>
      </c>
      <c r="AT94" s="340">
        <v>0</v>
      </c>
      <c r="AU94" s="340">
        <v>0</v>
      </c>
      <c r="AV94" s="340">
        <v>0</v>
      </c>
      <c r="AW94" s="340">
        <v>0</v>
      </c>
      <c r="AX94" s="340">
        <v>0</v>
      </c>
      <c r="AY94" s="340">
        <v>0</v>
      </c>
      <c r="AZ94" s="340">
        <v>0</v>
      </c>
      <c r="BA94" s="340">
        <v>0</v>
      </c>
      <c r="BB94" s="340">
        <v>0</v>
      </c>
      <c r="BC94" s="340">
        <v>0</v>
      </c>
      <c r="BD94" s="340">
        <v>7305.3969655381406</v>
      </c>
      <c r="BE94" s="340">
        <v>7872.4376798216454</v>
      </c>
      <c r="BF94" s="340">
        <v>7678.4987149437347</v>
      </c>
      <c r="BG94" s="340">
        <v>7535.3533248783579</v>
      </c>
      <c r="BH94" s="340">
        <v>6841.5416920610105</v>
      </c>
      <c r="BI94" s="340">
        <v>6405.0115906614719</v>
      </c>
      <c r="BJ94" s="340">
        <v>6285.99219170384</v>
      </c>
      <c r="BK94" s="340">
        <v>6758.6899163115049</v>
      </c>
      <c r="BL94" s="340">
        <v>6634.9045530693447</v>
      </c>
      <c r="BM94" s="340">
        <v>6384.7308789283134</v>
      </c>
      <c r="BN94" s="340">
        <v>5829.8020751006106</v>
      </c>
      <c r="BO94" s="340">
        <v>5008.3526805085976</v>
      </c>
      <c r="BP94" s="340">
        <v>3022.5569746777801</v>
      </c>
      <c r="BQ94" s="340">
        <v>1182.6951431707555</v>
      </c>
      <c r="BR94" s="340">
        <v>540.97459778363373</v>
      </c>
      <c r="BS94" s="340">
        <v>272.11687692162724</v>
      </c>
      <c r="BT94" s="340">
        <v>113.56456043486155</v>
      </c>
      <c r="BU94" s="340">
        <v>32.407831321312138</v>
      </c>
      <c r="BV94" s="340">
        <v>3.4432584561342692</v>
      </c>
      <c r="BW94" s="340">
        <v>9.0215262471486863E-4</v>
      </c>
      <c r="BX94" s="340">
        <v>-8.7648777655854077E-2</v>
      </c>
      <c r="BY94" s="340">
        <v>8.6922021371228038E-4</v>
      </c>
      <c r="BZ94" s="340">
        <v>8.6170955756345244E-4</v>
      </c>
      <c r="CA94" s="340">
        <v>8.4587171598362893E-4</v>
      </c>
      <c r="CB94" s="340">
        <v>8.2818480516951183E-4</v>
      </c>
      <c r="CC94" s="341">
        <v>8.1062925495728575E-4</v>
      </c>
    </row>
    <row r="95" spans="2:81" ht="25.5" customHeight="1" x14ac:dyDescent="0.4">
      <c r="B95" s="63" t="s">
        <v>470</v>
      </c>
      <c r="D95" s="337">
        <v>0</v>
      </c>
      <c r="E95" s="337">
        <v>0</v>
      </c>
      <c r="F95" s="337">
        <v>0</v>
      </c>
      <c r="G95" s="337">
        <v>0</v>
      </c>
      <c r="H95" s="337">
        <v>0</v>
      </c>
      <c r="I95" s="337">
        <v>0</v>
      </c>
      <c r="J95" s="337">
        <v>0</v>
      </c>
      <c r="K95" s="337">
        <v>0</v>
      </c>
      <c r="L95" s="337">
        <v>0</v>
      </c>
      <c r="M95" s="337">
        <v>0</v>
      </c>
      <c r="N95" s="337">
        <v>0</v>
      </c>
      <c r="O95" s="337">
        <v>0</v>
      </c>
      <c r="P95" s="337">
        <v>0</v>
      </c>
      <c r="Q95" s="337">
        <v>0</v>
      </c>
      <c r="R95" s="337">
        <v>0</v>
      </c>
      <c r="S95" s="337">
        <v>0</v>
      </c>
      <c r="T95" s="337">
        <v>0</v>
      </c>
      <c r="U95" s="337">
        <v>0</v>
      </c>
      <c r="V95" s="337">
        <v>0</v>
      </c>
      <c r="W95" s="337">
        <v>0</v>
      </c>
      <c r="X95" s="337">
        <v>0</v>
      </c>
      <c r="Y95" s="337">
        <v>0</v>
      </c>
      <c r="Z95" s="337">
        <v>0</v>
      </c>
      <c r="AA95" s="337">
        <v>0</v>
      </c>
      <c r="AB95" s="337">
        <v>0</v>
      </c>
      <c r="AC95" s="337">
        <v>0</v>
      </c>
      <c r="AD95" s="337">
        <v>0</v>
      </c>
      <c r="AE95" s="337">
        <v>0</v>
      </c>
      <c r="AF95" s="337">
        <v>0</v>
      </c>
      <c r="AG95" s="337">
        <v>0</v>
      </c>
      <c r="AH95" s="337">
        <v>0</v>
      </c>
      <c r="AI95" s="337">
        <v>0</v>
      </c>
      <c r="AJ95" s="337">
        <v>0</v>
      </c>
      <c r="AK95" s="337">
        <v>0</v>
      </c>
      <c r="AL95" s="337">
        <v>0</v>
      </c>
      <c r="AM95" s="337">
        <v>0</v>
      </c>
      <c r="AN95" s="337">
        <v>0</v>
      </c>
      <c r="AO95" s="337">
        <v>0</v>
      </c>
      <c r="AP95" s="337">
        <v>0</v>
      </c>
      <c r="AQ95" s="337">
        <v>0</v>
      </c>
      <c r="AR95" s="337">
        <v>0</v>
      </c>
      <c r="AS95" s="337">
        <v>0</v>
      </c>
      <c r="AT95" s="337">
        <v>0</v>
      </c>
      <c r="AU95" s="337">
        <v>0</v>
      </c>
      <c r="AV95" s="337">
        <v>0</v>
      </c>
      <c r="AW95" s="337">
        <v>0</v>
      </c>
      <c r="AX95" s="337">
        <v>0</v>
      </c>
      <c r="AY95" s="337">
        <v>0</v>
      </c>
      <c r="AZ95" s="337">
        <v>1.1052757322149496</v>
      </c>
      <c r="BA95" s="337">
        <v>0.98427599310869829</v>
      </c>
      <c r="BB95" s="337">
        <v>1.281699535562931</v>
      </c>
      <c r="BC95" s="337">
        <v>1.3381915361967984</v>
      </c>
      <c r="BD95" s="337">
        <f t="shared" ref="BD95:CC95" si="46">SUM(BD96:BD101)</f>
        <v>54.731878353455279</v>
      </c>
      <c r="BE95" s="337">
        <f t="shared" si="46"/>
        <v>55.567317725574739</v>
      </c>
      <c r="BF95" s="337">
        <f t="shared" si="46"/>
        <v>55.669222161121155</v>
      </c>
      <c r="BG95" s="337">
        <f t="shared" si="46"/>
        <v>57.372325024826559</v>
      </c>
      <c r="BH95" s="337">
        <f t="shared" si="46"/>
        <v>58.935025940010476</v>
      </c>
      <c r="BI95" s="337">
        <f t="shared" si="46"/>
        <v>61.126076963500722</v>
      </c>
      <c r="BJ95" s="337">
        <f t="shared" si="46"/>
        <v>60.255439785758519</v>
      </c>
      <c r="BK95" s="337">
        <f t="shared" si="46"/>
        <v>60.982040973414975</v>
      </c>
      <c r="BL95" s="337">
        <f t="shared" si="46"/>
        <v>58.827274699574104</v>
      </c>
      <c r="BM95" s="337">
        <f t="shared" si="46"/>
        <v>56.831470924155262</v>
      </c>
      <c r="BN95" s="337">
        <f t="shared" si="46"/>
        <v>51.35751501397359</v>
      </c>
      <c r="BO95" s="337">
        <f t="shared" si="46"/>
        <v>48.182115541051587</v>
      </c>
      <c r="BP95" s="337">
        <f t="shared" si="46"/>
        <v>44.13931171351809</v>
      </c>
      <c r="BQ95" s="337">
        <f t="shared" si="46"/>
        <v>38.705347561383874</v>
      </c>
      <c r="BR95" s="337">
        <f t="shared" si="46"/>
        <v>31.060313738362261</v>
      </c>
      <c r="BS95" s="337">
        <f t="shared" si="46"/>
        <v>32.600427611423164</v>
      </c>
      <c r="BT95" s="337">
        <f t="shared" si="46"/>
        <v>31.892580525804277</v>
      </c>
      <c r="BU95" s="337">
        <f t="shared" si="46"/>
        <v>32.045869093934115</v>
      </c>
      <c r="BV95" s="337">
        <f t="shared" si="46"/>
        <v>30.492825052583136</v>
      </c>
      <c r="BW95" s="337">
        <f t="shared" si="46"/>
        <v>27.307199678814683</v>
      </c>
      <c r="BX95" s="337">
        <f t="shared" si="46"/>
        <v>24.783307115769027</v>
      </c>
      <c r="BY95" s="337">
        <f t="shared" si="46"/>
        <v>24.835523588658596</v>
      </c>
      <c r="BZ95" s="337">
        <f t="shared" si="46"/>
        <v>23.665217458762221</v>
      </c>
      <c r="CA95" s="337">
        <f t="shared" si="46"/>
        <v>21.287450131519002</v>
      </c>
      <c r="CB95" s="337">
        <f t="shared" si="46"/>
        <v>17.483138367691339</v>
      </c>
      <c r="CC95" s="338">
        <f t="shared" si="46"/>
        <v>12.957992525481291</v>
      </c>
    </row>
    <row r="96" spans="2:81" x14ac:dyDescent="0.4">
      <c r="B96" s="59" t="s">
        <v>622</v>
      </c>
      <c r="D96" s="340">
        <v>0</v>
      </c>
      <c r="E96" s="340">
        <v>0</v>
      </c>
      <c r="F96" s="340">
        <v>0</v>
      </c>
      <c r="G96" s="340">
        <v>0</v>
      </c>
      <c r="H96" s="340">
        <v>0</v>
      </c>
      <c r="I96" s="340">
        <v>0</v>
      </c>
      <c r="J96" s="340">
        <v>0</v>
      </c>
      <c r="K96" s="340">
        <v>0</v>
      </c>
      <c r="L96" s="340">
        <v>0</v>
      </c>
      <c r="M96" s="340">
        <v>0</v>
      </c>
      <c r="N96" s="340">
        <v>0</v>
      </c>
      <c r="O96" s="340">
        <v>0</v>
      </c>
      <c r="P96" s="340">
        <v>0</v>
      </c>
      <c r="Q96" s="340">
        <v>0</v>
      </c>
      <c r="R96" s="340">
        <v>0</v>
      </c>
      <c r="S96" s="340">
        <v>0</v>
      </c>
      <c r="T96" s="340">
        <v>0</v>
      </c>
      <c r="U96" s="340">
        <v>0</v>
      </c>
      <c r="V96" s="340">
        <v>0</v>
      </c>
      <c r="W96" s="340">
        <v>0</v>
      </c>
      <c r="X96" s="340">
        <v>0</v>
      </c>
      <c r="Y96" s="340">
        <v>0</v>
      </c>
      <c r="Z96" s="340">
        <v>0</v>
      </c>
      <c r="AA96" s="340">
        <v>0</v>
      </c>
      <c r="AB96" s="340">
        <v>0</v>
      </c>
      <c r="AC96" s="340">
        <v>0</v>
      </c>
      <c r="AD96" s="340">
        <v>0</v>
      </c>
      <c r="AE96" s="340">
        <v>0</v>
      </c>
      <c r="AF96" s="340">
        <v>0</v>
      </c>
      <c r="AG96" s="340">
        <v>0</v>
      </c>
      <c r="AH96" s="340">
        <v>0</v>
      </c>
      <c r="AI96" s="340">
        <v>0</v>
      </c>
      <c r="AJ96" s="340">
        <v>0</v>
      </c>
      <c r="AK96" s="340">
        <v>0</v>
      </c>
      <c r="AL96" s="340">
        <v>0</v>
      </c>
      <c r="AM96" s="340">
        <v>0</v>
      </c>
      <c r="AN96" s="340">
        <v>0</v>
      </c>
      <c r="AO96" s="340">
        <v>0</v>
      </c>
      <c r="AP96" s="340">
        <v>0</v>
      </c>
      <c r="AQ96" s="340">
        <v>0</v>
      </c>
      <c r="AR96" s="340">
        <v>0</v>
      </c>
      <c r="AS96" s="340">
        <v>0</v>
      </c>
      <c r="AT96" s="340">
        <v>0</v>
      </c>
      <c r="AU96" s="340">
        <v>0</v>
      </c>
      <c r="AV96" s="340">
        <v>0</v>
      </c>
      <c r="AW96" s="340">
        <v>0</v>
      </c>
      <c r="AX96" s="340">
        <v>0</v>
      </c>
      <c r="AY96" s="340">
        <v>0</v>
      </c>
      <c r="AZ96" s="340">
        <v>0</v>
      </c>
      <c r="BA96" s="340">
        <v>0</v>
      </c>
      <c r="BB96" s="340">
        <v>0</v>
      </c>
      <c r="BC96" s="340">
        <v>0</v>
      </c>
      <c r="BD96" s="340">
        <v>1.0388661643281003</v>
      </c>
      <c r="BE96" s="340">
        <v>1.027684145518013</v>
      </c>
      <c r="BF96" s="340">
        <v>0.93597722429463948</v>
      </c>
      <c r="BG96" s="340">
        <v>0.95972651061326353</v>
      </c>
      <c r="BH96" s="340">
        <v>0.82548074675895111</v>
      </c>
      <c r="BI96" s="340">
        <v>0.52231194882185905</v>
      </c>
      <c r="BJ96" s="340">
        <v>0.41940806468091718</v>
      </c>
      <c r="BK96" s="340">
        <v>0.31509887634629002</v>
      </c>
      <c r="BL96" s="340">
        <v>0.32101258452202985</v>
      </c>
      <c r="BM96" s="340">
        <v>2.9467602140682527E-2</v>
      </c>
      <c r="BN96" s="340">
        <v>8.3301204193741915E-2</v>
      </c>
      <c r="BO96" s="340">
        <v>5.6386873617306467E-2</v>
      </c>
      <c r="BP96" s="340">
        <v>4.5756195972208272E-2</v>
      </c>
      <c r="BQ96" s="340">
        <v>1.2306876301656113E-2</v>
      </c>
      <c r="BR96" s="340">
        <v>2.2161473850886761E-3</v>
      </c>
      <c r="BS96" s="340">
        <v>1.6863490103020549E-2</v>
      </c>
      <c r="BT96" s="340">
        <v>2.8607888978964004E-3</v>
      </c>
      <c r="BU96" s="340">
        <v>1.9062205176098683E-3</v>
      </c>
      <c r="BV96" s="340">
        <v>0</v>
      </c>
      <c r="BW96" s="340">
        <v>0</v>
      </c>
      <c r="BX96" s="340">
        <v>0</v>
      </c>
      <c r="BY96" s="340">
        <v>0</v>
      </c>
      <c r="BZ96" s="340">
        <v>0</v>
      </c>
      <c r="CA96" s="340">
        <v>0</v>
      </c>
      <c r="CB96" s="340">
        <v>0</v>
      </c>
      <c r="CC96" s="341">
        <v>0</v>
      </c>
    </row>
    <row r="97" spans="1:81" x14ac:dyDescent="0.4">
      <c r="B97" s="59" t="s">
        <v>623</v>
      </c>
      <c r="D97" s="340">
        <v>0</v>
      </c>
      <c r="E97" s="340">
        <v>0</v>
      </c>
      <c r="F97" s="340">
        <v>0</v>
      </c>
      <c r="G97" s="340">
        <v>0</v>
      </c>
      <c r="H97" s="340">
        <v>0</v>
      </c>
      <c r="I97" s="340">
        <v>0</v>
      </c>
      <c r="J97" s="340">
        <v>0</v>
      </c>
      <c r="K97" s="340">
        <v>0</v>
      </c>
      <c r="L97" s="340">
        <v>0</v>
      </c>
      <c r="M97" s="340">
        <v>0</v>
      </c>
      <c r="N97" s="340">
        <v>0</v>
      </c>
      <c r="O97" s="340">
        <v>0</v>
      </c>
      <c r="P97" s="340">
        <v>0</v>
      </c>
      <c r="Q97" s="340">
        <v>0</v>
      </c>
      <c r="R97" s="340">
        <v>0</v>
      </c>
      <c r="S97" s="340">
        <v>0</v>
      </c>
      <c r="T97" s="340">
        <v>0</v>
      </c>
      <c r="U97" s="340">
        <v>0</v>
      </c>
      <c r="V97" s="340">
        <v>0</v>
      </c>
      <c r="W97" s="340">
        <v>0</v>
      </c>
      <c r="X97" s="340">
        <v>0</v>
      </c>
      <c r="Y97" s="340">
        <v>0</v>
      </c>
      <c r="Z97" s="340">
        <v>0</v>
      </c>
      <c r="AA97" s="340">
        <v>0</v>
      </c>
      <c r="AB97" s="340">
        <v>0</v>
      </c>
      <c r="AC97" s="340">
        <v>0</v>
      </c>
      <c r="AD97" s="340">
        <v>0</v>
      </c>
      <c r="AE97" s="340">
        <v>0</v>
      </c>
      <c r="AF97" s="340">
        <v>0</v>
      </c>
      <c r="AG97" s="340">
        <v>0</v>
      </c>
      <c r="AH97" s="340">
        <v>0</v>
      </c>
      <c r="AI97" s="340">
        <v>0</v>
      </c>
      <c r="AJ97" s="340">
        <v>0</v>
      </c>
      <c r="AK97" s="340">
        <v>0</v>
      </c>
      <c r="AL97" s="340">
        <v>0</v>
      </c>
      <c r="AM97" s="340">
        <v>0</v>
      </c>
      <c r="AN97" s="340">
        <v>0</v>
      </c>
      <c r="AO97" s="340">
        <v>0</v>
      </c>
      <c r="AP97" s="340">
        <v>0</v>
      </c>
      <c r="AQ97" s="340">
        <v>0</v>
      </c>
      <c r="AR97" s="340">
        <v>0</v>
      </c>
      <c r="AS97" s="340">
        <v>0</v>
      </c>
      <c r="AT97" s="340">
        <v>0</v>
      </c>
      <c r="AU97" s="340">
        <v>0</v>
      </c>
      <c r="AV97" s="340">
        <v>0</v>
      </c>
      <c r="AW97" s="340">
        <v>0</v>
      </c>
      <c r="AX97" s="340">
        <v>0</v>
      </c>
      <c r="AY97" s="340">
        <v>0</v>
      </c>
      <c r="AZ97" s="340">
        <v>0</v>
      </c>
      <c r="BA97" s="340">
        <v>0</v>
      </c>
      <c r="BB97" s="340">
        <v>0</v>
      </c>
      <c r="BC97" s="340">
        <v>0</v>
      </c>
      <c r="BD97" s="340">
        <v>1.319797460284587</v>
      </c>
      <c r="BE97" s="340">
        <v>1.5092507659906496</v>
      </c>
      <c r="BF97" s="340">
        <v>1.3204805708001683</v>
      </c>
      <c r="BG97" s="340">
        <v>1.3918442753876235</v>
      </c>
      <c r="BH97" s="340">
        <v>1.2499379003678968</v>
      </c>
      <c r="BI97" s="340">
        <v>1.0649502651518554</v>
      </c>
      <c r="BJ97" s="340">
        <v>0.84660302243982499</v>
      </c>
      <c r="BK97" s="340">
        <v>0.79518999070502394</v>
      </c>
      <c r="BL97" s="340">
        <v>0.66084487300413008</v>
      </c>
      <c r="BM97" s="340">
        <v>0.21969880166854727</v>
      </c>
      <c r="BN97" s="340">
        <v>6.6679220679921256E-2</v>
      </c>
      <c r="BO97" s="340">
        <v>5.3444096212859366E-2</v>
      </c>
      <c r="BP97" s="340">
        <v>4.7540951724140079E-2</v>
      </c>
      <c r="BQ97" s="340">
        <v>0</v>
      </c>
      <c r="BR97" s="340">
        <v>0</v>
      </c>
      <c r="BS97" s="340">
        <v>1.598836169002783E-2</v>
      </c>
      <c r="BT97" s="340">
        <v>1.2611237739377549E-3</v>
      </c>
      <c r="BU97" s="340">
        <v>6.3693526194960595E-3</v>
      </c>
      <c r="BV97" s="340">
        <v>0</v>
      </c>
      <c r="BW97" s="340">
        <v>0</v>
      </c>
      <c r="BX97" s="340">
        <v>0</v>
      </c>
      <c r="BY97" s="340">
        <v>0</v>
      </c>
      <c r="BZ97" s="340">
        <v>0</v>
      </c>
      <c r="CA97" s="340">
        <v>0</v>
      </c>
      <c r="CB97" s="340">
        <v>0</v>
      </c>
      <c r="CC97" s="341">
        <v>0</v>
      </c>
    </row>
    <row r="98" spans="1:81" x14ac:dyDescent="0.4">
      <c r="B98" s="59" t="s">
        <v>624</v>
      </c>
      <c r="D98" s="340">
        <v>0</v>
      </c>
      <c r="E98" s="340">
        <v>0</v>
      </c>
      <c r="F98" s="340">
        <v>0</v>
      </c>
      <c r="G98" s="340">
        <v>0</v>
      </c>
      <c r="H98" s="340">
        <v>0</v>
      </c>
      <c r="I98" s="340">
        <v>0</v>
      </c>
      <c r="J98" s="340">
        <v>0</v>
      </c>
      <c r="K98" s="340">
        <v>0</v>
      </c>
      <c r="L98" s="340">
        <v>0</v>
      </c>
      <c r="M98" s="340">
        <v>0</v>
      </c>
      <c r="N98" s="340">
        <v>0</v>
      </c>
      <c r="O98" s="340">
        <v>0</v>
      </c>
      <c r="P98" s="340">
        <v>0</v>
      </c>
      <c r="Q98" s="340">
        <v>0</v>
      </c>
      <c r="R98" s="340">
        <v>0</v>
      </c>
      <c r="S98" s="340">
        <v>0</v>
      </c>
      <c r="T98" s="340">
        <v>0</v>
      </c>
      <c r="U98" s="340">
        <v>0</v>
      </c>
      <c r="V98" s="340">
        <v>0</v>
      </c>
      <c r="W98" s="340">
        <v>0</v>
      </c>
      <c r="X98" s="340">
        <v>0</v>
      </c>
      <c r="Y98" s="340">
        <v>0</v>
      </c>
      <c r="Z98" s="340">
        <v>0</v>
      </c>
      <c r="AA98" s="340">
        <v>0</v>
      </c>
      <c r="AB98" s="340">
        <v>0</v>
      </c>
      <c r="AC98" s="340">
        <v>0</v>
      </c>
      <c r="AD98" s="340">
        <v>0</v>
      </c>
      <c r="AE98" s="340">
        <v>0</v>
      </c>
      <c r="AF98" s="340">
        <v>0</v>
      </c>
      <c r="AG98" s="340">
        <v>0</v>
      </c>
      <c r="AH98" s="340">
        <v>0</v>
      </c>
      <c r="AI98" s="340">
        <v>0</v>
      </c>
      <c r="AJ98" s="340">
        <v>0</v>
      </c>
      <c r="AK98" s="340">
        <v>0</v>
      </c>
      <c r="AL98" s="340">
        <v>0</v>
      </c>
      <c r="AM98" s="340">
        <v>0</v>
      </c>
      <c r="AN98" s="340">
        <v>0</v>
      </c>
      <c r="AO98" s="340">
        <v>0</v>
      </c>
      <c r="AP98" s="340">
        <v>0</v>
      </c>
      <c r="AQ98" s="340">
        <v>0</v>
      </c>
      <c r="AR98" s="340">
        <v>0</v>
      </c>
      <c r="AS98" s="340">
        <v>0</v>
      </c>
      <c r="AT98" s="340">
        <v>0</v>
      </c>
      <c r="AU98" s="340">
        <v>0</v>
      </c>
      <c r="AV98" s="340">
        <v>0</v>
      </c>
      <c r="AW98" s="340">
        <v>0</v>
      </c>
      <c r="AX98" s="340">
        <v>0</v>
      </c>
      <c r="AY98" s="340">
        <v>0</v>
      </c>
      <c r="AZ98" s="340">
        <v>0</v>
      </c>
      <c r="BA98" s="340">
        <v>0</v>
      </c>
      <c r="BB98" s="340">
        <v>0</v>
      </c>
      <c r="BC98" s="340">
        <v>0</v>
      </c>
      <c r="BD98" s="340">
        <v>48.648115542906709</v>
      </c>
      <c r="BE98" s="340">
        <v>49.689291180738159</v>
      </c>
      <c r="BF98" s="340">
        <v>50.85780539422862</v>
      </c>
      <c r="BG98" s="340">
        <v>52.655739990256407</v>
      </c>
      <c r="BH98" s="340">
        <v>54.463165227618852</v>
      </c>
      <c r="BI98" s="340">
        <v>57.137287790135986</v>
      </c>
      <c r="BJ98" s="340">
        <v>56.414567003377861</v>
      </c>
      <c r="BK98" s="340">
        <v>57.332820295858106</v>
      </c>
      <c r="BL98" s="340">
        <v>55.274818696769508</v>
      </c>
      <c r="BM98" s="340">
        <v>53.461186504106358</v>
      </c>
      <c r="BN98" s="340">
        <v>47.527927441028886</v>
      </c>
      <c r="BO98" s="340">
        <v>42.514540434570719</v>
      </c>
      <c r="BP98" s="340">
        <v>29.167402867633008</v>
      </c>
      <c r="BQ98" s="340">
        <v>11.034003150356929</v>
      </c>
      <c r="BR98" s="340">
        <v>2.2435170959346791</v>
      </c>
      <c r="BS98" s="340">
        <v>1.5650199853193048</v>
      </c>
      <c r="BT98" s="340">
        <v>0.49257076242843373</v>
      </c>
      <c r="BU98" s="340">
        <v>0.28290920425954086</v>
      </c>
      <c r="BV98" s="340">
        <v>0</v>
      </c>
      <c r="BW98" s="340">
        <v>0</v>
      </c>
      <c r="BX98" s="340">
        <v>0</v>
      </c>
      <c r="BY98" s="340">
        <v>0</v>
      </c>
      <c r="BZ98" s="340">
        <v>0</v>
      </c>
      <c r="CA98" s="340">
        <v>0</v>
      </c>
      <c r="CB98" s="340">
        <v>0</v>
      </c>
      <c r="CC98" s="341">
        <v>0</v>
      </c>
    </row>
    <row r="99" spans="1:81" x14ac:dyDescent="0.4">
      <c r="B99" s="59" t="s">
        <v>626</v>
      </c>
      <c r="D99" s="340">
        <v>0</v>
      </c>
      <c r="E99" s="340">
        <v>0</v>
      </c>
      <c r="F99" s="340">
        <v>0</v>
      </c>
      <c r="G99" s="340">
        <v>0</v>
      </c>
      <c r="H99" s="340">
        <v>0</v>
      </c>
      <c r="I99" s="340">
        <v>0</v>
      </c>
      <c r="J99" s="340">
        <v>0</v>
      </c>
      <c r="K99" s="340">
        <v>0</v>
      </c>
      <c r="L99" s="340">
        <v>0</v>
      </c>
      <c r="M99" s="340">
        <v>0</v>
      </c>
      <c r="N99" s="340">
        <v>0</v>
      </c>
      <c r="O99" s="340">
        <v>0</v>
      </c>
      <c r="P99" s="340">
        <v>0</v>
      </c>
      <c r="Q99" s="340">
        <v>0</v>
      </c>
      <c r="R99" s="340">
        <v>0</v>
      </c>
      <c r="S99" s="340">
        <v>0</v>
      </c>
      <c r="T99" s="340">
        <v>0</v>
      </c>
      <c r="U99" s="340">
        <v>0</v>
      </c>
      <c r="V99" s="340">
        <v>0</v>
      </c>
      <c r="W99" s="340">
        <v>0</v>
      </c>
      <c r="X99" s="340">
        <v>0</v>
      </c>
      <c r="Y99" s="340">
        <v>0</v>
      </c>
      <c r="Z99" s="340">
        <v>0</v>
      </c>
      <c r="AA99" s="340">
        <v>0</v>
      </c>
      <c r="AB99" s="340">
        <v>0</v>
      </c>
      <c r="AC99" s="340">
        <v>0</v>
      </c>
      <c r="AD99" s="340">
        <v>0</v>
      </c>
      <c r="AE99" s="340">
        <v>0</v>
      </c>
      <c r="AF99" s="340">
        <v>0</v>
      </c>
      <c r="AG99" s="340">
        <v>0</v>
      </c>
      <c r="AH99" s="340">
        <v>0</v>
      </c>
      <c r="AI99" s="340">
        <v>0</v>
      </c>
      <c r="AJ99" s="340">
        <v>0</v>
      </c>
      <c r="AK99" s="340">
        <v>0</v>
      </c>
      <c r="AL99" s="340">
        <v>0</v>
      </c>
      <c r="AM99" s="340">
        <v>0</v>
      </c>
      <c r="AN99" s="340">
        <v>0</v>
      </c>
      <c r="AO99" s="340">
        <v>0</v>
      </c>
      <c r="AP99" s="340">
        <v>0</v>
      </c>
      <c r="AQ99" s="340">
        <v>0</v>
      </c>
      <c r="AR99" s="340">
        <v>0</v>
      </c>
      <c r="AS99" s="340">
        <v>0</v>
      </c>
      <c r="AT99" s="340">
        <v>0</v>
      </c>
      <c r="AU99" s="340">
        <v>0</v>
      </c>
      <c r="AV99" s="340">
        <v>0</v>
      </c>
      <c r="AW99" s="340">
        <v>0</v>
      </c>
      <c r="AX99" s="340">
        <v>0</v>
      </c>
      <c r="AY99" s="340">
        <v>0</v>
      </c>
      <c r="AZ99" s="340">
        <v>0</v>
      </c>
      <c r="BA99" s="340">
        <v>0</v>
      </c>
      <c r="BB99" s="340">
        <v>0</v>
      </c>
      <c r="BC99" s="340">
        <v>0</v>
      </c>
      <c r="BD99" s="340">
        <v>0</v>
      </c>
      <c r="BE99" s="340">
        <v>0</v>
      </c>
      <c r="BF99" s="340">
        <v>0</v>
      </c>
      <c r="BG99" s="340">
        <v>0</v>
      </c>
      <c r="BH99" s="340">
        <v>0</v>
      </c>
      <c r="BI99" s="340">
        <v>0</v>
      </c>
      <c r="BJ99" s="340">
        <v>0</v>
      </c>
      <c r="BK99" s="340">
        <v>0</v>
      </c>
      <c r="BL99" s="340">
        <v>0</v>
      </c>
      <c r="BM99" s="340">
        <v>0</v>
      </c>
      <c r="BN99" s="340">
        <v>0</v>
      </c>
      <c r="BO99" s="340">
        <v>0</v>
      </c>
      <c r="BP99" s="340">
        <v>0</v>
      </c>
      <c r="BQ99" s="340">
        <v>0</v>
      </c>
      <c r="BR99" s="340">
        <v>0</v>
      </c>
      <c r="BS99" s="340">
        <v>0</v>
      </c>
      <c r="BT99" s="340">
        <v>0</v>
      </c>
      <c r="BU99" s="340">
        <v>0</v>
      </c>
      <c r="BV99" s="340">
        <v>0</v>
      </c>
      <c r="BW99" s="340">
        <v>0</v>
      </c>
      <c r="BX99" s="340">
        <v>0</v>
      </c>
      <c r="BY99" s="340">
        <v>0</v>
      </c>
      <c r="BZ99" s="340">
        <v>0</v>
      </c>
      <c r="CA99" s="340">
        <v>0</v>
      </c>
      <c r="CB99" s="340">
        <v>0</v>
      </c>
      <c r="CC99" s="341">
        <v>0</v>
      </c>
    </row>
    <row r="100" spans="1:81" x14ac:dyDescent="0.4">
      <c r="B100" s="59" t="s">
        <v>619</v>
      </c>
      <c r="D100" s="340">
        <v>0</v>
      </c>
      <c r="E100" s="340">
        <v>0</v>
      </c>
      <c r="F100" s="340">
        <v>0</v>
      </c>
      <c r="G100" s="340">
        <v>0</v>
      </c>
      <c r="H100" s="340">
        <v>0</v>
      </c>
      <c r="I100" s="340">
        <v>0</v>
      </c>
      <c r="J100" s="340">
        <v>0</v>
      </c>
      <c r="K100" s="340">
        <v>0</v>
      </c>
      <c r="L100" s="340">
        <v>0</v>
      </c>
      <c r="M100" s="340">
        <v>0</v>
      </c>
      <c r="N100" s="340">
        <v>0</v>
      </c>
      <c r="O100" s="340">
        <v>0</v>
      </c>
      <c r="P100" s="340">
        <v>0</v>
      </c>
      <c r="Q100" s="340">
        <v>0</v>
      </c>
      <c r="R100" s="340">
        <v>0</v>
      </c>
      <c r="S100" s="340">
        <v>0</v>
      </c>
      <c r="T100" s="340">
        <v>0</v>
      </c>
      <c r="U100" s="340">
        <v>0</v>
      </c>
      <c r="V100" s="340">
        <v>0</v>
      </c>
      <c r="W100" s="340">
        <v>0</v>
      </c>
      <c r="X100" s="340">
        <v>0</v>
      </c>
      <c r="Y100" s="340">
        <v>0</v>
      </c>
      <c r="Z100" s="340">
        <v>0</v>
      </c>
      <c r="AA100" s="340">
        <v>0</v>
      </c>
      <c r="AB100" s="340">
        <v>0</v>
      </c>
      <c r="AC100" s="340">
        <v>0</v>
      </c>
      <c r="AD100" s="340">
        <v>0</v>
      </c>
      <c r="AE100" s="340">
        <v>0</v>
      </c>
      <c r="AF100" s="340">
        <v>0</v>
      </c>
      <c r="AG100" s="340">
        <v>0</v>
      </c>
      <c r="AH100" s="340">
        <v>0</v>
      </c>
      <c r="AI100" s="340">
        <v>0</v>
      </c>
      <c r="AJ100" s="340">
        <v>0</v>
      </c>
      <c r="AK100" s="340">
        <v>0</v>
      </c>
      <c r="AL100" s="340">
        <v>0</v>
      </c>
      <c r="AM100" s="340">
        <v>0</v>
      </c>
      <c r="AN100" s="340">
        <v>0</v>
      </c>
      <c r="AO100" s="340">
        <v>0</v>
      </c>
      <c r="AP100" s="340">
        <v>0</v>
      </c>
      <c r="AQ100" s="340">
        <v>0</v>
      </c>
      <c r="AR100" s="340">
        <v>0</v>
      </c>
      <c r="AS100" s="340">
        <v>0</v>
      </c>
      <c r="AT100" s="340">
        <v>0</v>
      </c>
      <c r="AU100" s="340">
        <v>0</v>
      </c>
      <c r="AV100" s="340">
        <v>0</v>
      </c>
      <c r="AW100" s="340">
        <v>0</v>
      </c>
      <c r="AX100" s="340">
        <v>0</v>
      </c>
      <c r="AY100" s="340">
        <v>0</v>
      </c>
      <c r="AZ100" s="340">
        <v>0</v>
      </c>
      <c r="BA100" s="340">
        <v>0</v>
      </c>
      <c r="BB100" s="340">
        <v>0</v>
      </c>
      <c r="BC100" s="340">
        <v>0</v>
      </c>
      <c r="BD100" s="340">
        <v>0</v>
      </c>
      <c r="BE100" s="340">
        <v>0</v>
      </c>
      <c r="BF100" s="340">
        <v>0</v>
      </c>
      <c r="BG100" s="340">
        <v>0</v>
      </c>
      <c r="BH100" s="340">
        <v>0</v>
      </c>
      <c r="BI100" s="340">
        <v>0</v>
      </c>
      <c r="BJ100" s="340">
        <v>0</v>
      </c>
      <c r="BK100" s="340">
        <v>0</v>
      </c>
      <c r="BL100" s="340">
        <v>3.1548945826700599E-2</v>
      </c>
      <c r="BM100" s="340">
        <v>0.62904863745872519</v>
      </c>
      <c r="BN100" s="340">
        <v>1.3749472573468076</v>
      </c>
      <c r="BO100" s="340">
        <v>3.2419958257487775</v>
      </c>
      <c r="BP100" s="340">
        <v>12.581521145358817</v>
      </c>
      <c r="BQ100" s="340">
        <v>25.995090425606858</v>
      </c>
      <c r="BR100" s="340">
        <v>28.234789620399017</v>
      </c>
      <c r="BS100" s="340">
        <v>30.607009439578199</v>
      </c>
      <c r="BT100" s="340">
        <v>31.037492200224989</v>
      </c>
      <c r="BU100" s="340">
        <v>31.574917322491377</v>
      </c>
      <c r="BV100" s="340">
        <v>30.350065340014904</v>
      </c>
      <c r="BW100" s="340">
        <v>27.179529875165422</v>
      </c>
      <c r="BX100" s="340">
        <v>24.685046078246593</v>
      </c>
      <c r="BY100" s="340">
        <v>24.740685690783579</v>
      </c>
      <c r="BZ100" s="340">
        <v>23.575316966190865</v>
      </c>
      <c r="CA100" s="340">
        <v>21.203041843737701</v>
      </c>
      <c r="CB100" s="340">
        <v>17.404743651162693</v>
      </c>
      <c r="CC100" s="341">
        <v>12.885338971360808</v>
      </c>
    </row>
    <row r="101" spans="1:81" s="269" customFormat="1" ht="27" customHeight="1" thickBot="1" x14ac:dyDescent="0.4">
      <c r="B101" s="64" t="s">
        <v>635</v>
      </c>
      <c r="C101" s="376"/>
      <c r="D101" s="345">
        <v>0</v>
      </c>
      <c r="E101" s="345">
        <v>0</v>
      </c>
      <c r="F101" s="345">
        <v>0</v>
      </c>
      <c r="G101" s="345">
        <v>0</v>
      </c>
      <c r="H101" s="345">
        <v>0</v>
      </c>
      <c r="I101" s="345">
        <v>0</v>
      </c>
      <c r="J101" s="345">
        <v>0</v>
      </c>
      <c r="K101" s="345">
        <v>0</v>
      </c>
      <c r="L101" s="345">
        <v>0</v>
      </c>
      <c r="M101" s="345">
        <v>0</v>
      </c>
      <c r="N101" s="345">
        <v>0</v>
      </c>
      <c r="O101" s="345">
        <v>0</v>
      </c>
      <c r="P101" s="345">
        <v>0</v>
      </c>
      <c r="Q101" s="345">
        <v>0</v>
      </c>
      <c r="R101" s="345">
        <v>0</v>
      </c>
      <c r="S101" s="345">
        <v>0</v>
      </c>
      <c r="T101" s="345">
        <v>0</v>
      </c>
      <c r="U101" s="345">
        <v>0</v>
      </c>
      <c r="V101" s="345">
        <v>0</v>
      </c>
      <c r="W101" s="345">
        <v>0</v>
      </c>
      <c r="X101" s="345">
        <v>0</v>
      </c>
      <c r="Y101" s="345">
        <v>0</v>
      </c>
      <c r="Z101" s="345">
        <v>0</v>
      </c>
      <c r="AA101" s="345">
        <v>0</v>
      </c>
      <c r="AB101" s="345">
        <v>0</v>
      </c>
      <c r="AC101" s="345">
        <v>0</v>
      </c>
      <c r="AD101" s="345">
        <v>0</v>
      </c>
      <c r="AE101" s="345">
        <v>0</v>
      </c>
      <c r="AF101" s="345">
        <v>0</v>
      </c>
      <c r="AG101" s="345">
        <v>0</v>
      </c>
      <c r="AH101" s="345">
        <v>0</v>
      </c>
      <c r="AI101" s="345">
        <v>0</v>
      </c>
      <c r="AJ101" s="345">
        <v>0</v>
      </c>
      <c r="AK101" s="345">
        <v>0</v>
      </c>
      <c r="AL101" s="345">
        <v>0</v>
      </c>
      <c r="AM101" s="345">
        <v>0</v>
      </c>
      <c r="AN101" s="345">
        <v>0</v>
      </c>
      <c r="AO101" s="345">
        <v>0</v>
      </c>
      <c r="AP101" s="345">
        <v>0</v>
      </c>
      <c r="AQ101" s="345">
        <v>0</v>
      </c>
      <c r="AR101" s="345">
        <v>0</v>
      </c>
      <c r="AS101" s="345">
        <v>0</v>
      </c>
      <c r="AT101" s="345">
        <v>0</v>
      </c>
      <c r="AU101" s="345">
        <v>0</v>
      </c>
      <c r="AV101" s="345">
        <v>0</v>
      </c>
      <c r="AW101" s="345">
        <v>0</v>
      </c>
      <c r="AX101" s="345">
        <v>0</v>
      </c>
      <c r="AY101" s="345">
        <v>0</v>
      </c>
      <c r="AZ101" s="345">
        <v>1.1052757322149496</v>
      </c>
      <c r="BA101" s="345">
        <v>0.98427599310869829</v>
      </c>
      <c r="BB101" s="345">
        <v>1.281699535562931</v>
      </c>
      <c r="BC101" s="345">
        <v>1.3381915361967984</v>
      </c>
      <c r="BD101" s="345">
        <v>3.7250991859358846</v>
      </c>
      <c r="BE101" s="345">
        <v>3.3410916333279204</v>
      </c>
      <c r="BF101" s="345">
        <v>2.5549589717977255</v>
      </c>
      <c r="BG101" s="345">
        <v>2.3650142485692673</v>
      </c>
      <c r="BH101" s="345">
        <v>2.3964420652647789</v>
      </c>
      <c r="BI101" s="345">
        <v>2.4015269593910173</v>
      </c>
      <c r="BJ101" s="345">
        <v>2.5748616952599126</v>
      </c>
      <c r="BK101" s="345">
        <v>2.5389318105055536</v>
      </c>
      <c r="BL101" s="345">
        <v>2.539049599451733</v>
      </c>
      <c r="BM101" s="345">
        <v>2.492069378780954</v>
      </c>
      <c r="BN101" s="345">
        <v>2.3046598907242344</v>
      </c>
      <c r="BO101" s="345">
        <v>2.3157483109019257</v>
      </c>
      <c r="BP101" s="345">
        <v>2.2970905528299226</v>
      </c>
      <c r="BQ101" s="345">
        <v>1.6639471091184348</v>
      </c>
      <c r="BR101" s="345">
        <v>0.57979087464347667</v>
      </c>
      <c r="BS101" s="345">
        <v>0.3955463347326133</v>
      </c>
      <c r="BT101" s="345">
        <v>0.358395650479022</v>
      </c>
      <c r="BU101" s="345">
        <v>0.17976699404609375</v>
      </c>
      <c r="BV101" s="345">
        <v>0.1427597125682325</v>
      </c>
      <c r="BW101" s="345">
        <v>0.12766980364926017</v>
      </c>
      <c r="BX101" s="345">
        <v>9.8261037522435243E-2</v>
      </c>
      <c r="BY101" s="345">
        <v>9.4837897875016564E-2</v>
      </c>
      <c r="BZ101" s="345">
        <v>8.9900492571356641E-2</v>
      </c>
      <c r="CA101" s="345">
        <v>8.4408287781302174E-2</v>
      </c>
      <c r="CB101" s="345">
        <v>7.8394716528647324E-2</v>
      </c>
      <c r="CC101" s="346">
        <v>7.265355412048391E-2</v>
      </c>
    </row>
    <row r="102" spans="1:81" ht="39.75" customHeight="1" x14ac:dyDescent="0.4">
      <c r="A102" s="302"/>
      <c r="B102" s="303" t="s">
        <v>637</v>
      </c>
      <c r="C102" s="304"/>
      <c r="D102" s="305" t="s">
        <v>474</v>
      </c>
      <c r="E102" s="305" t="s">
        <v>475</v>
      </c>
      <c r="F102" s="305" t="s">
        <v>476</v>
      </c>
      <c r="G102" s="305" t="s">
        <v>477</v>
      </c>
      <c r="H102" s="305" t="s">
        <v>478</v>
      </c>
      <c r="I102" s="305" t="s">
        <v>479</v>
      </c>
      <c r="J102" s="305" t="s">
        <v>480</v>
      </c>
      <c r="K102" s="305" t="s">
        <v>481</v>
      </c>
      <c r="L102" s="305" t="s">
        <v>482</v>
      </c>
      <c r="M102" s="305" t="s">
        <v>483</v>
      </c>
      <c r="N102" s="305" t="s">
        <v>484</v>
      </c>
      <c r="O102" s="305" t="s">
        <v>485</v>
      </c>
      <c r="P102" s="305" t="s">
        <v>486</v>
      </c>
      <c r="Q102" s="305" t="s">
        <v>487</v>
      </c>
      <c r="R102" s="305" t="s">
        <v>488</v>
      </c>
      <c r="S102" s="305" t="s">
        <v>489</v>
      </c>
      <c r="T102" s="305" t="s">
        <v>490</v>
      </c>
      <c r="U102" s="305" t="s">
        <v>491</v>
      </c>
      <c r="V102" s="305" t="s">
        <v>492</v>
      </c>
      <c r="W102" s="305" t="s">
        <v>493</v>
      </c>
      <c r="X102" s="305" t="s">
        <v>494</v>
      </c>
      <c r="Y102" s="305" t="s">
        <v>495</v>
      </c>
      <c r="Z102" s="305" t="s">
        <v>496</v>
      </c>
      <c r="AA102" s="305" t="s">
        <v>497</v>
      </c>
      <c r="AB102" s="305" t="s">
        <v>498</v>
      </c>
      <c r="AC102" s="305" t="s">
        <v>499</v>
      </c>
      <c r="AD102" s="305" t="s">
        <v>500</v>
      </c>
      <c r="AE102" s="305" t="s">
        <v>501</v>
      </c>
      <c r="AF102" s="305" t="s">
        <v>502</v>
      </c>
      <c r="AG102" s="305" t="s">
        <v>503</v>
      </c>
      <c r="AH102" s="305" t="s">
        <v>504</v>
      </c>
      <c r="AI102" s="305" t="s">
        <v>505</v>
      </c>
      <c r="AJ102" s="305" t="s">
        <v>506</v>
      </c>
      <c r="AK102" s="305" t="s">
        <v>507</v>
      </c>
      <c r="AL102" s="305" t="s">
        <v>508</v>
      </c>
      <c r="AM102" s="305" t="s">
        <v>509</v>
      </c>
      <c r="AN102" s="305" t="s">
        <v>510</v>
      </c>
      <c r="AO102" s="305" t="s">
        <v>511</v>
      </c>
      <c r="AP102" s="305" t="s">
        <v>512</v>
      </c>
      <c r="AQ102" s="305" t="s">
        <v>513</v>
      </c>
      <c r="AR102" s="305" t="s">
        <v>514</v>
      </c>
      <c r="AS102" s="305" t="s">
        <v>515</v>
      </c>
      <c r="AT102" s="305" t="s">
        <v>516</v>
      </c>
      <c r="AU102" s="305" t="s">
        <v>517</v>
      </c>
      <c r="AV102" s="305" t="s">
        <v>518</v>
      </c>
      <c r="AW102" s="305" t="s">
        <v>519</v>
      </c>
      <c r="AX102" s="305" t="s">
        <v>520</v>
      </c>
      <c r="AY102" s="305" t="s">
        <v>521</v>
      </c>
      <c r="AZ102" s="305" t="s">
        <v>522</v>
      </c>
      <c r="BA102" s="305" t="s">
        <v>523</v>
      </c>
      <c r="BB102" s="305" t="s">
        <v>524</v>
      </c>
      <c r="BC102" s="305" t="s">
        <v>525</v>
      </c>
      <c r="BD102" s="305" t="s">
        <v>526</v>
      </c>
      <c r="BE102" s="305" t="s">
        <v>527</v>
      </c>
      <c r="BF102" s="305" t="s">
        <v>528</v>
      </c>
      <c r="BG102" s="305" t="s">
        <v>529</v>
      </c>
      <c r="BH102" s="305" t="s">
        <v>530</v>
      </c>
      <c r="BI102" s="305" t="s">
        <v>531</v>
      </c>
      <c r="BJ102" s="305" t="s">
        <v>532</v>
      </c>
      <c r="BK102" s="305" t="s">
        <v>533</v>
      </c>
      <c r="BL102" s="305" t="s">
        <v>534</v>
      </c>
      <c r="BM102" s="305" t="s">
        <v>535</v>
      </c>
      <c r="BN102" s="305" t="s">
        <v>536</v>
      </c>
      <c r="BO102" s="305" t="s">
        <v>537</v>
      </c>
      <c r="BP102" s="305" t="s">
        <v>538</v>
      </c>
      <c r="BQ102" s="305" t="s">
        <v>539</v>
      </c>
      <c r="BR102" s="305" t="s">
        <v>540</v>
      </c>
      <c r="BS102" s="305" t="s">
        <v>541</v>
      </c>
      <c r="BT102" s="305" t="s">
        <v>542</v>
      </c>
      <c r="BU102" s="305" t="s">
        <v>543</v>
      </c>
      <c r="BV102" s="305" t="s">
        <v>544</v>
      </c>
      <c r="BW102" s="305" t="s">
        <v>545</v>
      </c>
      <c r="BX102" s="305" t="s">
        <v>546</v>
      </c>
      <c r="BY102" s="305" t="s">
        <v>547</v>
      </c>
      <c r="BZ102" s="305" t="s">
        <v>548</v>
      </c>
      <c r="CA102" s="305" t="s">
        <v>549</v>
      </c>
      <c r="CB102" s="305" t="s">
        <v>550</v>
      </c>
      <c r="CC102" s="306" t="s">
        <v>551</v>
      </c>
    </row>
    <row r="103" spans="1:81" s="196" customFormat="1" ht="30.75" customHeight="1" x14ac:dyDescent="0.4">
      <c r="A103" s="294"/>
      <c r="B103" s="84" t="s">
        <v>618</v>
      </c>
      <c r="C103" s="75"/>
      <c r="D103" s="337" t="s">
        <v>439</v>
      </c>
      <c r="E103" s="337" t="s">
        <v>439</v>
      </c>
      <c r="F103" s="337" t="s">
        <v>439</v>
      </c>
      <c r="G103" s="337" t="s">
        <v>439</v>
      </c>
      <c r="H103" s="337" t="s">
        <v>439</v>
      </c>
      <c r="I103" s="337" t="s">
        <v>439</v>
      </c>
      <c r="J103" s="337" t="s">
        <v>439</v>
      </c>
      <c r="K103" s="337" t="s">
        <v>439</v>
      </c>
      <c r="L103" s="337" t="s">
        <v>439</v>
      </c>
      <c r="M103" s="337" t="s">
        <v>439</v>
      </c>
      <c r="N103" s="337" t="s">
        <v>439</v>
      </c>
      <c r="O103" s="337" t="s">
        <v>439</v>
      </c>
      <c r="P103" s="337" t="s">
        <v>439</v>
      </c>
      <c r="Q103" s="337" t="s">
        <v>439</v>
      </c>
      <c r="R103" s="337" t="s">
        <v>439</v>
      </c>
      <c r="S103" s="337" t="s">
        <v>439</v>
      </c>
      <c r="T103" s="337" t="s">
        <v>439</v>
      </c>
      <c r="U103" s="337" t="s">
        <v>439</v>
      </c>
      <c r="V103" s="337" t="s">
        <v>439</v>
      </c>
      <c r="W103" s="337" t="s">
        <v>439</v>
      </c>
      <c r="X103" s="337" t="s">
        <v>439</v>
      </c>
      <c r="Y103" s="337" t="s">
        <v>439</v>
      </c>
      <c r="Z103" s="337" t="s">
        <v>439</v>
      </c>
      <c r="AA103" s="337" t="s">
        <v>439</v>
      </c>
      <c r="AB103" s="337" t="s">
        <v>439</v>
      </c>
      <c r="AC103" s="337" t="s">
        <v>439</v>
      </c>
      <c r="AD103" s="337" t="s">
        <v>439</v>
      </c>
      <c r="AE103" s="337" t="s">
        <v>439</v>
      </c>
      <c r="AF103" s="337" t="s">
        <v>439</v>
      </c>
      <c r="AG103" s="337" t="s">
        <v>439</v>
      </c>
      <c r="AH103" s="337">
        <v>1253</v>
      </c>
      <c r="AI103" s="337">
        <v>1271</v>
      </c>
      <c r="AJ103" s="337">
        <v>1270</v>
      </c>
      <c r="AK103" s="337">
        <v>1340</v>
      </c>
      <c r="AL103" s="337">
        <v>1386</v>
      </c>
      <c r="AM103" s="337">
        <v>1331</v>
      </c>
      <c r="AN103" s="337">
        <v>1338</v>
      </c>
      <c r="AO103" s="337">
        <v>1408</v>
      </c>
      <c r="AP103" s="337">
        <v>1446</v>
      </c>
      <c r="AQ103" s="337">
        <v>1531</v>
      </c>
      <c r="AR103" s="337">
        <v>1661</v>
      </c>
      <c r="AS103" s="337">
        <v>1798</v>
      </c>
      <c r="AT103" s="337">
        <v>1959</v>
      </c>
      <c r="AU103" s="337">
        <v>2172</v>
      </c>
      <c r="AV103" s="337">
        <v>2409</v>
      </c>
      <c r="AW103" s="337">
        <v>2594</v>
      </c>
      <c r="AX103" s="337">
        <v>2766</v>
      </c>
      <c r="AY103" s="337">
        <v>2847</v>
      </c>
      <c r="AZ103" s="337">
        <v>2819</v>
      </c>
      <c r="BA103" s="337">
        <v>2813</v>
      </c>
      <c r="BB103" s="337">
        <v>2749</v>
      </c>
      <c r="BC103" s="369">
        <v>2731</v>
      </c>
      <c r="BD103" s="369">
        <v>2767</v>
      </c>
      <c r="BE103" s="337">
        <v>2796</v>
      </c>
      <c r="BF103" s="337">
        <v>2814</v>
      </c>
      <c r="BG103" s="369">
        <v>2819</v>
      </c>
      <c r="BH103" s="369">
        <v>2812</v>
      </c>
      <c r="BI103" s="337">
        <v>2763</v>
      </c>
      <c r="BJ103" s="337">
        <v>2719</v>
      </c>
      <c r="BK103" s="337">
        <v>2678</v>
      </c>
      <c r="BL103" s="337">
        <v>2719</v>
      </c>
      <c r="BM103" s="337">
        <v>2662</v>
      </c>
      <c r="BN103" s="337">
        <v>2636</v>
      </c>
      <c r="BO103" s="337">
        <v>2609</v>
      </c>
      <c r="BP103" s="337">
        <v>2540</v>
      </c>
      <c r="BQ103" s="337">
        <v>2476</v>
      </c>
      <c r="BR103" s="337">
        <v>2531</v>
      </c>
      <c r="BS103" s="337">
        <v>2543</v>
      </c>
      <c r="BT103" s="337">
        <v>2491</v>
      </c>
      <c r="BU103" s="337">
        <v>2399</v>
      </c>
      <c r="BV103" s="337">
        <v>2225</v>
      </c>
      <c r="BW103" s="337">
        <v>2009</v>
      </c>
      <c r="BX103" s="337">
        <v>1919</v>
      </c>
      <c r="BY103" s="337">
        <v>1844</v>
      </c>
      <c r="BZ103" s="337">
        <v>1774</v>
      </c>
      <c r="CA103" s="337">
        <v>1636</v>
      </c>
      <c r="CB103" s="337">
        <v>1416</v>
      </c>
      <c r="CC103" s="338">
        <v>1150</v>
      </c>
    </row>
    <row r="104" spans="1:81" x14ac:dyDescent="0.4">
      <c r="A104" s="308"/>
      <c r="B104" s="339" t="s">
        <v>404</v>
      </c>
      <c r="D104" s="340" t="s">
        <v>439</v>
      </c>
      <c r="E104" s="340" t="s">
        <v>439</v>
      </c>
      <c r="F104" s="340" t="s">
        <v>439</v>
      </c>
      <c r="G104" s="340" t="s">
        <v>439</v>
      </c>
      <c r="H104" s="340" t="s">
        <v>439</v>
      </c>
      <c r="I104" s="340" t="s">
        <v>439</v>
      </c>
      <c r="J104" s="340" t="s">
        <v>439</v>
      </c>
      <c r="K104" s="340" t="s">
        <v>439</v>
      </c>
      <c r="L104" s="340" t="s">
        <v>439</v>
      </c>
      <c r="M104" s="340" t="s">
        <v>439</v>
      </c>
      <c r="N104" s="340" t="s">
        <v>439</v>
      </c>
      <c r="O104" s="340" t="s">
        <v>439</v>
      </c>
      <c r="P104" s="340" t="s">
        <v>439</v>
      </c>
      <c r="Q104" s="340" t="s">
        <v>439</v>
      </c>
      <c r="R104" s="340" t="s">
        <v>439</v>
      </c>
      <c r="S104" s="340" t="s">
        <v>439</v>
      </c>
      <c r="T104" s="340" t="s">
        <v>439</v>
      </c>
      <c r="U104" s="340" t="s">
        <v>439</v>
      </c>
      <c r="V104" s="340" t="s">
        <v>439</v>
      </c>
      <c r="W104" s="340" t="s">
        <v>439</v>
      </c>
      <c r="X104" s="340" t="s">
        <v>439</v>
      </c>
      <c r="Y104" s="340" t="s">
        <v>439</v>
      </c>
      <c r="Z104" s="340" t="s">
        <v>439</v>
      </c>
      <c r="AA104" s="340" t="s">
        <v>439</v>
      </c>
      <c r="AB104" s="340" t="s">
        <v>439</v>
      </c>
      <c r="AC104" s="340" t="s">
        <v>439</v>
      </c>
      <c r="AD104" s="340" t="s">
        <v>439</v>
      </c>
      <c r="AE104" s="340" t="s">
        <v>439</v>
      </c>
      <c r="AF104" s="340" t="s">
        <v>439</v>
      </c>
      <c r="AG104" s="340" t="s">
        <v>439</v>
      </c>
      <c r="AH104" s="340">
        <v>1204</v>
      </c>
      <c r="AI104" s="340">
        <v>1210</v>
      </c>
      <c r="AJ104" s="340">
        <v>1201</v>
      </c>
      <c r="AK104" s="340">
        <v>1265</v>
      </c>
      <c r="AL104" s="340">
        <v>1306</v>
      </c>
      <c r="AM104" s="340">
        <v>1244</v>
      </c>
      <c r="AN104" s="340">
        <v>1234</v>
      </c>
      <c r="AO104" s="340">
        <v>1285</v>
      </c>
      <c r="AP104" s="340">
        <v>1300</v>
      </c>
      <c r="AQ104" s="340">
        <v>1358</v>
      </c>
      <c r="AR104" s="340">
        <v>1460</v>
      </c>
      <c r="AS104" s="340">
        <v>1564</v>
      </c>
      <c r="AT104" s="340">
        <v>1691</v>
      </c>
      <c r="AU104" s="340">
        <v>1874</v>
      </c>
      <c r="AV104" s="340">
        <v>2085</v>
      </c>
      <c r="AW104" s="340">
        <v>2248</v>
      </c>
      <c r="AX104" s="340">
        <v>2411</v>
      </c>
      <c r="AY104" s="340">
        <v>2526</v>
      </c>
      <c r="AZ104" s="340">
        <v>2568</v>
      </c>
      <c r="BA104" s="340">
        <v>2624</v>
      </c>
      <c r="BB104" s="340">
        <v>2626</v>
      </c>
      <c r="BC104" s="340">
        <v>2664</v>
      </c>
      <c r="BD104" s="340">
        <v>2720</v>
      </c>
      <c r="BE104" s="340">
        <v>2753</v>
      </c>
      <c r="BF104" s="340">
        <v>2773</v>
      </c>
      <c r="BG104" s="340">
        <v>2778</v>
      </c>
      <c r="BH104" s="340">
        <v>2770</v>
      </c>
      <c r="BI104" s="340">
        <v>2721</v>
      </c>
      <c r="BJ104" s="340">
        <v>2677</v>
      </c>
      <c r="BK104" s="340">
        <v>2636</v>
      </c>
      <c r="BL104" s="340">
        <v>2678</v>
      </c>
      <c r="BM104" s="340">
        <v>2621</v>
      </c>
      <c r="BN104" s="340">
        <v>2597</v>
      </c>
      <c r="BO104" s="340">
        <v>2572</v>
      </c>
      <c r="BP104" s="340">
        <v>2506</v>
      </c>
      <c r="BQ104" s="340">
        <v>2445</v>
      </c>
      <c r="BR104" s="340">
        <v>2502</v>
      </c>
      <c r="BS104" s="340">
        <v>2505</v>
      </c>
      <c r="BT104" s="340">
        <v>2457</v>
      </c>
      <c r="BU104" s="340">
        <v>2369</v>
      </c>
      <c r="BV104" s="340">
        <v>2198</v>
      </c>
      <c r="BW104" s="340">
        <v>1984</v>
      </c>
      <c r="BX104" s="340">
        <v>1899</v>
      </c>
      <c r="BY104" s="340">
        <v>1825</v>
      </c>
      <c r="BZ104" s="340">
        <v>1756</v>
      </c>
      <c r="CA104" s="340">
        <v>1619</v>
      </c>
      <c r="CB104" s="340">
        <v>1401</v>
      </c>
      <c r="CC104" s="341">
        <v>1137</v>
      </c>
    </row>
    <row r="105" spans="1:81" x14ac:dyDescent="0.4">
      <c r="A105" s="308"/>
      <c r="B105" s="339" t="s">
        <v>403</v>
      </c>
      <c r="D105" s="340" t="s">
        <v>439</v>
      </c>
      <c r="E105" s="340" t="s">
        <v>439</v>
      </c>
      <c r="F105" s="340" t="s">
        <v>439</v>
      </c>
      <c r="G105" s="340" t="s">
        <v>439</v>
      </c>
      <c r="H105" s="340" t="s">
        <v>439</v>
      </c>
      <c r="I105" s="340" t="s">
        <v>439</v>
      </c>
      <c r="J105" s="340" t="s">
        <v>439</v>
      </c>
      <c r="K105" s="340" t="s">
        <v>439</v>
      </c>
      <c r="L105" s="340" t="s">
        <v>439</v>
      </c>
      <c r="M105" s="340" t="s">
        <v>439</v>
      </c>
      <c r="N105" s="340" t="s">
        <v>439</v>
      </c>
      <c r="O105" s="340" t="s">
        <v>439</v>
      </c>
      <c r="P105" s="340" t="s">
        <v>439</v>
      </c>
      <c r="Q105" s="340" t="s">
        <v>439</v>
      </c>
      <c r="R105" s="340" t="s">
        <v>439</v>
      </c>
      <c r="S105" s="340" t="s">
        <v>439</v>
      </c>
      <c r="T105" s="340" t="s">
        <v>439</v>
      </c>
      <c r="U105" s="340" t="s">
        <v>439</v>
      </c>
      <c r="V105" s="340" t="s">
        <v>439</v>
      </c>
      <c r="W105" s="340" t="s">
        <v>439</v>
      </c>
      <c r="X105" s="340" t="s">
        <v>439</v>
      </c>
      <c r="Y105" s="340" t="s">
        <v>439</v>
      </c>
      <c r="Z105" s="340" t="s">
        <v>439</v>
      </c>
      <c r="AA105" s="340" t="s">
        <v>439</v>
      </c>
      <c r="AB105" s="340" t="s">
        <v>439</v>
      </c>
      <c r="AC105" s="340" t="s">
        <v>439</v>
      </c>
      <c r="AD105" s="340" t="s">
        <v>439</v>
      </c>
      <c r="AE105" s="340" t="s">
        <v>439</v>
      </c>
      <c r="AF105" s="340" t="s">
        <v>439</v>
      </c>
      <c r="AG105" s="340" t="s">
        <v>439</v>
      </c>
      <c r="AH105" s="340">
        <v>49</v>
      </c>
      <c r="AI105" s="340">
        <v>61</v>
      </c>
      <c r="AJ105" s="340">
        <v>68</v>
      </c>
      <c r="AK105" s="340">
        <v>75</v>
      </c>
      <c r="AL105" s="340">
        <v>80</v>
      </c>
      <c r="AM105" s="340">
        <v>88</v>
      </c>
      <c r="AN105" s="340">
        <v>104</v>
      </c>
      <c r="AO105" s="340">
        <v>123</v>
      </c>
      <c r="AP105" s="340">
        <v>146</v>
      </c>
      <c r="AQ105" s="340">
        <v>173</v>
      </c>
      <c r="AR105" s="340">
        <v>201</v>
      </c>
      <c r="AS105" s="340">
        <v>234</v>
      </c>
      <c r="AT105" s="340">
        <v>269</v>
      </c>
      <c r="AU105" s="340">
        <v>298</v>
      </c>
      <c r="AV105" s="340">
        <v>323</v>
      </c>
      <c r="AW105" s="340">
        <v>346</v>
      </c>
      <c r="AX105" s="340">
        <v>354</v>
      </c>
      <c r="AY105" s="340">
        <v>322</v>
      </c>
      <c r="AZ105" s="340">
        <v>250</v>
      </c>
      <c r="BA105" s="340">
        <v>189</v>
      </c>
      <c r="BB105" s="340">
        <v>123</v>
      </c>
      <c r="BC105" s="340">
        <v>67</v>
      </c>
      <c r="BD105" s="340">
        <v>47</v>
      </c>
      <c r="BE105" s="340">
        <v>43</v>
      </c>
      <c r="BF105" s="340">
        <v>41</v>
      </c>
      <c r="BG105" s="340">
        <v>41</v>
      </c>
      <c r="BH105" s="340">
        <v>42</v>
      </c>
      <c r="BI105" s="340">
        <v>42</v>
      </c>
      <c r="BJ105" s="340">
        <v>42</v>
      </c>
      <c r="BK105" s="340">
        <v>42</v>
      </c>
      <c r="BL105" s="340">
        <v>41</v>
      </c>
      <c r="BM105" s="340">
        <v>40</v>
      </c>
      <c r="BN105" s="340">
        <v>39</v>
      </c>
      <c r="BO105" s="340">
        <v>36</v>
      </c>
      <c r="BP105" s="340">
        <v>34</v>
      </c>
      <c r="BQ105" s="340">
        <v>31</v>
      </c>
      <c r="BR105" s="340">
        <v>29</v>
      </c>
      <c r="BS105" s="340">
        <v>38</v>
      </c>
      <c r="BT105" s="340">
        <v>34</v>
      </c>
      <c r="BU105" s="340">
        <v>30</v>
      </c>
      <c r="BV105" s="340">
        <v>27</v>
      </c>
      <c r="BW105" s="340">
        <v>24</v>
      </c>
      <c r="BX105" s="340">
        <v>20</v>
      </c>
      <c r="BY105" s="340">
        <v>19</v>
      </c>
      <c r="BZ105" s="340">
        <v>17</v>
      </c>
      <c r="CA105" s="340">
        <v>17</v>
      </c>
      <c r="CB105" s="340">
        <v>15</v>
      </c>
      <c r="CC105" s="341">
        <v>14</v>
      </c>
    </row>
    <row r="106" spans="1:81" s="196" customFormat="1" x14ac:dyDescent="0.4">
      <c r="A106" s="308"/>
      <c r="B106" s="373"/>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c r="AA106" s="337"/>
      <c r="AB106" s="337"/>
      <c r="AC106" s="337"/>
      <c r="AD106" s="337"/>
      <c r="AE106" s="337"/>
      <c r="AF106" s="337"/>
      <c r="AG106" s="337"/>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c r="BG106" s="340"/>
      <c r="BH106" s="340"/>
      <c r="BI106" s="340"/>
      <c r="BJ106" s="340"/>
      <c r="BK106" s="340"/>
      <c r="BL106" s="340"/>
      <c r="BM106" s="340"/>
      <c r="BN106" s="340"/>
      <c r="BO106" s="340"/>
      <c r="BP106" s="340"/>
      <c r="BQ106" s="340"/>
      <c r="BR106" s="340"/>
      <c r="BS106" s="340"/>
      <c r="BT106" s="340"/>
      <c r="BU106" s="340"/>
      <c r="BV106" s="340"/>
      <c r="BW106" s="340"/>
      <c r="BX106" s="340"/>
      <c r="BY106" s="340"/>
      <c r="BZ106" s="340"/>
      <c r="CA106" s="340"/>
      <c r="CB106" s="340"/>
      <c r="CC106" s="341"/>
    </row>
    <row r="107" spans="1:81" s="196" customFormat="1" x14ac:dyDescent="0.4">
      <c r="B107" s="75" t="s">
        <v>229</v>
      </c>
      <c r="D107" s="337">
        <v>0</v>
      </c>
      <c r="E107" s="337">
        <v>0</v>
      </c>
      <c r="F107" s="337">
        <v>0</v>
      </c>
      <c r="G107" s="337">
        <v>0</v>
      </c>
      <c r="H107" s="337">
        <v>0</v>
      </c>
      <c r="I107" s="337">
        <v>0</v>
      </c>
      <c r="J107" s="337">
        <v>0</v>
      </c>
      <c r="K107" s="337">
        <v>0</v>
      </c>
      <c r="L107" s="337">
        <v>0</v>
      </c>
      <c r="M107" s="337">
        <v>0</v>
      </c>
      <c r="N107" s="337">
        <v>0</v>
      </c>
      <c r="O107" s="337">
        <v>0</v>
      </c>
      <c r="P107" s="337">
        <v>0</v>
      </c>
      <c r="Q107" s="337">
        <v>0</v>
      </c>
      <c r="R107" s="337">
        <v>0</v>
      </c>
      <c r="S107" s="337">
        <v>0</v>
      </c>
      <c r="T107" s="337">
        <v>0</v>
      </c>
      <c r="U107" s="337">
        <v>0</v>
      </c>
      <c r="V107" s="337">
        <v>0</v>
      </c>
      <c r="W107" s="337">
        <v>0</v>
      </c>
      <c r="X107" s="337">
        <v>0</v>
      </c>
      <c r="Y107" s="337">
        <v>0</v>
      </c>
      <c r="Z107" s="337">
        <v>0</v>
      </c>
      <c r="AA107" s="337">
        <v>0</v>
      </c>
      <c r="AB107" s="337">
        <v>0</v>
      </c>
      <c r="AC107" s="337">
        <v>0</v>
      </c>
      <c r="AD107" s="337">
        <v>0</v>
      </c>
      <c r="AE107" s="337">
        <v>0</v>
      </c>
      <c r="AF107" s="337">
        <v>0</v>
      </c>
      <c r="AG107" s="337">
        <v>0</v>
      </c>
      <c r="AH107" s="337">
        <v>0</v>
      </c>
      <c r="AI107" s="337">
        <v>0</v>
      </c>
      <c r="AJ107" s="337">
        <v>0</v>
      </c>
      <c r="AK107" s="337">
        <v>0</v>
      </c>
      <c r="AL107" s="337">
        <v>0</v>
      </c>
      <c r="AM107" s="337">
        <v>0</v>
      </c>
      <c r="AN107" s="337">
        <v>0</v>
      </c>
      <c r="AO107" s="337">
        <v>0</v>
      </c>
      <c r="AP107" s="337">
        <v>0</v>
      </c>
      <c r="AQ107" s="337">
        <v>0</v>
      </c>
      <c r="AR107" s="337">
        <v>0</v>
      </c>
      <c r="AS107" s="337">
        <v>0</v>
      </c>
      <c r="AT107" s="337">
        <v>0</v>
      </c>
      <c r="AU107" s="337">
        <v>0</v>
      </c>
      <c r="AV107" s="337">
        <v>0</v>
      </c>
      <c r="AW107" s="337">
        <v>0</v>
      </c>
      <c r="AX107" s="337">
        <v>0</v>
      </c>
      <c r="AY107" s="337">
        <v>0</v>
      </c>
      <c r="AZ107" s="337">
        <v>0</v>
      </c>
      <c r="BA107" s="337">
        <v>0</v>
      </c>
      <c r="BB107" s="337">
        <v>0</v>
      </c>
      <c r="BC107" s="337">
        <v>0</v>
      </c>
      <c r="BD107" s="337">
        <v>0</v>
      </c>
      <c r="BE107" s="337">
        <v>0</v>
      </c>
      <c r="BF107" s="337">
        <v>0</v>
      </c>
      <c r="BG107" s="337">
        <v>0</v>
      </c>
      <c r="BH107" s="337">
        <v>0</v>
      </c>
      <c r="BI107" s="337">
        <v>0</v>
      </c>
      <c r="BJ107" s="337">
        <v>0</v>
      </c>
      <c r="BK107" s="337">
        <v>0</v>
      </c>
      <c r="BL107" s="337">
        <v>136</v>
      </c>
      <c r="BM107" s="337">
        <v>391</v>
      </c>
      <c r="BN107" s="337">
        <v>579</v>
      </c>
      <c r="BO107" s="337">
        <v>811</v>
      </c>
      <c r="BP107" s="337">
        <v>1365</v>
      </c>
      <c r="BQ107" s="337">
        <v>1912</v>
      </c>
      <c r="BR107" s="337">
        <v>2235</v>
      </c>
      <c r="BS107" s="337">
        <v>2356</v>
      </c>
      <c r="BT107" s="337">
        <v>2381</v>
      </c>
      <c r="BU107" s="337">
        <v>2326</v>
      </c>
      <c r="BV107" s="337">
        <v>2166</v>
      </c>
      <c r="BW107" s="337">
        <v>1959</v>
      </c>
      <c r="BX107" s="337">
        <v>1876</v>
      </c>
      <c r="BY107" s="337">
        <v>1805</v>
      </c>
      <c r="BZ107" s="337">
        <v>1737</v>
      </c>
      <c r="CA107" s="337">
        <v>1602</v>
      </c>
      <c r="CB107" s="337">
        <v>1386</v>
      </c>
      <c r="CC107" s="338">
        <v>1124</v>
      </c>
    </row>
    <row r="108" spans="1:81" x14ac:dyDescent="0.4">
      <c r="B108" s="59" t="s">
        <v>619</v>
      </c>
      <c r="D108" s="340">
        <v>0</v>
      </c>
      <c r="E108" s="340">
        <v>0</v>
      </c>
      <c r="F108" s="340">
        <v>0</v>
      </c>
      <c r="G108" s="340">
        <v>0</v>
      </c>
      <c r="H108" s="340">
        <v>0</v>
      </c>
      <c r="I108" s="340">
        <v>0</v>
      </c>
      <c r="J108" s="340">
        <v>0</v>
      </c>
      <c r="K108" s="340">
        <v>0</v>
      </c>
      <c r="L108" s="340">
        <v>0</v>
      </c>
      <c r="M108" s="340">
        <v>0</v>
      </c>
      <c r="N108" s="340">
        <v>0</v>
      </c>
      <c r="O108" s="340">
        <v>0</v>
      </c>
      <c r="P108" s="340">
        <v>0</v>
      </c>
      <c r="Q108" s="340">
        <v>0</v>
      </c>
      <c r="R108" s="340">
        <v>0</v>
      </c>
      <c r="S108" s="340">
        <v>0</v>
      </c>
      <c r="T108" s="340">
        <v>0</v>
      </c>
      <c r="U108" s="340">
        <v>0</v>
      </c>
      <c r="V108" s="340">
        <v>0</v>
      </c>
      <c r="W108" s="340">
        <v>0</v>
      </c>
      <c r="X108" s="340">
        <v>0</v>
      </c>
      <c r="Y108" s="340">
        <v>0</v>
      </c>
      <c r="Z108" s="340">
        <v>0</v>
      </c>
      <c r="AA108" s="340">
        <v>0</v>
      </c>
      <c r="AB108" s="340">
        <v>0</v>
      </c>
      <c r="AC108" s="340">
        <v>0</v>
      </c>
      <c r="AD108" s="340">
        <v>0</v>
      </c>
      <c r="AE108" s="340">
        <v>0</v>
      </c>
      <c r="AF108" s="340">
        <v>0</v>
      </c>
      <c r="AG108" s="340">
        <v>0</v>
      </c>
      <c r="AH108" s="340">
        <v>0</v>
      </c>
      <c r="AI108" s="340">
        <v>0</v>
      </c>
      <c r="AJ108" s="340">
        <v>0</v>
      </c>
      <c r="AK108" s="340">
        <v>0</v>
      </c>
      <c r="AL108" s="340">
        <v>0</v>
      </c>
      <c r="AM108" s="340">
        <v>0</v>
      </c>
      <c r="AN108" s="340">
        <v>0</v>
      </c>
      <c r="AO108" s="340">
        <v>0</v>
      </c>
      <c r="AP108" s="340">
        <v>0</v>
      </c>
      <c r="AQ108" s="340">
        <v>0</v>
      </c>
      <c r="AR108" s="340">
        <v>0</v>
      </c>
      <c r="AS108" s="340">
        <v>0</v>
      </c>
      <c r="AT108" s="340">
        <v>0</v>
      </c>
      <c r="AU108" s="340">
        <v>0</v>
      </c>
      <c r="AV108" s="340">
        <v>0</v>
      </c>
      <c r="AW108" s="340">
        <v>0</v>
      </c>
      <c r="AX108" s="340">
        <v>0</v>
      </c>
      <c r="AY108" s="340">
        <v>0</v>
      </c>
      <c r="AZ108" s="340">
        <v>0</v>
      </c>
      <c r="BA108" s="340">
        <v>0</v>
      </c>
      <c r="BB108" s="340">
        <v>0</v>
      </c>
      <c r="BC108" s="340">
        <v>0</v>
      </c>
      <c r="BD108" s="340">
        <v>0</v>
      </c>
      <c r="BE108" s="340">
        <v>0</v>
      </c>
      <c r="BF108" s="340">
        <v>0</v>
      </c>
      <c r="BG108" s="340">
        <v>0</v>
      </c>
      <c r="BH108" s="340">
        <v>0</v>
      </c>
      <c r="BI108" s="340">
        <v>0</v>
      </c>
      <c r="BJ108" s="340">
        <v>0</v>
      </c>
      <c r="BK108" s="340">
        <v>0</v>
      </c>
      <c r="BL108" s="340">
        <v>65</v>
      </c>
      <c r="BM108" s="340">
        <v>167</v>
      </c>
      <c r="BN108" s="340">
        <v>237</v>
      </c>
      <c r="BO108" s="340">
        <v>321</v>
      </c>
      <c r="BP108" s="340">
        <v>467</v>
      </c>
      <c r="BQ108" s="340">
        <v>672</v>
      </c>
      <c r="BR108" s="340">
        <v>755</v>
      </c>
      <c r="BS108" s="340">
        <v>814</v>
      </c>
      <c r="BT108" s="340">
        <v>862</v>
      </c>
      <c r="BU108" s="340">
        <v>858</v>
      </c>
      <c r="BV108" s="340">
        <v>817</v>
      </c>
      <c r="BW108" s="340">
        <v>796</v>
      </c>
      <c r="BX108" s="340">
        <v>809</v>
      </c>
      <c r="BY108" s="340">
        <v>811</v>
      </c>
      <c r="BZ108" s="340">
        <v>842</v>
      </c>
      <c r="CA108" s="340">
        <v>853</v>
      </c>
      <c r="CB108" s="340">
        <v>839</v>
      </c>
      <c r="CC108" s="341">
        <v>816</v>
      </c>
    </row>
    <row r="109" spans="1:81" x14ac:dyDescent="0.4">
      <c r="B109" s="231" t="s">
        <v>382</v>
      </c>
      <c r="D109" s="340">
        <v>0</v>
      </c>
      <c r="E109" s="340">
        <v>0</v>
      </c>
      <c r="F109" s="340">
        <v>0</v>
      </c>
      <c r="G109" s="340">
        <v>0</v>
      </c>
      <c r="H109" s="340">
        <v>0</v>
      </c>
      <c r="I109" s="340">
        <v>0</v>
      </c>
      <c r="J109" s="340">
        <v>0</v>
      </c>
      <c r="K109" s="340">
        <v>0</v>
      </c>
      <c r="L109" s="340">
        <v>0</v>
      </c>
      <c r="M109" s="340">
        <v>0</v>
      </c>
      <c r="N109" s="340">
        <v>0</v>
      </c>
      <c r="O109" s="340">
        <v>0</v>
      </c>
      <c r="P109" s="340">
        <v>0</v>
      </c>
      <c r="Q109" s="340">
        <v>0</v>
      </c>
      <c r="R109" s="340">
        <v>0</v>
      </c>
      <c r="S109" s="340">
        <v>0</v>
      </c>
      <c r="T109" s="340">
        <v>0</v>
      </c>
      <c r="U109" s="340">
        <v>0</v>
      </c>
      <c r="V109" s="340">
        <v>0</v>
      </c>
      <c r="W109" s="340">
        <v>0</v>
      </c>
      <c r="X109" s="340">
        <v>0</v>
      </c>
      <c r="Y109" s="340">
        <v>0</v>
      </c>
      <c r="Z109" s="340">
        <v>0</v>
      </c>
      <c r="AA109" s="340">
        <v>0</v>
      </c>
      <c r="AB109" s="340">
        <v>0</v>
      </c>
      <c r="AC109" s="340">
        <v>0</v>
      </c>
      <c r="AD109" s="340">
        <v>0</v>
      </c>
      <c r="AE109" s="340">
        <v>0</v>
      </c>
      <c r="AF109" s="340">
        <v>0</v>
      </c>
      <c r="AG109" s="340">
        <v>0</v>
      </c>
      <c r="AH109" s="340">
        <v>0</v>
      </c>
      <c r="AI109" s="340">
        <v>0</v>
      </c>
      <c r="AJ109" s="340">
        <v>0</v>
      </c>
      <c r="AK109" s="340">
        <v>0</v>
      </c>
      <c r="AL109" s="340">
        <v>0</v>
      </c>
      <c r="AM109" s="340">
        <v>0</v>
      </c>
      <c r="AN109" s="340">
        <v>0</v>
      </c>
      <c r="AO109" s="340">
        <v>0</v>
      </c>
      <c r="AP109" s="340">
        <v>0</v>
      </c>
      <c r="AQ109" s="340">
        <v>0</v>
      </c>
      <c r="AR109" s="340">
        <v>0</v>
      </c>
      <c r="AS109" s="340">
        <v>0</v>
      </c>
      <c r="AT109" s="340">
        <v>0</v>
      </c>
      <c r="AU109" s="340">
        <v>0</v>
      </c>
      <c r="AV109" s="340">
        <v>0</v>
      </c>
      <c r="AW109" s="340">
        <v>0</v>
      </c>
      <c r="AX109" s="340">
        <v>0</v>
      </c>
      <c r="AY109" s="340">
        <v>0</v>
      </c>
      <c r="AZ109" s="340">
        <v>0</v>
      </c>
      <c r="BA109" s="340">
        <v>0</v>
      </c>
      <c r="BB109" s="340">
        <v>0</v>
      </c>
      <c r="BC109" s="340">
        <v>0</v>
      </c>
      <c r="BD109" s="340">
        <v>0</v>
      </c>
      <c r="BE109" s="340">
        <v>0</v>
      </c>
      <c r="BF109" s="340">
        <v>0</v>
      </c>
      <c r="BG109" s="340">
        <v>0</v>
      </c>
      <c r="BH109" s="340">
        <v>0</v>
      </c>
      <c r="BI109" s="340">
        <v>0</v>
      </c>
      <c r="BJ109" s="340">
        <v>0</v>
      </c>
      <c r="BK109" s="340">
        <v>0</v>
      </c>
      <c r="BL109" s="340">
        <v>62</v>
      </c>
      <c r="BM109" s="340">
        <v>124</v>
      </c>
      <c r="BN109" s="340">
        <v>135</v>
      </c>
      <c r="BO109" s="340">
        <v>138</v>
      </c>
      <c r="BP109" s="340">
        <v>156</v>
      </c>
      <c r="BQ109" s="340">
        <v>133</v>
      </c>
      <c r="BR109" s="340">
        <v>118</v>
      </c>
      <c r="BS109" s="340">
        <v>91</v>
      </c>
      <c r="BT109" s="340">
        <v>88</v>
      </c>
      <c r="BU109" s="340">
        <v>76</v>
      </c>
      <c r="BV109" s="340">
        <v>42</v>
      </c>
      <c r="BW109" s="340">
        <v>31</v>
      </c>
      <c r="BX109" s="340">
        <v>54</v>
      </c>
      <c r="BY109" s="340">
        <v>48</v>
      </c>
      <c r="BZ109" s="340">
        <v>50</v>
      </c>
      <c r="CA109" s="340">
        <v>51</v>
      </c>
      <c r="CB109" s="340">
        <v>53</v>
      </c>
      <c r="CC109" s="341">
        <v>55</v>
      </c>
    </row>
    <row r="110" spans="1:81" x14ac:dyDescent="0.4">
      <c r="B110" s="231" t="s">
        <v>620</v>
      </c>
      <c r="D110" s="340">
        <v>0</v>
      </c>
      <c r="E110" s="340">
        <v>0</v>
      </c>
      <c r="F110" s="340">
        <v>0</v>
      </c>
      <c r="G110" s="340">
        <v>0</v>
      </c>
      <c r="H110" s="340">
        <v>0</v>
      </c>
      <c r="I110" s="340">
        <v>0</v>
      </c>
      <c r="J110" s="340">
        <v>0</v>
      </c>
      <c r="K110" s="340">
        <v>0</v>
      </c>
      <c r="L110" s="340">
        <v>0</v>
      </c>
      <c r="M110" s="340">
        <v>0</v>
      </c>
      <c r="N110" s="340">
        <v>0</v>
      </c>
      <c r="O110" s="340">
        <v>0</v>
      </c>
      <c r="P110" s="340">
        <v>0</v>
      </c>
      <c r="Q110" s="340">
        <v>0</v>
      </c>
      <c r="R110" s="340">
        <v>0</v>
      </c>
      <c r="S110" s="340">
        <v>0</v>
      </c>
      <c r="T110" s="340">
        <v>0</v>
      </c>
      <c r="U110" s="340">
        <v>0</v>
      </c>
      <c r="V110" s="340">
        <v>0</v>
      </c>
      <c r="W110" s="340">
        <v>0</v>
      </c>
      <c r="X110" s="340">
        <v>0</v>
      </c>
      <c r="Y110" s="340">
        <v>0</v>
      </c>
      <c r="Z110" s="340">
        <v>0</v>
      </c>
      <c r="AA110" s="340">
        <v>0</v>
      </c>
      <c r="AB110" s="340">
        <v>0</v>
      </c>
      <c r="AC110" s="340">
        <v>0</v>
      </c>
      <c r="AD110" s="340">
        <v>0</v>
      </c>
      <c r="AE110" s="340">
        <v>0</v>
      </c>
      <c r="AF110" s="340">
        <v>0</v>
      </c>
      <c r="AG110" s="340">
        <v>0</v>
      </c>
      <c r="AH110" s="340">
        <v>0</v>
      </c>
      <c r="AI110" s="340">
        <v>0</v>
      </c>
      <c r="AJ110" s="340">
        <v>0</v>
      </c>
      <c r="AK110" s="340">
        <v>0</v>
      </c>
      <c r="AL110" s="340">
        <v>0</v>
      </c>
      <c r="AM110" s="340">
        <v>0</v>
      </c>
      <c r="AN110" s="340">
        <v>0</v>
      </c>
      <c r="AO110" s="340">
        <v>0</v>
      </c>
      <c r="AP110" s="340">
        <v>0</v>
      </c>
      <c r="AQ110" s="340">
        <v>0</v>
      </c>
      <c r="AR110" s="340">
        <v>0</v>
      </c>
      <c r="AS110" s="340">
        <v>0</v>
      </c>
      <c r="AT110" s="340">
        <v>0</v>
      </c>
      <c r="AU110" s="340">
        <v>0</v>
      </c>
      <c r="AV110" s="340">
        <v>0</v>
      </c>
      <c r="AW110" s="340">
        <v>0</v>
      </c>
      <c r="AX110" s="340">
        <v>0</v>
      </c>
      <c r="AY110" s="340">
        <v>0</v>
      </c>
      <c r="AZ110" s="340">
        <v>0</v>
      </c>
      <c r="BA110" s="340">
        <v>0</v>
      </c>
      <c r="BB110" s="340">
        <v>0</v>
      </c>
      <c r="BC110" s="340">
        <v>0</v>
      </c>
      <c r="BD110" s="340">
        <v>0</v>
      </c>
      <c r="BE110" s="340">
        <v>0</v>
      </c>
      <c r="BF110" s="340">
        <v>0</v>
      </c>
      <c r="BG110" s="340">
        <v>0</v>
      </c>
      <c r="BH110" s="340">
        <v>0</v>
      </c>
      <c r="BI110" s="340">
        <v>0</v>
      </c>
      <c r="BJ110" s="340">
        <v>0</v>
      </c>
      <c r="BK110" s="340">
        <v>0</v>
      </c>
      <c r="BL110" s="340">
        <v>1</v>
      </c>
      <c r="BM110" s="340">
        <v>12</v>
      </c>
      <c r="BN110" s="340">
        <v>75</v>
      </c>
      <c r="BO110" s="340">
        <v>120</v>
      </c>
      <c r="BP110" s="340">
        <v>119</v>
      </c>
      <c r="BQ110" s="340">
        <v>112</v>
      </c>
      <c r="BR110" s="340">
        <v>35</v>
      </c>
      <c r="BS110" s="340">
        <v>16</v>
      </c>
      <c r="BT110" s="340">
        <v>20</v>
      </c>
      <c r="BU110" s="340">
        <v>24</v>
      </c>
      <c r="BV110" s="340">
        <v>18</v>
      </c>
      <c r="BW110" s="340">
        <v>11</v>
      </c>
      <c r="BX110" s="340">
        <v>5</v>
      </c>
      <c r="BY110" s="340">
        <v>4</v>
      </c>
      <c r="BZ110" s="340">
        <v>4</v>
      </c>
      <c r="CA110" s="340">
        <v>4</v>
      </c>
      <c r="CB110" s="340">
        <v>4</v>
      </c>
      <c r="CC110" s="341">
        <v>4</v>
      </c>
    </row>
    <row r="111" spans="1:81" x14ac:dyDescent="0.4">
      <c r="B111" s="231" t="s">
        <v>384</v>
      </c>
      <c r="D111" s="340">
        <v>0</v>
      </c>
      <c r="E111" s="340">
        <v>0</v>
      </c>
      <c r="F111" s="340">
        <v>0</v>
      </c>
      <c r="G111" s="340">
        <v>0</v>
      </c>
      <c r="H111" s="340">
        <v>0</v>
      </c>
      <c r="I111" s="340">
        <v>0</v>
      </c>
      <c r="J111" s="340">
        <v>0</v>
      </c>
      <c r="K111" s="340">
        <v>0</v>
      </c>
      <c r="L111" s="340">
        <v>0</v>
      </c>
      <c r="M111" s="340">
        <v>0</v>
      </c>
      <c r="N111" s="340">
        <v>0</v>
      </c>
      <c r="O111" s="340">
        <v>0</v>
      </c>
      <c r="P111" s="340">
        <v>0</v>
      </c>
      <c r="Q111" s="340">
        <v>0</v>
      </c>
      <c r="R111" s="340">
        <v>0</v>
      </c>
      <c r="S111" s="340">
        <v>0</v>
      </c>
      <c r="T111" s="340">
        <v>0</v>
      </c>
      <c r="U111" s="340">
        <v>0</v>
      </c>
      <c r="V111" s="340">
        <v>0</v>
      </c>
      <c r="W111" s="340">
        <v>0</v>
      </c>
      <c r="X111" s="340">
        <v>0</v>
      </c>
      <c r="Y111" s="340">
        <v>0</v>
      </c>
      <c r="Z111" s="340">
        <v>0</v>
      </c>
      <c r="AA111" s="340">
        <v>0</v>
      </c>
      <c r="AB111" s="340">
        <v>0</v>
      </c>
      <c r="AC111" s="340">
        <v>0</v>
      </c>
      <c r="AD111" s="340">
        <v>0</v>
      </c>
      <c r="AE111" s="340">
        <v>0</v>
      </c>
      <c r="AF111" s="340">
        <v>0</v>
      </c>
      <c r="AG111" s="340">
        <v>0</v>
      </c>
      <c r="AH111" s="340">
        <v>0</v>
      </c>
      <c r="AI111" s="340">
        <v>0</v>
      </c>
      <c r="AJ111" s="340">
        <v>0</v>
      </c>
      <c r="AK111" s="340">
        <v>0</v>
      </c>
      <c r="AL111" s="340">
        <v>0</v>
      </c>
      <c r="AM111" s="340">
        <v>0</v>
      </c>
      <c r="AN111" s="340">
        <v>0</v>
      </c>
      <c r="AO111" s="340">
        <v>0</v>
      </c>
      <c r="AP111" s="340">
        <v>0</v>
      </c>
      <c r="AQ111" s="340">
        <v>0</v>
      </c>
      <c r="AR111" s="340">
        <v>0</v>
      </c>
      <c r="AS111" s="340">
        <v>0</v>
      </c>
      <c r="AT111" s="340">
        <v>0</v>
      </c>
      <c r="AU111" s="340">
        <v>0</v>
      </c>
      <c r="AV111" s="340">
        <v>0</v>
      </c>
      <c r="AW111" s="340">
        <v>0</v>
      </c>
      <c r="AX111" s="340">
        <v>0</v>
      </c>
      <c r="AY111" s="340">
        <v>0</v>
      </c>
      <c r="AZ111" s="340">
        <v>0</v>
      </c>
      <c r="BA111" s="340">
        <v>0</v>
      </c>
      <c r="BB111" s="340">
        <v>0</v>
      </c>
      <c r="BC111" s="340">
        <v>0</v>
      </c>
      <c r="BD111" s="340">
        <v>0</v>
      </c>
      <c r="BE111" s="340">
        <v>0</v>
      </c>
      <c r="BF111" s="340">
        <v>0</v>
      </c>
      <c r="BG111" s="340">
        <v>0</v>
      </c>
      <c r="BH111" s="340">
        <v>0</v>
      </c>
      <c r="BI111" s="340">
        <v>0</v>
      </c>
      <c r="BJ111" s="340">
        <v>0</v>
      </c>
      <c r="BK111" s="340">
        <v>0</v>
      </c>
      <c r="BL111" s="340">
        <v>2</v>
      </c>
      <c r="BM111" s="340">
        <v>31</v>
      </c>
      <c r="BN111" s="340">
        <v>27</v>
      </c>
      <c r="BO111" s="340">
        <v>64</v>
      </c>
      <c r="BP111" s="340">
        <v>193</v>
      </c>
      <c r="BQ111" s="340">
        <v>427</v>
      </c>
      <c r="BR111" s="340">
        <v>602</v>
      </c>
      <c r="BS111" s="340">
        <v>707</v>
      </c>
      <c r="BT111" s="340">
        <v>755</v>
      </c>
      <c r="BU111" s="340">
        <v>758</v>
      </c>
      <c r="BV111" s="340">
        <v>758</v>
      </c>
      <c r="BW111" s="340">
        <v>754</v>
      </c>
      <c r="BX111" s="340">
        <v>750</v>
      </c>
      <c r="BY111" s="340">
        <v>760</v>
      </c>
      <c r="BZ111" s="340">
        <v>788</v>
      </c>
      <c r="CA111" s="340">
        <v>797</v>
      </c>
      <c r="CB111" s="340">
        <v>781</v>
      </c>
      <c r="CC111" s="341">
        <v>756</v>
      </c>
    </row>
    <row r="112" spans="1:81" ht="26.25" customHeight="1" x14ac:dyDescent="0.4">
      <c r="B112" s="59" t="s">
        <v>638</v>
      </c>
      <c r="D112" s="340">
        <v>0</v>
      </c>
      <c r="E112" s="340">
        <v>0</v>
      </c>
      <c r="F112" s="340">
        <v>0</v>
      </c>
      <c r="G112" s="340">
        <v>0</v>
      </c>
      <c r="H112" s="340">
        <v>0</v>
      </c>
      <c r="I112" s="340">
        <v>0</v>
      </c>
      <c r="J112" s="340">
        <v>0</v>
      </c>
      <c r="K112" s="340">
        <v>0</v>
      </c>
      <c r="L112" s="340">
        <v>0</v>
      </c>
      <c r="M112" s="340">
        <v>0</v>
      </c>
      <c r="N112" s="340">
        <v>0</v>
      </c>
      <c r="O112" s="340">
        <v>0</v>
      </c>
      <c r="P112" s="340">
        <v>0</v>
      </c>
      <c r="Q112" s="340">
        <v>0</v>
      </c>
      <c r="R112" s="340">
        <v>0</v>
      </c>
      <c r="S112" s="340">
        <v>0</v>
      </c>
      <c r="T112" s="340">
        <v>0</v>
      </c>
      <c r="U112" s="340">
        <v>0</v>
      </c>
      <c r="V112" s="340">
        <v>0</v>
      </c>
      <c r="W112" s="340">
        <v>0</v>
      </c>
      <c r="X112" s="340">
        <v>0</v>
      </c>
      <c r="Y112" s="340">
        <v>0</v>
      </c>
      <c r="Z112" s="340">
        <v>0</v>
      </c>
      <c r="AA112" s="340">
        <v>0</v>
      </c>
      <c r="AB112" s="340">
        <v>0</v>
      </c>
      <c r="AC112" s="340">
        <v>0</v>
      </c>
      <c r="AD112" s="340">
        <v>0</v>
      </c>
      <c r="AE112" s="340">
        <v>0</v>
      </c>
      <c r="AF112" s="340">
        <v>0</v>
      </c>
      <c r="AG112" s="340">
        <v>0</v>
      </c>
      <c r="AH112" s="340">
        <v>0</v>
      </c>
      <c r="AI112" s="340">
        <v>0</v>
      </c>
      <c r="AJ112" s="340">
        <v>0</v>
      </c>
      <c r="AK112" s="340">
        <v>0</v>
      </c>
      <c r="AL112" s="340">
        <v>0</v>
      </c>
      <c r="AM112" s="340">
        <v>0</v>
      </c>
      <c r="AN112" s="340">
        <v>0</v>
      </c>
      <c r="AO112" s="340">
        <v>0</v>
      </c>
      <c r="AP112" s="340">
        <v>0</v>
      </c>
      <c r="AQ112" s="340">
        <v>0</v>
      </c>
      <c r="AR112" s="340">
        <v>0</v>
      </c>
      <c r="AS112" s="340">
        <v>0</v>
      </c>
      <c r="AT112" s="340">
        <v>0</v>
      </c>
      <c r="AU112" s="340">
        <v>0</v>
      </c>
      <c r="AV112" s="340">
        <v>0</v>
      </c>
      <c r="AW112" s="340">
        <v>0</v>
      </c>
      <c r="AX112" s="340">
        <v>0</v>
      </c>
      <c r="AY112" s="340">
        <v>0</v>
      </c>
      <c r="AZ112" s="340">
        <v>0</v>
      </c>
      <c r="BA112" s="340">
        <v>0</v>
      </c>
      <c r="BB112" s="340">
        <v>0</v>
      </c>
      <c r="BC112" s="340">
        <v>0</v>
      </c>
      <c r="BD112" s="340">
        <v>0</v>
      </c>
      <c r="BE112" s="340">
        <v>0</v>
      </c>
      <c r="BF112" s="340">
        <v>0</v>
      </c>
      <c r="BG112" s="340">
        <v>0</v>
      </c>
      <c r="BH112" s="340">
        <v>0</v>
      </c>
      <c r="BI112" s="340">
        <v>0</v>
      </c>
      <c r="BJ112" s="340">
        <v>0</v>
      </c>
      <c r="BK112" s="340">
        <v>0</v>
      </c>
      <c r="BL112" s="340">
        <v>56</v>
      </c>
      <c r="BM112" s="340">
        <v>168</v>
      </c>
      <c r="BN112" s="340">
        <v>275</v>
      </c>
      <c r="BO112" s="340">
        <v>424</v>
      </c>
      <c r="BP112" s="340">
        <v>784</v>
      </c>
      <c r="BQ112" s="340">
        <v>1116</v>
      </c>
      <c r="BR112" s="340">
        <v>1340</v>
      </c>
      <c r="BS112" s="340">
        <v>1398</v>
      </c>
      <c r="BT112" s="340">
        <v>1381</v>
      </c>
      <c r="BU112" s="340">
        <v>1335</v>
      </c>
      <c r="BV112" s="340">
        <v>1226</v>
      </c>
      <c r="BW112" s="340">
        <v>1056</v>
      </c>
      <c r="BX112" s="340">
        <v>964</v>
      </c>
      <c r="BY112" s="340">
        <v>891</v>
      </c>
      <c r="BZ112" s="340">
        <v>793</v>
      </c>
      <c r="CA112" s="340">
        <v>646</v>
      </c>
      <c r="CB112" s="340">
        <v>444</v>
      </c>
      <c r="CC112" s="341">
        <v>204</v>
      </c>
    </row>
    <row r="113" spans="2:81" x14ac:dyDescent="0.4">
      <c r="B113" s="231" t="s">
        <v>382</v>
      </c>
      <c r="D113" s="340">
        <v>0</v>
      </c>
      <c r="E113" s="340">
        <v>0</v>
      </c>
      <c r="F113" s="340">
        <v>0</v>
      </c>
      <c r="G113" s="340">
        <v>0</v>
      </c>
      <c r="H113" s="340">
        <v>0</v>
      </c>
      <c r="I113" s="340">
        <v>0</v>
      </c>
      <c r="J113" s="340">
        <v>0</v>
      </c>
      <c r="K113" s="340">
        <v>0</v>
      </c>
      <c r="L113" s="340">
        <v>0</v>
      </c>
      <c r="M113" s="340">
        <v>0</v>
      </c>
      <c r="N113" s="340">
        <v>0</v>
      </c>
      <c r="O113" s="340">
        <v>0</v>
      </c>
      <c r="P113" s="340">
        <v>0</v>
      </c>
      <c r="Q113" s="340">
        <v>0</v>
      </c>
      <c r="R113" s="340">
        <v>0</v>
      </c>
      <c r="S113" s="340">
        <v>0</v>
      </c>
      <c r="T113" s="340">
        <v>0</v>
      </c>
      <c r="U113" s="340">
        <v>0</v>
      </c>
      <c r="V113" s="340">
        <v>0</v>
      </c>
      <c r="W113" s="340">
        <v>0</v>
      </c>
      <c r="X113" s="340">
        <v>0</v>
      </c>
      <c r="Y113" s="340">
        <v>0</v>
      </c>
      <c r="Z113" s="340">
        <v>0</v>
      </c>
      <c r="AA113" s="340">
        <v>0</v>
      </c>
      <c r="AB113" s="340">
        <v>0</v>
      </c>
      <c r="AC113" s="340">
        <v>0</v>
      </c>
      <c r="AD113" s="340">
        <v>0</v>
      </c>
      <c r="AE113" s="340">
        <v>0</v>
      </c>
      <c r="AF113" s="340">
        <v>0</v>
      </c>
      <c r="AG113" s="340">
        <v>0</v>
      </c>
      <c r="AH113" s="340">
        <v>0</v>
      </c>
      <c r="AI113" s="340">
        <v>0</v>
      </c>
      <c r="AJ113" s="340">
        <v>0</v>
      </c>
      <c r="AK113" s="340">
        <v>0</v>
      </c>
      <c r="AL113" s="340">
        <v>0</v>
      </c>
      <c r="AM113" s="340">
        <v>0</v>
      </c>
      <c r="AN113" s="340">
        <v>0</v>
      </c>
      <c r="AO113" s="340">
        <v>0</v>
      </c>
      <c r="AP113" s="340">
        <v>0</v>
      </c>
      <c r="AQ113" s="340">
        <v>0</v>
      </c>
      <c r="AR113" s="340">
        <v>0</v>
      </c>
      <c r="AS113" s="340">
        <v>0</v>
      </c>
      <c r="AT113" s="340">
        <v>0</v>
      </c>
      <c r="AU113" s="340">
        <v>0</v>
      </c>
      <c r="AV113" s="340">
        <v>0</v>
      </c>
      <c r="AW113" s="340">
        <v>0</v>
      </c>
      <c r="AX113" s="340">
        <v>0</v>
      </c>
      <c r="AY113" s="340">
        <v>0</v>
      </c>
      <c r="AZ113" s="340">
        <v>0</v>
      </c>
      <c r="BA113" s="340">
        <v>0</v>
      </c>
      <c r="BB113" s="340">
        <v>0</v>
      </c>
      <c r="BC113" s="340">
        <v>0</v>
      </c>
      <c r="BD113" s="340">
        <v>0</v>
      </c>
      <c r="BE113" s="340">
        <v>0</v>
      </c>
      <c r="BF113" s="340">
        <v>0</v>
      </c>
      <c r="BG113" s="340">
        <v>0</v>
      </c>
      <c r="BH113" s="340">
        <v>0</v>
      </c>
      <c r="BI113" s="340">
        <v>0</v>
      </c>
      <c r="BJ113" s="340">
        <v>0</v>
      </c>
      <c r="BK113" s="340">
        <v>0</v>
      </c>
      <c r="BL113" s="340">
        <v>53</v>
      </c>
      <c r="BM113" s="340">
        <v>132</v>
      </c>
      <c r="BN113" s="340">
        <v>181</v>
      </c>
      <c r="BO113" s="340">
        <v>226</v>
      </c>
      <c r="BP113" s="340">
        <v>313</v>
      </c>
      <c r="BQ113" s="340">
        <v>354</v>
      </c>
      <c r="BR113" s="340">
        <v>392</v>
      </c>
      <c r="BS113" s="340">
        <v>295</v>
      </c>
      <c r="BT113" s="340">
        <v>222</v>
      </c>
      <c r="BU113" s="340">
        <v>188</v>
      </c>
      <c r="BV113" s="340">
        <v>86</v>
      </c>
      <c r="BW113" s="340">
        <v>19</v>
      </c>
      <c r="BX113" s="340">
        <v>8</v>
      </c>
      <c r="BY113" s="340">
        <v>3</v>
      </c>
      <c r="BZ113" s="340">
        <v>1</v>
      </c>
      <c r="CA113" s="340">
        <v>0</v>
      </c>
      <c r="CB113" s="340">
        <v>0</v>
      </c>
      <c r="CC113" s="341">
        <v>0</v>
      </c>
    </row>
    <row r="114" spans="2:81" x14ac:dyDescent="0.4">
      <c r="B114" s="231" t="s">
        <v>620</v>
      </c>
      <c r="D114" s="340">
        <v>0</v>
      </c>
      <c r="E114" s="340">
        <v>0</v>
      </c>
      <c r="F114" s="340">
        <v>0</v>
      </c>
      <c r="G114" s="340">
        <v>0</v>
      </c>
      <c r="H114" s="340">
        <v>0</v>
      </c>
      <c r="I114" s="340">
        <v>0</v>
      </c>
      <c r="J114" s="340">
        <v>0</v>
      </c>
      <c r="K114" s="340">
        <v>0</v>
      </c>
      <c r="L114" s="340">
        <v>0</v>
      </c>
      <c r="M114" s="340">
        <v>0</v>
      </c>
      <c r="N114" s="340">
        <v>0</v>
      </c>
      <c r="O114" s="340">
        <v>0</v>
      </c>
      <c r="P114" s="340">
        <v>0</v>
      </c>
      <c r="Q114" s="340">
        <v>0</v>
      </c>
      <c r="R114" s="340">
        <v>0</v>
      </c>
      <c r="S114" s="340">
        <v>0</v>
      </c>
      <c r="T114" s="340">
        <v>0</v>
      </c>
      <c r="U114" s="340">
        <v>0</v>
      </c>
      <c r="V114" s="340">
        <v>0</v>
      </c>
      <c r="W114" s="340">
        <v>0</v>
      </c>
      <c r="X114" s="340">
        <v>0</v>
      </c>
      <c r="Y114" s="340">
        <v>0</v>
      </c>
      <c r="Z114" s="340">
        <v>0</v>
      </c>
      <c r="AA114" s="340">
        <v>0</v>
      </c>
      <c r="AB114" s="340">
        <v>0</v>
      </c>
      <c r="AC114" s="340">
        <v>0</v>
      </c>
      <c r="AD114" s="340">
        <v>0</v>
      </c>
      <c r="AE114" s="340">
        <v>0</v>
      </c>
      <c r="AF114" s="340">
        <v>0</v>
      </c>
      <c r="AG114" s="340">
        <v>0</v>
      </c>
      <c r="AH114" s="340">
        <v>0</v>
      </c>
      <c r="AI114" s="340">
        <v>0</v>
      </c>
      <c r="AJ114" s="340">
        <v>0</v>
      </c>
      <c r="AK114" s="340">
        <v>0</v>
      </c>
      <c r="AL114" s="340">
        <v>0</v>
      </c>
      <c r="AM114" s="340">
        <v>0</v>
      </c>
      <c r="AN114" s="340">
        <v>0</v>
      </c>
      <c r="AO114" s="340">
        <v>0</v>
      </c>
      <c r="AP114" s="340">
        <v>0</v>
      </c>
      <c r="AQ114" s="340">
        <v>0</v>
      </c>
      <c r="AR114" s="340">
        <v>0</v>
      </c>
      <c r="AS114" s="340">
        <v>0</v>
      </c>
      <c r="AT114" s="340">
        <v>0</v>
      </c>
      <c r="AU114" s="340">
        <v>0</v>
      </c>
      <c r="AV114" s="340">
        <v>0</v>
      </c>
      <c r="AW114" s="340">
        <v>0</v>
      </c>
      <c r="AX114" s="340">
        <v>0</v>
      </c>
      <c r="AY114" s="340">
        <v>0</v>
      </c>
      <c r="AZ114" s="340">
        <v>0</v>
      </c>
      <c r="BA114" s="340">
        <v>0</v>
      </c>
      <c r="BB114" s="340">
        <v>0</v>
      </c>
      <c r="BC114" s="340">
        <v>0</v>
      </c>
      <c r="BD114" s="340">
        <v>0</v>
      </c>
      <c r="BE114" s="340">
        <v>0</v>
      </c>
      <c r="BF114" s="340">
        <v>0</v>
      </c>
      <c r="BG114" s="340">
        <v>0</v>
      </c>
      <c r="BH114" s="340">
        <v>0</v>
      </c>
      <c r="BI114" s="340">
        <v>0</v>
      </c>
      <c r="BJ114" s="340">
        <v>0</v>
      </c>
      <c r="BK114" s="340">
        <v>0</v>
      </c>
      <c r="BL114" s="340">
        <v>0</v>
      </c>
      <c r="BM114" s="340">
        <v>8</v>
      </c>
      <c r="BN114" s="340">
        <v>71</v>
      </c>
      <c r="BO114" s="340">
        <v>132</v>
      </c>
      <c r="BP114" s="340">
        <v>285</v>
      </c>
      <c r="BQ114" s="340">
        <v>394</v>
      </c>
      <c r="BR114" s="340">
        <v>414</v>
      </c>
      <c r="BS114" s="340">
        <v>395</v>
      </c>
      <c r="BT114" s="340">
        <v>363</v>
      </c>
      <c r="BU114" s="340">
        <v>343</v>
      </c>
      <c r="BV114" s="340">
        <v>314</v>
      </c>
      <c r="BW114" s="340">
        <v>232</v>
      </c>
      <c r="BX114" s="340">
        <v>183</v>
      </c>
      <c r="BY114" s="340">
        <v>158</v>
      </c>
      <c r="BZ114" s="340">
        <v>134</v>
      </c>
      <c r="CA114" s="340">
        <v>106</v>
      </c>
      <c r="CB114" s="340">
        <v>72</v>
      </c>
      <c r="CC114" s="341">
        <v>33</v>
      </c>
    </row>
    <row r="115" spans="2:81" x14ac:dyDescent="0.4">
      <c r="B115" s="231" t="s">
        <v>384</v>
      </c>
      <c r="D115" s="340">
        <v>0</v>
      </c>
      <c r="E115" s="340">
        <v>0</v>
      </c>
      <c r="F115" s="340">
        <v>0</v>
      </c>
      <c r="G115" s="340">
        <v>0</v>
      </c>
      <c r="H115" s="340">
        <v>0</v>
      </c>
      <c r="I115" s="340">
        <v>0</v>
      </c>
      <c r="J115" s="340">
        <v>0</v>
      </c>
      <c r="K115" s="340">
        <v>0</v>
      </c>
      <c r="L115" s="340">
        <v>0</v>
      </c>
      <c r="M115" s="340">
        <v>0</v>
      </c>
      <c r="N115" s="340">
        <v>0</v>
      </c>
      <c r="O115" s="340">
        <v>0</v>
      </c>
      <c r="P115" s="340">
        <v>0</v>
      </c>
      <c r="Q115" s="340">
        <v>0</v>
      </c>
      <c r="R115" s="340">
        <v>0</v>
      </c>
      <c r="S115" s="340">
        <v>0</v>
      </c>
      <c r="T115" s="340">
        <v>0</v>
      </c>
      <c r="U115" s="340">
        <v>0</v>
      </c>
      <c r="V115" s="340">
        <v>0</v>
      </c>
      <c r="W115" s="340">
        <v>0</v>
      </c>
      <c r="X115" s="340">
        <v>0</v>
      </c>
      <c r="Y115" s="340">
        <v>0</v>
      </c>
      <c r="Z115" s="340">
        <v>0</v>
      </c>
      <c r="AA115" s="340">
        <v>0</v>
      </c>
      <c r="AB115" s="340">
        <v>0</v>
      </c>
      <c r="AC115" s="340">
        <v>0</v>
      </c>
      <c r="AD115" s="340">
        <v>0</v>
      </c>
      <c r="AE115" s="340">
        <v>0</v>
      </c>
      <c r="AF115" s="340">
        <v>0</v>
      </c>
      <c r="AG115" s="340">
        <v>0</v>
      </c>
      <c r="AH115" s="340">
        <v>0</v>
      </c>
      <c r="AI115" s="340">
        <v>0</v>
      </c>
      <c r="AJ115" s="340">
        <v>0</v>
      </c>
      <c r="AK115" s="340">
        <v>0</v>
      </c>
      <c r="AL115" s="340">
        <v>0</v>
      </c>
      <c r="AM115" s="340">
        <v>0</v>
      </c>
      <c r="AN115" s="340">
        <v>0</v>
      </c>
      <c r="AO115" s="340">
        <v>0</v>
      </c>
      <c r="AP115" s="340">
        <v>0</v>
      </c>
      <c r="AQ115" s="340">
        <v>0</v>
      </c>
      <c r="AR115" s="340">
        <v>0</v>
      </c>
      <c r="AS115" s="340">
        <v>0</v>
      </c>
      <c r="AT115" s="340">
        <v>0</v>
      </c>
      <c r="AU115" s="340">
        <v>0</v>
      </c>
      <c r="AV115" s="340">
        <v>0</v>
      </c>
      <c r="AW115" s="340">
        <v>0</v>
      </c>
      <c r="AX115" s="340">
        <v>0</v>
      </c>
      <c r="AY115" s="340">
        <v>0</v>
      </c>
      <c r="AZ115" s="340">
        <v>0</v>
      </c>
      <c r="BA115" s="340">
        <v>0</v>
      </c>
      <c r="BB115" s="340">
        <v>0</v>
      </c>
      <c r="BC115" s="340">
        <v>0</v>
      </c>
      <c r="BD115" s="340">
        <v>0</v>
      </c>
      <c r="BE115" s="340">
        <v>0</v>
      </c>
      <c r="BF115" s="340">
        <v>0</v>
      </c>
      <c r="BG115" s="340">
        <v>0</v>
      </c>
      <c r="BH115" s="340">
        <v>0</v>
      </c>
      <c r="BI115" s="340">
        <v>0</v>
      </c>
      <c r="BJ115" s="340">
        <v>0</v>
      </c>
      <c r="BK115" s="340">
        <v>0</v>
      </c>
      <c r="BL115" s="340">
        <v>2</v>
      </c>
      <c r="BM115" s="340">
        <v>28</v>
      </c>
      <c r="BN115" s="340">
        <v>23</v>
      </c>
      <c r="BO115" s="340">
        <v>66</v>
      </c>
      <c r="BP115" s="340">
        <v>186</v>
      </c>
      <c r="BQ115" s="340">
        <v>367</v>
      </c>
      <c r="BR115" s="340">
        <v>533</v>
      </c>
      <c r="BS115" s="340">
        <v>707</v>
      </c>
      <c r="BT115" s="340">
        <v>796</v>
      </c>
      <c r="BU115" s="340">
        <v>804</v>
      </c>
      <c r="BV115" s="340">
        <v>825</v>
      </c>
      <c r="BW115" s="340">
        <v>805</v>
      </c>
      <c r="BX115" s="340">
        <v>773</v>
      </c>
      <c r="BY115" s="340">
        <v>730</v>
      </c>
      <c r="BZ115" s="340">
        <v>658</v>
      </c>
      <c r="CA115" s="340">
        <v>540</v>
      </c>
      <c r="CB115" s="340">
        <v>372</v>
      </c>
      <c r="CC115" s="341">
        <v>171</v>
      </c>
    </row>
    <row r="116" spans="2:81" ht="26.25" customHeight="1" x14ac:dyDescent="0.4">
      <c r="B116" s="59" t="s">
        <v>639</v>
      </c>
      <c r="D116" s="340">
        <v>0</v>
      </c>
      <c r="E116" s="340">
        <v>0</v>
      </c>
      <c r="F116" s="340">
        <v>0</v>
      </c>
      <c r="G116" s="340">
        <v>0</v>
      </c>
      <c r="H116" s="340">
        <v>0</v>
      </c>
      <c r="I116" s="340">
        <v>0</v>
      </c>
      <c r="J116" s="340">
        <v>0</v>
      </c>
      <c r="K116" s="340">
        <v>0</v>
      </c>
      <c r="L116" s="340">
        <v>0</v>
      </c>
      <c r="M116" s="340">
        <v>0</v>
      </c>
      <c r="N116" s="340">
        <v>0</v>
      </c>
      <c r="O116" s="340">
        <v>0</v>
      </c>
      <c r="P116" s="340">
        <v>0</v>
      </c>
      <c r="Q116" s="340">
        <v>0</v>
      </c>
      <c r="R116" s="340">
        <v>0</v>
      </c>
      <c r="S116" s="340">
        <v>0</v>
      </c>
      <c r="T116" s="340">
        <v>0</v>
      </c>
      <c r="U116" s="340">
        <v>0</v>
      </c>
      <c r="V116" s="340">
        <v>0</v>
      </c>
      <c r="W116" s="340">
        <v>0</v>
      </c>
      <c r="X116" s="340">
        <v>0</v>
      </c>
      <c r="Y116" s="340">
        <v>0</v>
      </c>
      <c r="Z116" s="340">
        <v>0</v>
      </c>
      <c r="AA116" s="340">
        <v>0</v>
      </c>
      <c r="AB116" s="340">
        <v>0</v>
      </c>
      <c r="AC116" s="340">
        <v>0</v>
      </c>
      <c r="AD116" s="340">
        <v>0</v>
      </c>
      <c r="AE116" s="340">
        <v>0</v>
      </c>
      <c r="AF116" s="340">
        <v>0</v>
      </c>
      <c r="AG116" s="340">
        <v>0</v>
      </c>
      <c r="AH116" s="340">
        <v>0</v>
      </c>
      <c r="AI116" s="340">
        <v>0</v>
      </c>
      <c r="AJ116" s="340">
        <v>0</v>
      </c>
      <c r="AK116" s="340">
        <v>0</v>
      </c>
      <c r="AL116" s="340">
        <v>0</v>
      </c>
      <c r="AM116" s="340">
        <v>0</v>
      </c>
      <c r="AN116" s="340">
        <v>0</v>
      </c>
      <c r="AO116" s="340">
        <v>0</v>
      </c>
      <c r="AP116" s="340">
        <v>0</v>
      </c>
      <c r="AQ116" s="340">
        <v>0</v>
      </c>
      <c r="AR116" s="340">
        <v>0</v>
      </c>
      <c r="AS116" s="340">
        <v>0</v>
      </c>
      <c r="AT116" s="340">
        <v>0</v>
      </c>
      <c r="AU116" s="340">
        <v>0</v>
      </c>
      <c r="AV116" s="340">
        <v>0</v>
      </c>
      <c r="AW116" s="340">
        <v>0</v>
      </c>
      <c r="AX116" s="340">
        <v>0</v>
      </c>
      <c r="AY116" s="340">
        <v>0</v>
      </c>
      <c r="AZ116" s="340">
        <v>0</v>
      </c>
      <c r="BA116" s="340">
        <v>0</v>
      </c>
      <c r="BB116" s="340">
        <v>0</v>
      </c>
      <c r="BC116" s="340">
        <v>0</v>
      </c>
      <c r="BD116" s="340">
        <v>0</v>
      </c>
      <c r="BE116" s="340">
        <v>0</v>
      </c>
      <c r="BF116" s="340">
        <v>0</v>
      </c>
      <c r="BG116" s="340">
        <v>0</v>
      </c>
      <c r="BH116" s="340">
        <v>0</v>
      </c>
      <c r="BI116" s="340">
        <v>0</v>
      </c>
      <c r="BJ116" s="340">
        <v>0</v>
      </c>
      <c r="BK116" s="340">
        <v>0</v>
      </c>
      <c r="BL116" s="340">
        <v>16</v>
      </c>
      <c r="BM116" s="340">
        <v>56</v>
      </c>
      <c r="BN116" s="340">
        <v>67</v>
      </c>
      <c r="BO116" s="340">
        <v>65</v>
      </c>
      <c r="BP116" s="340">
        <v>114</v>
      </c>
      <c r="BQ116" s="340">
        <v>124</v>
      </c>
      <c r="BR116" s="340">
        <v>141</v>
      </c>
      <c r="BS116" s="340">
        <v>144</v>
      </c>
      <c r="BT116" s="340">
        <v>137</v>
      </c>
      <c r="BU116" s="340">
        <v>133</v>
      </c>
      <c r="BV116" s="340">
        <v>123</v>
      </c>
      <c r="BW116" s="340">
        <v>106</v>
      </c>
      <c r="BX116" s="340">
        <v>103</v>
      </c>
      <c r="BY116" s="340">
        <v>103</v>
      </c>
      <c r="BZ116" s="340">
        <v>103</v>
      </c>
      <c r="CA116" s="340">
        <v>103</v>
      </c>
      <c r="CB116" s="340">
        <v>103</v>
      </c>
      <c r="CC116" s="341">
        <v>104</v>
      </c>
    </row>
    <row r="117" spans="2:81" ht="26.25" customHeight="1" x14ac:dyDescent="0.4">
      <c r="B117" s="155" t="s">
        <v>640</v>
      </c>
      <c r="D117" s="340">
        <v>0</v>
      </c>
      <c r="E117" s="340">
        <v>0</v>
      </c>
      <c r="F117" s="340">
        <v>0</v>
      </c>
      <c r="G117" s="340">
        <v>0</v>
      </c>
      <c r="H117" s="340">
        <v>0</v>
      </c>
      <c r="I117" s="340">
        <v>0</v>
      </c>
      <c r="J117" s="340">
        <v>0</v>
      </c>
      <c r="K117" s="340">
        <v>0</v>
      </c>
      <c r="L117" s="340">
        <v>0</v>
      </c>
      <c r="M117" s="340">
        <v>0</v>
      </c>
      <c r="N117" s="340">
        <v>0</v>
      </c>
      <c r="O117" s="340">
        <v>0</v>
      </c>
      <c r="P117" s="340">
        <v>0</v>
      </c>
      <c r="Q117" s="340">
        <v>0</v>
      </c>
      <c r="R117" s="340">
        <v>0</v>
      </c>
      <c r="S117" s="340">
        <v>0</v>
      </c>
      <c r="T117" s="340">
        <v>0</v>
      </c>
      <c r="U117" s="340">
        <v>0</v>
      </c>
      <c r="V117" s="340">
        <v>0</v>
      </c>
      <c r="W117" s="340">
        <v>0</v>
      </c>
      <c r="X117" s="340">
        <v>0</v>
      </c>
      <c r="Y117" s="340">
        <v>0</v>
      </c>
      <c r="Z117" s="340">
        <v>0</v>
      </c>
      <c r="AA117" s="340">
        <v>0</v>
      </c>
      <c r="AB117" s="340">
        <v>0</v>
      </c>
      <c r="AC117" s="340">
        <v>0</v>
      </c>
      <c r="AD117" s="340">
        <v>0</v>
      </c>
      <c r="AE117" s="340">
        <v>0</v>
      </c>
      <c r="AF117" s="340">
        <v>0</v>
      </c>
      <c r="AG117" s="340">
        <v>0</v>
      </c>
      <c r="AH117" s="340">
        <v>0</v>
      </c>
      <c r="AI117" s="340">
        <v>0</v>
      </c>
      <c r="AJ117" s="340">
        <v>0</v>
      </c>
      <c r="AK117" s="340">
        <v>0</v>
      </c>
      <c r="AL117" s="340">
        <v>0</v>
      </c>
      <c r="AM117" s="340">
        <v>0</v>
      </c>
      <c r="AN117" s="340">
        <v>0</v>
      </c>
      <c r="AO117" s="340">
        <v>0</v>
      </c>
      <c r="AP117" s="340">
        <v>0</v>
      </c>
      <c r="AQ117" s="340">
        <v>0</v>
      </c>
      <c r="AR117" s="340">
        <v>0</v>
      </c>
      <c r="AS117" s="340">
        <v>0</v>
      </c>
      <c r="AT117" s="340">
        <v>0</v>
      </c>
      <c r="AU117" s="340">
        <v>0</v>
      </c>
      <c r="AV117" s="340">
        <v>0</v>
      </c>
      <c r="AW117" s="340">
        <v>0</v>
      </c>
      <c r="AX117" s="340">
        <v>0</v>
      </c>
      <c r="AY117" s="340">
        <v>0</v>
      </c>
      <c r="AZ117" s="340">
        <v>0</v>
      </c>
      <c r="BA117" s="340">
        <v>0</v>
      </c>
      <c r="BB117" s="340">
        <v>0</v>
      </c>
      <c r="BC117" s="340">
        <v>0</v>
      </c>
      <c r="BD117" s="340">
        <v>0</v>
      </c>
      <c r="BE117" s="340">
        <v>0</v>
      </c>
      <c r="BF117" s="340">
        <v>0</v>
      </c>
      <c r="BG117" s="340">
        <v>0</v>
      </c>
      <c r="BH117" s="340">
        <v>0</v>
      </c>
      <c r="BI117" s="340">
        <v>0</v>
      </c>
      <c r="BJ117" s="340">
        <v>0</v>
      </c>
      <c r="BK117" s="340">
        <v>0</v>
      </c>
      <c r="BL117" s="340">
        <v>59</v>
      </c>
      <c r="BM117" s="340">
        <v>145</v>
      </c>
      <c r="BN117" s="340">
        <v>199</v>
      </c>
      <c r="BO117" s="340">
        <v>262</v>
      </c>
      <c r="BP117" s="340">
        <v>364</v>
      </c>
      <c r="BQ117" s="340">
        <v>492</v>
      </c>
      <c r="BR117" s="340">
        <v>507</v>
      </c>
      <c r="BS117" s="340">
        <v>489</v>
      </c>
      <c r="BT117" s="340">
        <v>483</v>
      </c>
      <c r="BU117" s="340">
        <v>460</v>
      </c>
      <c r="BV117" s="340">
        <v>404</v>
      </c>
      <c r="BW117" s="340">
        <v>360</v>
      </c>
      <c r="BX117" s="340">
        <v>386</v>
      </c>
      <c r="BY117" s="340">
        <v>415</v>
      </c>
      <c r="BZ117" s="340">
        <v>484</v>
      </c>
      <c r="CA117" s="340">
        <v>558</v>
      </c>
      <c r="CB117" s="340">
        <v>635</v>
      </c>
      <c r="CC117" s="341">
        <v>721</v>
      </c>
    </row>
    <row r="118" spans="2:81" x14ac:dyDescent="0.4">
      <c r="B118" s="155" t="s">
        <v>641</v>
      </c>
      <c r="D118" s="340">
        <v>0</v>
      </c>
      <c r="E118" s="340">
        <v>0</v>
      </c>
      <c r="F118" s="340">
        <v>0</v>
      </c>
      <c r="G118" s="340">
        <v>0</v>
      </c>
      <c r="H118" s="340">
        <v>0</v>
      </c>
      <c r="I118" s="340">
        <v>0</v>
      </c>
      <c r="J118" s="340">
        <v>0</v>
      </c>
      <c r="K118" s="340">
        <v>0</v>
      </c>
      <c r="L118" s="340">
        <v>0</v>
      </c>
      <c r="M118" s="340">
        <v>0</v>
      </c>
      <c r="N118" s="340">
        <v>0</v>
      </c>
      <c r="O118" s="340">
        <v>0</v>
      </c>
      <c r="P118" s="340">
        <v>0</v>
      </c>
      <c r="Q118" s="340">
        <v>0</v>
      </c>
      <c r="R118" s="340">
        <v>0</v>
      </c>
      <c r="S118" s="340">
        <v>0</v>
      </c>
      <c r="T118" s="340">
        <v>0</v>
      </c>
      <c r="U118" s="340">
        <v>0</v>
      </c>
      <c r="V118" s="340">
        <v>0</v>
      </c>
      <c r="W118" s="340">
        <v>0</v>
      </c>
      <c r="X118" s="340">
        <v>0</v>
      </c>
      <c r="Y118" s="340">
        <v>0</v>
      </c>
      <c r="Z118" s="340">
        <v>0</v>
      </c>
      <c r="AA118" s="340">
        <v>0</v>
      </c>
      <c r="AB118" s="340">
        <v>0</v>
      </c>
      <c r="AC118" s="340">
        <v>0</v>
      </c>
      <c r="AD118" s="340">
        <v>0</v>
      </c>
      <c r="AE118" s="340">
        <v>0</v>
      </c>
      <c r="AF118" s="340">
        <v>0</v>
      </c>
      <c r="AG118" s="340">
        <v>0</v>
      </c>
      <c r="AH118" s="340">
        <v>0</v>
      </c>
      <c r="AI118" s="340">
        <v>0</v>
      </c>
      <c r="AJ118" s="340">
        <v>0</v>
      </c>
      <c r="AK118" s="340">
        <v>0</v>
      </c>
      <c r="AL118" s="340">
        <v>0</v>
      </c>
      <c r="AM118" s="340">
        <v>0</v>
      </c>
      <c r="AN118" s="340">
        <v>0</v>
      </c>
      <c r="AO118" s="340">
        <v>0</v>
      </c>
      <c r="AP118" s="340">
        <v>0</v>
      </c>
      <c r="AQ118" s="340">
        <v>0</v>
      </c>
      <c r="AR118" s="340">
        <v>0</v>
      </c>
      <c r="AS118" s="340">
        <v>0</v>
      </c>
      <c r="AT118" s="340">
        <v>0</v>
      </c>
      <c r="AU118" s="340">
        <v>0</v>
      </c>
      <c r="AV118" s="340">
        <v>0</v>
      </c>
      <c r="AW118" s="340">
        <v>0</v>
      </c>
      <c r="AX118" s="340">
        <v>0</v>
      </c>
      <c r="AY118" s="340">
        <v>0</v>
      </c>
      <c r="AZ118" s="340">
        <v>0</v>
      </c>
      <c r="BA118" s="340">
        <v>0</v>
      </c>
      <c r="BB118" s="340">
        <v>0</v>
      </c>
      <c r="BC118" s="340">
        <v>0</v>
      </c>
      <c r="BD118" s="340">
        <v>0</v>
      </c>
      <c r="BE118" s="340">
        <v>0</v>
      </c>
      <c r="BF118" s="340">
        <v>0</v>
      </c>
      <c r="BG118" s="340">
        <v>0</v>
      </c>
      <c r="BH118" s="340">
        <v>0</v>
      </c>
      <c r="BI118" s="340">
        <v>0</v>
      </c>
      <c r="BJ118" s="340">
        <v>0</v>
      </c>
      <c r="BK118" s="340">
        <v>0</v>
      </c>
      <c r="BL118" s="340">
        <v>6</v>
      </c>
      <c r="BM118" s="340">
        <v>22</v>
      </c>
      <c r="BN118" s="340">
        <v>38</v>
      </c>
      <c r="BO118" s="340">
        <v>59</v>
      </c>
      <c r="BP118" s="340">
        <v>103</v>
      </c>
      <c r="BQ118" s="340">
        <v>180</v>
      </c>
      <c r="BR118" s="340">
        <v>248</v>
      </c>
      <c r="BS118" s="340">
        <v>325</v>
      </c>
      <c r="BT118" s="340">
        <v>379</v>
      </c>
      <c r="BU118" s="340">
        <v>398</v>
      </c>
      <c r="BV118" s="340">
        <v>413</v>
      </c>
      <c r="BW118" s="340">
        <v>436</v>
      </c>
      <c r="BX118" s="340">
        <v>423</v>
      </c>
      <c r="BY118" s="340">
        <v>397</v>
      </c>
      <c r="BZ118" s="340">
        <v>357</v>
      </c>
      <c r="CA118" s="340">
        <v>295</v>
      </c>
      <c r="CB118" s="340">
        <v>204</v>
      </c>
      <c r="CC118" s="341">
        <v>95</v>
      </c>
    </row>
    <row r="119" spans="2:81" x14ac:dyDescent="0.4">
      <c r="B119" s="155" t="s">
        <v>642</v>
      </c>
      <c r="D119" s="340">
        <v>0</v>
      </c>
      <c r="E119" s="340">
        <v>0</v>
      </c>
      <c r="F119" s="340">
        <v>0</v>
      </c>
      <c r="G119" s="340">
        <v>0</v>
      </c>
      <c r="H119" s="340">
        <v>0</v>
      </c>
      <c r="I119" s="340">
        <v>0</v>
      </c>
      <c r="J119" s="340">
        <v>0</v>
      </c>
      <c r="K119" s="340">
        <v>0</v>
      </c>
      <c r="L119" s="340">
        <v>0</v>
      </c>
      <c r="M119" s="340">
        <v>0</v>
      </c>
      <c r="N119" s="340">
        <v>0</v>
      </c>
      <c r="O119" s="340">
        <v>0</v>
      </c>
      <c r="P119" s="340">
        <v>0</v>
      </c>
      <c r="Q119" s="340">
        <v>0</v>
      </c>
      <c r="R119" s="340">
        <v>0</v>
      </c>
      <c r="S119" s="340">
        <v>0</v>
      </c>
      <c r="T119" s="340">
        <v>0</v>
      </c>
      <c r="U119" s="340">
        <v>0</v>
      </c>
      <c r="V119" s="340">
        <v>0</v>
      </c>
      <c r="W119" s="340">
        <v>0</v>
      </c>
      <c r="X119" s="340">
        <v>0</v>
      </c>
      <c r="Y119" s="340">
        <v>0</v>
      </c>
      <c r="Z119" s="340">
        <v>0</v>
      </c>
      <c r="AA119" s="340">
        <v>0</v>
      </c>
      <c r="AB119" s="340">
        <v>0</v>
      </c>
      <c r="AC119" s="340">
        <v>0</v>
      </c>
      <c r="AD119" s="340">
        <v>0</v>
      </c>
      <c r="AE119" s="340">
        <v>0</v>
      </c>
      <c r="AF119" s="340">
        <v>0</v>
      </c>
      <c r="AG119" s="340">
        <v>0</v>
      </c>
      <c r="AH119" s="340">
        <v>0</v>
      </c>
      <c r="AI119" s="340">
        <v>0</v>
      </c>
      <c r="AJ119" s="340">
        <v>0</v>
      </c>
      <c r="AK119" s="340">
        <v>0</v>
      </c>
      <c r="AL119" s="340">
        <v>0</v>
      </c>
      <c r="AM119" s="340">
        <v>0</v>
      </c>
      <c r="AN119" s="340">
        <v>0</v>
      </c>
      <c r="AO119" s="340">
        <v>0</v>
      </c>
      <c r="AP119" s="340">
        <v>0</v>
      </c>
      <c r="AQ119" s="340">
        <v>0</v>
      </c>
      <c r="AR119" s="340">
        <v>0</v>
      </c>
      <c r="AS119" s="340">
        <v>0</v>
      </c>
      <c r="AT119" s="340">
        <v>0</v>
      </c>
      <c r="AU119" s="340">
        <v>0</v>
      </c>
      <c r="AV119" s="340">
        <v>0</v>
      </c>
      <c r="AW119" s="340">
        <v>0</v>
      </c>
      <c r="AX119" s="340">
        <v>0</v>
      </c>
      <c r="AY119" s="340">
        <v>0</v>
      </c>
      <c r="AZ119" s="340">
        <v>0</v>
      </c>
      <c r="BA119" s="340">
        <v>0</v>
      </c>
      <c r="BB119" s="340">
        <v>0</v>
      </c>
      <c r="BC119" s="340">
        <v>0</v>
      </c>
      <c r="BD119" s="340">
        <v>0</v>
      </c>
      <c r="BE119" s="340">
        <v>0</v>
      </c>
      <c r="BF119" s="340">
        <v>0</v>
      </c>
      <c r="BG119" s="340">
        <v>0</v>
      </c>
      <c r="BH119" s="340">
        <v>0</v>
      </c>
      <c r="BI119" s="340">
        <v>0</v>
      </c>
      <c r="BJ119" s="340">
        <v>0</v>
      </c>
      <c r="BK119" s="340">
        <v>0</v>
      </c>
      <c r="BL119" s="340">
        <v>56</v>
      </c>
      <c r="BM119" s="340">
        <v>168</v>
      </c>
      <c r="BN119" s="340">
        <v>275</v>
      </c>
      <c r="BO119" s="340">
        <v>424</v>
      </c>
      <c r="BP119" s="340">
        <v>784</v>
      </c>
      <c r="BQ119" s="340">
        <v>1116</v>
      </c>
      <c r="BR119" s="340">
        <v>1340</v>
      </c>
      <c r="BS119" s="340">
        <v>1398</v>
      </c>
      <c r="BT119" s="340">
        <v>1381</v>
      </c>
      <c r="BU119" s="340">
        <v>1335</v>
      </c>
      <c r="BV119" s="340">
        <v>1226</v>
      </c>
      <c r="BW119" s="340">
        <v>1056</v>
      </c>
      <c r="BX119" s="340">
        <v>964</v>
      </c>
      <c r="BY119" s="340">
        <v>891</v>
      </c>
      <c r="BZ119" s="340">
        <v>793</v>
      </c>
      <c r="CA119" s="340">
        <v>646</v>
      </c>
      <c r="CB119" s="340">
        <v>444</v>
      </c>
      <c r="CC119" s="341">
        <v>204</v>
      </c>
    </row>
    <row r="120" spans="2:81" s="196" customFormat="1" ht="26.25" customHeight="1" x14ac:dyDescent="0.4">
      <c r="B120" s="75" t="s">
        <v>239</v>
      </c>
      <c r="D120" s="337" t="s">
        <v>439</v>
      </c>
      <c r="E120" s="337" t="s">
        <v>439</v>
      </c>
      <c r="F120" s="337" t="s">
        <v>439</v>
      </c>
      <c r="G120" s="337" t="s">
        <v>439</v>
      </c>
      <c r="H120" s="337" t="s">
        <v>439</v>
      </c>
      <c r="I120" s="337" t="s">
        <v>439</v>
      </c>
      <c r="J120" s="337" t="s">
        <v>439</v>
      </c>
      <c r="K120" s="337" t="s">
        <v>439</v>
      </c>
      <c r="L120" s="337" t="s">
        <v>439</v>
      </c>
      <c r="M120" s="337" t="s">
        <v>439</v>
      </c>
      <c r="N120" s="337" t="s">
        <v>439</v>
      </c>
      <c r="O120" s="337" t="s">
        <v>439</v>
      </c>
      <c r="P120" s="337" t="s">
        <v>439</v>
      </c>
      <c r="Q120" s="337" t="s">
        <v>439</v>
      </c>
      <c r="R120" s="337" t="s">
        <v>439</v>
      </c>
      <c r="S120" s="337" t="s">
        <v>439</v>
      </c>
      <c r="T120" s="337" t="s">
        <v>439</v>
      </c>
      <c r="U120" s="337" t="s">
        <v>439</v>
      </c>
      <c r="V120" s="337" t="s">
        <v>439</v>
      </c>
      <c r="W120" s="337" t="s">
        <v>439</v>
      </c>
      <c r="X120" s="337" t="s">
        <v>439</v>
      </c>
      <c r="Y120" s="337" t="s">
        <v>439</v>
      </c>
      <c r="Z120" s="337" t="s">
        <v>439</v>
      </c>
      <c r="AA120" s="337" t="s">
        <v>439</v>
      </c>
      <c r="AB120" s="337" t="s">
        <v>439</v>
      </c>
      <c r="AC120" s="337" t="s">
        <v>439</v>
      </c>
      <c r="AD120" s="337" t="s">
        <v>439</v>
      </c>
      <c r="AE120" s="337" t="s">
        <v>439</v>
      </c>
      <c r="AF120" s="337" t="s">
        <v>439</v>
      </c>
      <c r="AG120" s="337" t="s">
        <v>439</v>
      </c>
      <c r="AH120" s="337">
        <v>0</v>
      </c>
      <c r="AI120" s="337">
        <v>0</v>
      </c>
      <c r="AJ120" s="337">
        <v>0</v>
      </c>
      <c r="AK120" s="337">
        <v>0</v>
      </c>
      <c r="AL120" s="337">
        <v>0</v>
      </c>
      <c r="AM120" s="337">
        <v>0</v>
      </c>
      <c r="AN120" s="337">
        <v>0</v>
      </c>
      <c r="AO120" s="337">
        <v>0</v>
      </c>
      <c r="AP120" s="337">
        <v>0</v>
      </c>
      <c r="AQ120" s="337">
        <v>0</v>
      </c>
      <c r="AR120" s="337">
        <v>0</v>
      </c>
      <c r="AS120" s="337">
        <v>0</v>
      </c>
      <c r="AT120" s="337">
        <v>0</v>
      </c>
      <c r="AU120" s="337">
        <v>0</v>
      </c>
      <c r="AV120" s="337">
        <v>0</v>
      </c>
      <c r="AW120" s="337">
        <v>0</v>
      </c>
      <c r="AX120" s="337">
        <v>0</v>
      </c>
      <c r="AY120" s="337">
        <v>2490</v>
      </c>
      <c r="AZ120" s="337">
        <v>2455</v>
      </c>
      <c r="BA120" s="337">
        <v>2437</v>
      </c>
      <c r="BB120" s="337">
        <v>2371</v>
      </c>
      <c r="BC120" s="337">
        <v>2354</v>
      </c>
      <c r="BD120" s="337">
        <v>2391</v>
      </c>
      <c r="BE120" s="337">
        <v>2430</v>
      </c>
      <c r="BF120" s="337">
        <v>2483</v>
      </c>
      <c r="BG120" s="337">
        <v>2504</v>
      </c>
      <c r="BH120" s="337">
        <v>2510</v>
      </c>
      <c r="BI120" s="337">
        <v>2475</v>
      </c>
      <c r="BJ120" s="337">
        <v>2443</v>
      </c>
      <c r="BK120" s="337">
        <v>2415</v>
      </c>
      <c r="BL120" s="337">
        <v>2332</v>
      </c>
      <c r="BM120" s="337">
        <v>2031</v>
      </c>
      <c r="BN120" s="337">
        <v>1827</v>
      </c>
      <c r="BO120" s="337">
        <v>1577</v>
      </c>
      <c r="BP120" s="337">
        <v>965</v>
      </c>
      <c r="BQ120" s="337">
        <v>366</v>
      </c>
      <c r="BR120" s="337">
        <v>133</v>
      </c>
      <c r="BS120" s="337">
        <v>74</v>
      </c>
      <c r="BT120" s="337">
        <v>52</v>
      </c>
      <c r="BU120" s="337">
        <v>40</v>
      </c>
      <c r="BV120" s="337">
        <v>32</v>
      </c>
      <c r="BW120" s="337">
        <v>26</v>
      </c>
      <c r="BX120" s="337">
        <v>23</v>
      </c>
      <c r="BY120" s="337">
        <v>21</v>
      </c>
      <c r="BZ120" s="337">
        <v>19</v>
      </c>
      <c r="CA120" s="337">
        <v>17</v>
      </c>
      <c r="CB120" s="337">
        <v>14</v>
      </c>
      <c r="CC120" s="338">
        <v>12</v>
      </c>
    </row>
    <row r="121" spans="2:81" x14ac:dyDescent="0.4">
      <c r="B121" s="339" t="s">
        <v>404</v>
      </c>
      <c r="D121" s="340">
        <v>0</v>
      </c>
      <c r="E121" s="340">
        <v>0</v>
      </c>
      <c r="F121" s="340">
        <v>0</v>
      </c>
      <c r="G121" s="340">
        <v>0</v>
      </c>
      <c r="H121" s="340">
        <v>0</v>
      </c>
      <c r="I121" s="340">
        <v>0</v>
      </c>
      <c r="J121" s="340">
        <v>0</v>
      </c>
      <c r="K121" s="340">
        <v>0</v>
      </c>
      <c r="L121" s="340">
        <v>0</v>
      </c>
      <c r="M121" s="340">
        <v>0</v>
      </c>
      <c r="N121" s="340">
        <v>0</v>
      </c>
      <c r="O121" s="340">
        <v>0</v>
      </c>
      <c r="P121" s="340">
        <v>0</v>
      </c>
      <c r="Q121" s="340">
        <v>0</v>
      </c>
      <c r="R121" s="340">
        <v>0</v>
      </c>
      <c r="S121" s="340">
        <v>0</v>
      </c>
      <c r="T121" s="340">
        <v>0</v>
      </c>
      <c r="U121" s="340">
        <v>0</v>
      </c>
      <c r="V121" s="340">
        <v>0</v>
      </c>
      <c r="W121" s="340">
        <v>0</v>
      </c>
      <c r="X121" s="340">
        <v>0</v>
      </c>
      <c r="Y121" s="340">
        <v>0</v>
      </c>
      <c r="Z121" s="340">
        <v>0</v>
      </c>
      <c r="AA121" s="340">
        <v>0</v>
      </c>
      <c r="AB121" s="340">
        <v>0</v>
      </c>
      <c r="AC121" s="340">
        <v>0</v>
      </c>
      <c r="AD121" s="340">
        <v>0</v>
      </c>
      <c r="AE121" s="340">
        <v>0</v>
      </c>
      <c r="AF121" s="340">
        <v>0</v>
      </c>
      <c r="AG121" s="340">
        <v>0</v>
      </c>
      <c r="AH121" s="340">
        <v>0</v>
      </c>
      <c r="AI121" s="340">
        <v>0</v>
      </c>
      <c r="AJ121" s="340">
        <v>0</v>
      </c>
      <c r="AK121" s="340">
        <v>0</v>
      </c>
      <c r="AL121" s="340">
        <v>0</v>
      </c>
      <c r="AM121" s="340">
        <v>0</v>
      </c>
      <c r="AN121" s="340">
        <v>0</v>
      </c>
      <c r="AO121" s="340">
        <v>0</v>
      </c>
      <c r="AP121" s="340">
        <v>0</v>
      </c>
      <c r="AQ121" s="340">
        <v>0</v>
      </c>
      <c r="AR121" s="340">
        <v>0</v>
      </c>
      <c r="AS121" s="340">
        <v>0</v>
      </c>
      <c r="AT121" s="340">
        <v>0</v>
      </c>
      <c r="AU121" s="340">
        <v>0</v>
      </c>
      <c r="AV121" s="340">
        <v>0</v>
      </c>
      <c r="AW121" s="340">
        <v>0</v>
      </c>
      <c r="AX121" s="340">
        <v>0</v>
      </c>
      <c r="AY121" s="340">
        <v>2218</v>
      </c>
      <c r="AZ121" s="340">
        <v>2240</v>
      </c>
      <c r="BA121" s="340">
        <v>2285</v>
      </c>
      <c r="BB121" s="340">
        <v>2288</v>
      </c>
      <c r="BC121" s="340">
        <v>2328</v>
      </c>
      <c r="BD121" s="340">
        <v>2384</v>
      </c>
      <c r="BE121" s="340">
        <v>2427</v>
      </c>
      <c r="BF121" s="340">
        <v>2483</v>
      </c>
      <c r="BG121" s="340">
        <v>2504</v>
      </c>
      <c r="BH121" s="340">
        <v>2510</v>
      </c>
      <c r="BI121" s="340">
        <v>2475</v>
      </c>
      <c r="BJ121" s="340">
        <v>2443</v>
      </c>
      <c r="BK121" s="340">
        <v>2415</v>
      </c>
      <c r="BL121" s="340">
        <v>2332</v>
      </c>
      <c r="BM121" s="340">
        <v>2031</v>
      </c>
      <c r="BN121" s="340">
        <v>1827</v>
      </c>
      <c r="BO121" s="340">
        <v>1577</v>
      </c>
      <c r="BP121" s="340">
        <v>965</v>
      </c>
      <c r="BQ121" s="340">
        <v>366</v>
      </c>
      <c r="BR121" s="340">
        <v>133</v>
      </c>
      <c r="BS121" s="340">
        <v>74</v>
      </c>
      <c r="BT121" s="340">
        <v>52</v>
      </c>
      <c r="BU121" s="340">
        <v>40</v>
      </c>
      <c r="BV121" s="340">
        <v>32</v>
      </c>
      <c r="BW121" s="340">
        <v>26</v>
      </c>
      <c r="BX121" s="340">
        <v>23</v>
      </c>
      <c r="BY121" s="340">
        <v>21</v>
      </c>
      <c r="BZ121" s="340">
        <v>19</v>
      </c>
      <c r="CA121" s="340">
        <v>17</v>
      </c>
      <c r="CB121" s="340">
        <v>14</v>
      </c>
      <c r="CC121" s="341">
        <v>12</v>
      </c>
    </row>
    <row r="122" spans="2:81" x14ac:dyDescent="0.4">
      <c r="B122" s="339" t="s">
        <v>403</v>
      </c>
      <c r="D122" s="340" t="s">
        <v>439</v>
      </c>
      <c r="E122" s="340" t="s">
        <v>439</v>
      </c>
      <c r="F122" s="340" t="s">
        <v>439</v>
      </c>
      <c r="G122" s="340" t="s">
        <v>439</v>
      </c>
      <c r="H122" s="340" t="s">
        <v>439</v>
      </c>
      <c r="I122" s="340" t="s">
        <v>439</v>
      </c>
      <c r="J122" s="340" t="s">
        <v>439</v>
      </c>
      <c r="K122" s="340" t="s">
        <v>439</v>
      </c>
      <c r="L122" s="340" t="s">
        <v>439</v>
      </c>
      <c r="M122" s="340" t="s">
        <v>439</v>
      </c>
      <c r="N122" s="340" t="s">
        <v>439</v>
      </c>
      <c r="O122" s="340" t="s">
        <v>439</v>
      </c>
      <c r="P122" s="340" t="s">
        <v>439</v>
      </c>
      <c r="Q122" s="340" t="s">
        <v>439</v>
      </c>
      <c r="R122" s="340" t="s">
        <v>439</v>
      </c>
      <c r="S122" s="340" t="s">
        <v>439</v>
      </c>
      <c r="T122" s="340" t="s">
        <v>439</v>
      </c>
      <c r="U122" s="340" t="s">
        <v>439</v>
      </c>
      <c r="V122" s="340" t="s">
        <v>439</v>
      </c>
      <c r="W122" s="340" t="s">
        <v>439</v>
      </c>
      <c r="X122" s="340" t="s">
        <v>439</v>
      </c>
      <c r="Y122" s="340" t="s">
        <v>439</v>
      </c>
      <c r="Z122" s="340" t="s">
        <v>439</v>
      </c>
      <c r="AA122" s="340" t="s">
        <v>439</v>
      </c>
      <c r="AB122" s="340" t="s">
        <v>439</v>
      </c>
      <c r="AC122" s="340" t="s">
        <v>439</v>
      </c>
      <c r="AD122" s="340" t="s">
        <v>439</v>
      </c>
      <c r="AE122" s="340" t="s">
        <v>439</v>
      </c>
      <c r="AF122" s="340" t="s">
        <v>439</v>
      </c>
      <c r="AG122" s="340" t="s">
        <v>439</v>
      </c>
      <c r="AH122" s="340">
        <v>0</v>
      </c>
      <c r="AI122" s="340">
        <v>0</v>
      </c>
      <c r="AJ122" s="340">
        <v>0</v>
      </c>
      <c r="AK122" s="340">
        <v>0</v>
      </c>
      <c r="AL122" s="340">
        <v>0</v>
      </c>
      <c r="AM122" s="340">
        <v>0</v>
      </c>
      <c r="AN122" s="340">
        <v>0</v>
      </c>
      <c r="AO122" s="340">
        <v>0</v>
      </c>
      <c r="AP122" s="340">
        <v>0</v>
      </c>
      <c r="AQ122" s="340">
        <v>0</v>
      </c>
      <c r="AR122" s="340">
        <v>0</v>
      </c>
      <c r="AS122" s="340">
        <v>0</v>
      </c>
      <c r="AT122" s="340">
        <v>0</v>
      </c>
      <c r="AU122" s="340">
        <v>0</v>
      </c>
      <c r="AV122" s="340">
        <v>0</v>
      </c>
      <c r="AW122" s="340">
        <v>0</v>
      </c>
      <c r="AX122" s="340">
        <v>0</v>
      </c>
      <c r="AY122" s="340">
        <v>272</v>
      </c>
      <c r="AZ122" s="340">
        <v>215</v>
      </c>
      <c r="BA122" s="340">
        <v>152</v>
      </c>
      <c r="BB122" s="340">
        <v>83</v>
      </c>
      <c r="BC122" s="340">
        <v>26</v>
      </c>
      <c r="BD122" s="340">
        <v>7</v>
      </c>
      <c r="BE122" s="340">
        <v>2</v>
      </c>
      <c r="BF122" s="340">
        <v>0</v>
      </c>
      <c r="BG122" s="340">
        <v>0</v>
      </c>
      <c r="BH122" s="340">
        <v>0</v>
      </c>
      <c r="BI122" s="340">
        <v>0</v>
      </c>
      <c r="BJ122" s="340">
        <v>0</v>
      </c>
      <c r="BK122" s="340">
        <v>0</v>
      </c>
      <c r="BL122" s="340">
        <v>0</v>
      </c>
      <c r="BM122" s="340">
        <v>0</v>
      </c>
      <c r="BN122" s="340">
        <v>0</v>
      </c>
      <c r="BO122" s="340">
        <v>0</v>
      </c>
      <c r="BP122" s="340">
        <v>0</v>
      </c>
      <c r="BQ122" s="340">
        <v>0</v>
      </c>
      <c r="BR122" s="340">
        <v>0</v>
      </c>
      <c r="BS122" s="340">
        <v>0</v>
      </c>
      <c r="BT122" s="340">
        <v>0</v>
      </c>
      <c r="BU122" s="340">
        <v>0</v>
      </c>
      <c r="BV122" s="340">
        <v>0</v>
      </c>
      <c r="BW122" s="340">
        <v>0</v>
      </c>
      <c r="BX122" s="340">
        <v>0</v>
      </c>
      <c r="BY122" s="340">
        <v>0</v>
      </c>
      <c r="BZ122" s="340">
        <v>0</v>
      </c>
      <c r="CA122" s="340">
        <v>0</v>
      </c>
      <c r="CB122" s="340">
        <v>0</v>
      </c>
      <c r="CC122" s="341">
        <v>0</v>
      </c>
    </row>
    <row r="123" spans="2:81" ht="25.5" customHeight="1" x14ac:dyDescent="0.4">
      <c r="B123" s="59" t="s">
        <v>622</v>
      </c>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c r="AM123" s="340"/>
      <c r="AN123" s="340"/>
      <c r="AO123" s="340"/>
      <c r="AP123" s="340"/>
      <c r="AQ123" s="340"/>
      <c r="AR123" s="340"/>
      <c r="AS123" s="340"/>
      <c r="AT123" s="340"/>
      <c r="AU123" s="340"/>
      <c r="AV123" s="340"/>
      <c r="AW123" s="340"/>
      <c r="AX123" s="340"/>
      <c r="AY123" s="340"/>
      <c r="AZ123" s="340"/>
      <c r="BA123" s="340">
        <v>0</v>
      </c>
      <c r="BB123" s="340">
        <v>0</v>
      </c>
      <c r="BC123" s="340">
        <v>0</v>
      </c>
      <c r="BD123" s="340">
        <v>115</v>
      </c>
      <c r="BE123" s="340">
        <v>111</v>
      </c>
      <c r="BF123" s="340">
        <v>123</v>
      </c>
      <c r="BG123" s="340">
        <v>108</v>
      </c>
      <c r="BH123" s="340">
        <v>100</v>
      </c>
      <c r="BI123" s="340">
        <v>94</v>
      </c>
      <c r="BJ123" s="340">
        <v>91</v>
      </c>
      <c r="BK123" s="340">
        <v>91</v>
      </c>
      <c r="BL123" s="340">
        <v>72</v>
      </c>
      <c r="BM123" s="340">
        <v>7</v>
      </c>
      <c r="BN123" s="340">
        <v>5</v>
      </c>
      <c r="BO123" s="340">
        <v>2</v>
      </c>
      <c r="BP123" s="340">
        <v>1</v>
      </c>
      <c r="BQ123" s="340">
        <v>1</v>
      </c>
      <c r="BR123" s="340">
        <v>0</v>
      </c>
      <c r="BS123" s="340">
        <v>0</v>
      </c>
      <c r="BT123" s="340">
        <v>0</v>
      </c>
      <c r="BU123" s="340">
        <v>0</v>
      </c>
      <c r="BV123" s="340">
        <v>0</v>
      </c>
      <c r="BW123" s="340">
        <v>0</v>
      </c>
      <c r="BX123" s="340">
        <v>0</v>
      </c>
      <c r="BY123" s="340">
        <v>0</v>
      </c>
      <c r="BZ123" s="340">
        <v>0</v>
      </c>
      <c r="CA123" s="340">
        <v>0</v>
      </c>
      <c r="CB123" s="340">
        <v>0</v>
      </c>
      <c r="CC123" s="341">
        <v>0</v>
      </c>
    </row>
    <row r="124" spans="2:81" x14ac:dyDescent="0.4">
      <c r="B124" s="59" t="s">
        <v>623</v>
      </c>
      <c r="D124" s="340">
        <v>0</v>
      </c>
      <c r="E124" s="340">
        <v>0</v>
      </c>
      <c r="F124" s="340">
        <v>0</v>
      </c>
      <c r="G124" s="340">
        <v>0</v>
      </c>
      <c r="H124" s="340">
        <v>0</v>
      </c>
      <c r="I124" s="340">
        <v>0</v>
      </c>
      <c r="J124" s="340">
        <v>0</v>
      </c>
      <c r="K124" s="340">
        <v>0</v>
      </c>
      <c r="L124" s="340">
        <v>0</v>
      </c>
      <c r="M124" s="340">
        <v>0</v>
      </c>
      <c r="N124" s="340">
        <v>0</v>
      </c>
      <c r="O124" s="340">
        <v>0</v>
      </c>
      <c r="P124" s="340">
        <v>0</v>
      </c>
      <c r="Q124" s="340">
        <v>0</v>
      </c>
      <c r="R124" s="340">
        <v>0</v>
      </c>
      <c r="S124" s="340">
        <v>0</v>
      </c>
      <c r="T124" s="340">
        <v>0</v>
      </c>
      <c r="U124" s="340">
        <v>0</v>
      </c>
      <c r="V124" s="340">
        <v>0</v>
      </c>
      <c r="W124" s="340">
        <v>0</v>
      </c>
      <c r="X124" s="340">
        <v>0</v>
      </c>
      <c r="Y124" s="340">
        <v>0</v>
      </c>
      <c r="Z124" s="340">
        <v>0</v>
      </c>
      <c r="AA124" s="340">
        <v>0</v>
      </c>
      <c r="AB124" s="340">
        <v>0</v>
      </c>
      <c r="AC124" s="340">
        <v>0</v>
      </c>
      <c r="AD124" s="340">
        <v>0</v>
      </c>
      <c r="AE124" s="340">
        <v>0</v>
      </c>
      <c r="AF124" s="340">
        <v>0</v>
      </c>
      <c r="AG124" s="340">
        <v>0</v>
      </c>
      <c r="AH124" s="340">
        <v>0</v>
      </c>
      <c r="AI124" s="340">
        <v>0</v>
      </c>
      <c r="AJ124" s="340">
        <v>0</v>
      </c>
      <c r="AK124" s="340">
        <v>0</v>
      </c>
      <c r="AL124" s="340">
        <v>0</v>
      </c>
      <c r="AM124" s="340">
        <v>0</v>
      </c>
      <c r="AN124" s="340">
        <v>0</v>
      </c>
      <c r="AO124" s="340">
        <v>0</v>
      </c>
      <c r="AP124" s="340">
        <v>0</v>
      </c>
      <c r="AQ124" s="340">
        <v>0</v>
      </c>
      <c r="AR124" s="340">
        <v>0</v>
      </c>
      <c r="AS124" s="340">
        <v>0</v>
      </c>
      <c r="AT124" s="340">
        <v>0</v>
      </c>
      <c r="AU124" s="340">
        <v>0</v>
      </c>
      <c r="AV124" s="340">
        <v>0</v>
      </c>
      <c r="AW124" s="340">
        <v>0</v>
      </c>
      <c r="AX124" s="340">
        <v>0</v>
      </c>
      <c r="AY124" s="340">
        <v>0</v>
      </c>
      <c r="AZ124" s="340">
        <v>0</v>
      </c>
      <c r="BA124" s="340">
        <v>0</v>
      </c>
      <c r="BB124" s="340">
        <v>0</v>
      </c>
      <c r="BC124" s="340">
        <v>0</v>
      </c>
      <c r="BD124" s="340">
        <v>115</v>
      </c>
      <c r="BE124" s="340">
        <v>117</v>
      </c>
      <c r="BF124" s="340">
        <v>123</v>
      </c>
      <c r="BG124" s="340">
        <v>113</v>
      </c>
      <c r="BH124" s="340">
        <v>109</v>
      </c>
      <c r="BI124" s="340">
        <v>98</v>
      </c>
      <c r="BJ124" s="340">
        <v>92</v>
      </c>
      <c r="BK124" s="340">
        <v>92</v>
      </c>
      <c r="BL124" s="340">
        <v>82</v>
      </c>
      <c r="BM124" s="340">
        <v>23</v>
      </c>
      <c r="BN124" s="340">
        <v>4</v>
      </c>
      <c r="BO124" s="340">
        <v>3</v>
      </c>
      <c r="BP124" s="340">
        <v>1</v>
      </c>
      <c r="BQ124" s="340">
        <v>0</v>
      </c>
      <c r="BR124" s="340">
        <v>0</v>
      </c>
      <c r="BS124" s="340">
        <v>0</v>
      </c>
      <c r="BT124" s="340">
        <v>0</v>
      </c>
      <c r="BU124" s="340">
        <v>0</v>
      </c>
      <c r="BV124" s="340">
        <v>0</v>
      </c>
      <c r="BW124" s="340">
        <v>0</v>
      </c>
      <c r="BX124" s="340">
        <v>0</v>
      </c>
      <c r="BY124" s="340">
        <v>0</v>
      </c>
      <c r="BZ124" s="340">
        <v>0</v>
      </c>
      <c r="CA124" s="340">
        <v>0</v>
      </c>
      <c r="CB124" s="340">
        <v>0</v>
      </c>
      <c r="CC124" s="341">
        <v>0</v>
      </c>
    </row>
    <row r="125" spans="2:81" x14ac:dyDescent="0.4">
      <c r="B125" s="59" t="s">
        <v>624</v>
      </c>
      <c r="D125" s="340">
        <v>0</v>
      </c>
      <c r="E125" s="340">
        <v>0</v>
      </c>
      <c r="F125" s="340">
        <v>0</v>
      </c>
      <c r="G125" s="340">
        <v>0</v>
      </c>
      <c r="H125" s="340">
        <v>0</v>
      </c>
      <c r="I125" s="340">
        <v>0</v>
      </c>
      <c r="J125" s="340">
        <v>0</v>
      </c>
      <c r="K125" s="340">
        <v>0</v>
      </c>
      <c r="L125" s="340">
        <v>0</v>
      </c>
      <c r="M125" s="340">
        <v>0</v>
      </c>
      <c r="N125" s="340">
        <v>0</v>
      </c>
      <c r="O125" s="340">
        <v>0</v>
      </c>
      <c r="P125" s="340">
        <v>0</v>
      </c>
      <c r="Q125" s="340">
        <v>0</v>
      </c>
      <c r="R125" s="340">
        <v>0</v>
      </c>
      <c r="S125" s="340">
        <v>0</v>
      </c>
      <c r="T125" s="340">
        <v>0</v>
      </c>
      <c r="U125" s="340">
        <v>0</v>
      </c>
      <c r="V125" s="340">
        <v>0</v>
      </c>
      <c r="W125" s="340">
        <v>0</v>
      </c>
      <c r="X125" s="340">
        <v>0</v>
      </c>
      <c r="Y125" s="340">
        <v>0</v>
      </c>
      <c r="Z125" s="340">
        <v>0</v>
      </c>
      <c r="AA125" s="340">
        <v>0</v>
      </c>
      <c r="AB125" s="340">
        <v>0</v>
      </c>
      <c r="AC125" s="340">
        <v>0</v>
      </c>
      <c r="AD125" s="340">
        <v>0</v>
      </c>
      <c r="AE125" s="340">
        <v>0</v>
      </c>
      <c r="AF125" s="340">
        <v>0</v>
      </c>
      <c r="AG125" s="340">
        <v>0</v>
      </c>
      <c r="AH125" s="340">
        <v>0</v>
      </c>
      <c r="AI125" s="340">
        <v>0</v>
      </c>
      <c r="AJ125" s="340">
        <v>0</v>
      </c>
      <c r="AK125" s="340">
        <v>0</v>
      </c>
      <c r="AL125" s="340">
        <v>0</v>
      </c>
      <c r="AM125" s="340">
        <v>0</v>
      </c>
      <c r="AN125" s="340">
        <v>0</v>
      </c>
      <c r="AO125" s="340">
        <v>0</v>
      </c>
      <c r="AP125" s="340">
        <v>0</v>
      </c>
      <c r="AQ125" s="340">
        <v>0</v>
      </c>
      <c r="AR125" s="340">
        <v>0</v>
      </c>
      <c r="AS125" s="340">
        <v>0</v>
      </c>
      <c r="AT125" s="340">
        <v>0</v>
      </c>
      <c r="AU125" s="340">
        <v>0</v>
      </c>
      <c r="AV125" s="340">
        <v>0</v>
      </c>
      <c r="AW125" s="340">
        <v>0</v>
      </c>
      <c r="AX125" s="340">
        <v>0</v>
      </c>
      <c r="AY125" s="340">
        <v>0</v>
      </c>
      <c r="AZ125" s="340">
        <v>0</v>
      </c>
      <c r="BA125" s="340">
        <v>0</v>
      </c>
      <c r="BB125" s="340">
        <v>0</v>
      </c>
      <c r="BC125" s="340">
        <v>0</v>
      </c>
      <c r="BD125" s="340">
        <v>1343</v>
      </c>
      <c r="BE125" s="340">
        <v>1344</v>
      </c>
      <c r="BF125" s="340">
        <v>1340</v>
      </c>
      <c r="BG125" s="340">
        <v>1349</v>
      </c>
      <c r="BH125" s="340">
        <v>1334</v>
      </c>
      <c r="BI125" s="340">
        <v>1308</v>
      </c>
      <c r="BJ125" s="340">
        <v>1273</v>
      </c>
      <c r="BK125" s="340">
        <v>1230</v>
      </c>
      <c r="BL125" s="340">
        <v>1191</v>
      </c>
      <c r="BM125" s="340">
        <v>1146</v>
      </c>
      <c r="BN125" s="340">
        <v>1045</v>
      </c>
      <c r="BO125" s="340">
        <v>904</v>
      </c>
      <c r="BP125" s="340">
        <v>564</v>
      </c>
      <c r="BQ125" s="340">
        <v>192</v>
      </c>
      <c r="BR125" s="340">
        <v>37</v>
      </c>
      <c r="BS125" s="340">
        <v>10</v>
      </c>
      <c r="BT125" s="340">
        <v>3</v>
      </c>
      <c r="BU125" s="340">
        <v>2</v>
      </c>
      <c r="BV125" s="340">
        <v>0</v>
      </c>
      <c r="BW125" s="340">
        <v>0</v>
      </c>
      <c r="BX125" s="340">
        <v>0</v>
      </c>
      <c r="BY125" s="340">
        <v>0</v>
      </c>
      <c r="BZ125" s="340">
        <v>0</v>
      </c>
      <c r="CA125" s="340">
        <v>0</v>
      </c>
      <c r="CB125" s="340">
        <v>0</v>
      </c>
      <c r="CC125" s="341">
        <v>0</v>
      </c>
    </row>
    <row r="126" spans="2:81" x14ac:dyDescent="0.4">
      <c r="B126" s="59" t="s">
        <v>625</v>
      </c>
      <c r="D126" s="340">
        <v>0</v>
      </c>
      <c r="E126" s="340">
        <v>0</v>
      </c>
      <c r="F126" s="340">
        <v>0</v>
      </c>
      <c r="G126" s="340">
        <v>0</v>
      </c>
      <c r="H126" s="340">
        <v>0</v>
      </c>
      <c r="I126" s="340">
        <v>0</v>
      </c>
      <c r="J126" s="340">
        <v>0</v>
      </c>
      <c r="K126" s="340">
        <v>0</v>
      </c>
      <c r="L126" s="340">
        <v>0</v>
      </c>
      <c r="M126" s="340">
        <v>0</v>
      </c>
      <c r="N126" s="340">
        <v>0</v>
      </c>
      <c r="O126" s="340">
        <v>0</v>
      </c>
      <c r="P126" s="340">
        <v>0</v>
      </c>
      <c r="Q126" s="340">
        <v>0</v>
      </c>
      <c r="R126" s="340">
        <v>0</v>
      </c>
      <c r="S126" s="340">
        <v>0</v>
      </c>
      <c r="T126" s="340">
        <v>0</v>
      </c>
      <c r="U126" s="340">
        <v>0</v>
      </c>
      <c r="V126" s="340">
        <v>0</v>
      </c>
      <c r="W126" s="340">
        <v>0</v>
      </c>
      <c r="X126" s="340">
        <v>0</v>
      </c>
      <c r="Y126" s="340">
        <v>0</v>
      </c>
      <c r="Z126" s="340">
        <v>0</v>
      </c>
      <c r="AA126" s="340">
        <v>0</v>
      </c>
      <c r="AB126" s="340">
        <v>0</v>
      </c>
      <c r="AC126" s="340">
        <v>0</v>
      </c>
      <c r="AD126" s="340">
        <v>0</v>
      </c>
      <c r="AE126" s="340">
        <v>0</v>
      </c>
      <c r="AF126" s="340">
        <v>0</v>
      </c>
      <c r="AG126" s="340">
        <v>0</v>
      </c>
      <c r="AH126" s="340">
        <v>0</v>
      </c>
      <c r="AI126" s="340">
        <v>0</v>
      </c>
      <c r="AJ126" s="340">
        <v>0</v>
      </c>
      <c r="AK126" s="340">
        <v>0</v>
      </c>
      <c r="AL126" s="340">
        <v>0</v>
      </c>
      <c r="AM126" s="340">
        <v>0</v>
      </c>
      <c r="AN126" s="340">
        <v>0</v>
      </c>
      <c r="AO126" s="340">
        <v>0</v>
      </c>
      <c r="AP126" s="340">
        <v>0</v>
      </c>
      <c r="AQ126" s="340">
        <v>0</v>
      </c>
      <c r="AR126" s="340">
        <v>0</v>
      </c>
      <c r="AS126" s="340">
        <v>0</v>
      </c>
      <c r="AT126" s="340">
        <v>0</v>
      </c>
      <c r="AU126" s="340">
        <v>0</v>
      </c>
      <c r="AV126" s="340">
        <v>0</v>
      </c>
      <c r="AW126" s="340">
        <v>0</v>
      </c>
      <c r="AX126" s="340">
        <v>0</v>
      </c>
      <c r="AY126" s="340">
        <v>1899</v>
      </c>
      <c r="AZ126" s="340">
        <v>1832</v>
      </c>
      <c r="BA126" s="340">
        <v>1765</v>
      </c>
      <c r="BB126" s="340">
        <v>1660</v>
      </c>
      <c r="BC126" s="340">
        <v>1595</v>
      </c>
      <c r="BD126" s="340">
        <v>1580</v>
      </c>
      <c r="BE126" s="340">
        <v>1574</v>
      </c>
      <c r="BF126" s="340">
        <v>1586</v>
      </c>
      <c r="BG126" s="340">
        <v>1570</v>
      </c>
      <c r="BH126" s="340">
        <v>1543</v>
      </c>
      <c r="BI126" s="340">
        <v>1500</v>
      </c>
      <c r="BJ126" s="340">
        <v>1456</v>
      </c>
      <c r="BK126" s="340">
        <v>1413</v>
      </c>
      <c r="BL126" s="340">
        <v>1346</v>
      </c>
      <c r="BM126" s="340">
        <v>1177</v>
      </c>
      <c r="BN126" s="340">
        <v>1054</v>
      </c>
      <c r="BO126" s="340">
        <v>909</v>
      </c>
      <c r="BP126" s="340">
        <v>566</v>
      </c>
      <c r="BQ126" s="340">
        <v>192</v>
      </c>
      <c r="BR126" s="340">
        <v>38</v>
      </c>
      <c r="BS126" s="340">
        <v>10</v>
      </c>
      <c r="BT126" s="340">
        <v>3</v>
      </c>
      <c r="BU126" s="340">
        <v>2</v>
      </c>
      <c r="BV126" s="340">
        <v>0</v>
      </c>
      <c r="BW126" s="340">
        <v>0</v>
      </c>
      <c r="BX126" s="340">
        <v>0</v>
      </c>
      <c r="BY126" s="340">
        <v>0</v>
      </c>
      <c r="BZ126" s="340">
        <v>0</v>
      </c>
      <c r="CA126" s="340">
        <v>0</v>
      </c>
      <c r="CB126" s="340">
        <v>0</v>
      </c>
      <c r="CC126" s="341">
        <v>0</v>
      </c>
    </row>
    <row r="127" spans="2:81" x14ac:dyDescent="0.4">
      <c r="B127" s="231" t="s">
        <v>404</v>
      </c>
      <c r="D127" s="340">
        <v>0</v>
      </c>
      <c r="E127" s="340">
        <v>0</v>
      </c>
      <c r="F127" s="340">
        <v>0</v>
      </c>
      <c r="G127" s="340">
        <v>0</v>
      </c>
      <c r="H127" s="340">
        <v>0</v>
      </c>
      <c r="I127" s="340">
        <v>0</v>
      </c>
      <c r="J127" s="340">
        <v>0</v>
      </c>
      <c r="K127" s="340">
        <v>0</v>
      </c>
      <c r="L127" s="340">
        <v>0</v>
      </c>
      <c r="M127" s="340">
        <v>0</v>
      </c>
      <c r="N127" s="340">
        <v>0</v>
      </c>
      <c r="O127" s="340">
        <v>0</v>
      </c>
      <c r="P127" s="340">
        <v>0</v>
      </c>
      <c r="Q127" s="340">
        <v>0</v>
      </c>
      <c r="R127" s="340">
        <v>0</v>
      </c>
      <c r="S127" s="340">
        <v>0</v>
      </c>
      <c r="T127" s="340">
        <v>0</v>
      </c>
      <c r="U127" s="340">
        <v>0</v>
      </c>
      <c r="V127" s="340">
        <v>0</v>
      </c>
      <c r="W127" s="340">
        <v>0</v>
      </c>
      <c r="X127" s="340">
        <v>0</v>
      </c>
      <c r="Y127" s="340">
        <v>0</v>
      </c>
      <c r="Z127" s="340">
        <v>0</v>
      </c>
      <c r="AA127" s="340">
        <v>0</v>
      </c>
      <c r="AB127" s="340">
        <v>0</v>
      </c>
      <c r="AC127" s="340">
        <v>0</v>
      </c>
      <c r="AD127" s="340">
        <v>0</v>
      </c>
      <c r="AE127" s="340">
        <v>0</v>
      </c>
      <c r="AF127" s="340">
        <v>0</v>
      </c>
      <c r="AG127" s="340">
        <v>0</v>
      </c>
      <c r="AH127" s="340">
        <v>0</v>
      </c>
      <c r="AI127" s="340">
        <v>0</v>
      </c>
      <c r="AJ127" s="340">
        <v>0</v>
      </c>
      <c r="AK127" s="340">
        <v>0</v>
      </c>
      <c r="AL127" s="340">
        <v>0</v>
      </c>
      <c r="AM127" s="340">
        <v>0</v>
      </c>
      <c r="AN127" s="340">
        <v>0</v>
      </c>
      <c r="AO127" s="340">
        <v>0</v>
      </c>
      <c r="AP127" s="340">
        <v>0</v>
      </c>
      <c r="AQ127" s="340">
        <v>0</v>
      </c>
      <c r="AR127" s="340">
        <v>0</v>
      </c>
      <c r="AS127" s="340">
        <v>0</v>
      </c>
      <c r="AT127" s="340">
        <v>0</v>
      </c>
      <c r="AU127" s="340">
        <v>0</v>
      </c>
      <c r="AV127" s="340">
        <v>0</v>
      </c>
      <c r="AW127" s="340">
        <v>0</v>
      </c>
      <c r="AX127" s="340">
        <v>0</v>
      </c>
      <c r="AY127" s="340">
        <v>1634</v>
      </c>
      <c r="AZ127" s="340">
        <v>1622</v>
      </c>
      <c r="BA127" s="340">
        <v>1618</v>
      </c>
      <c r="BB127" s="340">
        <v>1581</v>
      </c>
      <c r="BC127" s="340">
        <v>1569</v>
      </c>
      <c r="BD127" s="340">
        <v>1573</v>
      </c>
      <c r="BE127" s="340">
        <v>1572</v>
      </c>
      <c r="BF127" s="340">
        <v>1586</v>
      </c>
      <c r="BG127" s="340">
        <v>1570</v>
      </c>
      <c r="BH127" s="340">
        <v>1543</v>
      </c>
      <c r="BI127" s="340">
        <v>1500</v>
      </c>
      <c r="BJ127" s="340">
        <v>1456</v>
      </c>
      <c r="BK127" s="340">
        <v>1413</v>
      </c>
      <c r="BL127" s="340">
        <v>1346</v>
      </c>
      <c r="BM127" s="340">
        <v>1177</v>
      </c>
      <c r="BN127" s="340">
        <v>1054</v>
      </c>
      <c r="BO127" s="340">
        <v>909</v>
      </c>
      <c r="BP127" s="340">
        <v>566</v>
      </c>
      <c r="BQ127" s="340">
        <v>192</v>
      </c>
      <c r="BR127" s="340">
        <v>38</v>
      </c>
      <c r="BS127" s="340">
        <v>10</v>
      </c>
      <c r="BT127" s="340">
        <v>3</v>
      </c>
      <c r="BU127" s="340">
        <v>2</v>
      </c>
      <c r="BV127" s="340">
        <v>0</v>
      </c>
      <c r="BW127" s="340">
        <v>0</v>
      </c>
      <c r="BX127" s="340">
        <v>0</v>
      </c>
      <c r="BY127" s="340">
        <v>0</v>
      </c>
      <c r="BZ127" s="340">
        <v>0</v>
      </c>
      <c r="CA127" s="340">
        <v>0</v>
      </c>
      <c r="CB127" s="340">
        <v>0</v>
      </c>
      <c r="CC127" s="341">
        <v>0</v>
      </c>
    </row>
    <row r="128" spans="2:81" x14ac:dyDescent="0.4">
      <c r="B128" s="231" t="s">
        <v>403</v>
      </c>
      <c r="D128" s="340">
        <v>0</v>
      </c>
      <c r="E128" s="340">
        <v>0</v>
      </c>
      <c r="F128" s="340">
        <v>0</v>
      </c>
      <c r="G128" s="340">
        <v>0</v>
      </c>
      <c r="H128" s="340">
        <v>0</v>
      </c>
      <c r="I128" s="340">
        <v>0</v>
      </c>
      <c r="J128" s="340">
        <v>0</v>
      </c>
      <c r="K128" s="340">
        <v>0</v>
      </c>
      <c r="L128" s="340">
        <v>0</v>
      </c>
      <c r="M128" s="340">
        <v>0</v>
      </c>
      <c r="N128" s="340">
        <v>0</v>
      </c>
      <c r="O128" s="340">
        <v>0</v>
      </c>
      <c r="P128" s="340">
        <v>0</v>
      </c>
      <c r="Q128" s="340">
        <v>0</v>
      </c>
      <c r="R128" s="340">
        <v>0</v>
      </c>
      <c r="S128" s="340">
        <v>0</v>
      </c>
      <c r="T128" s="340">
        <v>0</v>
      </c>
      <c r="U128" s="340">
        <v>0</v>
      </c>
      <c r="V128" s="340">
        <v>0</v>
      </c>
      <c r="W128" s="340">
        <v>0</v>
      </c>
      <c r="X128" s="340">
        <v>0</v>
      </c>
      <c r="Y128" s="340">
        <v>0</v>
      </c>
      <c r="Z128" s="340">
        <v>0</v>
      </c>
      <c r="AA128" s="340">
        <v>0</v>
      </c>
      <c r="AB128" s="340">
        <v>0</v>
      </c>
      <c r="AC128" s="340">
        <v>0</v>
      </c>
      <c r="AD128" s="340">
        <v>0</v>
      </c>
      <c r="AE128" s="340">
        <v>0</v>
      </c>
      <c r="AF128" s="340">
        <v>0</v>
      </c>
      <c r="AG128" s="340">
        <v>0</v>
      </c>
      <c r="AH128" s="340">
        <v>0</v>
      </c>
      <c r="AI128" s="340">
        <v>0</v>
      </c>
      <c r="AJ128" s="340">
        <v>0</v>
      </c>
      <c r="AK128" s="340">
        <v>0</v>
      </c>
      <c r="AL128" s="340">
        <v>0</v>
      </c>
      <c r="AM128" s="340">
        <v>0</v>
      </c>
      <c r="AN128" s="340">
        <v>0</v>
      </c>
      <c r="AO128" s="340">
        <v>0</v>
      </c>
      <c r="AP128" s="340">
        <v>0</v>
      </c>
      <c r="AQ128" s="340">
        <v>0</v>
      </c>
      <c r="AR128" s="340">
        <v>0</v>
      </c>
      <c r="AS128" s="340">
        <v>0</v>
      </c>
      <c r="AT128" s="340">
        <v>0</v>
      </c>
      <c r="AU128" s="340">
        <v>0</v>
      </c>
      <c r="AV128" s="340">
        <v>0</v>
      </c>
      <c r="AW128" s="340">
        <v>0</v>
      </c>
      <c r="AX128" s="340">
        <v>0</v>
      </c>
      <c r="AY128" s="340">
        <v>266</v>
      </c>
      <c r="AZ128" s="340">
        <v>210</v>
      </c>
      <c r="BA128" s="340">
        <v>148</v>
      </c>
      <c r="BB128" s="340">
        <v>78</v>
      </c>
      <c r="BC128" s="340">
        <v>26</v>
      </c>
      <c r="BD128" s="340">
        <v>7</v>
      </c>
      <c r="BE128" s="340">
        <v>2</v>
      </c>
      <c r="BF128" s="340">
        <v>0</v>
      </c>
      <c r="BG128" s="340">
        <v>0</v>
      </c>
      <c r="BH128" s="340">
        <v>0</v>
      </c>
      <c r="BI128" s="340">
        <v>0</v>
      </c>
      <c r="BJ128" s="340">
        <v>0</v>
      </c>
      <c r="BK128" s="340">
        <v>0</v>
      </c>
      <c r="BL128" s="340">
        <v>0</v>
      </c>
      <c r="BM128" s="340">
        <v>0</v>
      </c>
      <c r="BN128" s="340">
        <v>0</v>
      </c>
      <c r="BO128" s="340">
        <v>0</v>
      </c>
      <c r="BP128" s="340">
        <v>0</v>
      </c>
      <c r="BQ128" s="340">
        <v>0</v>
      </c>
      <c r="BR128" s="340">
        <v>0</v>
      </c>
      <c r="BS128" s="340">
        <v>0</v>
      </c>
      <c r="BT128" s="340">
        <v>0</v>
      </c>
      <c r="BU128" s="340">
        <v>0</v>
      </c>
      <c r="BV128" s="340">
        <v>0</v>
      </c>
      <c r="BW128" s="340">
        <v>0</v>
      </c>
      <c r="BX128" s="340">
        <v>0</v>
      </c>
      <c r="BY128" s="340">
        <v>0</v>
      </c>
      <c r="BZ128" s="340">
        <v>0</v>
      </c>
      <c r="CA128" s="340">
        <v>0</v>
      </c>
      <c r="CB128" s="340">
        <v>0</v>
      </c>
      <c r="CC128" s="341">
        <v>0</v>
      </c>
    </row>
    <row r="129" spans="1:81" ht="24.75" customHeight="1" x14ac:dyDescent="0.4">
      <c r="B129" s="59" t="s">
        <v>643</v>
      </c>
      <c r="D129" s="340">
        <v>0</v>
      </c>
      <c r="E129" s="340">
        <v>0</v>
      </c>
      <c r="F129" s="340">
        <v>0</v>
      </c>
      <c r="G129" s="340">
        <v>0</v>
      </c>
      <c r="H129" s="340">
        <v>0</v>
      </c>
      <c r="I129" s="340">
        <v>0</v>
      </c>
      <c r="J129" s="340">
        <v>0</v>
      </c>
      <c r="K129" s="340">
        <v>0</v>
      </c>
      <c r="L129" s="340">
        <v>0</v>
      </c>
      <c r="M129" s="340">
        <v>0</v>
      </c>
      <c r="N129" s="340">
        <v>0</v>
      </c>
      <c r="O129" s="340">
        <v>0</v>
      </c>
      <c r="P129" s="340">
        <v>0</v>
      </c>
      <c r="Q129" s="340">
        <v>0</v>
      </c>
      <c r="R129" s="340">
        <v>0</v>
      </c>
      <c r="S129" s="340">
        <v>0</v>
      </c>
      <c r="T129" s="340">
        <v>0</v>
      </c>
      <c r="U129" s="340">
        <v>0</v>
      </c>
      <c r="V129" s="340">
        <v>0</v>
      </c>
      <c r="W129" s="340">
        <v>0</v>
      </c>
      <c r="X129" s="340">
        <v>0</v>
      </c>
      <c r="Y129" s="340">
        <v>0</v>
      </c>
      <c r="Z129" s="340">
        <v>0</v>
      </c>
      <c r="AA129" s="340">
        <v>0</v>
      </c>
      <c r="AB129" s="340">
        <v>0</v>
      </c>
      <c r="AC129" s="340">
        <v>0</v>
      </c>
      <c r="AD129" s="340">
        <v>0</v>
      </c>
      <c r="AE129" s="340">
        <v>0</v>
      </c>
      <c r="AF129" s="340">
        <v>0</v>
      </c>
      <c r="AG129" s="340">
        <v>0</v>
      </c>
      <c r="AH129" s="340">
        <v>0</v>
      </c>
      <c r="AI129" s="340">
        <v>0</v>
      </c>
      <c r="AJ129" s="340">
        <v>0</v>
      </c>
      <c r="AK129" s="340">
        <v>0</v>
      </c>
      <c r="AL129" s="340">
        <v>0</v>
      </c>
      <c r="AM129" s="340">
        <v>0</v>
      </c>
      <c r="AN129" s="340">
        <v>0</v>
      </c>
      <c r="AO129" s="340">
        <v>0</v>
      </c>
      <c r="AP129" s="340">
        <v>0</v>
      </c>
      <c r="AQ129" s="340">
        <v>0</v>
      </c>
      <c r="AR129" s="340">
        <v>0</v>
      </c>
      <c r="AS129" s="340">
        <v>0</v>
      </c>
      <c r="AT129" s="340">
        <v>0</v>
      </c>
      <c r="AU129" s="340">
        <v>0</v>
      </c>
      <c r="AV129" s="340">
        <v>0</v>
      </c>
      <c r="AW129" s="340">
        <v>0</v>
      </c>
      <c r="AX129" s="340">
        <v>0</v>
      </c>
      <c r="AY129" s="340">
        <v>590</v>
      </c>
      <c r="AZ129" s="340">
        <v>623</v>
      </c>
      <c r="BA129" s="340">
        <v>671</v>
      </c>
      <c r="BB129" s="340">
        <v>712</v>
      </c>
      <c r="BC129" s="340">
        <v>759</v>
      </c>
      <c r="BD129" s="340">
        <v>811</v>
      </c>
      <c r="BE129" s="340">
        <v>856</v>
      </c>
      <c r="BF129" s="340">
        <v>898</v>
      </c>
      <c r="BG129" s="340">
        <v>934</v>
      </c>
      <c r="BH129" s="340">
        <v>967</v>
      </c>
      <c r="BI129" s="340">
        <v>975</v>
      </c>
      <c r="BJ129" s="340">
        <v>987</v>
      </c>
      <c r="BK129" s="340">
        <v>1002</v>
      </c>
      <c r="BL129" s="340">
        <v>986</v>
      </c>
      <c r="BM129" s="340">
        <v>854</v>
      </c>
      <c r="BN129" s="340">
        <v>773</v>
      </c>
      <c r="BO129" s="340">
        <v>668</v>
      </c>
      <c r="BP129" s="340">
        <v>399</v>
      </c>
      <c r="BQ129" s="340">
        <v>174</v>
      </c>
      <c r="BR129" s="340">
        <v>95</v>
      </c>
      <c r="BS129" s="340">
        <v>65</v>
      </c>
      <c r="BT129" s="340">
        <v>49</v>
      </c>
      <c r="BU129" s="340">
        <v>39</v>
      </c>
      <c r="BV129" s="340">
        <v>32</v>
      </c>
      <c r="BW129" s="340">
        <v>25</v>
      </c>
      <c r="BX129" s="340">
        <v>23</v>
      </c>
      <c r="BY129" s="340">
        <v>21</v>
      </c>
      <c r="BZ129" s="340">
        <v>19</v>
      </c>
      <c r="CA129" s="340">
        <v>17</v>
      </c>
      <c r="CB129" s="340">
        <v>14</v>
      </c>
      <c r="CC129" s="341">
        <v>12</v>
      </c>
    </row>
    <row r="130" spans="1:81" x14ac:dyDescent="0.4">
      <c r="B130" s="231" t="s">
        <v>404</v>
      </c>
      <c r="D130" s="340">
        <v>0</v>
      </c>
      <c r="E130" s="340">
        <v>0</v>
      </c>
      <c r="F130" s="340">
        <v>0</v>
      </c>
      <c r="G130" s="340">
        <v>0</v>
      </c>
      <c r="H130" s="340">
        <v>0</v>
      </c>
      <c r="I130" s="340">
        <v>0</v>
      </c>
      <c r="J130" s="340">
        <v>0</v>
      </c>
      <c r="K130" s="340">
        <v>0</v>
      </c>
      <c r="L130" s="340">
        <v>0</v>
      </c>
      <c r="M130" s="340">
        <v>0</v>
      </c>
      <c r="N130" s="340">
        <v>0</v>
      </c>
      <c r="O130" s="340">
        <v>0</v>
      </c>
      <c r="P130" s="340">
        <v>0</v>
      </c>
      <c r="Q130" s="340">
        <v>0</v>
      </c>
      <c r="R130" s="340">
        <v>0</v>
      </c>
      <c r="S130" s="340">
        <v>0</v>
      </c>
      <c r="T130" s="340">
        <v>0</v>
      </c>
      <c r="U130" s="340">
        <v>0</v>
      </c>
      <c r="V130" s="340">
        <v>0</v>
      </c>
      <c r="W130" s="340">
        <v>0</v>
      </c>
      <c r="X130" s="340">
        <v>0</v>
      </c>
      <c r="Y130" s="340">
        <v>0</v>
      </c>
      <c r="Z130" s="340">
        <v>0</v>
      </c>
      <c r="AA130" s="340">
        <v>0</v>
      </c>
      <c r="AB130" s="340">
        <v>0</v>
      </c>
      <c r="AC130" s="340">
        <v>0</v>
      </c>
      <c r="AD130" s="340">
        <v>0</v>
      </c>
      <c r="AE130" s="340">
        <v>0</v>
      </c>
      <c r="AF130" s="340">
        <v>0</v>
      </c>
      <c r="AG130" s="340">
        <v>0</v>
      </c>
      <c r="AH130" s="340">
        <v>0</v>
      </c>
      <c r="AI130" s="340">
        <v>0</v>
      </c>
      <c r="AJ130" s="340">
        <v>0</v>
      </c>
      <c r="AK130" s="340">
        <v>0</v>
      </c>
      <c r="AL130" s="340">
        <v>0</v>
      </c>
      <c r="AM130" s="340">
        <v>0</v>
      </c>
      <c r="AN130" s="340">
        <v>0</v>
      </c>
      <c r="AO130" s="340">
        <v>0</v>
      </c>
      <c r="AP130" s="340">
        <v>0</v>
      </c>
      <c r="AQ130" s="340">
        <v>0</v>
      </c>
      <c r="AR130" s="340">
        <v>0</v>
      </c>
      <c r="AS130" s="340">
        <v>0</v>
      </c>
      <c r="AT130" s="340">
        <v>0</v>
      </c>
      <c r="AU130" s="340">
        <v>0</v>
      </c>
      <c r="AV130" s="340">
        <v>0</v>
      </c>
      <c r="AW130" s="340">
        <v>0</v>
      </c>
      <c r="AX130" s="340">
        <v>0</v>
      </c>
      <c r="AY130" s="340">
        <v>584</v>
      </c>
      <c r="AZ130" s="340">
        <v>618</v>
      </c>
      <c r="BA130" s="340">
        <v>667</v>
      </c>
      <c r="BB130" s="340">
        <v>707</v>
      </c>
      <c r="BC130" s="340">
        <v>759</v>
      </c>
      <c r="BD130" s="340">
        <v>811</v>
      </c>
      <c r="BE130" s="340">
        <v>856</v>
      </c>
      <c r="BF130" s="340">
        <v>898</v>
      </c>
      <c r="BG130" s="340">
        <v>934</v>
      </c>
      <c r="BH130" s="340">
        <v>967</v>
      </c>
      <c r="BI130" s="340">
        <v>975</v>
      </c>
      <c r="BJ130" s="340">
        <v>987</v>
      </c>
      <c r="BK130" s="340">
        <v>1002</v>
      </c>
      <c r="BL130" s="340">
        <v>986</v>
      </c>
      <c r="BM130" s="340">
        <v>854</v>
      </c>
      <c r="BN130" s="340">
        <v>773</v>
      </c>
      <c r="BO130" s="340">
        <v>668</v>
      </c>
      <c r="BP130" s="340">
        <v>399</v>
      </c>
      <c r="BQ130" s="340">
        <v>174</v>
      </c>
      <c r="BR130" s="340">
        <v>95</v>
      </c>
      <c r="BS130" s="340">
        <v>65</v>
      </c>
      <c r="BT130" s="340">
        <v>49</v>
      </c>
      <c r="BU130" s="340">
        <v>39</v>
      </c>
      <c r="BV130" s="340">
        <v>32</v>
      </c>
      <c r="BW130" s="340">
        <v>25</v>
      </c>
      <c r="BX130" s="340">
        <v>23</v>
      </c>
      <c r="BY130" s="340">
        <v>21</v>
      </c>
      <c r="BZ130" s="340">
        <v>19</v>
      </c>
      <c r="CA130" s="340">
        <v>17</v>
      </c>
      <c r="CB130" s="340">
        <v>14</v>
      </c>
      <c r="CC130" s="341">
        <v>12</v>
      </c>
    </row>
    <row r="131" spans="1:81" x14ac:dyDescent="0.4">
      <c r="B131" s="231" t="s">
        <v>403</v>
      </c>
      <c r="D131" s="340">
        <v>0</v>
      </c>
      <c r="E131" s="340">
        <v>0</v>
      </c>
      <c r="F131" s="340">
        <v>0</v>
      </c>
      <c r="G131" s="340">
        <v>0</v>
      </c>
      <c r="H131" s="340">
        <v>0</v>
      </c>
      <c r="I131" s="340">
        <v>0</v>
      </c>
      <c r="J131" s="340">
        <v>0</v>
      </c>
      <c r="K131" s="340">
        <v>0</v>
      </c>
      <c r="L131" s="340">
        <v>0</v>
      </c>
      <c r="M131" s="340">
        <v>0</v>
      </c>
      <c r="N131" s="340">
        <v>0</v>
      </c>
      <c r="O131" s="340">
        <v>0</v>
      </c>
      <c r="P131" s="340">
        <v>0</v>
      </c>
      <c r="Q131" s="340">
        <v>0</v>
      </c>
      <c r="R131" s="340">
        <v>0</v>
      </c>
      <c r="S131" s="340">
        <v>0</v>
      </c>
      <c r="T131" s="340">
        <v>0</v>
      </c>
      <c r="U131" s="340">
        <v>0</v>
      </c>
      <c r="V131" s="340">
        <v>0</v>
      </c>
      <c r="W131" s="340">
        <v>0</v>
      </c>
      <c r="X131" s="340">
        <v>0</v>
      </c>
      <c r="Y131" s="340">
        <v>0</v>
      </c>
      <c r="Z131" s="340">
        <v>0</v>
      </c>
      <c r="AA131" s="340">
        <v>0</v>
      </c>
      <c r="AB131" s="340">
        <v>0</v>
      </c>
      <c r="AC131" s="340">
        <v>0</v>
      </c>
      <c r="AD131" s="340">
        <v>0</v>
      </c>
      <c r="AE131" s="340">
        <v>0</v>
      </c>
      <c r="AF131" s="340">
        <v>0</v>
      </c>
      <c r="AG131" s="340">
        <v>0</v>
      </c>
      <c r="AH131" s="340">
        <v>0</v>
      </c>
      <c r="AI131" s="340">
        <v>0</v>
      </c>
      <c r="AJ131" s="340">
        <v>0</v>
      </c>
      <c r="AK131" s="340">
        <v>0</v>
      </c>
      <c r="AL131" s="340">
        <v>0</v>
      </c>
      <c r="AM131" s="340">
        <v>0</v>
      </c>
      <c r="AN131" s="340">
        <v>0</v>
      </c>
      <c r="AO131" s="340">
        <v>0</v>
      </c>
      <c r="AP131" s="340">
        <v>0</v>
      </c>
      <c r="AQ131" s="340">
        <v>0</v>
      </c>
      <c r="AR131" s="340">
        <v>0</v>
      </c>
      <c r="AS131" s="340">
        <v>0</v>
      </c>
      <c r="AT131" s="340">
        <v>0</v>
      </c>
      <c r="AU131" s="340">
        <v>0</v>
      </c>
      <c r="AV131" s="340">
        <v>0</v>
      </c>
      <c r="AW131" s="340">
        <v>0</v>
      </c>
      <c r="AX131" s="340">
        <v>0</v>
      </c>
      <c r="AY131" s="340">
        <v>6</v>
      </c>
      <c r="AZ131" s="340">
        <v>5</v>
      </c>
      <c r="BA131" s="340">
        <v>4</v>
      </c>
      <c r="BB131" s="340">
        <v>5</v>
      </c>
      <c r="BC131" s="340">
        <v>0</v>
      </c>
      <c r="BD131" s="340">
        <v>0</v>
      </c>
      <c r="BE131" s="340">
        <v>0</v>
      </c>
      <c r="BF131" s="340">
        <v>0</v>
      </c>
      <c r="BG131" s="340">
        <v>0</v>
      </c>
      <c r="BH131" s="340">
        <v>0</v>
      </c>
      <c r="BI131" s="340">
        <v>0</v>
      </c>
      <c r="BJ131" s="340">
        <v>0</v>
      </c>
      <c r="BK131" s="340">
        <v>0</v>
      </c>
      <c r="BL131" s="340">
        <v>0</v>
      </c>
      <c r="BM131" s="340">
        <v>0</v>
      </c>
      <c r="BN131" s="340">
        <v>0</v>
      </c>
      <c r="BO131" s="340">
        <v>0</v>
      </c>
      <c r="BP131" s="340">
        <v>0</v>
      </c>
      <c r="BQ131" s="340">
        <v>0</v>
      </c>
      <c r="BR131" s="340">
        <v>0</v>
      </c>
      <c r="BS131" s="340">
        <v>0</v>
      </c>
      <c r="BT131" s="340">
        <v>0</v>
      </c>
      <c r="BU131" s="340">
        <v>0</v>
      </c>
      <c r="BV131" s="340">
        <v>0</v>
      </c>
      <c r="BW131" s="340">
        <v>0</v>
      </c>
      <c r="BX131" s="340">
        <v>0</v>
      </c>
      <c r="BY131" s="340">
        <v>0</v>
      </c>
      <c r="BZ131" s="340">
        <v>0</v>
      </c>
      <c r="CA131" s="340">
        <v>0</v>
      </c>
      <c r="CB131" s="340">
        <v>0</v>
      </c>
      <c r="CC131" s="341">
        <v>0</v>
      </c>
    </row>
    <row r="132" spans="1:81" s="196" customFormat="1" ht="26.25" customHeight="1" x14ac:dyDescent="0.4">
      <c r="A132" s="294"/>
      <c r="B132" s="75" t="s">
        <v>242</v>
      </c>
      <c r="D132" s="337" t="s">
        <v>439</v>
      </c>
      <c r="E132" s="337" t="s">
        <v>439</v>
      </c>
      <c r="F132" s="337" t="s">
        <v>439</v>
      </c>
      <c r="G132" s="337" t="s">
        <v>439</v>
      </c>
      <c r="H132" s="337" t="s">
        <v>439</v>
      </c>
      <c r="I132" s="337" t="s">
        <v>439</v>
      </c>
      <c r="J132" s="337" t="s">
        <v>439</v>
      </c>
      <c r="K132" s="337" t="s">
        <v>439</v>
      </c>
      <c r="L132" s="337" t="s">
        <v>439</v>
      </c>
      <c r="M132" s="337" t="s">
        <v>439</v>
      </c>
      <c r="N132" s="337" t="s">
        <v>439</v>
      </c>
      <c r="O132" s="337" t="s">
        <v>439</v>
      </c>
      <c r="P132" s="337" t="s">
        <v>439</v>
      </c>
      <c r="Q132" s="337" t="s">
        <v>439</v>
      </c>
      <c r="R132" s="337" t="s">
        <v>439</v>
      </c>
      <c r="S132" s="337" t="s">
        <v>439</v>
      </c>
      <c r="T132" s="337" t="s">
        <v>439</v>
      </c>
      <c r="U132" s="337" t="s">
        <v>439</v>
      </c>
      <c r="V132" s="337" t="s">
        <v>439</v>
      </c>
      <c r="W132" s="337" t="s">
        <v>439</v>
      </c>
      <c r="X132" s="337" t="s">
        <v>439</v>
      </c>
      <c r="Y132" s="337" t="s">
        <v>439</v>
      </c>
      <c r="Z132" s="337" t="s">
        <v>439</v>
      </c>
      <c r="AA132" s="337" t="s">
        <v>439</v>
      </c>
      <c r="AB132" s="337" t="s">
        <v>439</v>
      </c>
      <c r="AC132" s="337" t="s">
        <v>439</v>
      </c>
      <c r="AD132" s="337" t="s">
        <v>439</v>
      </c>
      <c r="AE132" s="337" t="s">
        <v>439</v>
      </c>
      <c r="AF132" s="337" t="s">
        <v>439</v>
      </c>
      <c r="AG132" s="337" t="s">
        <v>439</v>
      </c>
      <c r="AH132" s="337">
        <v>586</v>
      </c>
      <c r="AI132" s="337">
        <v>613</v>
      </c>
      <c r="AJ132" s="337">
        <v>643</v>
      </c>
      <c r="AK132" s="337">
        <v>710</v>
      </c>
      <c r="AL132" s="337">
        <v>754</v>
      </c>
      <c r="AM132" s="337">
        <v>796</v>
      </c>
      <c r="AN132" s="337">
        <v>861</v>
      </c>
      <c r="AO132" s="337">
        <v>921</v>
      </c>
      <c r="AP132" s="337">
        <v>974</v>
      </c>
      <c r="AQ132" s="337">
        <v>1067</v>
      </c>
      <c r="AR132" s="337">
        <v>1178</v>
      </c>
      <c r="AS132" s="337">
        <v>1300</v>
      </c>
      <c r="AT132" s="337">
        <v>1441</v>
      </c>
      <c r="AU132" s="337">
        <v>1623</v>
      </c>
      <c r="AV132" s="337">
        <v>1826</v>
      </c>
      <c r="AW132" s="337">
        <v>1990</v>
      </c>
      <c r="AX132" s="337">
        <v>2142</v>
      </c>
      <c r="AY132" s="337">
        <v>0</v>
      </c>
      <c r="AZ132" s="337">
        <v>0</v>
      </c>
      <c r="BA132" s="337">
        <v>0</v>
      </c>
      <c r="BB132" s="337">
        <v>0</v>
      </c>
      <c r="BC132" s="337">
        <v>0</v>
      </c>
      <c r="BD132" s="337">
        <v>0</v>
      </c>
      <c r="BE132" s="337">
        <v>0</v>
      </c>
      <c r="BF132" s="337">
        <v>0</v>
      </c>
      <c r="BG132" s="337">
        <v>0</v>
      </c>
      <c r="BH132" s="337">
        <v>0</v>
      </c>
      <c r="BI132" s="337">
        <v>0</v>
      </c>
      <c r="BJ132" s="337">
        <v>0</v>
      </c>
      <c r="BK132" s="337">
        <v>0</v>
      </c>
      <c r="BL132" s="337">
        <v>0</v>
      </c>
      <c r="BM132" s="337">
        <v>0</v>
      </c>
      <c r="BN132" s="337">
        <v>0</v>
      </c>
      <c r="BO132" s="337">
        <v>0</v>
      </c>
      <c r="BP132" s="337">
        <v>0</v>
      </c>
      <c r="BQ132" s="337">
        <v>0</v>
      </c>
      <c r="BR132" s="337">
        <v>0</v>
      </c>
      <c r="BS132" s="337">
        <v>0</v>
      </c>
      <c r="BT132" s="337">
        <v>0</v>
      </c>
      <c r="BU132" s="337">
        <v>0</v>
      </c>
      <c r="BV132" s="337">
        <v>0</v>
      </c>
      <c r="BW132" s="337">
        <v>0</v>
      </c>
      <c r="BX132" s="337">
        <v>0</v>
      </c>
      <c r="BY132" s="337">
        <v>0</v>
      </c>
      <c r="BZ132" s="337">
        <v>0</v>
      </c>
      <c r="CA132" s="337">
        <v>0</v>
      </c>
      <c r="CB132" s="337">
        <v>0</v>
      </c>
      <c r="CC132" s="338">
        <v>0</v>
      </c>
    </row>
    <row r="133" spans="1:81" x14ac:dyDescent="0.4">
      <c r="A133" s="308"/>
      <c r="B133" s="339" t="s">
        <v>404</v>
      </c>
      <c r="D133" s="340" t="s">
        <v>439</v>
      </c>
      <c r="E133" s="340" t="s">
        <v>439</v>
      </c>
      <c r="F133" s="340" t="s">
        <v>439</v>
      </c>
      <c r="G133" s="340" t="s">
        <v>439</v>
      </c>
      <c r="H133" s="340" t="s">
        <v>439</v>
      </c>
      <c r="I133" s="340" t="s">
        <v>439</v>
      </c>
      <c r="J133" s="340" t="s">
        <v>439</v>
      </c>
      <c r="K133" s="340" t="s">
        <v>439</v>
      </c>
      <c r="L133" s="340" t="s">
        <v>439</v>
      </c>
      <c r="M133" s="340" t="s">
        <v>439</v>
      </c>
      <c r="N133" s="340" t="s">
        <v>439</v>
      </c>
      <c r="O133" s="340" t="s">
        <v>439</v>
      </c>
      <c r="P133" s="340" t="s">
        <v>439</v>
      </c>
      <c r="Q133" s="340" t="s">
        <v>439</v>
      </c>
      <c r="R133" s="340" t="s">
        <v>439</v>
      </c>
      <c r="S133" s="340" t="s">
        <v>439</v>
      </c>
      <c r="T133" s="340" t="s">
        <v>439</v>
      </c>
      <c r="U133" s="340" t="s">
        <v>439</v>
      </c>
      <c r="V133" s="340" t="s">
        <v>439</v>
      </c>
      <c r="W133" s="340" t="s">
        <v>439</v>
      </c>
      <c r="X133" s="340" t="s">
        <v>439</v>
      </c>
      <c r="Y133" s="340" t="s">
        <v>439</v>
      </c>
      <c r="Z133" s="340" t="s">
        <v>439</v>
      </c>
      <c r="AA133" s="340" t="s">
        <v>439</v>
      </c>
      <c r="AB133" s="340" t="s">
        <v>439</v>
      </c>
      <c r="AC133" s="340" t="s">
        <v>439</v>
      </c>
      <c r="AD133" s="340" t="s">
        <v>439</v>
      </c>
      <c r="AE133" s="340" t="s">
        <v>439</v>
      </c>
      <c r="AF133" s="340" t="s">
        <v>439</v>
      </c>
      <c r="AG133" s="340" t="s">
        <v>439</v>
      </c>
      <c r="AH133" s="340">
        <v>545</v>
      </c>
      <c r="AI133" s="340">
        <v>565</v>
      </c>
      <c r="AJ133" s="340">
        <v>591</v>
      </c>
      <c r="AK133" s="340">
        <v>654</v>
      </c>
      <c r="AL133" s="340">
        <v>694</v>
      </c>
      <c r="AM133" s="340">
        <v>730</v>
      </c>
      <c r="AN133" s="340">
        <v>782</v>
      </c>
      <c r="AO133" s="340">
        <v>826</v>
      </c>
      <c r="AP133" s="340">
        <v>857</v>
      </c>
      <c r="AQ133" s="340">
        <v>926</v>
      </c>
      <c r="AR133" s="340">
        <v>1012</v>
      </c>
      <c r="AS133" s="340">
        <v>1105</v>
      </c>
      <c r="AT133" s="340">
        <v>1214</v>
      </c>
      <c r="AU133" s="340">
        <v>1366</v>
      </c>
      <c r="AV133" s="340">
        <v>1547</v>
      </c>
      <c r="AW133" s="340">
        <v>1694</v>
      </c>
      <c r="AX133" s="340">
        <v>1838</v>
      </c>
      <c r="AY133" s="340">
        <v>0</v>
      </c>
      <c r="AZ133" s="340">
        <v>0</v>
      </c>
      <c r="BA133" s="340">
        <v>0</v>
      </c>
      <c r="BB133" s="340">
        <v>0</v>
      </c>
      <c r="BC133" s="340">
        <v>0</v>
      </c>
      <c r="BD133" s="340">
        <v>0</v>
      </c>
      <c r="BE133" s="340">
        <v>0</v>
      </c>
      <c r="BF133" s="340">
        <v>0</v>
      </c>
      <c r="BG133" s="340">
        <v>0</v>
      </c>
      <c r="BH133" s="340">
        <v>0</v>
      </c>
      <c r="BI133" s="340">
        <v>0</v>
      </c>
      <c r="BJ133" s="340">
        <v>0</v>
      </c>
      <c r="BK133" s="340">
        <v>0</v>
      </c>
      <c r="BL133" s="340">
        <v>0</v>
      </c>
      <c r="BM133" s="340">
        <v>0</v>
      </c>
      <c r="BN133" s="340">
        <v>0</v>
      </c>
      <c r="BO133" s="340">
        <v>0</v>
      </c>
      <c r="BP133" s="340">
        <v>0</v>
      </c>
      <c r="BQ133" s="340">
        <v>0</v>
      </c>
      <c r="BR133" s="340">
        <v>0</v>
      </c>
      <c r="BS133" s="340">
        <v>0</v>
      </c>
      <c r="BT133" s="340">
        <v>0</v>
      </c>
      <c r="BU133" s="340">
        <v>0</v>
      </c>
      <c r="BV133" s="340">
        <v>0</v>
      </c>
      <c r="BW133" s="340">
        <v>0</v>
      </c>
      <c r="BX133" s="340">
        <v>0</v>
      </c>
      <c r="BY133" s="340">
        <v>0</v>
      </c>
      <c r="BZ133" s="340">
        <v>0</v>
      </c>
      <c r="CA133" s="340">
        <v>0</v>
      </c>
      <c r="CB133" s="340">
        <v>0</v>
      </c>
      <c r="CC133" s="341">
        <v>0</v>
      </c>
    </row>
    <row r="134" spans="1:81" x14ac:dyDescent="0.4">
      <c r="A134" s="308"/>
      <c r="B134" s="339" t="s">
        <v>403</v>
      </c>
      <c r="D134" s="340" t="s">
        <v>439</v>
      </c>
      <c r="E134" s="340" t="s">
        <v>439</v>
      </c>
      <c r="F134" s="340" t="s">
        <v>439</v>
      </c>
      <c r="G134" s="340" t="s">
        <v>439</v>
      </c>
      <c r="H134" s="340" t="s">
        <v>439</v>
      </c>
      <c r="I134" s="340" t="s">
        <v>439</v>
      </c>
      <c r="J134" s="340" t="s">
        <v>439</v>
      </c>
      <c r="K134" s="340" t="s">
        <v>439</v>
      </c>
      <c r="L134" s="340" t="s">
        <v>439</v>
      </c>
      <c r="M134" s="340" t="s">
        <v>439</v>
      </c>
      <c r="N134" s="340" t="s">
        <v>439</v>
      </c>
      <c r="O134" s="340" t="s">
        <v>439</v>
      </c>
      <c r="P134" s="340" t="s">
        <v>439</v>
      </c>
      <c r="Q134" s="340" t="s">
        <v>439</v>
      </c>
      <c r="R134" s="340" t="s">
        <v>439</v>
      </c>
      <c r="S134" s="340" t="s">
        <v>439</v>
      </c>
      <c r="T134" s="340" t="s">
        <v>439</v>
      </c>
      <c r="U134" s="340" t="s">
        <v>439</v>
      </c>
      <c r="V134" s="340" t="s">
        <v>439</v>
      </c>
      <c r="W134" s="340" t="s">
        <v>439</v>
      </c>
      <c r="X134" s="340" t="s">
        <v>439</v>
      </c>
      <c r="Y134" s="340" t="s">
        <v>439</v>
      </c>
      <c r="Z134" s="340" t="s">
        <v>439</v>
      </c>
      <c r="AA134" s="340" t="s">
        <v>439</v>
      </c>
      <c r="AB134" s="340" t="s">
        <v>439</v>
      </c>
      <c r="AC134" s="340" t="s">
        <v>439</v>
      </c>
      <c r="AD134" s="340" t="s">
        <v>439</v>
      </c>
      <c r="AE134" s="340" t="s">
        <v>439</v>
      </c>
      <c r="AF134" s="340" t="s">
        <v>439</v>
      </c>
      <c r="AG134" s="340" t="s">
        <v>439</v>
      </c>
      <c r="AH134" s="340">
        <v>40</v>
      </c>
      <c r="AI134" s="340">
        <v>48</v>
      </c>
      <c r="AJ134" s="340">
        <v>52</v>
      </c>
      <c r="AK134" s="340">
        <v>56</v>
      </c>
      <c r="AL134" s="340">
        <v>60</v>
      </c>
      <c r="AM134" s="340">
        <v>66</v>
      </c>
      <c r="AN134" s="340">
        <v>79</v>
      </c>
      <c r="AO134" s="340">
        <v>95</v>
      </c>
      <c r="AP134" s="340">
        <v>117</v>
      </c>
      <c r="AQ134" s="340">
        <v>142</v>
      </c>
      <c r="AR134" s="340">
        <v>166</v>
      </c>
      <c r="AS134" s="340">
        <v>195</v>
      </c>
      <c r="AT134" s="340">
        <v>228</v>
      </c>
      <c r="AU134" s="340">
        <v>257</v>
      </c>
      <c r="AV134" s="340">
        <v>279</v>
      </c>
      <c r="AW134" s="340">
        <v>297</v>
      </c>
      <c r="AX134" s="340">
        <v>305</v>
      </c>
      <c r="AY134" s="340">
        <v>0</v>
      </c>
      <c r="AZ134" s="340">
        <v>0</v>
      </c>
      <c r="BA134" s="340">
        <v>0</v>
      </c>
      <c r="BB134" s="340">
        <v>0</v>
      </c>
      <c r="BC134" s="340">
        <v>0</v>
      </c>
      <c r="BD134" s="340">
        <v>0</v>
      </c>
      <c r="BE134" s="340">
        <v>0</v>
      </c>
      <c r="BF134" s="340">
        <v>0</v>
      </c>
      <c r="BG134" s="340">
        <v>0</v>
      </c>
      <c r="BH134" s="340">
        <v>0</v>
      </c>
      <c r="BI134" s="340">
        <v>0</v>
      </c>
      <c r="BJ134" s="340">
        <v>0</v>
      </c>
      <c r="BK134" s="340">
        <v>0</v>
      </c>
      <c r="BL134" s="340">
        <v>0</v>
      </c>
      <c r="BM134" s="340">
        <v>0</v>
      </c>
      <c r="BN134" s="340">
        <v>0</v>
      </c>
      <c r="BO134" s="340">
        <v>0</v>
      </c>
      <c r="BP134" s="340">
        <v>0</v>
      </c>
      <c r="BQ134" s="340">
        <v>0</v>
      </c>
      <c r="BR134" s="340">
        <v>0</v>
      </c>
      <c r="BS134" s="340">
        <v>0</v>
      </c>
      <c r="BT134" s="340">
        <v>0</v>
      </c>
      <c r="BU134" s="340">
        <v>0</v>
      </c>
      <c r="BV134" s="340">
        <v>0</v>
      </c>
      <c r="BW134" s="340">
        <v>0</v>
      </c>
      <c r="BX134" s="340">
        <v>0</v>
      </c>
      <c r="BY134" s="340">
        <v>0</v>
      </c>
      <c r="BZ134" s="340">
        <v>0</v>
      </c>
      <c r="CA134" s="340">
        <v>0</v>
      </c>
      <c r="CB134" s="340">
        <v>0</v>
      </c>
      <c r="CC134" s="341">
        <v>0</v>
      </c>
    </row>
    <row r="135" spans="1:81" ht="25.5" customHeight="1" x14ac:dyDescent="0.4">
      <c r="B135" s="59" t="s">
        <v>644</v>
      </c>
      <c r="D135" s="340">
        <v>0</v>
      </c>
      <c r="E135" s="340">
        <v>0</v>
      </c>
      <c r="F135" s="340">
        <v>0</v>
      </c>
      <c r="G135" s="340">
        <v>0</v>
      </c>
      <c r="H135" s="340">
        <v>0</v>
      </c>
      <c r="I135" s="340">
        <v>0</v>
      </c>
      <c r="J135" s="340">
        <v>0</v>
      </c>
      <c r="K135" s="340">
        <v>0</v>
      </c>
      <c r="L135" s="340">
        <v>0</v>
      </c>
      <c r="M135" s="340">
        <v>0</v>
      </c>
      <c r="N135" s="340">
        <v>0</v>
      </c>
      <c r="O135" s="340">
        <v>0</v>
      </c>
      <c r="P135" s="340">
        <v>0</v>
      </c>
      <c r="Q135" s="340">
        <v>0</v>
      </c>
      <c r="R135" s="340">
        <v>0</v>
      </c>
      <c r="S135" s="340">
        <v>0</v>
      </c>
      <c r="T135" s="340">
        <v>0</v>
      </c>
      <c r="U135" s="340">
        <v>0</v>
      </c>
      <c r="V135" s="340">
        <v>0</v>
      </c>
      <c r="W135" s="340">
        <v>0</v>
      </c>
      <c r="X135" s="340">
        <v>0</v>
      </c>
      <c r="Y135" s="340">
        <v>0</v>
      </c>
      <c r="Z135" s="340">
        <v>0</v>
      </c>
      <c r="AA135" s="340">
        <v>0</v>
      </c>
      <c r="AB135" s="340">
        <v>0</v>
      </c>
      <c r="AC135" s="340">
        <v>0</v>
      </c>
      <c r="AD135" s="340">
        <v>0</v>
      </c>
      <c r="AE135" s="340">
        <v>0</v>
      </c>
      <c r="AF135" s="340">
        <v>0</v>
      </c>
      <c r="AG135" s="340">
        <v>0</v>
      </c>
      <c r="AH135" s="340">
        <v>0</v>
      </c>
      <c r="AI135" s="340">
        <v>0</v>
      </c>
      <c r="AJ135" s="340">
        <v>0</v>
      </c>
      <c r="AK135" s="340">
        <v>0</v>
      </c>
      <c r="AL135" s="340">
        <v>0</v>
      </c>
      <c r="AM135" s="340">
        <v>0</v>
      </c>
      <c r="AN135" s="340">
        <v>813</v>
      </c>
      <c r="AO135" s="340">
        <v>864</v>
      </c>
      <c r="AP135" s="340">
        <v>900</v>
      </c>
      <c r="AQ135" s="340">
        <v>964</v>
      </c>
      <c r="AR135" s="340">
        <v>1030</v>
      </c>
      <c r="AS135" s="340">
        <v>1099</v>
      </c>
      <c r="AT135" s="340">
        <v>1181</v>
      </c>
      <c r="AU135" s="340">
        <v>1303</v>
      </c>
      <c r="AV135" s="340">
        <v>1439</v>
      </c>
      <c r="AW135" s="340">
        <v>1540</v>
      </c>
      <c r="AX135" s="340">
        <v>1624</v>
      </c>
      <c r="AY135" s="340">
        <v>0</v>
      </c>
      <c r="AZ135" s="340">
        <v>0</v>
      </c>
      <c r="BA135" s="340">
        <v>0</v>
      </c>
      <c r="BB135" s="340">
        <v>0</v>
      </c>
      <c r="BC135" s="340">
        <v>0</v>
      </c>
      <c r="BD135" s="340">
        <v>0</v>
      </c>
      <c r="BE135" s="340">
        <v>0</v>
      </c>
      <c r="BF135" s="340">
        <v>0</v>
      </c>
      <c r="BG135" s="340">
        <v>0</v>
      </c>
      <c r="BH135" s="340">
        <v>0</v>
      </c>
      <c r="BI135" s="340">
        <v>0</v>
      </c>
      <c r="BJ135" s="340">
        <v>0</v>
      </c>
      <c r="BK135" s="340">
        <v>0</v>
      </c>
      <c r="BL135" s="340">
        <v>0</v>
      </c>
      <c r="BM135" s="340">
        <v>0</v>
      </c>
      <c r="BN135" s="340">
        <v>0</v>
      </c>
      <c r="BO135" s="340">
        <v>0</v>
      </c>
      <c r="BP135" s="340">
        <v>0</v>
      </c>
      <c r="BQ135" s="340">
        <v>0</v>
      </c>
      <c r="BR135" s="340">
        <v>0</v>
      </c>
      <c r="BS135" s="340">
        <v>0</v>
      </c>
      <c r="BT135" s="340">
        <v>0</v>
      </c>
      <c r="BU135" s="340">
        <v>0</v>
      </c>
      <c r="BV135" s="340">
        <v>0</v>
      </c>
      <c r="BW135" s="340">
        <v>0</v>
      </c>
      <c r="BX135" s="340">
        <v>0</v>
      </c>
      <c r="BY135" s="340">
        <v>0</v>
      </c>
      <c r="BZ135" s="340">
        <v>0</v>
      </c>
      <c r="CA135" s="340">
        <v>0</v>
      </c>
      <c r="CB135" s="340">
        <v>0</v>
      </c>
      <c r="CC135" s="341">
        <v>0</v>
      </c>
    </row>
    <row r="136" spans="1:81" x14ac:dyDescent="0.4">
      <c r="B136" s="231" t="s">
        <v>404</v>
      </c>
      <c r="D136" s="340">
        <v>0</v>
      </c>
      <c r="E136" s="340">
        <v>0</v>
      </c>
      <c r="F136" s="340">
        <v>0</v>
      </c>
      <c r="G136" s="340">
        <v>0</v>
      </c>
      <c r="H136" s="340">
        <v>0</v>
      </c>
      <c r="I136" s="340">
        <v>0</v>
      </c>
      <c r="J136" s="340">
        <v>0</v>
      </c>
      <c r="K136" s="340">
        <v>0</v>
      </c>
      <c r="L136" s="340">
        <v>0</v>
      </c>
      <c r="M136" s="340">
        <v>0</v>
      </c>
      <c r="N136" s="340">
        <v>0</v>
      </c>
      <c r="O136" s="340">
        <v>0</v>
      </c>
      <c r="P136" s="340">
        <v>0</v>
      </c>
      <c r="Q136" s="340">
        <v>0</v>
      </c>
      <c r="R136" s="340">
        <v>0</v>
      </c>
      <c r="S136" s="340">
        <v>0</v>
      </c>
      <c r="T136" s="340">
        <v>0</v>
      </c>
      <c r="U136" s="340">
        <v>0</v>
      </c>
      <c r="V136" s="340">
        <v>0</v>
      </c>
      <c r="W136" s="340">
        <v>0</v>
      </c>
      <c r="X136" s="340">
        <v>0</v>
      </c>
      <c r="Y136" s="340">
        <v>0</v>
      </c>
      <c r="Z136" s="340">
        <v>0</v>
      </c>
      <c r="AA136" s="340">
        <v>0</v>
      </c>
      <c r="AB136" s="340">
        <v>0</v>
      </c>
      <c r="AC136" s="340">
        <v>0</v>
      </c>
      <c r="AD136" s="340">
        <v>0</v>
      </c>
      <c r="AE136" s="340">
        <v>0</v>
      </c>
      <c r="AF136" s="340">
        <v>0</v>
      </c>
      <c r="AG136" s="340">
        <v>0</v>
      </c>
      <c r="AH136" s="340">
        <v>0</v>
      </c>
      <c r="AI136" s="340">
        <v>0</v>
      </c>
      <c r="AJ136" s="340">
        <v>0</v>
      </c>
      <c r="AK136" s="340">
        <v>0</v>
      </c>
      <c r="AL136" s="340">
        <v>0</v>
      </c>
      <c r="AM136" s="340">
        <v>0</v>
      </c>
      <c r="AN136" s="340">
        <v>734</v>
      </c>
      <c r="AO136" s="340">
        <v>768</v>
      </c>
      <c r="AP136" s="340">
        <v>782</v>
      </c>
      <c r="AQ136" s="340">
        <v>823</v>
      </c>
      <c r="AR136" s="340">
        <v>864</v>
      </c>
      <c r="AS136" s="340">
        <v>904</v>
      </c>
      <c r="AT136" s="340">
        <v>955</v>
      </c>
      <c r="AU136" s="340">
        <v>1048</v>
      </c>
      <c r="AV136" s="340">
        <v>1164</v>
      </c>
      <c r="AW136" s="340">
        <v>1249</v>
      </c>
      <c r="AX136" s="340">
        <v>1325</v>
      </c>
      <c r="AY136" s="340">
        <v>0</v>
      </c>
      <c r="AZ136" s="340">
        <v>0</v>
      </c>
      <c r="BA136" s="340">
        <v>0</v>
      </c>
      <c r="BB136" s="340">
        <v>0</v>
      </c>
      <c r="BC136" s="340">
        <v>0</v>
      </c>
      <c r="BD136" s="340">
        <v>0</v>
      </c>
      <c r="BE136" s="340">
        <v>0</v>
      </c>
      <c r="BF136" s="340">
        <v>0</v>
      </c>
      <c r="BG136" s="340">
        <v>0</v>
      </c>
      <c r="BH136" s="340">
        <v>0</v>
      </c>
      <c r="BI136" s="340">
        <v>0</v>
      </c>
      <c r="BJ136" s="340">
        <v>0</v>
      </c>
      <c r="BK136" s="340">
        <v>0</v>
      </c>
      <c r="BL136" s="340">
        <v>0</v>
      </c>
      <c r="BM136" s="340">
        <v>0</v>
      </c>
      <c r="BN136" s="340">
        <v>0</v>
      </c>
      <c r="BO136" s="340">
        <v>0</v>
      </c>
      <c r="BP136" s="340">
        <v>0</v>
      </c>
      <c r="BQ136" s="340">
        <v>0</v>
      </c>
      <c r="BR136" s="340">
        <v>0</v>
      </c>
      <c r="BS136" s="340">
        <v>0</v>
      </c>
      <c r="BT136" s="340">
        <v>0</v>
      </c>
      <c r="BU136" s="340">
        <v>0</v>
      </c>
      <c r="BV136" s="340">
        <v>0</v>
      </c>
      <c r="BW136" s="340">
        <v>0</v>
      </c>
      <c r="BX136" s="340">
        <v>0</v>
      </c>
      <c r="BY136" s="340">
        <v>0</v>
      </c>
      <c r="BZ136" s="340">
        <v>0</v>
      </c>
      <c r="CA136" s="340">
        <v>0</v>
      </c>
      <c r="CB136" s="340">
        <v>0</v>
      </c>
      <c r="CC136" s="341">
        <v>0</v>
      </c>
    </row>
    <row r="137" spans="1:81" x14ac:dyDescent="0.4">
      <c r="B137" s="231" t="s">
        <v>403</v>
      </c>
      <c r="D137" s="340">
        <v>0</v>
      </c>
      <c r="E137" s="340">
        <v>0</v>
      </c>
      <c r="F137" s="340">
        <v>0</v>
      </c>
      <c r="G137" s="340">
        <v>0</v>
      </c>
      <c r="H137" s="340">
        <v>0</v>
      </c>
      <c r="I137" s="340">
        <v>0</v>
      </c>
      <c r="J137" s="340">
        <v>0</v>
      </c>
      <c r="K137" s="340">
        <v>0</v>
      </c>
      <c r="L137" s="340">
        <v>0</v>
      </c>
      <c r="M137" s="340">
        <v>0</v>
      </c>
      <c r="N137" s="340">
        <v>0</v>
      </c>
      <c r="O137" s="340">
        <v>0</v>
      </c>
      <c r="P137" s="340">
        <v>0</v>
      </c>
      <c r="Q137" s="340">
        <v>0</v>
      </c>
      <c r="R137" s="340">
        <v>0</v>
      </c>
      <c r="S137" s="340">
        <v>0</v>
      </c>
      <c r="T137" s="340">
        <v>0</v>
      </c>
      <c r="U137" s="340">
        <v>0</v>
      </c>
      <c r="V137" s="340">
        <v>0</v>
      </c>
      <c r="W137" s="340">
        <v>0</v>
      </c>
      <c r="X137" s="340">
        <v>0</v>
      </c>
      <c r="Y137" s="340">
        <v>0</v>
      </c>
      <c r="Z137" s="340">
        <v>0</v>
      </c>
      <c r="AA137" s="340">
        <v>0</v>
      </c>
      <c r="AB137" s="340">
        <v>0</v>
      </c>
      <c r="AC137" s="340">
        <v>0</v>
      </c>
      <c r="AD137" s="340">
        <v>0</v>
      </c>
      <c r="AE137" s="340">
        <v>0</v>
      </c>
      <c r="AF137" s="340">
        <v>0</v>
      </c>
      <c r="AG137" s="340">
        <v>0</v>
      </c>
      <c r="AH137" s="340">
        <v>0</v>
      </c>
      <c r="AI137" s="340">
        <v>0</v>
      </c>
      <c r="AJ137" s="340">
        <v>0</v>
      </c>
      <c r="AK137" s="340">
        <v>0</v>
      </c>
      <c r="AL137" s="340">
        <v>0</v>
      </c>
      <c r="AM137" s="340">
        <v>0</v>
      </c>
      <c r="AN137" s="340">
        <v>79</v>
      </c>
      <c r="AO137" s="340">
        <v>96</v>
      </c>
      <c r="AP137" s="340">
        <v>118</v>
      </c>
      <c r="AQ137" s="340">
        <v>141</v>
      </c>
      <c r="AR137" s="340">
        <v>166</v>
      </c>
      <c r="AS137" s="340">
        <v>195</v>
      </c>
      <c r="AT137" s="340">
        <v>226</v>
      </c>
      <c r="AU137" s="340">
        <v>255</v>
      </c>
      <c r="AV137" s="340">
        <v>275</v>
      </c>
      <c r="AW137" s="340">
        <v>291</v>
      </c>
      <c r="AX137" s="340">
        <v>299</v>
      </c>
      <c r="AY137" s="340">
        <v>0</v>
      </c>
      <c r="AZ137" s="340">
        <v>0</v>
      </c>
      <c r="BA137" s="340">
        <v>0</v>
      </c>
      <c r="BB137" s="340">
        <v>0</v>
      </c>
      <c r="BC137" s="340">
        <v>0</v>
      </c>
      <c r="BD137" s="340">
        <v>0</v>
      </c>
      <c r="BE137" s="340">
        <v>0</v>
      </c>
      <c r="BF137" s="340">
        <v>0</v>
      </c>
      <c r="BG137" s="340">
        <v>0</v>
      </c>
      <c r="BH137" s="340">
        <v>0</v>
      </c>
      <c r="BI137" s="340">
        <v>0</v>
      </c>
      <c r="BJ137" s="340">
        <v>0</v>
      </c>
      <c r="BK137" s="340">
        <v>0</v>
      </c>
      <c r="BL137" s="340">
        <v>0</v>
      </c>
      <c r="BM137" s="340">
        <v>0</v>
      </c>
      <c r="BN137" s="340">
        <v>0</v>
      </c>
      <c r="BO137" s="340">
        <v>0</v>
      </c>
      <c r="BP137" s="340">
        <v>0</v>
      </c>
      <c r="BQ137" s="340">
        <v>0</v>
      </c>
      <c r="BR137" s="340">
        <v>0</v>
      </c>
      <c r="BS137" s="340">
        <v>0</v>
      </c>
      <c r="BT137" s="340">
        <v>0</v>
      </c>
      <c r="BU137" s="340">
        <v>0</v>
      </c>
      <c r="BV137" s="340">
        <v>0</v>
      </c>
      <c r="BW137" s="340">
        <v>0</v>
      </c>
      <c r="BX137" s="340">
        <v>0</v>
      </c>
      <c r="BY137" s="340">
        <v>0</v>
      </c>
      <c r="BZ137" s="340">
        <v>0</v>
      </c>
      <c r="CA137" s="340">
        <v>0</v>
      </c>
      <c r="CB137" s="340">
        <v>0</v>
      </c>
      <c r="CC137" s="341">
        <v>0</v>
      </c>
    </row>
    <row r="138" spans="1:81" ht="24.75" customHeight="1" x14ac:dyDescent="0.4">
      <c r="B138" s="59" t="s">
        <v>645</v>
      </c>
      <c r="D138" s="340">
        <v>0</v>
      </c>
      <c r="E138" s="340">
        <v>0</v>
      </c>
      <c r="F138" s="340">
        <v>0</v>
      </c>
      <c r="G138" s="340">
        <v>0</v>
      </c>
      <c r="H138" s="340">
        <v>0</v>
      </c>
      <c r="I138" s="340">
        <v>0</v>
      </c>
      <c r="J138" s="340">
        <v>0</v>
      </c>
      <c r="K138" s="340">
        <v>0</v>
      </c>
      <c r="L138" s="340">
        <v>0</v>
      </c>
      <c r="M138" s="340">
        <v>0</v>
      </c>
      <c r="N138" s="340">
        <v>0</v>
      </c>
      <c r="O138" s="340">
        <v>0</v>
      </c>
      <c r="P138" s="340">
        <v>0</v>
      </c>
      <c r="Q138" s="340">
        <v>0</v>
      </c>
      <c r="R138" s="340">
        <v>0</v>
      </c>
      <c r="S138" s="340">
        <v>0</v>
      </c>
      <c r="T138" s="340">
        <v>0</v>
      </c>
      <c r="U138" s="340">
        <v>0</v>
      </c>
      <c r="V138" s="340">
        <v>0</v>
      </c>
      <c r="W138" s="340">
        <v>0</v>
      </c>
      <c r="X138" s="340">
        <v>0</v>
      </c>
      <c r="Y138" s="340">
        <v>0</v>
      </c>
      <c r="Z138" s="340">
        <v>0</v>
      </c>
      <c r="AA138" s="340">
        <v>0</v>
      </c>
      <c r="AB138" s="340">
        <v>0</v>
      </c>
      <c r="AC138" s="340">
        <v>0</v>
      </c>
      <c r="AD138" s="340">
        <v>0</v>
      </c>
      <c r="AE138" s="340">
        <v>0</v>
      </c>
      <c r="AF138" s="340">
        <v>0</v>
      </c>
      <c r="AG138" s="340">
        <v>0</v>
      </c>
      <c r="AH138" s="340">
        <v>0</v>
      </c>
      <c r="AI138" s="340">
        <v>0</v>
      </c>
      <c r="AJ138" s="340">
        <v>0</v>
      </c>
      <c r="AK138" s="340">
        <v>0</v>
      </c>
      <c r="AL138" s="340">
        <v>0</v>
      </c>
      <c r="AM138" s="340">
        <v>0</v>
      </c>
      <c r="AN138" s="340">
        <v>48</v>
      </c>
      <c r="AO138" s="340">
        <v>57</v>
      </c>
      <c r="AP138" s="340">
        <v>74</v>
      </c>
      <c r="AQ138" s="340">
        <v>103</v>
      </c>
      <c r="AR138" s="340">
        <v>148</v>
      </c>
      <c r="AS138" s="340">
        <v>201</v>
      </c>
      <c r="AT138" s="340">
        <v>260</v>
      </c>
      <c r="AU138" s="340">
        <v>320</v>
      </c>
      <c r="AV138" s="340">
        <v>387</v>
      </c>
      <c r="AW138" s="340">
        <v>450</v>
      </c>
      <c r="AX138" s="340">
        <v>518</v>
      </c>
      <c r="AY138" s="340">
        <v>0</v>
      </c>
      <c r="AZ138" s="340">
        <v>0</v>
      </c>
      <c r="BA138" s="340">
        <v>0</v>
      </c>
      <c r="BB138" s="340">
        <v>0</v>
      </c>
      <c r="BC138" s="340">
        <v>0</v>
      </c>
      <c r="BD138" s="340">
        <v>0</v>
      </c>
      <c r="BE138" s="340">
        <v>0</v>
      </c>
      <c r="BF138" s="340">
        <v>0</v>
      </c>
      <c r="BG138" s="340">
        <v>0</v>
      </c>
      <c r="BH138" s="340">
        <v>0</v>
      </c>
      <c r="BI138" s="340">
        <v>0</v>
      </c>
      <c r="BJ138" s="340">
        <v>0</v>
      </c>
      <c r="BK138" s="340">
        <v>0</v>
      </c>
      <c r="BL138" s="340">
        <v>0</v>
      </c>
      <c r="BM138" s="340">
        <v>0</v>
      </c>
      <c r="BN138" s="340">
        <v>0</v>
      </c>
      <c r="BO138" s="340">
        <v>0</v>
      </c>
      <c r="BP138" s="340">
        <v>0</v>
      </c>
      <c r="BQ138" s="340">
        <v>0</v>
      </c>
      <c r="BR138" s="340">
        <v>0</v>
      </c>
      <c r="BS138" s="340">
        <v>0</v>
      </c>
      <c r="BT138" s="340">
        <v>0</v>
      </c>
      <c r="BU138" s="340">
        <v>0</v>
      </c>
      <c r="BV138" s="340">
        <v>0</v>
      </c>
      <c r="BW138" s="340">
        <v>0</v>
      </c>
      <c r="BX138" s="340">
        <v>0</v>
      </c>
      <c r="BY138" s="340">
        <v>0</v>
      </c>
      <c r="BZ138" s="340">
        <v>0</v>
      </c>
      <c r="CA138" s="340">
        <v>0</v>
      </c>
      <c r="CB138" s="340">
        <v>0</v>
      </c>
      <c r="CC138" s="341">
        <v>0</v>
      </c>
    </row>
    <row r="139" spans="1:81" x14ac:dyDescent="0.4">
      <c r="B139" s="231" t="s">
        <v>404</v>
      </c>
      <c r="D139" s="340">
        <v>0</v>
      </c>
      <c r="E139" s="340">
        <v>0</v>
      </c>
      <c r="F139" s="340">
        <v>0</v>
      </c>
      <c r="G139" s="340">
        <v>0</v>
      </c>
      <c r="H139" s="340">
        <v>0</v>
      </c>
      <c r="I139" s="340">
        <v>0</v>
      </c>
      <c r="J139" s="340">
        <v>0</v>
      </c>
      <c r="K139" s="340">
        <v>0</v>
      </c>
      <c r="L139" s="340">
        <v>0</v>
      </c>
      <c r="M139" s="340">
        <v>0</v>
      </c>
      <c r="N139" s="340">
        <v>0</v>
      </c>
      <c r="O139" s="340">
        <v>0</v>
      </c>
      <c r="P139" s="340">
        <v>0</v>
      </c>
      <c r="Q139" s="340">
        <v>0</v>
      </c>
      <c r="R139" s="340">
        <v>0</v>
      </c>
      <c r="S139" s="340">
        <v>0</v>
      </c>
      <c r="T139" s="340">
        <v>0</v>
      </c>
      <c r="U139" s="340">
        <v>0</v>
      </c>
      <c r="V139" s="340">
        <v>0</v>
      </c>
      <c r="W139" s="340">
        <v>0</v>
      </c>
      <c r="X139" s="340">
        <v>0</v>
      </c>
      <c r="Y139" s="340">
        <v>0</v>
      </c>
      <c r="Z139" s="340">
        <v>0</v>
      </c>
      <c r="AA139" s="340">
        <v>0</v>
      </c>
      <c r="AB139" s="340">
        <v>0</v>
      </c>
      <c r="AC139" s="340">
        <v>0</v>
      </c>
      <c r="AD139" s="340">
        <v>0</v>
      </c>
      <c r="AE139" s="340">
        <v>0</v>
      </c>
      <c r="AF139" s="340">
        <v>0</v>
      </c>
      <c r="AG139" s="340">
        <v>0</v>
      </c>
      <c r="AH139" s="340">
        <v>0</v>
      </c>
      <c r="AI139" s="340">
        <v>0</v>
      </c>
      <c r="AJ139" s="340">
        <v>0</v>
      </c>
      <c r="AK139" s="340">
        <v>0</v>
      </c>
      <c r="AL139" s="340">
        <v>0</v>
      </c>
      <c r="AM139" s="340">
        <v>0</v>
      </c>
      <c r="AN139" s="340">
        <v>46</v>
      </c>
      <c r="AO139" s="340">
        <v>57</v>
      </c>
      <c r="AP139" s="340">
        <v>74</v>
      </c>
      <c r="AQ139" s="340">
        <v>101</v>
      </c>
      <c r="AR139" s="340">
        <v>146</v>
      </c>
      <c r="AS139" s="340">
        <v>199</v>
      </c>
      <c r="AT139" s="340">
        <v>257</v>
      </c>
      <c r="AU139" s="340">
        <v>316</v>
      </c>
      <c r="AV139" s="340">
        <v>382</v>
      </c>
      <c r="AW139" s="340">
        <v>442</v>
      </c>
      <c r="AX139" s="340">
        <v>511</v>
      </c>
      <c r="AY139" s="340">
        <v>0</v>
      </c>
      <c r="AZ139" s="340">
        <v>0</v>
      </c>
      <c r="BA139" s="340">
        <v>0</v>
      </c>
      <c r="BB139" s="340">
        <v>0</v>
      </c>
      <c r="BC139" s="340">
        <v>0</v>
      </c>
      <c r="BD139" s="340">
        <v>0</v>
      </c>
      <c r="BE139" s="340">
        <v>0</v>
      </c>
      <c r="BF139" s="340">
        <v>0</v>
      </c>
      <c r="BG139" s="340">
        <v>0</v>
      </c>
      <c r="BH139" s="340">
        <v>0</v>
      </c>
      <c r="BI139" s="340">
        <v>0</v>
      </c>
      <c r="BJ139" s="340">
        <v>0</v>
      </c>
      <c r="BK139" s="340">
        <v>0</v>
      </c>
      <c r="BL139" s="340">
        <v>0</v>
      </c>
      <c r="BM139" s="340">
        <v>0</v>
      </c>
      <c r="BN139" s="340">
        <v>0</v>
      </c>
      <c r="BO139" s="340">
        <v>0</v>
      </c>
      <c r="BP139" s="340">
        <v>0</v>
      </c>
      <c r="BQ139" s="340">
        <v>0</v>
      </c>
      <c r="BR139" s="340">
        <v>0</v>
      </c>
      <c r="BS139" s="340">
        <v>0</v>
      </c>
      <c r="BT139" s="340">
        <v>0</v>
      </c>
      <c r="BU139" s="340">
        <v>0</v>
      </c>
      <c r="BV139" s="340">
        <v>0</v>
      </c>
      <c r="BW139" s="340">
        <v>0</v>
      </c>
      <c r="BX139" s="340">
        <v>0</v>
      </c>
      <c r="BY139" s="340">
        <v>0</v>
      </c>
      <c r="BZ139" s="340">
        <v>0</v>
      </c>
      <c r="CA139" s="340">
        <v>0</v>
      </c>
      <c r="CB139" s="340">
        <v>0</v>
      </c>
      <c r="CC139" s="341">
        <v>0</v>
      </c>
    </row>
    <row r="140" spans="1:81" x14ac:dyDescent="0.4">
      <c r="B140" s="231" t="s">
        <v>403</v>
      </c>
      <c r="D140" s="340">
        <v>0</v>
      </c>
      <c r="E140" s="340">
        <v>0</v>
      </c>
      <c r="F140" s="340">
        <v>0</v>
      </c>
      <c r="G140" s="340">
        <v>0</v>
      </c>
      <c r="H140" s="340">
        <v>0</v>
      </c>
      <c r="I140" s="340">
        <v>0</v>
      </c>
      <c r="J140" s="340">
        <v>0</v>
      </c>
      <c r="K140" s="340">
        <v>0</v>
      </c>
      <c r="L140" s="340">
        <v>0</v>
      </c>
      <c r="M140" s="340">
        <v>0</v>
      </c>
      <c r="N140" s="340">
        <v>0</v>
      </c>
      <c r="O140" s="340">
        <v>0</v>
      </c>
      <c r="P140" s="340">
        <v>0</v>
      </c>
      <c r="Q140" s="340">
        <v>0</v>
      </c>
      <c r="R140" s="340">
        <v>0</v>
      </c>
      <c r="S140" s="340">
        <v>0</v>
      </c>
      <c r="T140" s="340">
        <v>0</v>
      </c>
      <c r="U140" s="340">
        <v>0</v>
      </c>
      <c r="V140" s="340">
        <v>0</v>
      </c>
      <c r="W140" s="340">
        <v>0</v>
      </c>
      <c r="X140" s="340">
        <v>0</v>
      </c>
      <c r="Y140" s="340">
        <v>0</v>
      </c>
      <c r="Z140" s="340">
        <v>0</v>
      </c>
      <c r="AA140" s="340">
        <v>0</v>
      </c>
      <c r="AB140" s="340">
        <v>0</v>
      </c>
      <c r="AC140" s="340">
        <v>0</v>
      </c>
      <c r="AD140" s="340">
        <v>0</v>
      </c>
      <c r="AE140" s="340">
        <v>0</v>
      </c>
      <c r="AF140" s="340">
        <v>0</v>
      </c>
      <c r="AG140" s="340">
        <v>0</v>
      </c>
      <c r="AH140" s="340">
        <v>0</v>
      </c>
      <c r="AI140" s="340">
        <v>0</v>
      </c>
      <c r="AJ140" s="340">
        <v>0</v>
      </c>
      <c r="AK140" s="340">
        <v>0</v>
      </c>
      <c r="AL140" s="340">
        <v>0</v>
      </c>
      <c r="AM140" s="340">
        <v>0</v>
      </c>
      <c r="AN140" s="340">
        <v>2</v>
      </c>
      <c r="AO140" s="340">
        <v>0</v>
      </c>
      <c r="AP140" s="340">
        <v>0</v>
      </c>
      <c r="AQ140" s="340">
        <v>2</v>
      </c>
      <c r="AR140" s="340">
        <v>2</v>
      </c>
      <c r="AS140" s="340">
        <v>2</v>
      </c>
      <c r="AT140" s="340">
        <v>3</v>
      </c>
      <c r="AU140" s="340">
        <v>4</v>
      </c>
      <c r="AV140" s="340">
        <v>5</v>
      </c>
      <c r="AW140" s="340">
        <v>8</v>
      </c>
      <c r="AX140" s="340">
        <v>7</v>
      </c>
      <c r="AY140" s="340">
        <v>0</v>
      </c>
      <c r="AZ140" s="340">
        <v>0</v>
      </c>
      <c r="BA140" s="340">
        <v>0</v>
      </c>
      <c r="BB140" s="340">
        <v>0</v>
      </c>
      <c r="BC140" s="340">
        <v>0</v>
      </c>
      <c r="BD140" s="340">
        <v>0</v>
      </c>
      <c r="BE140" s="340">
        <v>0</v>
      </c>
      <c r="BF140" s="340">
        <v>0</v>
      </c>
      <c r="BG140" s="340">
        <v>0</v>
      </c>
      <c r="BH140" s="340">
        <v>0</v>
      </c>
      <c r="BI140" s="340">
        <v>0</v>
      </c>
      <c r="BJ140" s="340">
        <v>0</v>
      </c>
      <c r="BK140" s="340">
        <v>0</v>
      </c>
      <c r="BL140" s="340">
        <v>0</v>
      </c>
      <c r="BM140" s="340">
        <v>0</v>
      </c>
      <c r="BN140" s="340">
        <v>0</v>
      </c>
      <c r="BO140" s="340">
        <v>0</v>
      </c>
      <c r="BP140" s="340">
        <v>0</v>
      </c>
      <c r="BQ140" s="340">
        <v>0</v>
      </c>
      <c r="BR140" s="340">
        <v>0</v>
      </c>
      <c r="BS140" s="340">
        <v>0</v>
      </c>
      <c r="BT140" s="340">
        <v>0</v>
      </c>
      <c r="BU140" s="340">
        <v>0</v>
      </c>
      <c r="BV140" s="340">
        <v>0</v>
      </c>
      <c r="BW140" s="340">
        <v>0</v>
      </c>
      <c r="BX140" s="340">
        <v>0</v>
      </c>
      <c r="BY140" s="340">
        <v>0</v>
      </c>
      <c r="BZ140" s="340">
        <v>0</v>
      </c>
      <c r="CA140" s="340">
        <v>0</v>
      </c>
      <c r="CB140" s="340">
        <v>0</v>
      </c>
      <c r="CC140" s="341">
        <v>0</v>
      </c>
    </row>
    <row r="141" spans="1:81" s="196" customFormat="1" ht="26.25" customHeight="1" x14ac:dyDescent="0.4">
      <c r="B141" s="75" t="s">
        <v>260</v>
      </c>
      <c r="D141" s="337">
        <v>0</v>
      </c>
      <c r="E141" s="337">
        <v>0</v>
      </c>
      <c r="F141" s="337">
        <v>0</v>
      </c>
      <c r="G141" s="337">
        <v>0</v>
      </c>
      <c r="H141" s="337">
        <v>0</v>
      </c>
      <c r="I141" s="337">
        <v>0</v>
      </c>
      <c r="J141" s="337">
        <v>0</v>
      </c>
      <c r="K141" s="337">
        <v>0</v>
      </c>
      <c r="L141" s="337">
        <v>0</v>
      </c>
      <c r="M141" s="337">
        <v>0</v>
      </c>
      <c r="N141" s="337">
        <v>0</v>
      </c>
      <c r="O141" s="337">
        <v>0</v>
      </c>
      <c r="P141" s="337">
        <v>0</v>
      </c>
      <c r="Q141" s="337">
        <v>0</v>
      </c>
      <c r="R141" s="337">
        <v>0</v>
      </c>
      <c r="S141" s="337">
        <v>0</v>
      </c>
      <c r="T141" s="337">
        <v>0</v>
      </c>
      <c r="U141" s="337">
        <v>0</v>
      </c>
      <c r="V141" s="337">
        <v>0</v>
      </c>
      <c r="W141" s="337">
        <v>0</v>
      </c>
      <c r="X141" s="337">
        <v>0</v>
      </c>
      <c r="Y141" s="337">
        <v>0</v>
      </c>
      <c r="Z141" s="337">
        <v>0</v>
      </c>
      <c r="AA141" s="337">
        <v>0</v>
      </c>
      <c r="AB141" s="337">
        <v>0</v>
      </c>
      <c r="AC141" s="337">
        <v>0</v>
      </c>
      <c r="AD141" s="337">
        <v>0</v>
      </c>
      <c r="AE141" s="337">
        <v>0</v>
      </c>
      <c r="AF141" s="337">
        <v>0</v>
      </c>
      <c r="AG141" s="337">
        <v>0</v>
      </c>
      <c r="AH141" s="337">
        <v>552</v>
      </c>
      <c r="AI141" s="337">
        <v>506</v>
      </c>
      <c r="AJ141" s="337">
        <v>449</v>
      </c>
      <c r="AK141" s="337">
        <v>444</v>
      </c>
      <c r="AL141" s="337">
        <v>437</v>
      </c>
      <c r="AM141" s="337">
        <v>327</v>
      </c>
      <c r="AN141" s="337">
        <v>242</v>
      </c>
      <c r="AO141" s="337">
        <v>233</v>
      </c>
      <c r="AP141" s="337">
        <v>215</v>
      </c>
      <c r="AQ141" s="337">
        <v>206</v>
      </c>
      <c r="AR141" s="337">
        <v>217</v>
      </c>
      <c r="AS141" s="337">
        <v>222</v>
      </c>
      <c r="AT141" s="337">
        <v>232</v>
      </c>
      <c r="AU141" s="337">
        <v>253</v>
      </c>
      <c r="AV141" s="337">
        <v>276</v>
      </c>
      <c r="AW141" s="337">
        <v>283</v>
      </c>
      <c r="AX141" s="337">
        <v>286</v>
      </c>
      <c r="AY141" s="337">
        <v>0</v>
      </c>
      <c r="AZ141" s="337">
        <v>0</v>
      </c>
      <c r="BA141" s="337">
        <v>0</v>
      </c>
      <c r="BB141" s="337">
        <v>0</v>
      </c>
      <c r="BC141" s="337">
        <v>0</v>
      </c>
      <c r="BD141" s="337">
        <v>0</v>
      </c>
      <c r="BE141" s="337">
        <v>0</v>
      </c>
      <c r="BF141" s="337">
        <v>0</v>
      </c>
      <c r="BG141" s="337">
        <v>0</v>
      </c>
      <c r="BH141" s="337">
        <v>0</v>
      </c>
      <c r="BI141" s="337">
        <v>0</v>
      </c>
      <c r="BJ141" s="337">
        <v>0</v>
      </c>
      <c r="BK141" s="337">
        <v>0</v>
      </c>
      <c r="BL141" s="337">
        <v>0</v>
      </c>
      <c r="BM141" s="337">
        <v>0</v>
      </c>
      <c r="BN141" s="337">
        <v>0</v>
      </c>
      <c r="BO141" s="337">
        <v>0</v>
      </c>
      <c r="BP141" s="337">
        <v>0</v>
      </c>
      <c r="BQ141" s="337">
        <v>0</v>
      </c>
      <c r="BR141" s="337">
        <v>0</v>
      </c>
      <c r="BS141" s="337">
        <v>0</v>
      </c>
      <c r="BT141" s="337">
        <v>0</v>
      </c>
      <c r="BU141" s="337">
        <v>0</v>
      </c>
      <c r="BV141" s="337">
        <v>0</v>
      </c>
      <c r="BW141" s="337">
        <v>0</v>
      </c>
      <c r="BX141" s="337">
        <v>0</v>
      </c>
      <c r="BY141" s="337">
        <v>0</v>
      </c>
      <c r="BZ141" s="337">
        <v>0</v>
      </c>
      <c r="CA141" s="337">
        <v>0</v>
      </c>
      <c r="CB141" s="337">
        <v>0</v>
      </c>
      <c r="CC141" s="338">
        <v>0</v>
      </c>
    </row>
    <row r="142" spans="1:81" x14ac:dyDescent="0.4">
      <c r="B142" s="339" t="s">
        <v>404</v>
      </c>
      <c r="D142" s="340">
        <v>0</v>
      </c>
      <c r="E142" s="340">
        <v>0</v>
      </c>
      <c r="F142" s="340">
        <v>0</v>
      </c>
      <c r="G142" s="340">
        <v>0</v>
      </c>
      <c r="H142" s="340">
        <v>0</v>
      </c>
      <c r="I142" s="340">
        <v>0</v>
      </c>
      <c r="J142" s="340">
        <v>0</v>
      </c>
      <c r="K142" s="340">
        <v>0</v>
      </c>
      <c r="L142" s="340">
        <v>0</v>
      </c>
      <c r="M142" s="340">
        <v>0</v>
      </c>
      <c r="N142" s="340">
        <v>0</v>
      </c>
      <c r="O142" s="340">
        <v>0</v>
      </c>
      <c r="P142" s="340">
        <v>0</v>
      </c>
      <c r="Q142" s="340">
        <v>0</v>
      </c>
      <c r="R142" s="340">
        <v>0</v>
      </c>
      <c r="S142" s="340">
        <v>0</v>
      </c>
      <c r="T142" s="340">
        <v>0</v>
      </c>
      <c r="U142" s="340">
        <v>0</v>
      </c>
      <c r="V142" s="340">
        <v>0</v>
      </c>
      <c r="W142" s="340">
        <v>0</v>
      </c>
      <c r="X142" s="340">
        <v>0</v>
      </c>
      <c r="Y142" s="340">
        <v>0</v>
      </c>
      <c r="Z142" s="340">
        <v>0</v>
      </c>
      <c r="AA142" s="340">
        <v>0</v>
      </c>
      <c r="AB142" s="340">
        <v>0</v>
      </c>
      <c r="AC142" s="340">
        <v>0</v>
      </c>
      <c r="AD142" s="340">
        <v>0</v>
      </c>
      <c r="AE142" s="340">
        <v>0</v>
      </c>
      <c r="AF142" s="340">
        <v>0</v>
      </c>
      <c r="AG142" s="340">
        <v>0</v>
      </c>
      <c r="AH142" s="340">
        <v>549</v>
      </c>
      <c r="AI142" s="340">
        <v>503</v>
      </c>
      <c r="AJ142" s="340">
        <v>446</v>
      </c>
      <c r="AK142" s="340">
        <v>442</v>
      </c>
      <c r="AL142" s="340">
        <v>435</v>
      </c>
      <c r="AM142" s="340">
        <v>325</v>
      </c>
      <c r="AN142" s="340">
        <v>240</v>
      </c>
      <c r="AO142" s="340">
        <v>232</v>
      </c>
      <c r="AP142" s="340">
        <v>215</v>
      </c>
      <c r="AQ142" s="340">
        <v>205</v>
      </c>
      <c r="AR142" s="340">
        <v>215</v>
      </c>
      <c r="AS142" s="340">
        <v>220</v>
      </c>
      <c r="AT142" s="340">
        <v>230</v>
      </c>
      <c r="AU142" s="340">
        <v>252</v>
      </c>
      <c r="AV142" s="340">
        <v>274</v>
      </c>
      <c r="AW142" s="340">
        <v>281</v>
      </c>
      <c r="AX142" s="340">
        <v>285</v>
      </c>
      <c r="AY142" s="340">
        <v>0</v>
      </c>
      <c r="AZ142" s="340">
        <v>0</v>
      </c>
      <c r="BA142" s="340">
        <v>0</v>
      </c>
      <c r="BB142" s="340">
        <v>0</v>
      </c>
      <c r="BC142" s="340">
        <v>0</v>
      </c>
      <c r="BD142" s="340">
        <v>0</v>
      </c>
      <c r="BE142" s="340">
        <v>0</v>
      </c>
      <c r="BF142" s="340">
        <v>0</v>
      </c>
      <c r="BG142" s="340">
        <v>0</v>
      </c>
      <c r="BH142" s="340">
        <v>0</v>
      </c>
      <c r="BI142" s="340">
        <v>0</v>
      </c>
      <c r="BJ142" s="340">
        <v>0</v>
      </c>
      <c r="BK142" s="340">
        <v>0</v>
      </c>
      <c r="BL142" s="340">
        <v>0</v>
      </c>
      <c r="BM142" s="340">
        <v>0</v>
      </c>
      <c r="BN142" s="340">
        <v>0</v>
      </c>
      <c r="BO142" s="340">
        <v>0</v>
      </c>
      <c r="BP142" s="340">
        <v>0</v>
      </c>
      <c r="BQ142" s="340">
        <v>0</v>
      </c>
      <c r="BR142" s="340">
        <v>0</v>
      </c>
      <c r="BS142" s="340">
        <v>0</v>
      </c>
      <c r="BT142" s="340">
        <v>0</v>
      </c>
      <c r="BU142" s="340">
        <v>0</v>
      </c>
      <c r="BV142" s="340">
        <v>0</v>
      </c>
      <c r="BW142" s="340">
        <v>0</v>
      </c>
      <c r="BX142" s="340">
        <v>0</v>
      </c>
      <c r="BY142" s="340">
        <v>0</v>
      </c>
      <c r="BZ142" s="340">
        <v>0</v>
      </c>
      <c r="CA142" s="340">
        <v>0</v>
      </c>
      <c r="CB142" s="340">
        <v>0</v>
      </c>
      <c r="CC142" s="341">
        <v>0</v>
      </c>
    </row>
    <row r="143" spans="1:81" x14ac:dyDescent="0.4">
      <c r="B143" s="339" t="s">
        <v>403</v>
      </c>
      <c r="D143" s="340">
        <v>0</v>
      </c>
      <c r="E143" s="340">
        <v>0</v>
      </c>
      <c r="F143" s="340">
        <v>0</v>
      </c>
      <c r="G143" s="340">
        <v>0</v>
      </c>
      <c r="H143" s="340">
        <v>0</v>
      </c>
      <c r="I143" s="340">
        <v>0</v>
      </c>
      <c r="J143" s="340">
        <v>0</v>
      </c>
      <c r="K143" s="340">
        <v>0</v>
      </c>
      <c r="L143" s="340">
        <v>0</v>
      </c>
      <c r="M143" s="340">
        <v>0</v>
      </c>
      <c r="N143" s="340">
        <v>0</v>
      </c>
      <c r="O143" s="340">
        <v>0</v>
      </c>
      <c r="P143" s="340">
        <v>0</v>
      </c>
      <c r="Q143" s="340">
        <v>0</v>
      </c>
      <c r="R143" s="340">
        <v>0</v>
      </c>
      <c r="S143" s="340">
        <v>0</v>
      </c>
      <c r="T143" s="340">
        <v>0</v>
      </c>
      <c r="U143" s="340">
        <v>0</v>
      </c>
      <c r="V143" s="340">
        <v>0</v>
      </c>
      <c r="W143" s="340">
        <v>0</v>
      </c>
      <c r="X143" s="340">
        <v>0</v>
      </c>
      <c r="Y143" s="340">
        <v>0</v>
      </c>
      <c r="Z143" s="340">
        <v>0</v>
      </c>
      <c r="AA143" s="340">
        <v>0</v>
      </c>
      <c r="AB143" s="340">
        <v>0</v>
      </c>
      <c r="AC143" s="340">
        <v>0</v>
      </c>
      <c r="AD143" s="340">
        <v>0</v>
      </c>
      <c r="AE143" s="340">
        <v>0</v>
      </c>
      <c r="AF143" s="340">
        <v>0</v>
      </c>
      <c r="AG143" s="340">
        <v>0</v>
      </c>
      <c r="AH143" s="340">
        <v>3</v>
      </c>
      <c r="AI143" s="340">
        <v>3</v>
      </c>
      <c r="AJ143" s="340">
        <v>3</v>
      </c>
      <c r="AK143" s="340">
        <v>2</v>
      </c>
      <c r="AL143" s="340">
        <v>2</v>
      </c>
      <c r="AM143" s="340">
        <v>2</v>
      </c>
      <c r="AN143" s="340">
        <v>2</v>
      </c>
      <c r="AO143" s="340">
        <v>1</v>
      </c>
      <c r="AP143" s="340">
        <v>1</v>
      </c>
      <c r="AQ143" s="340">
        <v>1</v>
      </c>
      <c r="AR143" s="340">
        <v>2</v>
      </c>
      <c r="AS143" s="340">
        <v>2</v>
      </c>
      <c r="AT143" s="340">
        <v>2</v>
      </c>
      <c r="AU143" s="340">
        <v>2</v>
      </c>
      <c r="AV143" s="340">
        <v>2</v>
      </c>
      <c r="AW143" s="340">
        <v>2</v>
      </c>
      <c r="AX143" s="340">
        <v>1</v>
      </c>
      <c r="AY143" s="340">
        <v>0</v>
      </c>
      <c r="AZ143" s="340">
        <v>0</v>
      </c>
      <c r="BA143" s="340">
        <v>0</v>
      </c>
      <c r="BB143" s="340">
        <v>0</v>
      </c>
      <c r="BC143" s="340">
        <v>0</v>
      </c>
      <c r="BD143" s="340">
        <v>0</v>
      </c>
      <c r="BE143" s="340">
        <v>0</v>
      </c>
      <c r="BF143" s="340">
        <v>0</v>
      </c>
      <c r="BG143" s="340">
        <v>0</v>
      </c>
      <c r="BH143" s="340">
        <v>0</v>
      </c>
      <c r="BI143" s="340">
        <v>0</v>
      </c>
      <c r="BJ143" s="340">
        <v>0</v>
      </c>
      <c r="BK143" s="340">
        <v>0</v>
      </c>
      <c r="BL143" s="340">
        <v>0</v>
      </c>
      <c r="BM143" s="340">
        <v>0</v>
      </c>
      <c r="BN143" s="340">
        <v>0</v>
      </c>
      <c r="BO143" s="340">
        <v>0</v>
      </c>
      <c r="BP143" s="340">
        <v>0</v>
      </c>
      <c r="BQ143" s="340">
        <v>0</v>
      </c>
      <c r="BR143" s="340">
        <v>0</v>
      </c>
      <c r="BS143" s="340">
        <v>0</v>
      </c>
      <c r="BT143" s="340">
        <v>0</v>
      </c>
      <c r="BU143" s="340">
        <v>0</v>
      </c>
      <c r="BV143" s="340">
        <v>0</v>
      </c>
      <c r="BW143" s="340">
        <v>0</v>
      </c>
      <c r="BX143" s="340">
        <v>0</v>
      </c>
      <c r="BY143" s="340">
        <v>0</v>
      </c>
      <c r="BZ143" s="340">
        <v>0</v>
      </c>
      <c r="CA143" s="340">
        <v>0</v>
      </c>
      <c r="CB143" s="340">
        <v>0</v>
      </c>
      <c r="CC143" s="341">
        <v>0</v>
      </c>
    </row>
    <row r="144" spans="1:81" s="196" customFormat="1" ht="27.75" customHeight="1" x14ac:dyDescent="0.4">
      <c r="B144" s="75" t="s">
        <v>629</v>
      </c>
      <c r="D144" s="337">
        <v>0</v>
      </c>
      <c r="E144" s="337">
        <v>0</v>
      </c>
      <c r="F144" s="337">
        <v>0</v>
      </c>
      <c r="G144" s="337">
        <v>0</v>
      </c>
      <c r="H144" s="337">
        <v>0</v>
      </c>
      <c r="I144" s="337">
        <v>0</v>
      </c>
      <c r="J144" s="337">
        <v>0</v>
      </c>
      <c r="K144" s="337">
        <v>0</v>
      </c>
      <c r="L144" s="337">
        <v>0</v>
      </c>
      <c r="M144" s="337">
        <v>0</v>
      </c>
      <c r="N144" s="337">
        <v>0</v>
      </c>
      <c r="O144" s="337">
        <v>0</v>
      </c>
      <c r="P144" s="337">
        <v>0</v>
      </c>
      <c r="Q144" s="337">
        <v>0</v>
      </c>
      <c r="R144" s="337">
        <v>0</v>
      </c>
      <c r="S144" s="337">
        <v>0</v>
      </c>
      <c r="T144" s="337">
        <v>0</v>
      </c>
      <c r="U144" s="337">
        <v>0</v>
      </c>
      <c r="V144" s="337">
        <v>0</v>
      </c>
      <c r="W144" s="337">
        <v>0</v>
      </c>
      <c r="X144" s="337">
        <v>0</v>
      </c>
      <c r="Y144" s="337">
        <v>0</v>
      </c>
      <c r="Z144" s="337">
        <v>0</v>
      </c>
      <c r="AA144" s="337">
        <v>0</v>
      </c>
      <c r="AB144" s="337">
        <v>0</v>
      </c>
      <c r="AC144" s="337">
        <v>0</v>
      </c>
      <c r="AD144" s="337">
        <v>0</v>
      </c>
      <c r="AE144" s="337">
        <v>0</v>
      </c>
      <c r="AF144" s="337">
        <v>103</v>
      </c>
      <c r="AG144" s="337">
        <v>107</v>
      </c>
      <c r="AH144" s="337">
        <v>116</v>
      </c>
      <c r="AI144" s="337">
        <v>153</v>
      </c>
      <c r="AJ144" s="337">
        <v>178</v>
      </c>
      <c r="AK144" s="337">
        <v>186</v>
      </c>
      <c r="AL144" s="337">
        <v>196</v>
      </c>
      <c r="AM144" s="337">
        <v>209</v>
      </c>
      <c r="AN144" s="337">
        <v>236</v>
      </c>
      <c r="AO144" s="337">
        <v>254</v>
      </c>
      <c r="AP144" s="337">
        <v>257</v>
      </c>
      <c r="AQ144" s="337">
        <v>258</v>
      </c>
      <c r="AR144" s="337">
        <v>267</v>
      </c>
      <c r="AS144" s="337">
        <v>277</v>
      </c>
      <c r="AT144" s="337">
        <v>286</v>
      </c>
      <c r="AU144" s="337">
        <v>296</v>
      </c>
      <c r="AV144" s="337">
        <v>307</v>
      </c>
      <c r="AW144" s="337">
        <v>321</v>
      </c>
      <c r="AX144" s="337">
        <v>337</v>
      </c>
      <c r="AY144" s="337">
        <v>358</v>
      </c>
      <c r="AZ144" s="337">
        <v>364</v>
      </c>
      <c r="BA144" s="337">
        <v>376</v>
      </c>
      <c r="BB144" s="337">
        <v>378</v>
      </c>
      <c r="BC144" s="337">
        <v>377</v>
      </c>
      <c r="BD144" s="337">
        <v>376</v>
      </c>
      <c r="BE144" s="337">
        <v>367</v>
      </c>
      <c r="BF144" s="337">
        <v>331</v>
      </c>
      <c r="BG144" s="337">
        <v>315</v>
      </c>
      <c r="BH144" s="337">
        <v>301</v>
      </c>
      <c r="BI144" s="337">
        <v>288</v>
      </c>
      <c r="BJ144" s="337">
        <v>275</v>
      </c>
      <c r="BK144" s="337">
        <v>263</v>
      </c>
      <c r="BL144" s="337">
        <v>251</v>
      </c>
      <c r="BM144" s="337">
        <v>240</v>
      </c>
      <c r="BN144" s="337">
        <v>230</v>
      </c>
      <c r="BO144" s="337">
        <v>220</v>
      </c>
      <c r="BP144" s="337">
        <v>211</v>
      </c>
      <c r="BQ144" s="337">
        <v>198</v>
      </c>
      <c r="BR144" s="337">
        <v>163</v>
      </c>
      <c r="BS144" s="337">
        <v>113</v>
      </c>
      <c r="BT144" s="337">
        <v>58</v>
      </c>
      <c r="BU144" s="337">
        <v>33</v>
      </c>
      <c r="BV144" s="337">
        <v>27</v>
      </c>
      <c r="BW144" s="337">
        <v>24</v>
      </c>
      <c r="BX144" s="337">
        <v>20</v>
      </c>
      <c r="BY144" s="337">
        <v>19</v>
      </c>
      <c r="BZ144" s="337">
        <v>17</v>
      </c>
      <c r="CA144" s="337">
        <v>17</v>
      </c>
      <c r="CB144" s="337">
        <v>15</v>
      </c>
      <c r="CC144" s="338">
        <v>14</v>
      </c>
    </row>
    <row r="145" spans="1:81" x14ac:dyDescent="0.4">
      <c r="B145" s="339" t="s">
        <v>404</v>
      </c>
      <c r="D145" s="340">
        <v>0</v>
      </c>
      <c r="E145" s="340">
        <v>0</v>
      </c>
      <c r="F145" s="340">
        <v>0</v>
      </c>
      <c r="G145" s="340">
        <v>0</v>
      </c>
      <c r="H145" s="340">
        <v>0</v>
      </c>
      <c r="I145" s="340">
        <v>0</v>
      </c>
      <c r="J145" s="340">
        <v>0</v>
      </c>
      <c r="K145" s="340">
        <v>0</v>
      </c>
      <c r="L145" s="340">
        <v>0</v>
      </c>
      <c r="M145" s="340">
        <v>0</v>
      </c>
      <c r="N145" s="340">
        <v>0</v>
      </c>
      <c r="O145" s="340">
        <v>0</v>
      </c>
      <c r="P145" s="340">
        <v>0</v>
      </c>
      <c r="Q145" s="340">
        <v>0</v>
      </c>
      <c r="R145" s="340">
        <v>0</v>
      </c>
      <c r="S145" s="340">
        <v>0</v>
      </c>
      <c r="T145" s="340">
        <v>0</v>
      </c>
      <c r="U145" s="340">
        <v>0</v>
      </c>
      <c r="V145" s="340">
        <v>0</v>
      </c>
      <c r="W145" s="340">
        <v>0</v>
      </c>
      <c r="X145" s="340">
        <v>0</v>
      </c>
      <c r="Y145" s="340">
        <v>0</v>
      </c>
      <c r="Z145" s="340">
        <v>0</v>
      </c>
      <c r="AA145" s="340">
        <v>0</v>
      </c>
      <c r="AB145" s="340">
        <v>0</v>
      </c>
      <c r="AC145" s="340">
        <v>0</v>
      </c>
      <c r="AD145" s="340">
        <v>0</v>
      </c>
      <c r="AE145" s="340">
        <v>0</v>
      </c>
      <c r="AF145" s="340">
        <v>100</v>
      </c>
      <c r="AG145" s="340">
        <v>103</v>
      </c>
      <c r="AH145" s="340">
        <v>110</v>
      </c>
      <c r="AI145" s="340">
        <v>143</v>
      </c>
      <c r="AJ145" s="340">
        <v>164</v>
      </c>
      <c r="AK145" s="340">
        <v>169</v>
      </c>
      <c r="AL145" s="340">
        <v>177</v>
      </c>
      <c r="AM145" s="340">
        <v>188</v>
      </c>
      <c r="AN145" s="340">
        <v>212</v>
      </c>
      <c r="AO145" s="340">
        <v>227</v>
      </c>
      <c r="AP145" s="340">
        <v>228</v>
      </c>
      <c r="AQ145" s="340">
        <v>228</v>
      </c>
      <c r="AR145" s="340">
        <v>233</v>
      </c>
      <c r="AS145" s="340">
        <v>240</v>
      </c>
      <c r="AT145" s="340">
        <v>247</v>
      </c>
      <c r="AU145" s="340">
        <v>257</v>
      </c>
      <c r="AV145" s="340">
        <v>265</v>
      </c>
      <c r="AW145" s="340">
        <v>273</v>
      </c>
      <c r="AX145" s="340">
        <v>289</v>
      </c>
      <c r="AY145" s="340">
        <v>308</v>
      </c>
      <c r="AZ145" s="340">
        <v>328</v>
      </c>
      <c r="BA145" s="340">
        <v>339</v>
      </c>
      <c r="BB145" s="340">
        <v>338</v>
      </c>
      <c r="BC145" s="340">
        <v>337</v>
      </c>
      <c r="BD145" s="340">
        <v>336</v>
      </c>
      <c r="BE145" s="340">
        <v>326</v>
      </c>
      <c r="BF145" s="340">
        <v>289</v>
      </c>
      <c r="BG145" s="340">
        <v>274</v>
      </c>
      <c r="BH145" s="340">
        <v>260</v>
      </c>
      <c r="BI145" s="340">
        <v>246</v>
      </c>
      <c r="BJ145" s="340">
        <v>234</v>
      </c>
      <c r="BK145" s="340">
        <v>221</v>
      </c>
      <c r="BL145" s="340">
        <v>210</v>
      </c>
      <c r="BM145" s="340">
        <v>200</v>
      </c>
      <c r="BN145" s="340">
        <v>191</v>
      </c>
      <c r="BO145" s="340">
        <v>184</v>
      </c>
      <c r="BP145" s="340">
        <v>177</v>
      </c>
      <c r="BQ145" s="340">
        <v>167</v>
      </c>
      <c r="BR145" s="340">
        <v>134</v>
      </c>
      <c r="BS145" s="340">
        <v>75</v>
      </c>
      <c r="BT145" s="340">
        <v>25</v>
      </c>
      <c r="BU145" s="340">
        <v>3</v>
      </c>
      <c r="BV145" s="340">
        <v>0</v>
      </c>
      <c r="BW145" s="340">
        <v>0</v>
      </c>
      <c r="BX145" s="340">
        <v>0</v>
      </c>
      <c r="BY145" s="340">
        <v>0</v>
      </c>
      <c r="BZ145" s="340">
        <v>0</v>
      </c>
      <c r="CA145" s="340">
        <v>0</v>
      </c>
      <c r="CB145" s="340">
        <v>0</v>
      </c>
      <c r="CC145" s="341">
        <v>0</v>
      </c>
    </row>
    <row r="146" spans="1:81" x14ac:dyDescent="0.4">
      <c r="B146" s="339" t="s">
        <v>403</v>
      </c>
      <c r="D146" s="340">
        <v>0</v>
      </c>
      <c r="E146" s="340">
        <v>0</v>
      </c>
      <c r="F146" s="340">
        <v>0</v>
      </c>
      <c r="G146" s="340">
        <v>0</v>
      </c>
      <c r="H146" s="340">
        <v>0</v>
      </c>
      <c r="I146" s="340">
        <v>0</v>
      </c>
      <c r="J146" s="340">
        <v>0</v>
      </c>
      <c r="K146" s="340">
        <v>0</v>
      </c>
      <c r="L146" s="340">
        <v>0</v>
      </c>
      <c r="M146" s="340">
        <v>0</v>
      </c>
      <c r="N146" s="340">
        <v>0</v>
      </c>
      <c r="O146" s="340">
        <v>0</v>
      </c>
      <c r="P146" s="340">
        <v>0</v>
      </c>
      <c r="Q146" s="340">
        <v>0</v>
      </c>
      <c r="R146" s="340">
        <v>0</v>
      </c>
      <c r="S146" s="340">
        <v>0</v>
      </c>
      <c r="T146" s="340">
        <v>0</v>
      </c>
      <c r="U146" s="340">
        <v>0</v>
      </c>
      <c r="V146" s="340">
        <v>0</v>
      </c>
      <c r="W146" s="340">
        <v>0</v>
      </c>
      <c r="X146" s="340">
        <v>0</v>
      </c>
      <c r="Y146" s="340">
        <v>0</v>
      </c>
      <c r="Z146" s="340">
        <v>0</v>
      </c>
      <c r="AA146" s="340">
        <v>0</v>
      </c>
      <c r="AB146" s="340">
        <v>0</v>
      </c>
      <c r="AC146" s="340">
        <v>0</v>
      </c>
      <c r="AD146" s="340">
        <v>0</v>
      </c>
      <c r="AE146" s="340">
        <v>0</v>
      </c>
      <c r="AF146" s="340">
        <v>3</v>
      </c>
      <c r="AG146" s="340">
        <v>4</v>
      </c>
      <c r="AH146" s="340">
        <v>6</v>
      </c>
      <c r="AI146" s="340">
        <v>10</v>
      </c>
      <c r="AJ146" s="340">
        <v>14</v>
      </c>
      <c r="AK146" s="340">
        <v>17</v>
      </c>
      <c r="AL146" s="340">
        <v>19</v>
      </c>
      <c r="AM146" s="340">
        <v>21</v>
      </c>
      <c r="AN146" s="340">
        <v>24</v>
      </c>
      <c r="AO146" s="340">
        <v>27</v>
      </c>
      <c r="AP146" s="340">
        <v>29</v>
      </c>
      <c r="AQ146" s="340">
        <v>31</v>
      </c>
      <c r="AR146" s="340">
        <v>34</v>
      </c>
      <c r="AS146" s="340">
        <v>37</v>
      </c>
      <c r="AT146" s="340">
        <v>39</v>
      </c>
      <c r="AU146" s="340">
        <v>40</v>
      </c>
      <c r="AV146" s="340">
        <v>43</v>
      </c>
      <c r="AW146" s="340">
        <v>48</v>
      </c>
      <c r="AX146" s="340">
        <v>49</v>
      </c>
      <c r="AY146" s="340">
        <v>50</v>
      </c>
      <c r="AZ146" s="340">
        <v>36</v>
      </c>
      <c r="BA146" s="340">
        <v>37</v>
      </c>
      <c r="BB146" s="340">
        <v>39</v>
      </c>
      <c r="BC146" s="340">
        <v>40</v>
      </c>
      <c r="BD146" s="340">
        <v>41</v>
      </c>
      <c r="BE146" s="340">
        <v>41</v>
      </c>
      <c r="BF146" s="340">
        <v>41</v>
      </c>
      <c r="BG146" s="340">
        <v>41</v>
      </c>
      <c r="BH146" s="340">
        <v>42</v>
      </c>
      <c r="BI146" s="340">
        <v>42</v>
      </c>
      <c r="BJ146" s="340">
        <v>42</v>
      </c>
      <c r="BK146" s="340">
        <v>42</v>
      </c>
      <c r="BL146" s="340">
        <v>41</v>
      </c>
      <c r="BM146" s="340">
        <v>40</v>
      </c>
      <c r="BN146" s="340">
        <v>39</v>
      </c>
      <c r="BO146" s="340">
        <v>36</v>
      </c>
      <c r="BP146" s="340">
        <v>34</v>
      </c>
      <c r="BQ146" s="340">
        <v>31</v>
      </c>
      <c r="BR146" s="340">
        <v>29</v>
      </c>
      <c r="BS146" s="340">
        <v>38</v>
      </c>
      <c r="BT146" s="340">
        <v>34</v>
      </c>
      <c r="BU146" s="340">
        <v>30</v>
      </c>
      <c r="BV146" s="340">
        <v>27</v>
      </c>
      <c r="BW146" s="340">
        <v>24</v>
      </c>
      <c r="BX146" s="340">
        <v>20</v>
      </c>
      <c r="BY146" s="340">
        <v>19</v>
      </c>
      <c r="BZ146" s="340">
        <v>17</v>
      </c>
      <c r="CA146" s="340">
        <v>17</v>
      </c>
      <c r="CB146" s="340">
        <v>15</v>
      </c>
      <c r="CC146" s="341">
        <v>14</v>
      </c>
    </row>
    <row r="147" spans="1:81" x14ac:dyDescent="0.4">
      <c r="B147" s="308"/>
      <c r="BX147" s="377"/>
      <c r="BY147" s="377"/>
      <c r="BZ147" s="377"/>
      <c r="CA147" s="377"/>
      <c r="CB147" s="377"/>
      <c r="CC147" s="378"/>
    </row>
    <row r="148" spans="1:81" x14ac:dyDescent="0.4">
      <c r="B148" s="287" t="s">
        <v>646</v>
      </c>
      <c r="D148" s="337">
        <f t="shared" ref="D148:AI148" si="47">D149</f>
        <v>0</v>
      </c>
      <c r="E148" s="337">
        <f t="shared" si="47"/>
        <v>0</v>
      </c>
      <c r="F148" s="337">
        <f t="shared" si="47"/>
        <v>0</v>
      </c>
      <c r="G148" s="337">
        <f t="shared" si="47"/>
        <v>0</v>
      </c>
      <c r="H148" s="337">
        <f t="shared" si="47"/>
        <v>0</v>
      </c>
      <c r="I148" s="337">
        <f t="shared" si="47"/>
        <v>0</v>
      </c>
      <c r="J148" s="337">
        <f t="shared" si="47"/>
        <v>0</v>
      </c>
      <c r="K148" s="337">
        <f t="shared" si="47"/>
        <v>0</v>
      </c>
      <c r="L148" s="337">
        <f t="shared" si="47"/>
        <v>0</v>
      </c>
      <c r="M148" s="337">
        <f t="shared" si="47"/>
        <v>0</v>
      </c>
      <c r="N148" s="337">
        <f t="shared" si="47"/>
        <v>0</v>
      </c>
      <c r="O148" s="337">
        <f t="shared" si="47"/>
        <v>0</v>
      </c>
      <c r="P148" s="337">
        <f t="shared" si="47"/>
        <v>0</v>
      </c>
      <c r="Q148" s="337">
        <f t="shared" si="47"/>
        <v>0</v>
      </c>
      <c r="R148" s="337">
        <f t="shared" si="47"/>
        <v>0</v>
      </c>
      <c r="S148" s="337">
        <f t="shared" si="47"/>
        <v>0</v>
      </c>
      <c r="T148" s="337">
        <f t="shared" si="47"/>
        <v>0</v>
      </c>
      <c r="U148" s="337">
        <f t="shared" si="47"/>
        <v>0</v>
      </c>
      <c r="V148" s="337">
        <f t="shared" si="47"/>
        <v>0</v>
      </c>
      <c r="W148" s="337">
        <f t="shared" si="47"/>
        <v>0</v>
      </c>
      <c r="X148" s="337">
        <f t="shared" si="47"/>
        <v>0</v>
      </c>
      <c r="Y148" s="337">
        <f t="shared" si="47"/>
        <v>0</v>
      </c>
      <c r="Z148" s="337">
        <f t="shared" si="47"/>
        <v>0</v>
      </c>
      <c r="AA148" s="337">
        <f t="shared" si="47"/>
        <v>0</v>
      </c>
      <c r="AB148" s="337">
        <f t="shared" si="47"/>
        <v>0</v>
      </c>
      <c r="AC148" s="337">
        <f t="shared" si="47"/>
        <v>0</v>
      </c>
      <c r="AD148" s="337">
        <f t="shared" si="47"/>
        <v>0</v>
      </c>
      <c r="AE148" s="337">
        <f t="shared" si="47"/>
        <v>0</v>
      </c>
      <c r="AF148" s="337">
        <f t="shared" si="47"/>
        <v>0</v>
      </c>
      <c r="AG148" s="337">
        <f t="shared" si="47"/>
        <v>0</v>
      </c>
      <c r="AH148" s="337">
        <f t="shared" si="47"/>
        <v>0</v>
      </c>
      <c r="AI148" s="337">
        <f t="shared" si="47"/>
        <v>207</v>
      </c>
      <c r="AJ148" s="337">
        <f t="shared" ref="AJ148:BC148" si="48">AJ149</f>
        <v>205</v>
      </c>
      <c r="AK148" s="337">
        <f t="shared" si="48"/>
        <v>221</v>
      </c>
      <c r="AL148" s="337">
        <f t="shared" si="48"/>
        <v>240</v>
      </c>
      <c r="AM148" s="337">
        <f t="shared" si="48"/>
        <v>241</v>
      </c>
      <c r="AN148" s="337">
        <f t="shared" si="48"/>
        <v>273</v>
      </c>
      <c r="AO148" s="337">
        <f t="shared" si="48"/>
        <v>301</v>
      </c>
      <c r="AP148" s="337">
        <f t="shared" si="48"/>
        <v>327</v>
      </c>
      <c r="AQ148" s="337">
        <f t="shared" si="48"/>
        <v>352</v>
      </c>
      <c r="AR148" s="337">
        <f t="shared" si="48"/>
        <v>247</v>
      </c>
      <c r="AS148" s="337">
        <f t="shared" si="48"/>
        <v>290</v>
      </c>
      <c r="AT148" s="337">
        <f t="shared" si="48"/>
        <v>330</v>
      </c>
      <c r="AU148" s="337">
        <f t="shared" si="48"/>
        <v>375</v>
      </c>
      <c r="AV148" s="337">
        <f t="shared" si="48"/>
        <v>425</v>
      </c>
      <c r="AW148" s="337">
        <f t="shared" si="48"/>
        <v>527</v>
      </c>
      <c r="AX148" s="337">
        <f t="shared" si="48"/>
        <v>618</v>
      </c>
      <c r="AY148" s="337">
        <f t="shared" si="48"/>
        <v>739</v>
      </c>
      <c r="AZ148" s="337">
        <f t="shared" si="48"/>
        <v>786</v>
      </c>
      <c r="BA148" s="337">
        <f t="shared" si="48"/>
        <v>849</v>
      </c>
      <c r="BB148" s="337">
        <f t="shared" si="48"/>
        <v>898</v>
      </c>
      <c r="BC148" s="379">
        <f t="shared" si="48"/>
        <v>932</v>
      </c>
      <c r="BD148" s="337">
        <f t="shared" ref="BD148:CC148" si="49">BD150</f>
        <v>1268</v>
      </c>
      <c r="BE148" s="337">
        <f t="shared" si="49"/>
        <v>1322</v>
      </c>
      <c r="BF148" s="337">
        <f t="shared" si="49"/>
        <v>1345</v>
      </c>
      <c r="BG148" s="337">
        <f t="shared" si="49"/>
        <v>1297</v>
      </c>
      <c r="BH148" s="337">
        <f t="shared" si="49"/>
        <v>1213</v>
      </c>
      <c r="BI148" s="337">
        <f t="shared" si="49"/>
        <v>1198</v>
      </c>
      <c r="BJ148" s="337">
        <f t="shared" si="49"/>
        <v>1196</v>
      </c>
      <c r="BK148" s="337">
        <f t="shared" si="49"/>
        <v>1196</v>
      </c>
      <c r="BL148" s="337">
        <f t="shared" si="49"/>
        <v>1176</v>
      </c>
      <c r="BM148" s="337">
        <f t="shared" si="49"/>
        <v>1055</v>
      </c>
      <c r="BN148" s="337">
        <f t="shared" si="49"/>
        <v>969</v>
      </c>
      <c r="BO148" s="337">
        <f t="shared" si="49"/>
        <v>847</v>
      </c>
      <c r="BP148" s="337">
        <f t="shared" si="49"/>
        <v>530</v>
      </c>
      <c r="BQ148" s="337">
        <f t="shared" si="49"/>
        <v>252</v>
      </c>
      <c r="BR148" s="337">
        <f t="shared" si="49"/>
        <v>138</v>
      </c>
      <c r="BS148" s="337">
        <f t="shared" si="49"/>
        <v>73</v>
      </c>
      <c r="BT148" s="337">
        <f t="shared" si="49"/>
        <v>28</v>
      </c>
      <c r="BU148" s="337">
        <f t="shared" si="49"/>
        <v>6</v>
      </c>
      <c r="BV148" s="337">
        <f t="shared" si="49"/>
        <v>0</v>
      </c>
      <c r="BW148" s="337">
        <f t="shared" si="49"/>
        <v>0</v>
      </c>
      <c r="BX148" s="337">
        <f t="shared" si="49"/>
        <v>0</v>
      </c>
      <c r="BY148" s="337">
        <f t="shared" si="49"/>
        <v>0</v>
      </c>
      <c r="BZ148" s="337">
        <f t="shared" si="49"/>
        <v>0</v>
      </c>
      <c r="CA148" s="337">
        <f t="shared" si="49"/>
        <v>0</v>
      </c>
      <c r="CB148" s="337">
        <f t="shared" si="49"/>
        <v>0</v>
      </c>
      <c r="CC148" s="338">
        <f t="shared" si="49"/>
        <v>0</v>
      </c>
    </row>
    <row r="149" spans="1:81" x14ac:dyDescent="0.4">
      <c r="B149" s="339" t="s">
        <v>647</v>
      </c>
      <c r="D149" s="340">
        <v>0</v>
      </c>
      <c r="E149" s="340">
        <v>0</v>
      </c>
      <c r="F149" s="340">
        <v>0</v>
      </c>
      <c r="G149" s="340">
        <v>0</v>
      </c>
      <c r="H149" s="340">
        <v>0</v>
      </c>
      <c r="I149" s="340">
        <v>0</v>
      </c>
      <c r="J149" s="340">
        <v>0</v>
      </c>
      <c r="K149" s="340">
        <v>0</v>
      </c>
      <c r="L149" s="340">
        <v>0</v>
      </c>
      <c r="M149" s="340">
        <v>0</v>
      </c>
      <c r="N149" s="340">
        <v>0</v>
      </c>
      <c r="O149" s="340">
        <v>0</v>
      </c>
      <c r="P149" s="340">
        <v>0</v>
      </c>
      <c r="Q149" s="340">
        <v>0</v>
      </c>
      <c r="R149" s="340">
        <v>0</v>
      </c>
      <c r="S149" s="340">
        <v>0</v>
      </c>
      <c r="T149" s="340">
        <v>0</v>
      </c>
      <c r="U149" s="340">
        <v>0</v>
      </c>
      <c r="V149" s="340">
        <v>0</v>
      </c>
      <c r="W149" s="340">
        <v>0</v>
      </c>
      <c r="X149" s="340">
        <v>0</v>
      </c>
      <c r="Y149" s="340">
        <v>0</v>
      </c>
      <c r="Z149" s="340">
        <v>0</v>
      </c>
      <c r="AA149" s="340">
        <v>0</v>
      </c>
      <c r="AB149" s="340">
        <v>0</v>
      </c>
      <c r="AC149" s="340">
        <v>0</v>
      </c>
      <c r="AD149" s="340">
        <v>0</v>
      </c>
      <c r="AE149" s="340">
        <v>0</v>
      </c>
      <c r="AF149" s="340">
        <v>0</v>
      </c>
      <c r="AG149" s="340">
        <v>0</v>
      </c>
      <c r="AH149" s="340">
        <v>0</v>
      </c>
      <c r="AI149" s="340">
        <v>207</v>
      </c>
      <c r="AJ149" s="340">
        <v>205</v>
      </c>
      <c r="AK149" s="340">
        <v>221</v>
      </c>
      <c r="AL149" s="340">
        <v>240</v>
      </c>
      <c r="AM149" s="340">
        <v>241</v>
      </c>
      <c r="AN149" s="340">
        <v>273</v>
      </c>
      <c r="AO149" s="340">
        <v>301</v>
      </c>
      <c r="AP149" s="340">
        <v>327</v>
      </c>
      <c r="AQ149" s="340">
        <v>352</v>
      </c>
      <c r="AR149" s="340">
        <v>247</v>
      </c>
      <c r="AS149" s="340">
        <v>290</v>
      </c>
      <c r="AT149" s="340">
        <v>330</v>
      </c>
      <c r="AU149" s="340">
        <v>375</v>
      </c>
      <c r="AV149" s="340">
        <v>425</v>
      </c>
      <c r="AW149" s="340">
        <v>527</v>
      </c>
      <c r="AX149" s="340">
        <v>618</v>
      </c>
      <c r="AY149" s="340">
        <v>739</v>
      </c>
      <c r="AZ149" s="340">
        <v>786</v>
      </c>
      <c r="BA149" s="340">
        <v>849</v>
      </c>
      <c r="BB149" s="340">
        <v>898</v>
      </c>
      <c r="BC149" s="340">
        <v>932</v>
      </c>
      <c r="BD149" s="340">
        <v>994</v>
      </c>
      <c r="BE149" s="340">
        <v>1048</v>
      </c>
      <c r="BF149" s="340">
        <v>1091</v>
      </c>
      <c r="BG149" s="340">
        <v>1121</v>
      </c>
      <c r="BH149" s="340">
        <v>1137</v>
      </c>
      <c r="BI149" s="340">
        <v>1139</v>
      </c>
      <c r="BJ149" s="340">
        <v>1142</v>
      </c>
      <c r="BK149" s="340">
        <v>1133</v>
      </c>
      <c r="BL149" s="340">
        <v>1128</v>
      </c>
      <c r="BM149" s="340">
        <v>1099</v>
      </c>
      <c r="BN149" s="340">
        <v>0</v>
      </c>
      <c r="BO149" s="340">
        <v>0</v>
      </c>
      <c r="BP149" s="340">
        <v>0</v>
      </c>
      <c r="BQ149" s="340">
        <v>0</v>
      </c>
      <c r="BR149" s="340">
        <v>0</v>
      </c>
      <c r="BS149" s="340">
        <v>0</v>
      </c>
      <c r="BT149" s="340">
        <v>0</v>
      </c>
      <c r="BU149" s="340">
        <v>0</v>
      </c>
      <c r="BV149" s="340">
        <v>0</v>
      </c>
      <c r="BW149" s="340">
        <v>0</v>
      </c>
      <c r="BX149" s="340">
        <v>0</v>
      </c>
      <c r="BY149" s="340">
        <v>0</v>
      </c>
      <c r="BZ149" s="340">
        <v>0</v>
      </c>
      <c r="CA149" s="340">
        <v>0</v>
      </c>
      <c r="CB149" s="340">
        <v>0</v>
      </c>
      <c r="CC149" s="341">
        <v>0</v>
      </c>
    </row>
    <row r="150" spans="1:81" ht="32.25" customHeight="1" x14ac:dyDescent="0.4">
      <c r="B150" s="380" t="s">
        <v>648</v>
      </c>
      <c r="D150" s="340">
        <v>0</v>
      </c>
      <c r="E150" s="340">
        <v>0</v>
      </c>
      <c r="F150" s="340">
        <v>0</v>
      </c>
      <c r="G150" s="340">
        <v>0</v>
      </c>
      <c r="H150" s="340">
        <v>0</v>
      </c>
      <c r="I150" s="340">
        <v>0</v>
      </c>
      <c r="J150" s="340">
        <v>0</v>
      </c>
      <c r="K150" s="340">
        <v>0</v>
      </c>
      <c r="L150" s="340">
        <v>0</v>
      </c>
      <c r="M150" s="340">
        <v>0</v>
      </c>
      <c r="N150" s="340">
        <v>0</v>
      </c>
      <c r="O150" s="340">
        <v>0</v>
      </c>
      <c r="P150" s="340">
        <v>0</v>
      </c>
      <c r="Q150" s="340">
        <v>0</v>
      </c>
      <c r="R150" s="340">
        <v>0</v>
      </c>
      <c r="S150" s="340">
        <v>0</v>
      </c>
      <c r="T150" s="340">
        <v>0</v>
      </c>
      <c r="U150" s="340">
        <v>0</v>
      </c>
      <c r="V150" s="340">
        <v>0</v>
      </c>
      <c r="W150" s="340">
        <v>0</v>
      </c>
      <c r="X150" s="340">
        <v>0</v>
      </c>
      <c r="Y150" s="340">
        <v>0</v>
      </c>
      <c r="Z150" s="340">
        <v>0</v>
      </c>
      <c r="AA150" s="340">
        <v>0</v>
      </c>
      <c r="AB150" s="340">
        <v>0</v>
      </c>
      <c r="AC150" s="340">
        <v>0</v>
      </c>
      <c r="AD150" s="340">
        <v>0</v>
      </c>
      <c r="AE150" s="340">
        <v>0</v>
      </c>
      <c r="AF150" s="340">
        <v>0</v>
      </c>
      <c r="AG150" s="340">
        <v>0</v>
      </c>
      <c r="AH150" s="340">
        <v>0</v>
      </c>
      <c r="AI150" s="340">
        <v>0</v>
      </c>
      <c r="AJ150" s="340">
        <v>0</v>
      </c>
      <c r="AK150" s="340">
        <v>0</v>
      </c>
      <c r="AL150" s="340">
        <v>0</v>
      </c>
      <c r="AM150" s="340">
        <v>0</v>
      </c>
      <c r="AN150" s="340">
        <v>0</v>
      </c>
      <c r="AO150" s="340">
        <v>0</v>
      </c>
      <c r="AP150" s="340">
        <v>0</v>
      </c>
      <c r="AQ150" s="340">
        <v>0</v>
      </c>
      <c r="AR150" s="340">
        <v>0</v>
      </c>
      <c r="AS150" s="340">
        <v>0</v>
      </c>
      <c r="AT150" s="340">
        <v>0</v>
      </c>
      <c r="AU150" s="340">
        <v>0</v>
      </c>
      <c r="AV150" s="340">
        <v>0</v>
      </c>
      <c r="AW150" s="340">
        <v>0</v>
      </c>
      <c r="AX150" s="340">
        <v>0</v>
      </c>
      <c r="AY150" s="340">
        <v>0</v>
      </c>
      <c r="AZ150" s="340">
        <v>0</v>
      </c>
      <c r="BA150" s="340">
        <v>0</v>
      </c>
      <c r="BB150" s="340">
        <v>0</v>
      </c>
      <c r="BC150" s="340">
        <v>0</v>
      </c>
      <c r="BD150" s="340">
        <v>1268</v>
      </c>
      <c r="BE150" s="340">
        <v>1322</v>
      </c>
      <c r="BF150" s="340">
        <v>1345</v>
      </c>
      <c r="BG150" s="340">
        <v>1297</v>
      </c>
      <c r="BH150" s="340">
        <v>1213</v>
      </c>
      <c r="BI150" s="340">
        <v>1198</v>
      </c>
      <c r="BJ150" s="340">
        <v>1196</v>
      </c>
      <c r="BK150" s="340">
        <v>1196</v>
      </c>
      <c r="BL150" s="340">
        <v>1176</v>
      </c>
      <c r="BM150" s="340">
        <v>1055</v>
      </c>
      <c r="BN150" s="340">
        <v>969</v>
      </c>
      <c r="BO150" s="340">
        <v>847</v>
      </c>
      <c r="BP150" s="340">
        <v>530</v>
      </c>
      <c r="BQ150" s="340">
        <v>252</v>
      </c>
      <c r="BR150" s="340">
        <v>138</v>
      </c>
      <c r="BS150" s="340">
        <v>73</v>
      </c>
      <c r="BT150" s="340">
        <v>28</v>
      </c>
      <c r="BU150" s="340">
        <v>6</v>
      </c>
      <c r="BV150" s="340">
        <v>0</v>
      </c>
      <c r="BW150" s="340">
        <v>0</v>
      </c>
      <c r="BX150" s="340">
        <v>0</v>
      </c>
      <c r="BY150" s="340">
        <v>0</v>
      </c>
      <c r="BZ150" s="340">
        <v>0</v>
      </c>
      <c r="CA150" s="340">
        <v>0</v>
      </c>
      <c r="CB150" s="340">
        <v>0</v>
      </c>
      <c r="CC150" s="341">
        <v>0</v>
      </c>
    </row>
    <row r="151" spans="1:81" s="196" customFormat="1" ht="27.75" customHeight="1" x14ac:dyDescent="0.4">
      <c r="B151" s="63" t="s">
        <v>470</v>
      </c>
      <c r="D151" s="337">
        <v>0</v>
      </c>
      <c r="E151" s="337">
        <v>0</v>
      </c>
      <c r="F151" s="337">
        <v>0</v>
      </c>
      <c r="G151" s="337">
        <v>0</v>
      </c>
      <c r="H151" s="337">
        <v>0</v>
      </c>
      <c r="I151" s="337">
        <v>0</v>
      </c>
      <c r="J151" s="337">
        <v>0</v>
      </c>
      <c r="K151" s="337">
        <v>0</v>
      </c>
      <c r="L151" s="337">
        <v>0</v>
      </c>
      <c r="M151" s="337">
        <v>0</v>
      </c>
      <c r="N151" s="337">
        <v>0</v>
      </c>
      <c r="O151" s="337">
        <v>0</v>
      </c>
      <c r="P151" s="337">
        <v>0</v>
      </c>
      <c r="Q151" s="337">
        <v>0</v>
      </c>
      <c r="R151" s="337">
        <v>0</v>
      </c>
      <c r="S151" s="337">
        <v>0</v>
      </c>
      <c r="T151" s="337">
        <v>0</v>
      </c>
      <c r="U151" s="337">
        <v>0</v>
      </c>
      <c r="V151" s="337">
        <v>0</v>
      </c>
      <c r="W151" s="337">
        <v>0</v>
      </c>
      <c r="X151" s="337">
        <v>0</v>
      </c>
      <c r="Y151" s="337">
        <v>0</v>
      </c>
      <c r="Z151" s="337">
        <v>0</v>
      </c>
      <c r="AA151" s="337">
        <v>0</v>
      </c>
      <c r="AB151" s="337">
        <v>0</v>
      </c>
      <c r="AC151" s="337">
        <v>0</v>
      </c>
      <c r="AD151" s="337">
        <v>0</v>
      </c>
      <c r="AE151" s="337">
        <v>0</v>
      </c>
      <c r="AF151" s="337">
        <v>0</v>
      </c>
      <c r="AG151" s="337">
        <v>0</v>
      </c>
      <c r="AH151" s="337">
        <v>0</v>
      </c>
      <c r="AI151" s="337">
        <v>0</v>
      </c>
      <c r="AJ151" s="337">
        <v>0</v>
      </c>
      <c r="AK151" s="337">
        <v>0</v>
      </c>
      <c r="AL151" s="337">
        <v>0</v>
      </c>
      <c r="AM151" s="337">
        <v>0</v>
      </c>
      <c r="AN151" s="337">
        <v>0</v>
      </c>
      <c r="AO151" s="337">
        <v>0</v>
      </c>
      <c r="AP151" s="337">
        <v>0</v>
      </c>
      <c r="AQ151" s="337">
        <v>0</v>
      </c>
      <c r="AR151" s="337">
        <v>0</v>
      </c>
      <c r="AS151" s="337">
        <v>0</v>
      </c>
      <c r="AT151" s="337">
        <v>0</v>
      </c>
      <c r="AU151" s="337">
        <v>0</v>
      </c>
      <c r="AV151" s="337">
        <v>0</v>
      </c>
      <c r="AW151" s="337">
        <v>0</v>
      </c>
      <c r="AX151" s="337">
        <v>0</v>
      </c>
      <c r="AY151" s="337">
        <v>0</v>
      </c>
      <c r="AZ151" s="337">
        <v>0</v>
      </c>
      <c r="BA151" s="337">
        <v>0</v>
      </c>
      <c r="BB151" s="337">
        <v>0</v>
      </c>
      <c r="BC151" s="337">
        <v>0</v>
      </c>
      <c r="BD151" s="337">
        <v>10</v>
      </c>
      <c r="BE151" s="337">
        <v>10</v>
      </c>
      <c r="BF151" s="337">
        <v>11</v>
      </c>
      <c r="BG151" s="337">
        <v>11</v>
      </c>
      <c r="BH151" s="337">
        <v>11</v>
      </c>
      <c r="BI151" s="337">
        <v>11</v>
      </c>
      <c r="BJ151" s="337">
        <v>11</v>
      </c>
      <c r="BK151" s="337">
        <v>11</v>
      </c>
      <c r="BL151" s="337">
        <v>11</v>
      </c>
      <c r="BM151" s="337">
        <v>10</v>
      </c>
      <c r="BN151" s="337">
        <v>9</v>
      </c>
      <c r="BO151" s="337">
        <v>9</v>
      </c>
      <c r="BP151" s="337">
        <v>8</v>
      </c>
      <c r="BQ151" s="337">
        <v>7</v>
      </c>
      <c r="BR151" s="337">
        <v>6</v>
      </c>
      <c r="BS151" s="337">
        <v>9</v>
      </c>
      <c r="BT151" s="337">
        <v>9</v>
      </c>
      <c r="BU151" s="337">
        <v>9</v>
      </c>
      <c r="BV151" s="337">
        <v>9</v>
      </c>
      <c r="BW151" s="337">
        <v>8</v>
      </c>
      <c r="BX151" s="337">
        <v>8</v>
      </c>
      <c r="BY151" s="337">
        <v>8</v>
      </c>
      <c r="BZ151" s="337">
        <v>9</v>
      </c>
      <c r="CA151" s="337">
        <v>9</v>
      </c>
      <c r="CB151" s="337">
        <v>9</v>
      </c>
      <c r="CC151" s="338">
        <v>8</v>
      </c>
    </row>
    <row r="152" spans="1:81" x14ac:dyDescent="0.4">
      <c r="B152" s="59" t="s">
        <v>622</v>
      </c>
      <c r="D152" s="340">
        <v>0</v>
      </c>
      <c r="E152" s="340">
        <v>0</v>
      </c>
      <c r="F152" s="340">
        <v>0</v>
      </c>
      <c r="G152" s="340">
        <v>0</v>
      </c>
      <c r="H152" s="340">
        <v>0</v>
      </c>
      <c r="I152" s="340">
        <v>0</v>
      </c>
      <c r="J152" s="340">
        <v>0</v>
      </c>
      <c r="K152" s="340">
        <v>0</v>
      </c>
      <c r="L152" s="340">
        <v>0</v>
      </c>
      <c r="M152" s="340">
        <v>0</v>
      </c>
      <c r="N152" s="340">
        <v>0</v>
      </c>
      <c r="O152" s="340">
        <v>0</v>
      </c>
      <c r="P152" s="340">
        <v>0</v>
      </c>
      <c r="Q152" s="340">
        <v>0</v>
      </c>
      <c r="R152" s="340">
        <v>0</v>
      </c>
      <c r="S152" s="340">
        <v>0</v>
      </c>
      <c r="T152" s="340">
        <v>0</v>
      </c>
      <c r="U152" s="340">
        <v>0</v>
      </c>
      <c r="V152" s="340">
        <v>0</v>
      </c>
      <c r="W152" s="340">
        <v>0</v>
      </c>
      <c r="X152" s="340">
        <v>0</v>
      </c>
      <c r="Y152" s="340">
        <v>0</v>
      </c>
      <c r="Z152" s="340">
        <v>0</v>
      </c>
      <c r="AA152" s="340">
        <v>0</v>
      </c>
      <c r="AB152" s="340">
        <v>0</v>
      </c>
      <c r="AC152" s="340">
        <v>0</v>
      </c>
      <c r="AD152" s="340">
        <v>0</v>
      </c>
      <c r="AE152" s="340">
        <v>0</v>
      </c>
      <c r="AF152" s="340">
        <v>0</v>
      </c>
      <c r="AG152" s="340">
        <v>0</v>
      </c>
      <c r="AH152" s="340">
        <v>0</v>
      </c>
      <c r="AI152" s="340">
        <v>0</v>
      </c>
      <c r="AJ152" s="340">
        <v>0</v>
      </c>
      <c r="AK152" s="340">
        <v>0</v>
      </c>
      <c r="AL152" s="340">
        <v>0</v>
      </c>
      <c r="AM152" s="340">
        <v>0</v>
      </c>
      <c r="AN152" s="340">
        <v>0</v>
      </c>
      <c r="AO152" s="340">
        <v>0</v>
      </c>
      <c r="AP152" s="340">
        <v>0</v>
      </c>
      <c r="AQ152" s="340">
        <v>0</v>
      </c>
      <c r="AR152" s="340">
        <v>0</v>
      </c>
      <c r="AS152" s="340">
        <v>0</v>
      </c>
      <c r="AT152" s="340">
        <v>0</v>
      </c>
      <c r="AU152" s="340">
        <v>0</v>
      </c>
      <c r="AV152" s="340">
        <v>0</v>
      </c>
      <c r="AW152" s="340">
        <v>0</v>
      </c>
      <c r="AX152" s="340">
        <v>0</v>
      </c>
      <c r="AY152" s="340">
        <v>0</v>
      </c>
      <c r="AZ152" s="340">
        <v>0</v>
      </c>
      <c r="BA152" s="340">
        <v>0</v>
      </c>
      <c r="BB152" s="340">
        <v>0</v>
      </c>
      <c r="BC152" s="340">
        <v>0</v>
      </c>
      <c r="BD152" s="340">
        <v>0</v>
      </c>
      <c r="BE152" s="340">
        <v>0</v>
      </c>
      <c r="BF152" s="340">
        <v>0</v>
      </c>
      <c r="BG152" s="340">
        <v>0</v>
      </c>
      <c r="BH152" s="340">
        <v>0</v>
      </c>
      <c r="BI152" s="340">
        <v>0</v>
      </c>
      <c r="BJ152" s="340">
        <v>0</v>
      </c>
      <c r="BK152" s="340">
        <v>0</v>
      </c>
      <c r="BL152" s="340">
        <v>0</v>
      </c>
      <c r="BM152" s="340">
        <v>0</v>
      </c>
      <c r="BN152" s="340">
        <v>0</v>
      </c>
      <c r="BO152" s="340">
        <v>0</v>
      </c>
      <c r="BP152" s="340">
        <v>0</v>
      </c>
      <c r="BQ152" s="340">
        <v>0</v>
      </c>
      <c r="BR152" s="340">
        <v>0</v>
      </c>
      <c r="BS152" s="340">
        <v>0</v>
      </c>
      <c r="BT152" s="340">
        <v>0</v>
      </c>
      <c r="BU152" s="340">
        <v>0</v>
      </c>
      <c r="BV152" s="340">
        <v>0</v>
      </c>
      <c r="BW152" s="340">
        <v>0</v>
      </c>
      <c r="BX152" s="340">
        <v>0</v>
      </c>
      <c r="BY152" s="340">
        <v>0</v>
      </c>
      <c r="BZ152" s="340">
        <v>0</v>
      </c>
      <c r="CA152" s="340">
        <v>0</v>
      </c>
      <c r="CB152" s="340">
        <v>0</v>
      </c>
      <c r="CC152" s="341">
        <v>0</v>
      </c>
    </row>
    <row r="153" spans="1:81" x14ac:dyDescent="0.4">
      <c r="B153" s="59" t="s">
        <v>623</v>
      </c>
      <c r="D153" s="340">
        <v>0</v>
      </c>
      <c r="E153" s="340">
        <v>0</v>
      </c>
      <c r="F153" s="340">
        <v>0</v>
      </c>
      <c r="G153" s="340">
        <v>0</v>
      </c>
      <c r="H153" s="340">
        <v>0</v>
      </c>
      <c r="I153" s="340">
        <v>0</v>
      </c>
      <c r="J153" s="340">
        <v>0</v>
      </c>
      <c r="K153" s="340">
        <v>0</v>
      </c>
      <c r="L153" s="340">
        <v>0</v>
      </c>
      <c r="M153" s="340">
        <v>0</v>
      </c>
      <c r="N153" s="340">
        <v>0</v>
      </c>
      <c r="O153" s="340">
        <v>0</v>
      </c>
      <c r="P153" s="340">
        <v>0</v>
      </c>
      <c r="Q153" s="340">
        <v>0</v>
      </c>
      <c r="R153" s="340">
        <v>0</v>
      </c>
      <c r="S153" s="340">
        <v>0</v>
      </c>
      <c r="T153" s="340">
        <v>0</v>
      </c>
      <c r="U153" s="340">
        <v>0</v>
      </c>
      <c r="V153" s="340">
        <v>0</v>
      </c>
      <c r="W153" s="340">
        <v>0</v>
      </c>
      <c r="X153" s="340">
        <v>0</v>
      </c>
      <c r="Y153" s="340">
        <v>0</v>
      </c>
      <c r="Z153" s="340">
        <v>0</v>
      </c>
      <c r="AA153" s="340">
        <v>0</v>
      </c>
      <c r="AB153" s="340">
        <v>0</v>
      </c>
      <c r="AC153" s="340">
        <v>0</v>
      </c>
      <c r="AD153" s="340">
        <v>0</v>
      </c>
      <c r="AE153" s="340">
        <v>0</v>
      </c>
      <c r="AF153" s="340">
        <v>0</v>
      </c>
      <c r="AG153" s="340">
        <v>0</v>
      </c>
      <c r="AH153" s="340">
        <v>0</v>
      </c>
      <c r="AI153" s="340">
        <v>0</v>
      </c>
      <c r="AJ153" s="340">
        <v>0</v>
      </c>
      <c r="AK153" s="340">
        <v>0</v>
      </c>
      <c r="AL153" s="340">
        <v>0</v>
      </c>
      <c r="AM153" s="340">
        <v>0</v>
      </c>
      <c r="AN153" s="340">
        <v>0</v>
      </c>
      <c r="AO153" s="340">
        <v>0</v>
      </c>
      <c r="AP153" s="340">
        <v>0</v>
      </c>
      <c r="AQ153" s="340">
        <v>0</v>
      </c>
      <c r="AR153" s="340">
        <v>0</v>
      </c>
      <c r="AS153" s="340">
        <v>0</v>
      </c>
      <c r="AT153" s="340">
        <v>0</v>
      </c>
      <c r="AU153" s="340">
        <v>0</v>
      </c>
      <c r="AV153" s="340">
        <v>0</v>
      </c>
      <c r="AW153" s="340">
        <v>0</v>
      </c>
      <c r="AX153" s="340">
        <v>0</v>
      </c>
      <c r="AY153" s="340">
        <v>0</v>
      </c>
      <c r="AZ153" s="340">
        <v>0</v>
      </c>
      <c r="BA153" s="340">
        <v>0</v>
      </c>
      <c r="BB153" s="340">
        <v>0</v>
      </c>
      <c r="BC153" s="340">
        <v>0</v>
      </c>
      <c r="BD153" s="340">
        <v>0</v>
      </c>
      <c r="BE153" s="340">
        <v>0</v>
      </c>
      <c r="BF153" s="340">
        <v>0</v>
      </c>
      <c r="BG153" s="340">
        <v>0</v>
      </c>
      <c r="BH153" s="340">
        <v>0</v>
      </c>
      <c r="BI153" s="340">
        <v>0</v>
      </c>
      <c r="BJ153" s="340">
        <v>0</v>
      </c>
      <c r="BK153" s="340">
        <v>0</v>
      </c>
      <c r="BL153" s="340">
        <v>0</v>
      </c>
      <c r="BM153" s="340">
        <v>0</v>
      </c>
      <c r="BN153" s="340">
        <v>0</v>
      </c>
      <c r="BO153" s="340">
        <v>0</v>
      </c>
      <c r="BP153" s="340">
        <v>0</v>
      </c>
      <c r="BQ153" s="340">
        <v>0</v>
      </c>
      <c r="BR153" s="340">
        <v>0</v>
      </c>
      <c r="BS153" s="340">
        <v>0</v>
      </c>
      <c r="BT153" s="340">
        <v>0</v>
      </c>
      <c r="BU153" s="340">
        <v>0</v>
      </c>
      <c r="BV153" s="340">
        <v>0</v>
      </c>
      <c r="BW153" s="340">
        <v>0</v>
      </c>
      <c r="BX153" s="340">
        <v>0</v>
      </c>
      <c r="BY153" s="340">
        <v>0</v>
      </c>
      <c r="BZ153" s="340">
        <v>0</v>
      </c>
      <c r="CA153" s="340">
        <v>0</v>
      </c>
      <c r="CB153" s="340">
        <v>0</v>
      </c>
      <c r="CC153" s="341">
        <v>0</v>
      </c>
    </row>
    <row r="154" spans="1:81" x14ac:dyDescent="0.4">
      <c r="B154" s="59" t="s">
        <v>624</v>
      </c>
      <c r="D154" s="340">
        <v>0</v>
      </c>
      <c r="E154" s="340">
        <v>0</v>
      </c>
      <c r="F154" s="340">
        <v>0</v>
      </c>
      <c r="G154" s="340">
        <v>0</v>
      </c>
      <c r="H154" s="340">
        <v>0</v>
      </c>
      <c r="I154" s="340">
        <v>0</v>
      </c>
      <c r="J154" s="340">
        <v>0</v>
      </c>
      <c r="K154" s="340">
        <v>0</v>
      </c>
      <c r="L154" s="340">
        <v>0</v>
      </c>
      <c r="M154" s="340">
        <v>0</v>
      </c>
      <c r="N154" s="340">
        <v>0</v>
      </c>
      <c r="O154" s="340">
        <v>0</v>
      </c>
      <c r="P154" s="340">
        <v>0</v>
      </c>
      <c r="Q154" s="340">
        <v>0</v>
      </c>
      <c r="R154" s="340">
        <v>0</v>
      </c>
      <c r="S154" s="340">
        <v>0</v>
      </c>
      <c r="T154" s="340">
        <v>0</v>
      </c>
      <c r="U154" s="340">
        <v>0</v>
      </c>
      <c r="V154" s="340">
        <v>0</v>
      </c>
      <c r="W154" s="340">
        <v>0</v>
      </c>
      <c r="X154" s="340">
        <v>0</v>
      </c>
      <c r="Y154" s="340">
        <v>0</v>
      </c>
      <c r="Z154" s="340">
        <v>0</v>
      </c>
      <c r="AA154" s="340">
        <v>0</v>
      </c>
      <c r="AB154" s="340">
        <v>0</v>
      </c>
      <c r="AC154" s="340">
        <v>0</v>
      </c>
      <c r="AD154" s="340">
        <v>0</v>
      </c>
      <c r="AE154" s="340">
        <v>0</v>
      </c>
      <c r="AF154" s="340">
        <v>0</v>
      </c>
      <c r="AG154" s="340">
        <v>0</v>
      </c>
      <c r="AH154" s="340">
        <v>0</v>
      </c>
      <c r="AI154" s="340">
        <v>0</v>
      </c>
      <c r="AJ154" s="340">
        <v>0</v>
      </c>
      <c r="AK154" s="340">
        <v>0</v>
      </c>
      <c r="AL154" s="340">
        <v>0</v>
      </c>
      <c r="AM154" s="340">
        <v>0</v>
      </c>
      <c r="AN154" s="340">
        <v>0</v>
      </c>
      <c r="AO154" s="340">
        <v>0</v>
      </c>
      <c r="AP154" s="340">
        <v>0</v>
      </c>
      <c r="AQ154" s="340">
        <v>0</v>
      </c>
      <c r="AR154" s="340">
        <v>0</v>
      </c>
      <c r="AS154" s="340">
        <v>0</v>
      </c>
      <c r="AT154" s="340">
        <v>0</v>
      </c>
      <c r="AU154" s="340">
        <v>0</v>
      </c>
      <c r="AV154" s="340">
        <v>0</v>
      </c>
      <c r="AW154" s="340">
        <v>0</v>
      </c>
      <c r="AX154" s="340">
        <v>0</v>
      </c>
      <c r="AY154" s="340">
        <v>0</v>
      </c>
      <c r="AZ154" s="340">
        <v>0</v>
      </c>
      <c r="BA154" s="340">
        <v>0</v>
      </c>
      <c r="BB154" s="340">
        <v>0</v>
      </c>
      <c r="BC154" s="340">
        <v>0</v>
      </c>
      <c r="BD154" s="340">
        <v>9</v>
      </c>
      <c r="BE154" s="340">
        <v>9</v>
      </c>
      <c r="BF154" s="340">
        <v>9</v>
      </c>
      <c r="BG154" s="340">
        <v>10</v>
      </c>
      <c r="BH154" s="340">
        <v>10</v>
      </c>
      <c r="BI154" s="340">
        <v>10</v>
      </c>
      <c r="BJ154" s="340">
        <v>10</v>
      </c>
      <c r="BK154" s="340">
        <v>10</v>
      </c>
      <c r="BL154" s="340">
        <v>10</v>
      </c>
      <c r="BM154" s="340">
        <v>9</v>
      </c>
      <c r="BN154" s="340">
        <v>9</v>
      </c>
      <c r="BO154" s="340">
        <v>8</v>
      </c>
      <c r="BP154" s="340">
        <v>5</v>
      </c>
      <c r="BQ154" s="340">
        <v>2</v>
      </c>
      <c r="BR154" s="340">
        <v>1</v>
      </c>
      <c r="BS154" s="340">
        <v>0</v>
      </c>
      <c r="BT154" s="340">
        <v>0</v>
      </c>
      <c r="BU154" s="340">
        <v>0</v>
      </c>
      <c r="BV154" s="340">
        <v>0</v>
      </c>
      <c r="BW154" s="340">
        <v>0</v>
      </c>
      <c r="BX154" s="340">
        <v>0</v>
      </c>
      <c r="BY154" s="340">
        <v>0</v>
      </c>
      <c r="BZ154" s="340">
        <v>0</v>
      </c>
      <c r="CA154" s="340">
        <v>0</v>
      </c>
      <c r="CB154" s="340">
        <v>0</v>
      </c>
      <c r="CC154" s="341">
        <v>0</v>
      </c>
    </row>
    <row r="155" spans="1:81" x14ac:dyDescent="0.4">
      <c r="B155" s="59" t="s">
        <v>229</v>
      </c>
      <c r="D155" s="340">
        <v>0</v>
      </c>
      <c r="E155" s="340">
        <v>0</v>
      </c>
      <c r="F155" s="340">
        <v>0</v>
      </c>
      <c r="G155" s="340">
        <v>0</v>
      </c>
      <c r="H155" s="340">
        <v>0</v>
      </c>
      <c r="I155" s="340">
        <v>0</v>
      </c>
      <c r="J155" s="340">
        <v>0</v>
      </c>
      <c r="K155" s="340">
        <v>0</v>
      </c>
      <c r="L155" s="340">
        <v>0</v>
      </c>
      <c r="M155" s="340">
        <v>0</v>
      </c>
      <c r="N155" s="340">
        <v>0</v>
      </c>
      <c r="O155" s="340">
        <v>0</v>
      </c>
      <c r="P155" s="340">
        <v>0</v>
      </c>
      <c r="Q155" s="340">
        <v>0</v>
      </c>
      <c r="R155" s="340">
        <v>0</v>
      </c>
      <c r="S155" s="340">
        <v>0</v>
      </c>
      <c r="T155" s="340">
        <v>0</v>
      </c>
      <c r="U155" s="340">
        <v>0</v>
      </c>
      <c r="V155" s="340">
        <v>0</v>
      </c>
      <c r="W155" s="340">
        <v>0</v>
      </c>
      <c r="X155" s="340">
        <v>0</v>
      </c>
      <c r="Y155" s="340">
        <v>0</v>
      </c>
      <c r="Z155" s="340">
        <v>0</v>
      </c>
      <c r="AA155" s="340">
        <v>0</v>
      </c>
      <c r="AB155" s="340">
        <v>0</v>
      </c>
      <c r="AC155" s="340">
        <v>0</v>
      </c>
      <c r="AD155" s="340">
        <v>0</v>
      </c>
      <c r="AE155" s="340">
        <v>0</v>
      </c>
      <c r="AF155" s="340">
        <v>0</v>
      </c>
      <c r="AG155" s="340">
        <v>0</v>
      </c>
      <c r="AH155" s="340">
        <v>0</v>
      </c>
      <c r="AI155" s="340">
        <v>0</v>
      </c>
      <c r="AJ155" s="340">
        <v>0</v>
      </c>
      <c r="AK155" s="340">
        <v>0</v>
      </c>
      <c r="AL155" s="340">
        <v>0</v>
      </c>
      <c r="AM155" s="340">
        <v>0</v>
      </c>
      <c r="AN155" s="340">
        <v>0</v>
      </c>
      <c r="AO155" s="340">
        <v>0</v>
      </c>
      <c r="AP155" s="340">
        <v>0</v>
      </c>
      <c r="AQ155" s="340">
        <v>0</v>
      </c>
      <c r="AR155" s="340">
        <v>0</v>
      </c>
      <c r="AS155" s="340">
        <v>0</v>
      </c>
      <c r="AT155" s="340">
        <v>0</v>
      </c>
      <c r="AU155" s="340">
        <v>0</v>
      </c>
      <c r="AV155" s="340">
        <v>0</v>
      </c>
      <c r="AW155" s="340">
        <v>0</v>
      </c>
      <c r="AX155" s="340">
        <v>0</v>
      </c>
      <c r="AY155" s="340">
        <v>0</v>
      </c>
      <c r="AZ155" s="340">
        <v>0</v>
      </c>
      <c r="BA155" s="340">
        <v>0</v>
      </c>
      <c r="BB155" s="340">
        <v>0</v>
      </c>
      <c r="BC155" s="340">
        <v>0</v>
      </c>
      <c r="BD155" s="340">
        <v>0</v>
      </c>
      <c r="BE155" s="340">
        <v>0</v>
      </c>
      <c r="BF155" s="340">
        <v>0</v>
      </c>
      <c r="BG155" s="340">
        <v>0</v>
      </c>
      <c r="BH155" s="340">
        <v>0</v>
      </c>
      <c r="BI155" s="340">
        <v>0</v>
      </c>
      <c r="BJ155" s="340">
        <v>0</v>
      </c>
      <c r="BK155" s="340">
        <v>0</v>
      </c>
      <c r="BL155" s="340">
        <v>0</v>
      </c>
      <c r="BM155" s="340">
        <v>0</v>
      </c>
      <c r="BN155" s="340">
        <v>0</v>
      </c>
      <c r="BO155" s="340">
        <v>1</v>
      </c>
      <c r="BP155" s="340">
        <v>2</v>
      </c>
      <c r="BQ155" s="340">
        <v>5</v>
      </c>
      <c r="BR155" s="340">
        <v>5</v>
      </c>
      <c r="BS155" s="340">
        <v>8</v>
      </c>
      <c r="BT155" s="340">
        <v>9</v>
      </c>
      <c r="BU155" s="340">
        <v>9</v>
      </c>
      <c r="BV155" s="340">
        <v>8</v>
      </c>
      <c r="BW155" s="340">
        <v>8</v>
      </c>
      <c r="BX155" s="340">
        <v>8</v>
      </c>
      <c r="BY155" s="340">
        <v>8</v>
      </c>
      <c r="BZ155" s="340">
        <v>9</v>
      </c>
      <c r="CA155" s="340">
        <v>9</v>
      </c>
      <c r="CB155" s="340">
        <v>9</v>
      </c>
      <c r="CC155" s="341">
        <v>8</v>
      </c>
    </row>
    <row r="156" spans="1:81" x14ac:dyDescent="0.4">
      <c r="B156" s="59" t="s">
        <v>635</v>
      </c>
      <c r="D156" s="340">
        <v>0</v>
      </c>
      <c r="E156" s="340">
        <v>0</v>
      </c>
      <c r="F156" s="340">
        <v>0</v>
      </c>
      <c r="G156" s="340">
        <v>0</v>
      </c>
      <c r="H156" s="340">
        <v>0</v>
      </c>
      <c r="I156" s="340">
        <v>0</v>
      </c>
      <c r="J156" s="340">
        <v>0</v>
      </c>
      <c r="K156" s="340">
        <v>0</v>
      </c>
      <c r="L156" s="340">
        <v>0</v>
      </c>
      <c r="M156" s="340">
        <v>0</v>
      </c>
      <c r="N156" s="340">
        <v>0</v>
      </c>
      <c r="O156" s="340">
        <v>0</v>
      </c>
      <c r="P156" s="340">
        <v>0</v>
      </c>
      <c r="Q156" s="340">
        <v>0</v>
      </c>
      <c r="R156" s="340">
        <v>0</v>
      </c>
      <c r="S156" s="340">
        <v>0</v>
      </c>
      <c r="T156" s="340">
        <v>0</v>
      </c>
      <c r="U156" s="340">
        <v>0</v>
      </c>
      <c r="V156" s="340">
        <v>0</v>
      </c>
      <c r="W156" s="340">
        <v>0</v>
      </c>
      <c r="X156" s="340">
        <v>0</v>
      </c>
      <c r="Y156" s="340">
        <v>0</v>
      </c>
      <c r="Z156" s="340">
        <v>0</v>
      </c>
      <c r="AA156" s="340">
        <v>0</v>
      </c>
      <c r="AB156" s="340">
        <v>0</v>
      </c>
      <c r="AC156" s="340">
        <v>0</v>
      </c>
      <c r="AD156" s="340">
        <v>0</v>
      </c>
      <c r="AE156" s="340">
        <v>0</v>
      </c>
      <c r="AF156" s="340">
        <v>0</v>
      </c>
      <c r="AG156" s="340">
        <v>0</v>
      </c>
      <c r="AH156" s="340">
        <v>0</v>
      </c>
      <c r="AI156" s="340">
        <v>0</v>
      </c>
      <c r="AJ156" s="340">
        <v>0</v>
      </c>
      <c r="AK156" s="340">
        <v>0</v>
      </c>
      <c r="AL156" s="340">
        <v>0</v>
      </c>
      <c r="AM156" s="340">
        <v>0</v>
      </c>
      <c r="AN156" s="340">
        <v>0</v>
      </c>
      <c r="AO156" s="340">
        <v>0</v>
      </c>
      <c r="AP156" s="340">
        <v>0</v>
      </c>
      <c r="AQ156" s="340">
        <v>0</v>
      </c>
      <c r="AR156" s="340">
        <v>0</v>
      </c>
      <c r="AS156" s="340">
        <v>0</v>
      </c>
      <c r="AT156" s="340">
        <v>0</v>
      </c>
      <c r="AU156" s="340">
        <v>0</v>
      </c>
      <c r="AV156" s="340">
        <v>0</v>
      </c>
      <c r="AW156" s="340">
        <v>0</v>
      </c>
      <c r="AX156" s="340">
        <v>0</v>
      </c>
      <c r="AY156" s="340">
        <v>0</v>
      </c>
      <c r="AZ156" s="340">
        <v>0</v>
      </c>
      <c r="BA156" s="340">
        <v>0</v>
      </c>
      <c r="BB156" s="340">
        <v>0</v>
      </c>
      <c r="BC156" s="340">
        <v>0</v>
      </c>
      <c r="BD156" s="340">
        <v>1</v>
      </c>
      <c r="BE156" s="340">
        <v>1</v>
      </c>
      <c r="BF156" s="340">
        <v>1</v>
      </c>
      <c r="BG156" s="340">
        <v>1</v>
      </c>
      <c r="BH156" s="340">
        <v>1</v>
      </c>
      <c r="BI156" s="340">
        <v>1</v>
      </c>
      <c r="BJ156" s="340">
        <v>1</v>
      </c>
      <c r="BK156" s="340">
        <v>1</v>
      </c>
      <c r="BL156" s="340">
        <v>1</v>
      </c>
      <c r="BM156" s="340">
        <v>1</v>
      </c>
      <c r="BN156" s="340">
        <v>0</v>
      </c>
      <c r="BO156" s="340">
        <v>0</v>
      </c>
      <c r="BP156" s="340">
        <v>0</v>
      </c>
      <c r="BQ156" s="340">
        <v>0</v>
      </c>
      <c r="BR156" s="340">
        <v>0</v>
      </c>
      <c r="BS156" s="340">
        <v>0</v>
      </c>
      <c r="BT156" s="340">
        <v>0</v>
      </c>
      <c r="BU156" s="340">
        <v>0</v>
      </c>
      <c r="BV156" s="340">
        <v>0</v>
      </c>
      <c r="BW156" s="340">
        <v>0</v>
      </c>
      <c r="BX156" s="340">
        <v>0</v>
      </c>
      <c r="BY156" s="340">
        <v>0</v>
      </c>
      <c r="BZ156" s="340">
        <v>0</v>
      </c>
      <c r="CA156" s="340">
        <v>0</v>
      </c>
      <c r="CB156" s="340">
        <v>0</v>
      </c>
      <c r="CC156" s="341">
        <v>0</v>
      </c>
    </row>
    <row r="157" spans="1:81" ht="48" customHeight="1" x14ac:dyDescent="0.4">
      <c r="A157" s="381"/>
      <c r="B157" s="382"/>
      <c r="C157" s="382"/>
      <c r="BX157" s="377"/>
      <c r="BY157" s="377"/>
      <c r="BZ157" s="377"/>
      <c r="CA157" s="377"/>
      <c r="CB157" s="377"/>
      <c r="CC157" s="378"/>
    </row>
    <row r="158" spans="1:81" ht="98.25" customHeight="1" thickBot="1" x14ac:dyDescent="0.45">
      <c r="A158" s="383"/>
      <c r="B158" s="383" t="s">
        <v>649</v>
      </c>
      <c r="C158" s="383"/>
      <c r="D158" s="384"/>
      <c r="E158" s="384"/>
      <c r="F158" s="384"/>
      <c r="G158" s="384"/>
      <c r="H158" s="384"/>
      <c r="I158" s="384"/>
      <c r="J158" s="384"/>
      <c r="K158" s="384"/>
      <c r="L158" s="384"/>
      <c r="M158" s="384"/>
      <c r="N158" s="384"/>
      <c r="O158" s="384"/>
      <c r="P158" s="384"/>
      <c r="Q158" s="384"/>
      <c r="R158" s="384"/>
      <c r="S158" s="384"/>
      <c r="T158" s="384"/>
      <c r="U158" s="384"/>
      <c r="V158" s="384"/>
      <c r="W158" s="384"/>
      <c r="X158" s="384"/>
      <c r="Y158" s="384"/>
      <c r="Z158" s="384"/>
      <c r="AA158" s="384"/>
      <c r="AB158" s="384"/>
      <c r="AC158" s="384"/>
      <c r="AD158" s="384"/>
      <c r="AE158" s="384"/>
      <c r="AF158" s="384"/>
      <c r="AG158" s="384"/>
      <c r="AH158" s="384"/>
      <c r="AI158" s="384"/>
      <c r="AJ158" s="384"/>
      <c r="AK158" s="384"/>
      <c r="AL158" s="384"/>
      <c r="AM158" s="384"/>
      <c r="AN158" s="384"/>
      <c r="AO158" s="384"/>
      <c r="AP158" s="384"/>
      <c r="AQ158" s="384"/>
      <c r="AR158" s="384"/>
      <c r="AS158" s="384"/>
      <c r="AT158" s="384"/>
      <c r="AU158" s="384"/>
      <c r="AV158" s="384"/>
      <c r="AW158" s="384"/>
      <c r="AX158" s="384"/>
      <c r="AY158" s="384"/>
      <c r="AZ158" s="384"/>
      <c r="BA158" s="384"/>
      <c r="BB158" s="384"/>
      <c r="BC158" s="384"/>
      <c r="BD158" s="384"/>
      <c r="BE158" s="384"/>
      <c r="BF158" s="384"/>
      <c r="BG158" s="384"/>
      <c r="BH158" s="384"/>
      <c r="BI158" s="384"/>
      <c r="BJ158" s="384"/>
      <c r="BK158" s="384"/>
      <c r="BL158" s="384"/>
      <c r="BM158" s="384"/>
      <c r="BN158" s="384"/>
      <c r="BO158" s="384"/>
      <c r="BP158" s="384"/>
      <c r="BQ158" s="384"/>
      <c r="BR158" s="384"/>
      <c r="BS158" s="384"/>
      <c r="BT158" s="384"/>
      <c r="BU158" s="384"/>
      <c r="BV158" s="384"/>
      <c r="BW158" s="384"/>
      <c r="BX158" s="311"/>
      <c r="BY158" s="311"/>
      <c r="BZ158" s="311"/>
      <c r="CA158" s="311"/>
      <c r="CB158" s="311"/>
      <c r="CC158" s="38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zoomScale="70" zoomScaleNormal="70" workbookViewId="0">
      <pane xSplit="3" ySplit="3" topLeftCell="BO77" activePane="bottomRight" state="frozen"/>
      <selection pane="topRight" activeCell="D1" sqref="D1"/>
      <selection pane="bottomLeft" activeCell="A4" sqref="A4"/>
      <selection pane="bottomRight" activeCell="B4" sqref="B4:B104"/>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1"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2"/>
      <c r="BW1" s="252"/>
    </row>
    <row r="2" spans="1:81" x14ac:dyDescent="0.4">
      <c r="A2" s="44" t="s">
        <v>45</v>
      </c>
      <c r="B2" s="18" t="s">
        <v>650</v>
      </c>
      <c r="C2" s="335"/>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4" customHeight="1" x14ac:dyDescent="0.4">
      <c r="A4" s="35"/>
      <c r="B4" s="75" t="s">
        <v>129</v>
      </c>
      <c r="C4" s="75"/>
      <c r="D4" s="292">
        <v>62.5</v>
      </c>
      <c r="E4" s="292">
        <v>75.2</v>
      </c>
      <c r="F4" s="292">
        <v>84.5</v>
      </c>
      <c r="G4" s="292">
        <v>94.6</v>
      </c>
      <c r="H4" s="292">
        <v>118.6</v>
      </c>
      <c r="I4" s="292">
        <v>120.3</v>
      </c>
      <c r="J4" s="292">
        <v>125.4</v>
      </c>
      <c r="K4" s="292">
        <v>114.1</v>
      </c>
      <c r="L4" s="292">
        <v>121.3</v>
      </c>
      <c r="M4" s="292">
        <v>119.6</v>
      </c>
      <c r="N4" s="292">
        <v>131.80000000000001</v>
      </c>
      <c r="O4" s="292">
        <v>158.5</v>
      </c>
      <c r="P4" s="292">
        <v>179.5</v>
      </c>
      <c r="Q4" s="292">
        <v>171.1</v>
      </c>
      <c r="R4" s="292">
        <v>199.8</v>
      </c>
      <c r="S4" s="292">
        <v>217.4</v>
      </c>
      <c r="T4" s="292">
        <v>223.3</v>
      </c>
      <c r="U4" s="292">
        <v>245.9</v>
      </c>
      <c r="V4" s="292">
        <v>297.5</v>
      </c>
      <c r="W4" s="292">
        <v>385.7</v>
      </c>
      <c r="X4" s="292">
        <v>428.9</v>
      </c>
      <c r="Y4" s="292">
        <v>470.7</v>
      </c>
      <c r="Z4" s="292">
        <v>523.79999999999995</v>
      </c>
      <c r="AA4" s="292">
        <v>641.4</v>
      </c>
      <c r="AB4" s="292">
        <v>703.5</v>
      </c>
      <c r="AC4" s="292">
        <v>703.7</v>
      </c>
      <c r="AD4" s="292">
        <v>959.4</v>
      </c>
      <c r="AE4" s="292">
        <v>1308.2</v>
      </c>
      <c r="AF4" s="292">
        <v>1715.3</v>
      </c>
      <c r="AG4" s="292">
        <v>1431</v>
      </c>
      <c r="AH4" s="292">
        <f t="shared" ref="AH4:BB4" si="0">SUM(AH23:AH28)</f>
        <v>1561</v>
      </c>
      <c r="AI4" s="292">
        <f t="shared" si="0"/>
        <v>1675</v>
      </c>
      <c r="AJ4" s="292">
        <f t="shared" si="0"/>
        <v>2165</v>
      </c>
      <c r="AK4" s="292">
        <f t="shared" si="0"/>
        <v>3245.05</v>
      </c>
      <c r="AL4" s="292">
        <f t="shared" si="0"/>
        <v>4612</v>
      </c>
      <c r="AM4" s="292">
        <f t="shared" si="0"/>
        <v>5592</v>
      </c>
      <c r="AN4" s="292">
        <f t="shared" si="0"/>
        <v>6470</v>
      </c>
      <c r="AO4" s="292">
        <f t="shared" si="0"/>
        <v>7446</v>
      </c>
      <c r="AP4" s="292">
        <f t="shared" si="0"/>
        <v>7965</v>
      </c>
      <c r="AQ4" s="292">
        <f t="shared" si="0"/>
        <v>7956</v>
      </c>
      <c r="AR4" s="292">
        <f t="shared" si="0"/>
        <v>7581.9769999999999</v>
      </c>
      <c r="AS4" s="292">
        <f t="shared" si="0"/>
        <v>7675.058</v>
      </c>
      <c r="AT4" s="292">
        <f t="shared" si="0"/>
        <v>8895.1850000000013</v>
      </c>
      <c r="AU4" s="292">
        <f t="shared" si="0"/>
        <v>11646.02289951173</v>
      </c>
      <c r="AV4" s="292">
        <f t="shared" si="0"/>
        <v>14789.988000000001</v>
      </c>
      <c r="AW4" s="292">
        <f t="shared" si="0"/>
        <v>16109.623</v>
      </c>
      <c r="AX4" s="292">
        <f t="shared" si="0"/>
        <v>16387.047999999999</v>
      </c>
      <c r="AY4" s="292">
        <f t="shared" si="0"/>
        <v>16692.532999999999</v>
      </c>
      <c r="AZ4" s="292">
        <f t="shared" si="0"/>
        <v>14444.695</v>
      </c>
      <c r="BA4" s="292">
        <f t="shared" si="0"/>
        <v>11965.317000000001</v>
      </c>
      <c r="BB4" s="292">
        <f t="shared" si="0"/>
        <v>11790.689999999999</v>
      </c>
      <c r="BC4" s="292">
        <f>SUM(BC24:BC28)</f>
        <v>12082.322</v>
      </c>
      <c r="BD4" s="292">
        <f t="shared" ref="BD4:CC4" si="1">SUM(BD6:BD9)</f>
        <v>13121.226999999999</v>
      </c>
      <c r="BE4" s="292">
        <f t="shared" si="1"/>
        <v>14100.907119412172</v>
      </c>
      <c r="BF4" s="292">
        <f t="shared" si="1"/>
        <v>14237.3147109526</v>
      </c>
      <c r="BG4" s="292">
        <f t="shared" si="1"/>
        <v>12859.01825241993</v>
      </c>
      <c r="BH4" s="292">
        <f t="shared" si="1"/>
        <v>10028.913</v>
      </c>
      <c r="BI4" s="292">
        <f t="shared" si="1"/>
        <v>9149.9960046050001</v>
      </c>
      <c r="BJ4" s="292">
        <f t="shared" si="1"/>
        <v>8838.7708489100005</v>
      </c>
      <c r="BK4" s="292">
        <f t="shared" si="1"/>
        <v>9027.9858692587677</v>
      </c>
      <c r="BL4" s="292">
        <f t="shared" si="1"/>
        <v>8684.733409389999</v>
      </c>
      <c r="BM4" s="292">
        <f t="shared" si="1"/>
        <v>8373.7599778200001</v>
      </c>
      <c r="BN4" s="292">
        <f t="shared" si="1"/>
        <v>7856.3960060182071</v>
      </c>
      <c r="BO4" s="292">
        <f t="shared" si="1"/>
        <v>6997.2154425199997</v>
      </c>
      <c r="BP4" s="292">
        <f t="shared" si="1"/>
        <v>5308.9188794399988</v>
      </c>
      <c r="BQ4" s="292">
        <f t="shared" si="1"/>
        <v>3582.8260193800015</v>
      </c>
      <c r="BR4" s="292">
        <f t="shared" si="1"/>
        <v>2893.4764718200004</v>
      </c>
      <c r="BS4" s="292">
        <f t="shared" si="1"/>
        <v>2539.1118484000003</v>
      </c>
      <c r="BT4" s="292">
        <f t="shared" si="1"/>
        <v>2231.876678590002</v>
      </c>
      <c r="BU4" s="292">
        <f t="shared" si="1"/>
        <v>2138.7000447000005</v>
      </c>
      <c r="BV4" s="292">
        <f t="shared" si="1"/>
        <v>1839.3617420700011</v>
      </c>
      <c r="BW4" s="292">
        <f t="shared" si="1"/>
        <v>1375.5700157400001</v>
      </c>
      <c r="BX4" s="292">
        <f t="shared" si="1"/>
        <v>1021.3167553984047</v>
      </c>
      <c r="BY4" s="292">
        <f t="shared" si="1"/>
        <v>710.56141664516531</v>
      </c>
      <c r="BZ4" s="292">
        <f t="shared" si="1"/>
        <v>518.45568820578205</v>
      </c>
      <c r="CA4" s="292">
        <f t="shared" si="1"/>
        <v>349.47978958339792</v>
      </c>
      <c r="CB4" s="292">
        <f t="shared" si="1"/>
        <v>236.44077870144804</v>
      </c>
      <c r="CC4" s="293">
        <f t="shared" si="1"/>
        <v>62.370035378826614</v>
      </c>
    </row>
    <row r="5" spans="1:81" s="49" customFormat="1" ht="24.75" customHeight="1" x14ac:dyDescent="0.4">
      <c r="B5" s="59" t="s">
        <v>651</v>
      </c>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296"/>
    </row>
    <row r="6" spans="1:81" s="49" customFormat="1" x14ac:dyDescent="0.4">
      <c r="A6" s="308"/>
      <c r="B6" s="231" t="s">
        <v>652</v>
      </c>
      <c r="C6" s="339"/>
      <c r="D6" s="295">
        <v>0</v>
      </c>
      <c r="E6" s="295">
        <v>0</v>
      </c>
      <c r="F6" s="295">
        <v>0</v>
      </c>
      <c r="G6" s="295">
        <v>0</v>
      </c>
      <c r="H6" s="295">
        <v>0</v>
      </c>
      <c r="I6" s="295">
        <v>0</v>
      </c>
      <c r="J6" s="295">
        <v>0</v>
      </c>
      <c r="K6" s="295">
        <v>0</v>
      </c>
      <c r="L6" s="295">
        <v>0</v>
      </c>
      <c r="M6" s="295">
        <v>0</v>
      </c>
      <c r="N6" s="295">
        <v>0</v>
      </c>
      <c r="O6" s="295">
        <v>0</v>
      </c>
      <c r="P6" s="295">
        <v>0</v>
      </c>
      <c r="Q6" s="295">
        <v>0</v>
      </c>
      <c r="R6" s="295">
        <v>0</v>
      </c>
      <c r="S6" s="295">
        <v>0</v>
      </c>
      <c r="T6" s="295">
        <v>0</v>
      </c>
      <c r="U6" s="295">
        <v>0</v>
      </c>
      <c r="V6" s="295">
        <v>0</v>
      </c>
      <c r="W6" s="295">
        <v>0</v>
      </c>
      <c r="X6" s="295">
        <v>0</v>
      </c>
      <c r="Y6" s="295">
        <v>0</v>
      </c>
      <c r="Z6" s="295">
        <v>0</v>
      </c>
      <c r="AA6" s="295">
        <v>0</v>
      </c>
      <c r="AB6" s="295">
        <v>0</v>
      </c>
      <c r="AC6" s="295">
        <v>0</v>
      </c>
      <c r="AD6" s="295">
        <v>0</v>
      </c>
      <c r="AE6" s="295">
        <v>0</v>
      </c>
      <c r="AF6" s="295">
        <v>0</v>
      </c>
      <c r="AG6" s="295">
        <v>0</v>
      </c>
      <c r="AH6" s="295">
        <v>0</v>
      </c>
      <c r="AI6" s="295">
        <v>0</v>
      </c>
      <c r="AJ6" s="295">
        <v>0</v>
      </c>
      <c r="AK6" s="295">
        <v>0</v>
      </c>
      <c r="AL6" s="295">
        <v>0</v>
      </c>
      <c r="AM6" s="295">
        <v>0</v>
      </c>
      <c r="AN6" s="295">
        <v>0</v>
      </c>
      <c r="AO6" s="295">
        <v>0</v>
      </c>
      <c r="AP6" s="295">
        <v>0</v>
      </c>
      <c r="AQ6" s="295">
        <v>0</v>
      </c>
      <c r="AR6" s="295">
        <v>0</v>
      </c>
      <c r="AS6" s="295">
        <v>0</v>
      </c>
      <c r="AT6" s="295">
        <v>0</v>
      </c>
      <c r="AU6" s="295">
        <v>0</v>
      </c>
      <c r="AV6" s="295">
        <v>0</v>
      </c>
      <c r="AW6" s="295">
        <v>0</v>
      </c>
      <c r="AX6" s="295">
        <v>0</v>
      </c>
      <c r="AY6" s="295">
        <v>0</v>
      </c>
      <c r="AZ6" s="295">
        <v>0</v>
      </c>
      <c r="BA6" s="295">
        <v>0</v>
      </c>
      <c r="BB6" s="295">
        <v>0</v>
      </c>
      <c r="BC6" s="295">
        <v>0</v>
      </c>
      <c r="BD6" s="295">
        <v>4621.4050478363251</v>
      </c>
      <c r="BE6" s="295">
        <v>5052.9140045040276</v>
      </c>
      <c r="BF6" s="295">
        <v>5038.3999390028666</v>
      </c>
      <c r="BG6" s="295">
        <v>5050.6973474168963</v>
      </c>
      <c r="BH6" s="295">
        <v>4716.6390675993789</v>
      </c>
      <c r="BI6" s="295">
        <v>4532.1900443650775</v>
      </c>
      <c r="BJ6" s="295">
        <v>4574.2510630700235</v>
      </c>
      <c r="BK6" s="295">
        <v>5056.8584049752199</v>
      </c>
      <c r="BL6" s="295">
        <v>5098.7516794821649</v>
      </c>
      <c r="BM6" s="295">
        <v>4984.9200626353177</v>
      </c>
      <c r="BN6" s="295">
        <v>4635.0118573493246</v>
      </c>
      <c r="BO6" s="295">
        <v>4042.2862376047092</v>
      </c>
      <c r="BP6" s="295">
        <v>2489.4119175746559</v>
      </c>
      <c r="BQ6" s="295">
        <v>991.64976374931302</v>
      </c>
      <c r="BR6" s="295">
        <v>459.84335153560301</v>
      </c>
      <c r="BS6" s="295">
        <v>233.19424866448765</v>
      </c>
      <c r="BT6" s="295">
        <v>99.729245369872473</v>
      </c>
      <c r="BU6" s="295">
        <v>28.960770188816397</v>
      </c>
      <c r="BV6" s="295">
        <v>3.1480217970206676</v>
      </c>
      <c r="BW6" s="295">
        <v>8.4495000000000002E-4</v>
      </c>
      <c r="BX6" s="295">
        <v>-8.7648777655854077E-2</v>
      </c>
      <c r="BY6" s="295">
        <v>8.4495000000000002E-4</v>
      </c>
      <c r="BZ6" s="295">
        <v>8.4495000000000002E-4</v>
      </c>
      <c r="CA6" s="295">
        <v>8.4495000000000002E-4</v>
      </c>
      <c r="CB6" s="295">
        <v>8.4495000000000002E-4</v>
      </c>
      <c r="CC6" s="296">
        <v>8.4495000000000002E-4</v>
      </c>
    </row>
    <row r="7" spans="1:81" s="49" customFormat="1" x14ac:dyDescent="0.4">
      <c r="B7" s="155" t="s">
        <v>653</v>
      </c>
      <c r="C7" s="59"/>
      <c r="D7" s="295">
        <v>0</v>
      </c>
      <c r="E7" s="295">
        <v>0</v>
      </c>
      <c r="F7" s="295">
        <v>0</v>
      </c>
      <c r="G7" s="295">
        <v>0</v>
      </c>
      <c r="H7" s="295">
        <v>0</v>
      </c>
      <c r="I7" s="295">
        <v>0</v>
      </c>
      <c r="J7" s="295">
        <v>0</v>
      </c>
      <c r="K7" s="295">
        <v>0</v>
      </c>
      <c r="L7" s="295">
        <v>0</v>
      </c>
      <c r="M7" s="295">
        <v>0</v>
      </c>
      <c r="N7" s="295">
        <v>0</v>
      </c>
      <c r="O7" s="295">
        <v>0</v>
      </c>
      <c r="P7" s="295">
        <v>0</v>
      </c>
      <c r="Q7" s="295">
        <v>0</v>
      </c>
      <c r="R7" s="295">
        <v>0</v>
      </c>
      <c r="S7" s="295">
        <v>0</v>
      </c>
      <c r="T7" s="295">
        <v>0</v>
      </c>
      <c r="U7" s="295">
        <v>0</v>
      </c>
      <c r="V7" s="295">
        <v>0</v>
      </c>
      <c r="W7" s="295">
        <v>0</v>
      </c>
      <c r="X7" s="295">
        <v>0</v>
      </c>
      <c r="Y7" s="295">
        <v>0</v>
      </c>
      <c r="Z7" s="295">
        <v>0</v>
      </c>
      <c r="AA7" s="295">
        <v>0</v>
      </c>
      <c r="AB7" s="295">
        <v>0</v>
      </c>
      <c r="AC7" s="295">
        <v>0</v>
      </c>
      <c r="AD7" s="295">
        <v>0</v>
      </c>
      <c r="AE7" s="295">
        <v>0</v>
      </c>
      <c r="AF7" s="295">
        <v>0</v>
      </c>
      <c r="AG7" s="295">
        <v>0</v>
      </c>
      <c r="AH7" s="295">
        <v>0</v>
      </c>
      <c r="AI7" s="295">
        <v>0</v>
      </c>
      <c r="AJ7" s="295">
        <v>0</v>
      </c>
      <c r="AK7" s="295">
        <v>0</v>
      </c>
      <c r="AL7" s="295">
        <v>0</v>
      </c>
      <c r="AM7" s="295">
        <v>0</v>
      </c>
      <c r="AN7" s="295">
        <v>0</v>
      </c>
      <c r="AO7" s="295">
        <v>0</v>
      </c>
      <c r="AP7" s="295">
        <v>0</v>
      </c>
      <c r="AQ7" s="295">
        <v>0</v>
      </c>
      <c r="AR7" s="295">
        <v>0</v>
      </c>
      <c r="AS7" s="295">
        <v>0</v>
      </c>
      <c r="AT7" s="295">
        <v>0</v>
      </c>
      <c r="AU7" s="295">
        <v>0</v>
      </c>
      <c r="AV7" s="295">
        <v>0</v>
      </c>
      <c r="AW7" s="295">
        <v>0</v>
      </c>
      <c r="AX7" s="295">
        <v>0</v>
      </c>
      <c r="AY7" s="295">
        <v>0</v>
      </c>
      <c r="AZ7" s="295">
        <v>0</v>
      </c>
      <c r="BA7" s="295">
        <v>0</v>
      </c>
      <c r="BB7" s="295">
        <v>0</v>
      </c>
      <c r="BC7" s="295">
        <v>0</v>
      </c>
      <c r="BD7" s="295">
        <v>4443.8717844644088</v>
      </c>
      <c r="BE7" s="295">
        <v>4623.1189933269143</v>
      </c>
      <c r="BF7" s="295">
        <v>4787.3978654276079</v>
      </c>
      <c r="BG7" s="295">
        <v>4887.6085699017249</v>
      </c>
      <c r="BH7" s="295">
        <v>4596.7527005283919</v>
      </c>
      <c r="BI7" s="295">
        <v>3943.0085425279776</v>
      </c>
      <c r="BJ7" s="295">
        <v>3604.4662883198689</v>
      </c>
      <c r="BK7" s="295">
        <v>3385.7518830201843</v>
      </c>
      <c r="BL7" s="295">
        <v>3061.3235328641586</v>
      </c>
      <c r="BM7" s="295">
        <v>2842.3252079987501</v>
      </c>
      <c r="BN7" s="295">
        <v>2586.2728269605445</v>
      </c>
      <c r="BO7" s="295">
        <v>2304.3874099657314</v>
      </c>
      <c r="BP7" s="295">
        <v>2110.4942592273346</v>
      </c>
      <c r="BQ7" s="295">
        <v>1856.5307370233604</v>
      </c>
      <c r="BR7" s="295">
        <v>1698.8486351058339</v>
      </c>
      <c r="BS7" s="295">
        <v>1558.3063089079885</v>
      </c>
      <c r="BT7" s="295">
        <v>1397.3764508791817</v>
      </c>
      <c r="BU7" s="295">
        <v>1344.4390144054084</v>
      </c>
      <c r="BV7" s="295">
        <v>1123.51293313172</v>
      </c>
      <c r="BW7" s="295">
        <v>809.78825600757034</v>
      </c>
      <c r="BX7" s="295">
        <v>529.97583854645211</v>
      </c>
      <c r="BY7" s="295">
        <v>371.7066821853843</v>
      </c>
      <c r="BZ7" s="295">
        <v>275.31950101710402</v>
      </c>
      <c r="CA7" s="295">
        <v>192.61492783071401</v>
      </c>
      <c r="CB7" s="295">
        <v>146.83750280692749</v>
      </c>
      <c r="CC7" s="296">
        <v>43.357638167221289</v>
      </c>
    </row>
    <row r="8" spans="1:81" s="49" customFormat="1" x14ac:dyDescent="0.4">
      <c r="B8" s="231" t="s">
        <v>438</v>
      </c>
      <c r="C8" s="339"/>
      <c r="D8" s="295">
        <v>0</v>
      </c>
      <c r="E8" s="295">
        <v>0</v>
      </c>
      <c r="F8" s="295">
        <v>0</v>
      </c>
      <c r="G8" s="295">
        <v>0</v>
      </c>
      <c r="H8" s="295">
        <v>0</v>
      </c>
      <c r="I8" s="295">
        <v>0</v>
      </c>
      <c r="J8" s="295">
        <v>0</v>
      </c>
      <c r="K8" s="295">
        <v>0</v>
      </c>
      <c r="L8" s="295">
        <v>0</v>
      </c>
      <c r="M8" s="295">
        <v>0</v>
      </c>
      <c r="N8" s="295">
        <v>0</v>
      </c>
      <c r="O8" s="295">
        <v>0</v>
      </c>
      <c r="P8" s="295">
        <v>0</v>
      </c>
      <c r="Q8" s="295">
        <v>0</v>
      </c>
      <c r="R8" s="295">
        <v>0</v>
      </c>
      <c r="S8" s="295">
        <v>0</v>
      </c>
      <c r="T8" s="295">
        <v>0</v>
      </c>
      <c r="U8" s="295">
        <v>0</v>
      </c>
      <c r="V8" s="295">
        <v>0</v>
      </c>
      <c r="W8" s="295">
        <v>0</v>
      </c>
      <c r="X8" s="295">
        <v>0</v>
      </c>
      <c r="Y8" s="295">
        <v>0</v>
      </c>
      <c r="Z8" s="295">
        <v>0</v>
      </c>
      <c r="AA8" s="295">
        <v>0</v>
      </c>
      <c r="AB8" s="295">
        <v>0</v>
      </c>
      <c r="AC8" s="295">
        <v>0</v>
      </c>
      <c r="AD8" s="295">
        <v>0</v>
      </c>
      <c r="AE8" s="295">
        <v>0</v>
      </c>
      <c r="AF8" s="295">
        <v>0</v>
      </c>
      <c r="AG8" s="295">
        <v>0</v>
      </c>
      <c r="AH8" s="295">
        <v>0</v>
      </c>
      <c r="AI8" s="295">
        <v>0</v>
      </c>
      <c r="AJ8" s="295">
        <v>0</v>
      </c>
      <c r="AK8" s="295">
        <v>0</v>
      </c>
      <c r="AL8" s="295">
        <v>0</v>
      </c>
      <c r="AM8" s="295">
        <v>0</v>
      </c>
      <c r="AN8" s="295">
        <v>0</v>
      </c>
      <c r="AO8" s="295">
        <v>0</v>
      </c>
      <c r="AP8" s="295">
        <v>0</v>
      </c>
      <c r="AQ8" s="295">
        <v>0</v>
      </c>
      <c r="AR8" s="295">
        <v>0</v>
      </c>
      <c r="AS8" s="295">
        <v>0</v>
      </c>
      <c r="AT8" s="295">
        <v>0</v>
      </c>
      <c r="AU8" s="295">
        <v>0</v>
      </c>
      <c r="AV8" s="295">
        <v>0</v>
      </c>
      <c r="AW8" s="295">
        <v>0</v>
      </c>
      <c r="AX8" s="295">
        <v>0</v>
      </c>
      <c r="AY8" s="295">
        <v>0</v>
      </c>
      <c r="AZ8" s="295">
        <v>0</v>
      </c>
      <c r="BA8" s="295">
        <v>0</v>
      </c>
      <c r="BB8" s="295">
        <v>0</v>
      </c>
      <c r="BC8" s="295">
        <v>0</v>
      </c>
      <c r="BD8" s="295">
        <v>252.8506024179687</v>
      </c>
      <c r="BE8" s="295">
        <v>334.41491264418875</v>
      </c>
      <c r="BF8" s="295">
        <v>376.31615316717199</v>
      </c>
      <c r="BG8" s="295">
        <v>377.57849637345873</v>
      </c>
      <c r="BH8" s="295">
        <v>328.26976673374355</v>
      </c>
      <c r="BI8" s="295">
        <v>296.30574154435226</v>
      </c>
      <c r="BJ8" s="295">
        <v>290.48548701729464</v>
      </c>
      <c r="BK8" s="295">
        <v>283.72187865289749</v>
      </c>
      <c r="BL8" s="295">
        <v>276.94990169243857</v>
      </c>
      <c r="BM8" s="295">
        <v>304.28514955817326</v>
      </c>
      <c r="BN8" s="295">
        <v>388.24454173128282</v>
      </c>
      <c r="BO8" s="295">
        <v>430.68552026831782</v>
      </c>
      <c r="BP8" s="295">
        <v>508.21788711256067</v>
      </c>
      <c r="BQ8" s="295">
        <v>557.83154347728623</v>
      </c>
      <c r="BR8" s="295">
        <v>585.49981248498932</v>
      </c>
      <c r="BS8" s="295">
        <v>622.12849203767587</v>
      </c>
      <c r="BT8" s="295">
        <v>626.32200668966493</v>
      </c>
      <c r="BU8" s="295">
        <v>674.62025960591507</v>
      </c>
      <c r="BV8" s="295">
        <v>669.69538822580728</v>
      </c>
      <c r="BW8" s="295">
        <v>538.63203798338145</v>
      </c>
      <c r="BX8" s="295">
        <v>473.08117694693402</v>
      </c>
      <c r="BY8" s="295">
        <v>323.01647687242638</v>
      </c>
      <c r="BZ8" s="295">
        <v>229.62868989665179</v>
      </c>
      <c r="CA8" s="295">
        <v>144.21895284800252</v>
      </c>
      <c r="CB8" s="295">
        <v>88.549193562313945</v>
      </c>
      <c r="CC8" s="296">
        <v>19.011552261605324</v>
      </c>
    </row>
    <row r="9" spans="1:81" s="49" customFormat="1" x14ac:dyDescent="0.4">
      <c r="B9" s="231" t="s">
        <v>654</v>
      </c>
      <c r="C9" s="339"/>
      <c r="D9" s="295">
        <v>0</v>
      </c>
      <c r="E9" s="295">
        <v>0</v>
      </c>
      <c r="F9" s="295">
        <v>0</v>
      </c>
      <c r="G9" s="295">
        <v>0</v>
      </c>
      <c r="H9" s="295">
        <v>0</v>
      </c>
      <c r="I9" s="295">
        <v>0</v>
      </c>
      <c r="J9" s="295">
        <v>0</v>
      </c>
      <c r="K9" s="295">
        <v>0</v>
      </c>
      <c r="L9" s="295">
        <v>0</v>
      </c>
      <c r="M9" s="295">
        <v>0</v>
      </c>
      <c r="N9" s="295">
        <v>0</v>
      </c>
      <c r="O9" s="295">
        <v>0</v>
      </c>
      <c r="P9" s="295">
        <v>0</v>
      </c>
      <c r="Q9" s="295">
        <v>0</v>
      </c>
      <c r="R9" s="295">
        <v>0</v>
      </c>
      <c r="S9" s="295">
        <v>0</v>
      </c>
      <c r="T9" s="295">
        <v>0</v>
      </c>
      <c r="U9" s="295">
        <v>0</v>
      </c>
      <c r="V9" s="295">
        <v>0</v>
      </c>
      <c r="W9" s="295">
        <v>0</v>
      </c>
      <c r="X9" s="295">
        <v>0</v>
      </c>
      <c r="Y9" s="295">
        <v>0</v>
      </c>
      <c r="Z9" s="295">
        <v>0</v>
      </c>
      <c r="AA9" s="295">
        <v>0</v>
      </c>
      <c r="AB9" s="295">
        <v>0</v>
      </c>
      <c r="AC9" s="295">
        <v>0</v>
      </c>
      <c r="AD9" s="295">
        <v>0</v>
      </c>
      <c r="AE9" s="295">
        <v>0</v>
      </c>
      <c r="AF9" s="295">
        <v>0</v>
      </c>
      <c r="AG9" s="295">
        <v>0</v>
      </c>
      <c r="AH9" s="295">
        <v>0</v>
      </c>
      <c r="AI9" s="295">
        <v>0</v>
      </c>
      <c r="AJ9" s="295">
        <v>0</v>
      </c>
      <c r="AK9" s="295">
        <v>0</v>
      </c>
      <c r="AL9" s="295">
        <v>0</v>
      </c>
      <c r="AM9" s="295">
        <v>0</v>
      </c>
      <c r="AN9" s="295">
        <v>0</v>
      </c>
      <c r="AO9" s="295">
        <v>0</v>
      </c>
      <c r="AP9" s="295">
        <v>0</v>
      </c>
      <c r="AQ9" s="295">
        <v>0</v>
      </c>
      <c r="AR9" s="295">
        <v>0</v>
      </c>
      <c r="AS9" s="295">
        <v>0</v>
      </c>
      <c r="AT9" s="295">
        <v>0</v>
      </c>
      <c r="AU9" s="295">
        <v>0</v>
      </c>
      <c r="AV9" s="295">
        <v>0</v>
      </c>
      <c r="AW9" s="295">
        <v>0</v>
      </c>
      <c r="AX9" s="295">
        <v>0</v>
      </c>
      <c r="AY9" s="295">
        <v>0</v>
      </c>
      <c r="AZ9" s="295">
        <v>0</v>
      </c>
      <c r="BA9" s="295">
        <v>0</v>
      </c>
      <c r="BB9" s="295">
        <v>0</v>
      </c>
      <c r="BC9" s="295">
        <v>0</v>
      </c>
      <c r="BD9" s="295">
        <v>3803.0995652812981</v>
      </c>
      <c r="BE9" s="295">
        <v>4090.4592089370417</v>
      </c>
      <c r="BF9" s="295">
        <v>4035.2007533549531</v>
      </c>
      <c r="BG9" s="295">
        <v>2543.1338387278502</v>
      </c>
      <c r="BH9" s="295">
        <v>387.25146513848631</v>
      </c>
      <c r="BI9" s="295">
        <v>378.49167616759223</v>
      </c>
      <c r="BJ9" s="295">
        <v>369.56801050281319</v>
      </c>
      <c r="BK9" s="295">
        <v>301.65370261046604</v>
      </c>
      <c r="BL9" s="295">
        <v>247.70829535123684</v>
      </c>
      <c r="BM9" s="295">
        <v>242.22955762775757</v>
      </c>
      <c r="BN9" s="295">
        <v>246.86677997705561</v>
      </c>
      <c r="BO9" s="295">
        <v>219.85627468124156</v>
      </c>
      <c r="BP9" s="295">
        <v>200.79481552544743</v>
      </c>
      <c r="BQ9" s="295">
        <v>176.81397513004168</v>
      </c>
      <c r="BR9" s="295">
        <v>149.28467269357429</v>
      </c>
      <c r="BS9" s="295">
        <v>125.48279878984836</v>
      </c>
      <c r="BT9" s="295">
        <v>108.44897565128316</v>
      </c>
      <c r="BU9" s="295">
        <v>90.680000499860284</v>
      </c>
      <c r="BV9" s="295">
        <v>43.005398915453036</v>
      </c>
      <c r="BW9" s="295">
        <v>27.148876799048342</v>
      </c>
      <c r="BX9" s="295">
        <v>18.34738868267435</v>
      </c>
      <c r="BY9" s="295">
        <v>15.837412637354666</v>
      </c>
      <c r="BZ9" s="295">
        <v>13.506652342026221</v>
      </c>
      <c r="CA9" s="295">
        <v>12.645063954681426</v>
      </c>
      <c r="CB9" s="295">
        <v>1.0532373822066234</v>
      </c>
      <c r="CC9" s="296">
        <v>0</v>
      </c>
    </row>
    <row r="10" spans="1:81" s="49" customFormat="1" ht="24.75" customHeight="1" x14ac:dyDescent="0.4">
      <c r="B10" s="155" t="s">
        <v>655</v>
      </c>
      <c r="C10" s="59"/>
      <c r="D10" s="295">
        <f t="shared" ref="D10:AI10" si="2">SUM(D11:D14)</f>
        <v>0</v>
      </c>
      <c r="E10" s="295">
        <f t="shared" si="2"/>
        <v>0</v>
      </c>
      <c r="F10" s="295">
        <f t="shared" si="2"/>
        <v>0</v>
      </c>
      <c r="G10" s="295">
        <f t="shared" si="2"/>
        <v>0</v>
      </c>
      <c r="H10" s="295">
        <f t="shared" si="2"/>
        <v>0</v>
      </c>
      <c r="I10" s="295">
        <f t="shared" si="2"/>
        <v>0</v>
      </c>
      <c r="J10" s="295">
        <f t="shared" si="2"/>
        <v>0</v>
      </c>
      <c r="K10" s="295">
        <f t="shared" si="2"/>
        <v>0</v>
      </c>
      <c r="L10" s="295">
        <f t="shared" si="2"/>
        <v>0</v>
      </c>
      <c r="M10" s="295">
        <f t="shared" si="2"/>
        <v>0</v>
      </c>
      <c r="N10" s="295">
        <f t="shared" si="2"/>
        <v>0</v>
      </c>
      <c r="O10" s="295">
        <f t="shared" si="2"/>
        <v>0</v>
      </c>
      <c r="P10" s="295">
        <f t="shared" si="2"/>
        <v>0</v>
      </c>
      <c r="Q10" s="295">
        <f t="shared" si="2"/>
        <v>0</v>
      </c>
      <c r="R10" s="295">
        <f t="shared" si="2"/>
        <v>0</v>
      </c>
      <c r="S10" s="295">
        <f t="shared" si="2"/>
        <v>0</v>
      </c>
      <c r="T10" s="295">
        <f t="shared" si="2"/>
        <v>0</v>
      </c>
      <c r="U10" s="295">
        <f t="shared" si="2"/>
        <v>0</v>
      </c>
      <c r="V10" s="295">
        <f t="shared" si="2"/>
        <v>0</v>
      </c>
      <c r="W10" s="295">
        <f t="shared" si="2"/>
        <v>0</v>
      </c>
      <c r="X10" s="295">
        <f t="shared" si="2"/>
        <v>0</v>
      </c>
      <c r="Y10" s="295">
        <f t="shared" si="2"/>
        <v>0</v>
      </c>
      <c r="Z10" s="295">
        <f t="shared" si="2"/>
        <v>0</v>
      </c>
      <c r="AA10" s="295">
        <f t="shared" si="2"/>
        <v>0</v>
      </c>
      <c r="AB10" s="295">
        <f t="shared" si="2"/>
        <v>0</v>
      </c>
      <c r="AC10" s="295">
        <f t="shared" si="2"/>
        <v>0</v>
      </c>
      <c r="AD10" s="295">
        <f t="shared" si="2"/>
        <v>0</v>
      </c>
      <c r="AE10" s="295">
        <f t="shared" si="2"/>
        <v>0</v>
      </c>
      <c r="AF10" s="295">
        <f t="shared" si="2"/>
        <v>0</v>
      </c>
      <c r="AG10" s="295">
        <f t="shared" si="2"/>
        <v>0</v>
      </c>
      <c r="AH10" s="295">
        <f t="shared" si="2"/>
        <v>0</v>
      </c>
      <c r="AI10" s="295">
        <f t="shared" si="2"/>
        <v>0</v>
      </c>
      <c r="AJ10" s="295">
        <f t="shared" ref="AJ10:BO10" si="3">SUM(AJ11:AJ14)</f>
        <v>0</v>
      </c>
      <c r="AK10" s="295">
        <f t="shared" si="3"/>
        <v>0</v>
      </c>
      <c r="AL10" s="295">
        <f t="shared" si="3"/>
        <v>0</v>
      </c>
      <c r="AM10" s="295">
        <f t="shared" si="3"/>
        <v>0</v>
      </c>
      <c r="AN10" s="295">
        <f t="shared" si="3"/>
        <v>0</v>
      </c>
      <c r="AO10" s="295">
        <f t="shared" si="3"/>
        <v>0</v>
      </c>
      <c r="AP10" s="295">
        <f t="shared" si="3"/>
        <v>0</v>
      </c>
      <c r="AQ10" s="295">
        <f t="shared" si="3"/>
        <v>0</v>
      </c>
      <c r="AR10" s="295">
        <f t="shared" si="3"/>
        <v>0</v>
      </c>
      <c r="AS10" s="295">
        <f t="shared" si="3"/>
        <v>0</v>
      </c>
      <c r="AT10" s="295">
        <f t="shared" si="3"/>
        <v>0</v>
      </c>
      <c r="AU10" s="295">
        <f t="shared" si="3"/>
        <v>0</v>
      </c>
      <c r="AV10" s="295">
        <f t="shared" si="3"/>
        <v>0</v>
      </c>
      <c r="AW10" s="295">
        <f t="shared" si="3"/>
        <v>0</v>
      </c>
      <c r="AX10" s="295">
        <f t="shared" si="3"/>
        <v>0</v>
      </c>
      <c r="AY10" s="295">
        <f t="shared" si="3"/>
        <v>0</v>
      </c>
      <c r="AZ10" s="295">
        <f t="shared" si="3"/>
        <v>0</v>
      </c>
      <c r="BA10" s="295">
        <f t="shared" si="3"/>
        <v>0</v>
      </c>
      <c r="BB10" s="295">
        <f t="shared" si="3"/>
        <v>0</v>
      </c>
      <c r="BC10" s="295">
        <f t="shared" si="3"/>
        <v>0</v>
      </c>
      <c r="BD10" s="295">
        <f t="shared" si="3"/>
        <v>0</v>
      </c>
      <c r="BE10" s="295">
        <f t="shared" si="3"/>
        <v>0</v>
      </c>
      <c r="BF10" s="295">
        <f t="shared" si="3"/>
        <v>0</v>
      </c>
      <c r="BG10" s="295">
        <f t="shared" si="3"/>
        <v>0</v>
      </c>
      <c r="BH10" s="295">
        <f t="shared" si="3"/>
        <v>3278</v>
      </c>
      <c r="BI10" s="295">
        <f t="shared" si="3"/>
        <v>2526</v>
      </c>
      <c r="BJ10" s="295">
        <f t="shared" si="3"/>
        <v>2050</v>
      </c>
      <c r="BK10" s="295">
        <f t="shared" si="3"/>
        <v>1737.5119804834528</v>
      </c>
      <c r="BL10" s="295">
        <f t="shared" si="3"/>
        <v>1455.6900798477316</v>
      </c>
      <c r="BM10" s="295">
        <f t="shared" si="3"/>
        <v>876.97242974579706</v>
      </c>
      <c r="BN10" s="295">
        <f t="shared" si="3"/>
        <v>633.219714059539</v>
      </c>
      <c r="BO10" s="295">
        <f t="shared" si="3"/>
        <v>451.05771460709826</v>
      </c>
      <c r="BP10" s="295">
        <f t="shared" ref="BP10:CC10" si="4">SUM(BP11:BP14)</f>
        <v>292.27523465753882</v>
      </c>
      <c r="BQ10" s="295">
        <f t="shared" si="4"/>
        <v>172.17469324246855</v>
      </c>
      <c r="BR10" s="295">
        <f t="shared" si="4"/>
        <v>119.49141678258313</v>
      </c>
      <c r="BS10" s="295">
        <f t="shared" si="4"/>
        <v>80.22480311229458</v>
      </c>
      <c r="BT10" s="295">
        <f t="shared" si="4"/>
        <v>59.174369123155124</v>
      </c>
      <c r="BU10" s="295">
        <f t="shared" si="4"/>
        <v>42.607802019297836</v>
      </c>
      <c r="BV10" s="295">
        <f t="shared" si="4"/>
        <v>32.681386523429381</v>
      </c>
      <c r="BW10" s="295">
        <f t="shared" si="4"/>
        <v>25.502906301287169</v>
      </c>
      <c r="BX10" s="295">
        <f t="shared" si="4"/>
        <v>19.906815776762869</v>
      </c>
      <c r="BY10" s="295">
        <f t="shared" si="4"/>
        <v>16.077206537917384</v>
      </c>
      <c r="BZ10" s="295">
        <f t="shared" si="4"/>
        <v>12.808500506505023</v>
      </c>
      <c r="CA10" s="295">
        <f t="shared" si="4"/>
        <v>2.0030486078239105</v>
      </c>
      <c r="CB10" s="295">
        <f t="shared" si="4"/>
        <v>1.1588312258468048</v>
      </c>
      <c r="CC10" s="296">
        <f t="shared" si="4"/>
        <v>0</v>
      </c>
    </row>
    <row r="11" spans="1:81" s="49" customFormat="1" x14ac:dyDescent="0.4">
      <c r="B11" s="242" t="s">
        <v>652</v>
      </c>
      <c r="C11" s="231"/>
      <c r="D11" s="295">
        <v>0</v>
      </c>
      <c r="E11" s="295">
        <v>0</v>
      </c>
      <c r="F11" s="295">
        <v>0</v>
      </c>
      <c r="G11" s="295">
        <v>0</v>
      </c>
      <c r="H11" s="295">
        <v>0</v>
      </c>
      <c r="I11" s="295">
        <v>0</v>
      </c>
      <c r="J11" s="295">
        <v>0</v>
      </c>
      <c r="K11" s="295">
        <v>0</v>
      </c>
      <c r="L11" s="295">
        <v>0</v>
      </c>
      <c r="M11" s="295">
        <v>0</v>
      </c>
      <c r="N11" s="295">
        <v>0</v>
      </c>
      <c r="O11" s="295">
        <v>0</v>
      </c>
      <c r="P11" s="295">
        <v>0</v>
      </c>
      <c r="Q11" s="295">
        <v>0</v>
      </c>
      <c r="R11" s="295">
        <v>0</v>
      </c>
      <c r="S11" s="295">
        <v>0</v>
      </c>
      <c r="T11" s="295">
        <v>0</v>
      </c>
      <c r="U11" s="295">
        <v>0</v>
      </c>
      <c r="V11" s="295">
        <v>0</v>
      </c>
      <c r="W11" s="295">
        <v>0</v>
      </c>
      <c r="X11" s="295">
        <v>0</v>
      </c>
      <c r="Y11" s="295">
        <v>0</v>
      </c>
      <c r="Z11" s="295">
        <v>0</v>
      </c>
      <c r="AA11" s="295">
        <v>0</v>
      </c>
      <c r="AB11" s="295">
        <v>0</v>
      </c>
      <c r="AC11" s="295">
        <v>0</v>
      </c>
      <c r="AD11" s="295">
        <v>0</v>
      </c>
      <c r="AE11" s="295">
        <v>0</v>
      </c>
      <c r="AF11" s="295">
        <v>0</v>
      </c>
      <c r="AG11" s="295">
        <v>0</v>
      </c>
      <c r="AH11" s="295">
        <v>0</v>
      </c>
      <c r="AI11" s="295">
        <v>0</v>
      </c>
      <c r="AJ11" s="295">
        <v>0</v>
      </c>
      <c r="AK11" s="295">
        <v>0</v>
      </c>
      <c r="AL11" s="295">
        <v>0</v>
      </c>
      <c r="AM11" s="295">
        <v>0</v>
      </c>
      <c r="AN11" s="295">
        <v>0</v>
      </c>
      <c r="AO11" s="295">
        <v>0</v>
      </c>
      <c r="AP11" s="295">
        <v>0</v>
      </c>
      <c r="AQ11" s="295">
        <v>0</v>
      </c>
      <c r="AR11" s="295">
        <v>0</v>
      </c>
      <c r="AS11" s="295">
        <v>0</v>
      </c>
      <c r="AT11" s="295">
        <v>0</v>
      </c>
      <c r="AU11" s="295">
        <v>0</v>
      </c>
      <c r="AV11" s="295">
        <v>0</v>
      </c>
      <c r="AW11" s="295">
        <v>0</v>
      </c>
      <c r="AX11" s="295">
        <v>0</v>
      </c>
      <c r="AY11" s="295">
        <v>0</v>
      </c>
      <c r="AZ11" s="295">
        <v>0</v>
      </c>
      <c r="BA11" s="295">
        <v>0</v>
      </c>
      <c r="BB11" s="295">
        <v>0</v>
      </c>
      <c r="BC11" s="295">
        <v>0</v>
      </c>
      <c r="BD11" s="295" t="s">
        <v>439</v>
      </c>
      <c r="BE11" s="295" t="s">
        <v>439</v>
      </c>
      <c r="BF11" s="295" t="s">
        <v>439</v>
      </c>
      <c r="BG11" s="295" t="s">
        <v>439</v>
      </c>
      <c r="BH11" s="295">
        <v>762.85481436764269</v>
      </c>
      <c r="BI11" s="295">
        <v>581.84828131173447</v>
      </c>
      <c r="BJ11" s="295">
        <v>473.61722956436608</v>
      </c>
      <c r="BK11" s="295">
        <v>413.95084160102698</v>
      </c>
      <c r="BL11" s="295">
        <v>361.9907599972754</v>
      </c>
      <c r="BM11" s="295">
        <v>257.46548854574922</v>
      </c>
      <c r="BN11" s="295">
        <v>205.60454345030763</v>
      </c>
      <c r="BO11" s="295">
        <v>154.90300893745626</v>
      </c>
      <c r="BP11" s="295">
        <v>76.267852899601877</v>
      </c>
      <c r="BQ11" s="295">
        <v>20.56193343208226</v>
      </c>
      <c r="BR11" s="295">
        <v>6.1435737027836854</v>
      </c>
      <c r="BS11" s="295">
        <v>2.054652867902226</v>
      </c>
      <c r="BT11" s="295">
        <v>0.52378414252916405</v>
      </c>
      <c r="BU11" s="295">
        <v>0</v>
      </c>
      <c r="BV11" s="295">
        <v>0</v>
      </c>
      <c r="BW11" s="295">
        <v>0</v>
      </c>
      <c r="BX11" s="295">
        <v>0</v>
      </c>
      <c r="BY11" s="295">
        <v>0</v>
      </c>
      <c r="BZ11" s="295">
        <v>0</v>
      </c>
      <c r="CA11" s="295">
        <v>0</v>
      </c>
      <c r="CB11" s="295">
        <v>0</v>
      </c>
      <c r="CC11" s="296">
        <v>0</v>
      </c>
    </row>
    <row r="12" spans="1:81" s="49" customFormat="1" x14ac:dyDescent="0.4">
      <c r="B12" s="241" t="s">
        <v>653</v>
      </c>
      <c r="C12" s="155"/>
      <c r="D12" s="295">
        <v>0</v>
      </c>
      <c r="E12" s="295">
        <v>0</v>
      </c>
      <c r="F12" s="295">
        <v>0</v>
      </c>
      <c r="G12" s="295">
        <v>0</v>
      </c>
      <c r="H12" s="295">
        <v>0</v>
      </c>
      <c r="I12" s="295">
        <v>0</v>
      </c>
      <c r="J12" s="295">
        <v>0</v>
      </c>
      <c r="K12" s="295">
        <v>0</v>
      </c>
      <c r="L12" s="295">
        <v>0</v>
      </c>
      <c r="M12" s="295">
        <v>0</v>
      </c>
      <c r="N12" s="295">
        <v>0</v>
      </c>
      <c r="O12" s="295">
        <v>0</v>
      </c>
      <c r="P12" s="295">
        <v>0</v>
      </c>
      <c r="Q12" s="295">
        <v>0</v>
      </c>
      <c r="R12" s="295">
        <v>0</v>
      </c>
      <c r="S12" s="295">
        <v>0</v>
      </c>
      <c r="T12" s="295">
        <v>0</v>
      </c>
      <c r="U12" s="295">
        <v>0</v>
      </c>
      <c r="V12" s="295">
        <v>0</v>
      </c>
      <c r="W12" s="295">
        <v>0</v>
      </c>
      <c r="X12" s="295">
        <v>0</v>
      </c>
      <c r="Y12" s="295">
        <v>0</v>
      </c>
      <c r="Z12" s="295">
        <v>0</v>
      </c>
      <c r="AA12" s="295">
        <v>0</v>
      </c>
      <c r="AB12" s="295">
        <v>0</v>
      </c>
      <c r="AC12" s="295">
        <v>0</v>
      </c>
      <c r="AD12" s="295">
        <v>0</v>
      </c>
      <c r="AE12" s="295">
        <v>0</v>
      </c>
      <c r="AF12" s="295">
        <v>0</v>
      </c>
      <c r="AG12" s="295">
        <v>0</v>
      </c>
      <c r="AH12" s="295">
        <v>0</v>
      </c>
      <c r="AI12" s="295">
        <v>0</v>
      </c>
      <c r="AJ12" s="295">
        <v>0</v>
      </c>
      <c r="AK12" s="295">
        <v>0</v>
      </c>
      <c r="AL12" s="295">
        <v>0</v>
      </c>
      <c r="AM12" s="295">
        <v>0</v>
      </c>
      <c r="AN12" s="295">
        <v>0</v>
      </c>
      <c r="AO12" s="295">
        <v>0</v>
      </c>
      <c r="AP12" s="295">
        <v>0</v>
      </c>
      <c r="AQ12" s="295">
        <v>0</v>
      </c>
      <c r="AR12" s="295">
        <v>0</v>
      </c>
      <c r="AS12" s="295">
        <v>0</v>
      </c>
      <c r="AT12" s="295">
        <v>0</v>
      </c>
      <c r="AU12" s="295">
        <v>0</v>
      </c>
      <c r="AV12" s="295">
        <v>0</v>
      </c>
      <c r="AW12" s="295">
        <v>0</v>
      </c>
      <c r="AX12" s="295">
        <v>0</v>
      </c>
      <c r="AY12" s="295">
        <v>0</v>
      </c>
      <c r="AZ12" s="295">
        <v>0</v>
      </c>
      <c r="BA12" s="295">
        <v>0</v>
      </c>
      <c r="BB12" s="295">
        <v>0</v>
      </c>
      <c r="BC12" s="295">
        <v>0</v>
      </c>
      <c r="BD12" s="295" t="s">
        <v>439</v>
      </c>
      <c r="BE12" s="295" t="s">
        <v>439</v>
      </c>
      <c r="BF12" s="295" t="s">
        <v>439</v>
      </c>
      <c r="BG12" s="295" t="s">
        <v>439</v>
      </c>
      <c r="BH12" s="295">
        <v>2379.5925143374584</v>
      </c>
      <c r="BI12" s="295">
        <v>1837.3630975898855</v>
      </c>
      <c r="BJ12" s="295">
        <v>1488.0812530592266</v>
      </c>
      <c r="BK12" s="295">
        <v>1240.0749327219526</v>
      </c>
      <c r="BL12" s="295">
        <v>1019.2297363963041</v>
      </c>
      <c r="BM12" s="295">
        <v>573.42465157263109</v>
      </c>
      <c r="BN12" s="295">
        <v>385.58487222799226</v>
      </c>
      <c r="BO12" s="295">
        <v>257.83000969421636</v>
      </c>
      <c r="BP12" s="295">
        <v>181.74617268748545</v>
      </c>
      <c r="BQ12" s="295">
        <v>126.36562807856818</v>
      </c>
      <c r="BR12" s="295">
        <v>93.6580137692699</v>
      </c>
      <c r="BS12" s="295">
        <v>62.818026950391548</v>
      </c>
      <c r="BT12" s="295">
        <v>46.246929954277043</v>
      </c>
      <c r="BU12" s="295">
        <v>33.264070762993541</v>
      </c>
      <c r="BV12" s="295">
        <v>25.29741488734189</v>
      </c>
      <c r="BW12" s="295">
        <v>19.825761329062715</v>
      </c>
      <c r="BX12" s="295">
        <v>15.593164594695292</v>
      </c>
      <c r="BY12" s="295">
        <v>12.687845953225677</v>
      </c>
      <c r="BZ12" s="295">
        <v>10.123771186695292</v>
      </c>
      <c r="CA12" s="295">
        <v>1.3183192880141774</v>
      </c>
      <c r="CB12" s="295">
        <v>0.36881110603707179</v>
      </c>
      <c r="CC12" s="296">
        <v>0</v>
      </c>
    </row>
    <row r="13" spans="1:81" s="49" customFormat="1" x14ac:dyDescent="0.4">
      <c r="B13" s="242" t="s">
        <v>438</v>
      </c>
      <c r="C13" s="231"/>
      <c r="D13" s="295">
        <v>0</v>
      </c>
      <c r="E13" s="295">
        <v>0</v>
      </c>
      <c r="F13" s="295">
        <v>0</v>
      </c>
      <c r="G13" s="295">
        <v>0</v>
      </c>
      <c r="H13" s="295">
        <v>0</v>
      </c>
      <c r="I13" s="295">
        <v>0</v>
      </c>
      <c r="J13" s="295">
        <v>0</v>
      </c>
      <c r="K13" s="295">
        <v>0</v>
      </c>
      <c r="L13" s="295">
        <v>0</v>
      </c>
      <c r="M13" s="295">
        <v>0</v>
      </c>
      <c r="N13" s="295">
        <v>0</v>
      </c>
      <c r="O13" s="295">
        <v>0</v>
      </c>
      <c r="P13" s="295">
        <v>0</v>
      </c>
      <c r="Q13" s="295">
        <v>0</v>
      </c>
      <c r="R13" s="295">
        <v>0</v>
      </c>
      <c r="S13" s="295">
        <v>0</v>
      </c>
      <c r="T13" s="295">
        <v>0</v>
      </c>
      <c r="U13" s="295">
        <v>0</v>
      </c>
      <c r="V13" s="295">
        <v>0</v>
      </c>
      <c r="W13" s="295">
        <v>0</v>
      </c>
      <c r="X13" s="295">
        <v>0</v>
      </c>
      <c r="Y13" s="295">
        <v>0</v>
      </c>
      <c r="Z13" s="295">
        <v>0</v>
      </c>
      <c r="AA13" s="295">
        <v>0</v>
      </c>
      <c r="AB13" s="295">
        <v>0</v>
      </c>
      <c r="AC13" s="295">
        <v>0</v>
      </c>
      <c r="AD13" s="295">
        <v>0</v>
      </c>
      <c r="AE13" s="295">
        <v>0</v>
      </c>
      <c r="AF13" s="295">
        <v>0</v>
      </c>
      <c r="AG13" s="295">
        <v>0</v>
      </c>
      <c r="AH13" s="295">
        <v>0</v>
      </c>
      <c r="AI13" s="295">
        <v>0</v>
      </c>
      <c r="AJ13" s="295">
        <v>0</v>
      </c>
      <c r="AK13" s="295">
        <v>0</v>
      </c>
      <c r="AL13" s="295">
        <v>0</v>
      </c>
      <c r="AM13" s="295">
        <v>0</v>
      </c>
      <c r="AN13" s="295">
        <v>0</v>
      </c>
      <c r="AO13" s="295">
        <v>0</v>
      </c>
      <c r="AP13" s="295">
        <v>0</v>
      </c>
      <c r="AQ13" s="295">
        <v>0</v>
      </c>
      <c r="AR13" s="295">
        <v>0</v>
      </c>
      <c r="AS13" s="295">
        <v>0</v>
      </c>
      <c r="AT13" s="295">
        <v>0</v>
      </c>
      <c r="AU13" s="295">
        <v>0</v>
      </c>
      <c r="AV13" s="295">
        <v>0</v>
      </c>
      <c r="AW13" s="295">
        <v>0</v>
      </c>
      <c r="AX13" s="295">
        <v>0</v>
      </c>
      <c r="AY13" s="295">
        <v>0</v>
      </c>
      <c r="AZ13" s="295">
        <v>0</v>
      </c>
      <c r="BA13" s="295">
        <v>0</v>
      </c>
      <c r="BB13" s="295">
        <v>0</v>
      </c>
      <c r="BC13" s="295">
        <v>0</v>
      </c>
      <c r="BD13" s="295" t="s">
        <v>439</v>
      </c>
      <c r="BE13" s="295" t="s">
        <v>439</v>
      </c>
      <c r="BF13" s="295" t="s">
        <v>439</v>
      </c>
      <c r="BG13" s="295" t="s">
        <v>439</v>
      </c>
      <c r="BH13" s="295">
        <v>108.83791125867793</v>
      </c>
      <c r="BI13" s="295">
        <v>84.832082180956149</v>
      </c>
      <c r="BJ13" s="295">
        <v>70.239843367596663</v>
      </c>
      <c r="BK13" s="295">
        <v>68.477590995732768</v>
      </c>
      <c r="BL13" s="295">
        <v>59.825526478595897</v>
      </c>
      <c r="BM13" s="295">
        <v>37.890873225309555</v>
      </c>
      <c r="BN13" s="295">
        <v>34.892677098735192</v>
      </c>
      <c r="BO13" s="295">
        <v>32.84295600845541</v>
      </c>
      <c r="BP13" s="295">
        <v>29.407138962203199</v>
      </c>
      <c r="BQ13" s="295">
        <v>23.850722843434482</v>
      </c>
      <c r="BR13" s="295">
        <v>17.51898625593866</v>
      </c>
      <c r="BS13" s="295">
        <v>13.557844838932596</v>
      </c>
      <c r="BT13" s="295">
        <v>11.253984012238574</v>
      </c>
      <c r="BU13" s="295">
        <v>8.4697255085293666</v>
      </c>
      <c r="BV13" s="295">
        <v>6.9492955977354365</v>
      </c>
      <c r="BW13" s="295">
        <v>5.3521436193408016</v>
      </c>
      <c r="BX13" s="295">
        <v>3.9334969277756415</v>
      </c>
      <c r="BY13" s="295">
        <v>3.0001934888997805</v>
      </c>
      <c r="BZ13" s="295">
        <v>2.2932802121242402</v>
      </c>
      <c r="CA13" s="295">
        <v>0.29328021212424016</v>
      </c>
      <c r="CB13" s="295">
        <v>0.39857101212424001</v>
      </c>
      <c r="CC13" s="296">
        <v>0</v>
      </c>
    </row>
    <row r="14" spans="1:81" s="49" customFormat="1" x14ac:dyDescent="0.4">
      <c r="B14" s="242" t="s">
        <v>654</v>
      </c>
      <c r="C14" s="231"/>
      <c r="D14" s="295">
        <v>0</v>
      </c>
      <c r="E14" s="295">
        <v>0</v>
      </c>
      <c r="F14" s="295">
        <v>0</v>
      </c>
      <c r="G14" s="295">
        <v>0</v>
      </c>
      <c r="H14" s="295">
        <v>0</v>
      </c>
      <c r="I14" s="295">
        <v>0</v>
      </c>
      <c r="J14" s="295">
        <v>0</v>
      </c>
      <c r="K14" s="295">
        <v>0</v>
      </c>
      <c r="L14" s="295">
        <v>0</v>
      </c>
      <c r="M14" s="295">
        <v>0</v>
      </c>
      <c r="N14" s="295">
        <v>0</v>
      </c>
      <c r="O14" s="295">
        <v>0</v>
      </c>
      <c r="P14" s="295">
        <v>0</v>
      </c>
      <c r="Q14" s="295">
        <v>0</v>
      </c>
      <c r="R14" s="295">
        <v>0</v>
      </c>
      <c r="S14" s="295">
        <v>0</v>
      </c>
      <c r="T14" s="295">
        <v>0</v>
      </c>
      <c r="U14" s="295">
        <v>0</v>
      </c>
      <c r="V14" s="295">
        <v>0</v>
      </c>
      <c r="W14" s="295">
        <v>0</v>
      </c>
      <c r="X14" s="295">
        <v>0</v>
      </c>
      <c r="Y14" s="295">
        <v>0</v>
      </c>
      <c r="Z14" s="295">
        <v>0</v>
      </c>
      <c r="AA14" s="295">
        <v>0</v>
      </c>
      <c r="AB14" s="295">
        <v>0</v>
      </c>
      <c r="AC14" s="295">
        <v>0</v>
      </c>
      <c r="AD14" s="295">
        <v>0</v>
      </c>
      <c r="AE14" s="295">
        <v>0</v>
      </c>
      <c r="AF14" s="295">
        <v>0</v>
      </c>
      <c r="AG14" s="295">
        <v>0</v>
      </c>
      <c r="AH14" s="295">
        <v>0</v>
      </c>
      <c r="AI14" s="295">
        <v>0</v>
      </c>
      <c r="AJ14" s="295">
        <v>0</v>
      </c>
      <c r="AK14" s="295">
        <v>0</v>
      </c>
      <c r="AL14" s="295">
        <v>0</v>
      </c>
      <c r="AM14" s="295">
        <v>0</v>
      </c>
      <c r="AN14" s="295">
        <v>0</v>
      </c>
      <c r="AO14" s="295">
        <v>0</v>
      </c>
      <c r="AP14" s="295">
        <v>0</v>
      </c>
      <c r="AQ14" s="295">
        <v>0</v>
      </c>
      <c r="AR14" s="295">
        <v>0</v>
      </c>
      <c r="AS14" s="295">
        <v>0</v>
      </c>
      <c r="AT14" s="295">
        <v>0</v>
      </c>
      <c r="AU14" s="295">
        <v>0</v>
      </c>
      <c r="AV14" s="295">
        <v>0</v>
      </c>
      <c r="AW14" s="295">
        <v>0</v>
      </c>
      <c r="AX14" s="295">
        <v>0</v>
      </c>
      <c r="AY14" s="295">
        <v>0</v>
      </c>
      <c r="AZ14" s="295">
        <v>0</v>
      </c>
      <c r="BA14" s="295">
        <v>0</v>
      </c>
      <c r="BB14" s="295">
        <v>0</v>
      </c>
      <c r="BC14" s="295">
        <v>0</v>
      </c>
      <c r="BD14" s="295" t="s">
        <v>439</v>
      </c>
      <c r="BE14" s="295" t="s">
        <v>439</v>
      </c>
      <c r="BF14" s="295" t="s">
        <v>439</v>
      </c>
      <c r="BG14" s="295" t="s">
        <v>439</v>
      </c>
      <c r="BH14" s="295">
        <v>26.714760036220948</v>
      </c>
      <c r="BI14" s="295">
        <v>21.956538917423945</v>
      </c>
      <c r="BJ14" s="295">
        <v>18.06167400881057</v>
      </c>
      <c r="BK14" s="295">
        <v>15.008615164740581</v>
      </c>
      <c r="BL14" s="295">
        <v>14.644056975556003</v>
      </c>
      <c r="BM14" s="295">
        <v>8.1914164021072455</v>
      </c>
      <c r="BN14" s="295">
        <v>7.1376212825039191</v>
      </c>
      <c r="BO14" s="295">
        <v>5.4817399669702063</v>
      </c>
      <c r="BP14" s="295">
        <v>4.8540701082483499</v>
      </c>
      <c r="BQ14" s="295">
        <v>1.3964088883836361</v>
      </c>
      <c r="BR14" s="295">
        <v>2.170843054590887</v>
      </c>
      <c r="BS14" s="295">
        <v>1.7942784550682147</v>
      </c>
      <c r="BT14" s="295">
        <v>1.1496710141103375</v>
      </c>
      <c r="BU14" s="295">
        <v>0.87400574777492923</v>
      </c>
      <c r="BV14" s="295">
        <v>0.43467603835205298</v>
      </c>
      <c r="BW14" s="295">
        <v>0.32500135288365384</v>
      </c>
      <c r="BX14" s="295">
        <v>0.38015425429193594</v>
      </c>
      <c r="BY14" s="295">
        <v>0.38916709579192516</v>
      </c>
      <c r="BZ14" s="295">
        <v>0.39144910768549285</v>
      </c>
      <c r="CA14" s="295">
        <v>0.39144910768549285</v>
      </c>
      <c r="CB14" s="295">
        <v>0.39144910768549285</v>
      </c>
      <c r="CC14" s="296">
        <v>0</v>
      </c>
    </row>
    <row r="15" spans="1:81" s="49" customFormat="1" ht="24.75" customHeight="1" x14ac:dyDescent="0.4">
      <c r="B15" s="155" t="s">
        <v>656</v>
      </c>
      <c r="C15" s="59"/>
      <c r="D15" s="295">
        <f t="shared" ref="D15:AI15" si="5">SUM(D16:D19)</f>
        <v>0</v>
      </c>
      <c r="E15" s="295">
        <f t="shared" si="5"/>
        <v>0</v>
      </c>
      <c r="F15" s="295">
        <f t="shared" si="5"/>
        <v>0</v>
      </c>
      <c r="G15" s="295">
        <f t="shared" si="5"/>
        <v>0</v>
      </c>
      <c r="H15" s="295">
        <f t="shared" si="5"/>
        <v>0</v>
      </c>
      <c r="I15" s="295">
        <f t="shared" si="5"/>
        <v>0</v>
      </c>
      <c r="J15" s="295">
        <f t="shared" si="5"/>
        <v>0</v>
      </c>
      <c r="K15" s="295">
        <f t="shared" si="5"/>
        <v>0</v>
      </c>
      <c r="L15" s="295">
        <f t="shared" si="5"/>
        <v>0</v>
      </c>
      <c r="M15" s="295">
        <f t="shared" si="5"/>
        <v>0</v>
      </c>
      <c r="N15" s="295">
        <f t="shared" si="5"/>
        <v>0</v>
      </c>
      <c r="O15" s="295">
        <f t="shared" si="5"/>
        <v>0</v>
      </c>
      <c r="P15" s="295">
        <f t="shared" si="5"/>
        <v>0</v>
      </c>
      <c r="Q15" s="295">
        <f t="shared" si="5"/>
        <v>0</v>
      </c>
      <c r="R15" s="295">
        <f t="shared" si="5"/>
        <v>0</v>
      </c>
      <c r="S15" s="295">
        <f t="shared" si="5"/>
        <v>0</v>
      </c>
      <c r="T15" s="295">
        <f t="shared" si="5"/>
        <v>0</v>
      </c>
      <c r="U15" s="295">
        <f t="shared" si="5"/>
        <v>0</v>
      </c>
      <c r="V15" s="295">
        <f t="shared" si="5"/>
        <v>0</v>
      </c>
      <c r="W15" s="295">
        <f t="shared" si="5"/>
        <v>0</v>
      </c>
      <c r="X15" s="295">
        <f t="shared" si="5"/>
        <v>0</v>
      </c>
      <c r="Y15" s="295">
        <f t="shared" si="5"/>
        <v>0</v>
      </c>
      <c r="Z15" s="295">
        <f t="shared" si="5"/>
        <v>0</v>
      </c>
      <c r="AA15" s="295">
        <f t="shared" si="5"/>
        <v>0</v>
      </c>
      <c r="AB15" s="295">
        <f t="shared" si="5"/>
        <v>0</v>
      </c>
      <c r="AC15" s="295">
        <f t="shared" si="5"/>
        <v>0</v>
      </c>
      <c r="AD15" s="295">
        <f t="shared" si="5"/>
        <v>0</v>
      </c>
      <c r="AE15" s="295">
        <f t="shared" si="5"/>
        <v>0</v>
      </c>
      <c r="AF15" s="295">
        <f t="shared" si="5"/>
        <v>0</v>
      </c>
      <c r="AG15" s="295">
        <f t="shared" si="5"/>
        <v>0</v>
      </c>
      <c r="AH15" s="295">
        <f t="shared" si="5"/>
        <v>0</v>
      </c>
      <c r="AI15" s="295">
        <f t="shared" si="5"/>
        <v>0</v>
      </c>
      <c r="AJ15" s="295">
        <f t="shared" ref="AJ15:BO15" si="6">SUM(AJ16:AJ19)</f>
        <v>0</v>
      </c>
      <c r="AK15" s="295">
        <f t="shared" si="6"/>
        <v>0</v>
      </c>
      <c r="AL15" s="295">
        <f t="shared" si="6"/>
        <v>0</v>
      </c>
      <c r="AM15" s="295">
        <f t="shared" si="6"/>
        <v>0</v>
      </c>
      <c r="AN15" s="295">
        <f t="shared" si="6"/>
        <v>0</v>
      </c>
      <c r="AO15" s="295">
        <f t="shared" si="6"/>
        <v>0</v>
      </c>
      <c r="AP15" s="295">
        <f t="shared" si="6"/>
        <v>0</v>
      </c>
      <c r="AQ15" s="295">
        <f t="shared" si="6"/>
        <v>0</v>
      </c>
      <c r="AR15" s="295">
        <f t="shared" si="6"/>
        <v>0</v>
      </c>
      <c r="AS15" s="295">
        <f t="shared" si="6"/>
        <v>0</v>
      </c>
      <c r="AT15" s="295">
        <f t="shared" si="6"/>
        <v>0</v>
      </c>
      <c r="AU15" s="295">
        <f t="shared" si="6"/>
        <v>0</v>
      </c>
      <c r="AV15" s="295">
        <f t="shared" si="6"/>
        <v>0</v>
      </c>
      <c r="AW15" s="295">
        <f t="shared" si="6"/>
        <v>0</v>
      </c>
      <c r="AX15" s="295">
        <f t="shared" si="6"/>
        <v>0</v>
      </c>
      <c r="AY15" s="295">
        <f t="shared" si="6"/>
        <v>0</v>
      </c>
      <c r="AZ15" s="295">
        <f t="shared" si="6"/>
        <v>0</v>
      </c>
      <c r="BA15" s="295">
        <f t="shared" si="6"/>
        <v>0</v>
      </c>
      <c r="BB15" s="295">
        <f t="shared" si="6"/>
        <v>0</v>
      </c>
      <c r="BC15" s="295">
        <f t="shared" si="6"/>
        <v>0</v>
      </c>
      <c r="BD15" s="295">
        <f t="shared" si="6"/>
        <v>0</v>
      </c>
      <c r="BE15" s="295">
        <f t="shared" si="6"/>
        <v>0</v>
      </c>
      <c r="BF15" s="295">
        <f t="shared" si="6"/>
        <v>0</v>
      </c>
      <c r="BG15" s="295">
        <f t="shared" si="6"/>
        <v>0</v>
      </c>
      <c r="BH15" s="295">
        <f t="shared" si="6"/>
        <v>6750.9130000000005</v>
      </c>
      <c r="BI15" s="295">
        <f t="shared" si="6"/>
        <v>6623.9960046049991</v>
      </c>
      <c r="BJ15" s="295">
        <f t="shared" si="6"/>
        <v>6788.7708489099996</v>
      </c>
      <c r="BK15" s="295">
        <f t="shared" si="6"/>
        <v>7290.4738887753147</v>
      </c>
      <c r="BL15" s="295">
        <f t="shared" si="6"/>
        <v>7229.0433295422672</v>
      </c>
      <c r="BM15" s="295">
        <f t="shared" si="6"/>
        <v>7496.7875480742005</v>
      </c>
      <c r="BN15" s="295">
        <f t="shared" si="6"/>
        <v>7223.176291958669</v>
      </c>
      <c r="BO15" s="295">
        <f t="shared" si="6"/>
        <v>6546.1577279129015</v>
      </c>
      <c r="BP15" s="295">
        <f t="shared" ref="BP15:CC15" si="7">SUM(BP16:BP19)</f>
        <v>5016.643644782459</v>
      </c>
      <c r="BQ15" s="295">
        <f t="shared" si="7"/>
        <v>3410.651326137533</v>
      </c>
      <c r="BR15" s="295">
        <f t="shared" si="7"/>
        <v>2773.9850550374176</v>
      </c>
      <c r="BS15" s="295">
        <f t="shared" si="7"/>
        <v>2458.8870452877054</v>
      </c>
      <c r="BT15" s="295">
        <f t="shared" si="7"/>
        <v>2172.7023094668475</v>
      </c>
      <c r="BU15" s="295">
        <f t="shared" si="7"/>
        <v>2096.0922426807028</v>
      </c>
      <c r="BV15" s="295">
        <f t="shared" si="7"/>
        <v>1806.6803555465717</v>
      </c>
      <c r="BW15" s="295">
        <f t="shared" si="7"/>
        <v>1350.0671094387128</v>
      </c>
      <c r="BX15" s="295">
        <f t="shared" si="7"/>
        <v>1001.4099396216418</v>
      </c>
      <c r="BY15" s="295">
        <f t="shared" si="7"/>
        <v>694.48421010724792</v>
      </c>
      <c r="BZ15" s="295">
        <f t="shared" si="7"/>
        <v>505.64718769927703</v>
      </c>
      <c r="CA15" s="295">
        <f t="shared" si="7"/>
        <v>347.47674097557405</v>
      </c>
      <c r="CB15" s="295">
        <f t="shared" si="7"/>
        <v>235.28194747560127</v>
      </c>
      <c r="CC15" s="296">
        <f t="shared" si="7"/>
        <v>62.370035378826614</v>
      </c>
    </row>
    <row r="16" spans="1:81" s="49" customFormat="1" x14ac:dyDescent="0.4">
      <c r="B16" s="242" t="s">
        <v>652</v>
      </c>
      <c r="C16" s="231"/>
      <c r="D16" s="295" t="s">
        <v>439</v>
      </c>
      <c r="E16" s="295" t="s">
        <v>439</v>
      </c>
      <c r="F16" s="295" t="s">
        <v>439</v>
      </c>
      <c r="G16" s="295" t="s">
        <v>439</v>
      </c>
      <c r="H16" s="295" t="s">
        <v>439</v>
      </c>
      <c r="I16" s="295" t="s">
        <v>439</v>
      </c>
      <c r="J16" s="295" t="s">
        <v>439</v>
      </c>
      <c r="K16" s="295" t="s">
        <v>439</v>
      </c>
      <c r="L16" s="295" t="s">
        <v>439</v>
      </c>
      <c r="M16" s="295" t="s">
        <v>439</v>
      </c>
      <c r="N16" s="295" t="s">
        <v>439</v>
      </c>
      <c r="O16" s="295" t="s">
        <v>439</v>
      </c>
      <c r="P16" s="295" t="s">
        <v>439</v>
      </c>
      <c r="Q16" s="295" t="s">
        <v>439</v>
      </c>
      <c r="R16" s="295" t="s">
        <v>439</v>
      </c>
      <c r="S16" s="295" t="s">
        <v>439</v>
      </c>
      <c r="T16" s="295" t="s">
        <v>439</v>
      </c>
      <c r="U16" s="295" t="s">
        <v>439</v>
      </c>
      <c r="V16" s="295" t="s">
        <v>439</v>
      </c>
      <c r="W16" s="295" t="s">
        <v>439</v>
      </c>
      <c r="X16" s="295" t="s">
        <v>439</v>
      </c>
      <c r="Y16" s="295" t="s">
        <v>439</v>
      </c>
      <c r="Z16" s="295" t="s">
        <v>439</v>
      </c>
      <c r="AA16" s="295" t="s">
        <v>439</v>
      </c>
      <c r="AB16" s="295" t="s">
        <v>439</v>
      </c>
      <c r="AC16" s="295" t="s">
        <v>439</v>
      </c>
      <c r="AD16" s="295" t="s">
        <v>439</v>
      </c>
      <c r="AE16" s="295" t="s">
        <v>439</v>
      </c>
      <c r="AF16" s="295" t="s">
        <v>439</v>
      </c>
      <c r="AG16" s="295" t="s">
        <v>439</v>
      </c>
      <c r="AH16" s="295" t="s">
        <v>439</v>
      </c>
      <c r="AI16" s="295" t="s">
        <v>439</v>
      </c>
      <c r="AJ16" s="295" t="s">
        <v>439</v>
      </c>
      <c r="AK16" s="295" t="s">
        <v>439</v>
      </c>
      <c r="AL16" s="295" t="s">
        <v>439</v>
      </c>
      <c r="AM16" s="295" t="s">
        <v>439</v>
      </c>
      <c r="AN16" s="295" t="s">
        <v>439</v>
      </c>
      <c r="AO16" s="295" t="s">
        <v>439</v>
      </c>
      <c r="AP16" s="295" t="s">
        <v>439</v>
      </c>
      <c r="AQ16" s="295" t="s">
        <v>439</v>
      </c>
      <c r="AR16" s="295" t="s">
        <v>439</v>
      </c>
      <c r="AS16" s="295" t="s">
        <v>439</v>
      </c>
      <c r="AT16" s="295" t="s">
        <v>439</v>
      </c>
      <c r="AU16" s="295" t="s">
        <v>439</v>
      </c>
      <c r="AV16" s="295" t="s">
        <v>439</v>
      </c>
      <c r="AW16" s="295" t="s">
        <v>439</v>
      </c>
      <c r="AX16" s="295" t="s">
        <v>439</v>
      </c>
      <c r="AY16" s="295" t="s">
        <v>439</v>
      </c>
      <c r="AZ16" s="295" t="s">
        <v>439</v>
      </c>
      <c r="BA16" s="295" t="s">
        <v>439</v>
      </c>
      <c r="BB16" s="295" t="s">
        <v>439</v>
      </c>
      <c r="BC16" s="295" t="s">
        <v>439</v>
      </c>
      <c r="BD16" s="295" t="s">
        <v>439</v>
      </c>
      <c r="BE16" s="295" t="s">
        <v>439</v>
      </c>
      <c r="BF16" s="295" t="s">
        <v>439</v>
      </c>
      <c r="BG16" s="295" t="s">
        <v>439</v>
      </c>
      <c r="BH16" s="295">
        <f t="shared" ref="BH16:CC16" si="8">BH6-BH11</f>
        <v>3953.7842532317363</v>
      </c>
      <c r="BI16" s="295">
        <f t="shared" si="8"/>
        <v>3950.3417630533431</v>
      </c>
      <c r="BJ16" s="295">
        <f t="shared" si="8"/>
        <v>4100.6338335056571</v>
      </c>
      <c r="BK16" s="295">
        <f t="shared" si="8"/>
        <v>4642.9075633741932</v>
      </c>
      <c r="BL16" s="295">
        <f t="shared" si="8"/>
        <v>4736.7609194848892</v>
      </c>
      <c r="BM16" s="295">
        <f t="shared" si="8"/>
        <v>4727.4545740895683</v>
      </c>
      <c r="BN16" s="295">
        <f t="shared" si="8"/>
        <v>4429.407313899017</v>
      </c>
      <c r="BO16" s="295">
        <f t="shared" si="8"/>
        <v>3887.3832286672528</v>
      </c>
      <c r="BP16" s="295">
        <f t="shared" si="8"/>
        <v>2413.1440646750539</v>
      </c>
      <c r="BQ16" s="295">
        <f t="shared" si="8"/>
        <v>971.08783031723078</v>
      </c>
      <c r="BR16" s="295">
        <f t="shared" si="8"/>
        <v>453.69977783281934</v>
      </c>
      <c r="BS16" s="295">
        <f t="shared" si="8"/>
        <v>231.13959579658541</v>
      </c>
      <c r="BT16" s="295">
        <f t="shared" si="8"/>
        <v>99.205461227343307</v>
      </c>
      <c r="BU16" s="295">
        <f t="shared" si="8"/>
        <v>28.960770188816397</v>
      </c>
      <c r="BV16" s="295">
        <f t="shared" si="8"/>
        <v>3.1480217970206676</v>
      </c>
      <c r="BW16" s="295">
        <f t="shared" si="8"/>
        <v>8.4495000000000002E-4</v>
      </c>
      <c r="BX16" s="295">
        <f t="shared" si="8"/>
        <v>-8.7648777655854077E-2</v>
      </c>
      <c r="BY16" s="295">
        <f t="shared" si="8"/>
        <v>8.4495000000000002E-4</v>
      </c>
      <c r="BZ16" s="295">
        <f t="shared" si="8"/>
        <v>8.4495000000000002E-4</v>
      </c>
      <c r="CA16" s="295">
        <f t="shared" si="8"/>
        <v>8.4495000000000002E-4</v>
      </c>
      <c r="CB16" s="295">
        <f t="shared" si="8"/>
        <v>8.4495000000000002E-4</v>
      </c>
      <c r="CC16" s="296">
        <f t="shared" si="8"/>
        <v>8.4495000000000002E-4</v>
      </c>
    </row>
    <row r="17" spans="1:81" s="49" customFormat="1" x14ac:dyDescent="0.4">
      <c r="B17" s="59" t="s">
        <v>657</v>
      </c>
      <c r="C17" s="155"/>
      <c r="D17" s="295" t="s">
        <v>439</v>
      </c>
      <c r="E17" s="295" t="s">
        <v>439</v>
      </c>
      <c r="F17" s="295" t="s">
        <v>439</v>
      </c>
      <c r="G17" s="295" t="s">
        <v>439</v>
      </c>
      <c r="H17" s="295" t="s">
        <v>439</v>
      </c>
      <c r="I17" s="295" t="s">
        <v>439</v>
      </c>
      <c r="J17" s="295" t="s">
        <v>439</v>
      </c>
      <c r="K17" s="295" t="s">
        <v>439</v>
      </c>
      <c r="L17" s="295" t="s">
        <v>439</v>
      </c>
      <c r="M17" s="295" t="s">
        <v>439</v>
      </c>
      <c r="N17" s="295" t="s">
        <v>439</v>
      </c>
      <c r="O17" s="295" t="s">
        <v>439</v>
      </c>
      <c r="P17" s="295" t="s">
        <v>439</v>
      </c>
      <c r="Q17" s="295" t="s">
        <v>439</v>
      </c>
      <c r="R17" s="295" t="s">
        <v>439</v>
      </c>
      <c r="S17" s="295" t="s">
        <v>439</v>
      </c>
      <c r="T17" s="295" t="s">
        <v>439</v>
      </c>
      <c r="U17" s="295" t="s">
        <v>439</v>
      </c>
      <c r="V17" s="295" t="s">
        <v>439</v>
      </c>
      <c r="W17" s="295" t="s">
        <v>439</v>
      </c>
      <c r="X17" s="295" t="s">
        <v>439</v>
      </c>
      <c r="Y17" s="295" t="s">
        <v>439</v>
      </c>
      <c r="Z17" s="295" t="s">
        <v>439</v>
      </c>
      <c r="AA17" s="295" t="s">
        <v>439</v>
      </c>
      <c r="AB17" s="295" t="s">
        <v>439</v>
      </c>
      <c r="AC17" s="295" t="s">
        <v>439</v>
      </c>
      <c r="AD17" s="295" t="s">
        <v>439</v>
      </c>
      <c r="AE17" s="295" t="s">
        <v>439</v>
      </c>
      <c r="AF17" s="295" t="s">
        <v>439</v>
      </c>
      <c r="AG17" s="295" t="s">
        <v>439</v>
      </c>
      <c r="AH17" s="295" t="s">
        <v>439</v>
      </c>
      <c r="AI17" s="295" t="s">
        <v>439</v>
      </c>
      <c r="AJ17" s="295" t="s">
        <v>439</v>
      </c>
      <c r="AK17" s="295" t="s">
        <v>439</v>
      </c>
      <c r="AL17" s="295" t="s">
        <v>439</v>
      </c>
      <c r="AM17" s="295" t="s">
        <v>439</v>
      </c>
      <c r="AN17" s="295" t="s">
        <v>439</v>
      </c>
      <c r="AO17" s="295" t="s">
        <v>439</v>
      </c>
      <c r="AP17" s="295" t="s">
        <v>439</v>
      </c>
      <c r="AQ17" s="295" t="s">
        <v>439</v>
      </c>
      <c r="AR17" s="295" t="s">
        <v>439</v>
      </c>
      <c r="AS17" s="295" t="s">
        <v>439</v>
      </c>
      <c r="AT17" s="295" t="s">
        <v>439</v>
      </c>
      <c r="AU17" s="295" t="s">
        <v>439</v>
      </c>
      <c r="AV17" s="295" t="s">
        <v>439</v>
      </c>
      <c r="AW17" s="295" t="s">
        <v>439</v>
      </c>
      <c r="AX17" s="295" t="s">
        <v>439</v>
      </c>
      <c r="AY17" s="295" t="s">
        <v>439</v>
      </c>
      <c r="AZ17" s="295" t="s">
        <v>439</v>
      </c>
      <c r="BA17" s="295" t="s">
        <v>439</v>
      </c>
      <c r="BB17" s="295" t="s">
        <v>439</v>
      </c>
      <c r="BC17" s="295" t="s">
        <v>439</v>
      </c>
      <c r="BD17" s="295" t="s">
        <v>439</v>
      </c>
      <c r="BE17" s="295" t="s">
        <v>439</v>
      </c>
      <c r="BF17" s="295" t="s">
        <v>439</v>
      </c>
      <c r="BG17" s="295" t="s">
        <v>439</v>
      </c>
      <c r="BH17" s="295">
        <f t="shared" ref="BH17:CC17" si="9">BH7-BH12</f>
        <v>2217.1601861909335</v>
      </c>
      <c r="BI17" s="295">
        <f t="shared" si="9"/>
        <v>2105.6454449380922</v>
      </c>
      <c r="BJ17" s="295">
        <f t="shared" si="9"/>
        <v>2116.3850352606423</v>
      </c>
      <c r="BK17" s="295">
        <f t="shared" si="9"/>
        <v>2145.6769502982315</v>
      </c>
      <c r="BL17" s="295">
        <f t="shared" si="9"/>
        <v>2042.0937964678544</v>
      </c>
      <c r="BM17" s="295">
        <f t="shared" si="9"/>
        <v>2268.9005564261188</v>
      </c>
      <c r="BN17" s="295">
        <f t="shared" si="9"/>
        <v>2200.6879547325525</v>
      </c>
      <c r="BO17" s="295">
        <f t="shared" si="9"/>
        <v>2046.557400271515</v>
      </c>
      <c r="BP17" s="295">
        <f t="shared" si="9"/>
        <v>1928.7480865398493</v>
      </c>
      <c r="BQ17" s="295">
        <f t="shared" si="9"/>
        <v>1730.1651089447923</v>
      </c>
      <c r="BR17" s="295">
        <f t="shared" si="9"/>
        <v>1605.1906213365639</v>
      </c>
      <c r="BS17" s="295">
        <f t="shared" si="9"/>
        <v>1495.4882819575969</v>
      </c>
      <c r="BT17" s="295">
        <f t="shared" si="9"/>
        <v>1351.1295209249047</v>
      </c>
      <c r="BU17" s="295">
        <f t="shared" si="9"/>
        <v>1311.174943642415</v>
      </c>
      <c r="BV17" s="295">
        <f t="shared" si="9"/>
        <v>1098.2155182443782</v>
      </c>
      <c r="BW17" s="295">
        <f t="shared" si="9"/>
        <v>789.9624946785076</v>
      </c>
      <c r="BX17" s="295">
        <f t="shared" si="9"/>
        <v>514.38267395175683</v>
      </c>
      <c r="BY17" s="295">
        <f t="shared" si="9"/>
        <v>359.01883623215861</v>
      </c>
      <c r="BZ17" s="295">
        <f t="shared" si="9"/>
        <v>265.19572983040871</v>
      </c>
      <c r="CA17" s="295">
        <f t="shared" si="9"/>
        <v>191.29660854269983</v>
      </c>
      <c r="CB17" s="295">
        <f t="shared" si="9"/>
        <v>146.46869170089042</v>
      </c>
      <c r="CC17" s="296">
        <f t="shared" si="9"/>
        <v>43.357638167221289</v>
      </c>
    </row>
    <row r="18" spans="1:81" s="49" customFormat="1" x14ac:dyDescent="0.4">
      <c r="B18" s="242" t="s">
        <v>438</v>
      </c>
      <c r="C18" s="231"/>
      <c r="D18" s="295" t="s">
        <v>439</v>
      </c>
      <c r="E18" s="295" t="s">
        <v>439</v>
      </c>
      <c r="F18" s="295" t="s">
        <v>439</v>
      </c>
      <c r="G18" s="295" t="s">
        <v>439</v>
      </c>
      <c r="H18" s="295" t="s">
        <v>439</v>
      </c>
      <c r="I18" s="295" t="s">
        <v>439</v>
      </c>
      <c r="J18" s="295" t="s">
        <v>439</v>
      </c>
      <c r="K18" s="295" t="s">
        <v>439</v>
      </c>
      <c r="L18" s="295" t="s">
        <v>439</v>
      </c>
      <c r="M18" s="295" t="s">
        <v>439</v>
      </c>
      <c r="N18" s="295" t="s">
        <v>439</v>
      </c>
      <c r="O18" s="295" t="s">
        <v>439</v>
      </c>
      <c r="P18" s="295" t="s">
        <v>439</v>
      </c>
      <c r="Q18" s="295" t="s">
        <v>439</v>
      </c>
      <c r="R18" s="295" t="s">
        <v>439</v>
      </c>
      <c r="S18" s="295" t="s">
        <v>439</v>
      </c>
      <c r="T18" s="295" t="s">
        <v>439</v>
      </c>
      <c r="U18" s="295" t="s">
        <v>439</v>
      </c>
      <c r="V18" s="295" t="s">
        <v>439</v>
      </c>
      <c r="W18" s="295" t="s">
        <v>439</v>
      </c>
      <c r="X18" s="295" t="s">
        <v>439</v>
      </c>
      <c r="Y18" s="295" t="s">
        <v>439</v>
      </c>
      <c r="Z18" s="295" t="s">
        <v>439</v>
      </c>
      <c r="AA18" s="295" t="s">
        <v>439</v>
      </c>
      <c r="AB18" s="295" t="s">
        <v>439</v>
      </c>
      <c r="AC18" s="295" t="s">
        <v>439</v>
      </c>
      <c r="AD18" s="295" t="s">
        <v>439</v>
      </c>
      <c r="AE18" s="295" t="s">
        <v>439</v>
      </c>
      <c r="AF18" s="295" t="s">
        <v>439</v>
      </c>
      <c r="AG18" s="295" t="s">
        <v>439</v>
      </c>
      <c r="AH18" s="295" t="s">
        <v>439</v>
      </c>
      <c r="AI18" s="295" t="s">
        <v>439</v>
      </c>
      <c r="AJ18" s="295" t="s">
        <v>439</v>
      </c>
      <c r="AK18" s="295" t="s">
        <v>439</v>
      </c>
      <c r="AL18" s="295" t="s">
        <v>439</v>
      </c>
      <c r="AM18" s="295" t="s">
        <v>439</v>
      </c>
      <c r="AN18" s="295" t="s">
        <v>439</v>
      </c>
      <c r="AO18" s="295" t="s">
        <v>439</v>
      </c>
      <c r="AP18" s="295" t="s">
        <v>439</v>
      </c>
      <c r="AQ18" s="295" t="s">
        <v>439</v>
      </c>
      <c r="AR18" s="295" t="s">
        <v>439</v>
      </c>
      <c r="AS18" s="295" t="s">
        <v>439</v>
      </c>
      <c r="AT18" s="295" t="s">
        <v>439</v>
      </c>
      <c r="AU18" s="295" t="s">
        <v>439</v>
      </c>
      <c r="AV18" s="295" t="s">
        <v>439</v>
      </c>
      <c r="AW18" s="295" t="s">
        <v>439</v>
      </c>
      <c r="AX18" s="295" t="s">
        <v>439</v>
      </c>
      <c r="AY18" s="295" t="s">
        <v>439</v>
      </c>
      <c r="AZ18" s="295" t="s">
        <v>439</v>
      </c>
      <c r="BA18" s="295" t="s">
        <v>439</v>
      </c>
      <c r="BB18" s="295" t="s">
        <v>439</v>
      </c>
      <c r="BC18" s="295" t="s">
        <v>439</v>
      </c>
      <c r="BD18" s="295" t="s">
        <v>439</v>
      </c>
      <c r="BE18" s="295" t="s">
        <v>439</v>
      </c>
      <c r="BF18" s="295" t="s">
        <v>439</v>
      </c>
      <c r="BG18" s="295" t="s">
        <v>439</v>
      </c>
      <c r="BH18" s="295">
        <f t="shared" ref="BH18:CC18" si="10">BH8-BH13</f>
        <v>219.43185547506562</v>
      </c>
      <c r="BI18" s="295">
        <f t="shared" si="10"/>
        <v>211.47365936339611</v>
      </c>
      <c r="BJ18" s="295">
        <f t="shared" si="10"/>
        <v>220.24564364969797</v>
      </c>
      <c r="BK18" s="295">
        <f t="shared" si="10"/>
        <v>215.2442876571647</v>
      </c>
      <c r="BL18" s="295">
        <f t="shared" si="10"/>
        <v>217.12437521384268</v>
      </c>
      <c r="BM18" s="295">
        <f t="shared" si="10"/>
        <v>266.39427633286368</v>
      </c>
      <c r="BN18" s="295">
        <f t="shared" si="10"/>
        <v>353.35186463254763</v>
      </c>
      <c r="BO18" s="295">
        <f t="shared" si="10"/>
        <v>397.8425642598624</v>
      </c>
      <c r="BP18" s="295">
        <f t="shared" si="10"/>
        <v>478.81074815035748</v>
      </c>
      <c r="BQ18" s="295">
        <f t="shared" si="10"/>
        <v>533.98082063385175</v>
      </c>
      <c r="BR18" s="295">
        <f t="shared" si="10"/>
        <v>567.98082622905065</v>
      </c>
      <c r="BS18" s="295">
        <f t="shared" si="10"/>
        <v>608.57064719874325</v>
      </c>
      <c r="BT18" s="295">
        <f t="shared" si="10"/>
        <v>615.06802267742637</v>
      </c>
      <c r="BU18" s="295">
        <f t="shared" si="10"/>
        <v>666.15053409738573</v>
      </c>
      <c r="BV18" s="295">
        <f t="shared" si="10"/>
        <v>662.74609262807189</v>
      </c>
      <c r="BW18" s="295">
        <f t="shared" si="10"/>
        <v>533.27989436404062</v>
      </c>
      <c r="BX18" s="295">
        <f t="shared" si="10"/>
        <v>469.14768001915837</v>
      </c>
      <c r="BY18" s="295">
        <f t="shared" si="10"/>
        <v>320.01628338352663</v>
      </c>
      <c r="BZ18" s="295">
        <f t="shared" si="10"/>
        <v>227.33540968452755</v>
      </c>
      <c r="CA18" s="295">
        <f t="shared" si="10"/>
        <v>143.92567263587827</v>
      </c>
      <c r="CB18" s="295">
        <f t="shared" si="10"/>
        <v>88.150622550189709</v>
      </c>
      <c r="CC18" s="296">
        <f t="shared" si="10"/>
        <v>19.011552261605324</v>
      </c>
    </row>
    <row r="19" spans="1:81" s="49" customFormat="1" x14ac:dyDescent="0.4">
      <c r="B19" s="242" t="s">
        <v>654</v>
      </c>
      <c r="C19" s="231"/>
      <c r="D19" s="295" t="s">
        <v>439</v>
      </c>
      <c r="E19" s="295" t="s">
        <v>439</v>
      </c>
      <c r="F19" s="295" t="s">
        <v>439</v>
      </c>
      <c r="G19" s="295" t="s">
        <v>439</v>
      </c>
      <c r="H19" s="295" t="s">
        <v>439</v>
      </c>
      <c r="I19" s="295" t="s">
        <v>439</v>
      </c>
      <c r="J19" s="295" t="s">
        <v>439</v>
      </c>
      <c r="K19" s="295" t="s">
        <v>439</v>
      </c>
      <c r="L19" s="295" t="s">
        <v>439</v>
      </c>
      <c r="M19" s="295" t="s">
        <v>439</v>
      </c>
      <c r="N19" s="295" t="s">
        <v>439</v>
      </c>
      <c r="O19" s="295" t="s">
        <v>439</v>
      </c>
      <c r="P19" s="295" t="s">
        <v>439</v>
      </c>
      <c r="Q19" s="295" t="s">
        <v>439</v>
      </c>
      <c r="R19" s="295" t="s">
        <v>439</v>
      </c>
      <c r="S19" s="295" t="s">
        <v>439</v>
      </c>
      <c r="T19" s="295" t="s">
        <v>439</v>
      </c>
      <c r="U19" s="295" t="s">
        <v>439</v>
      </c>
      <c r="V19" s="295" t="s">
        <v>439</v>
      </c>
      <c r="W19" s="295" t="s">
        <v>439</v>
      </c>
      <c r="X19" s="295" t="s">
        <v>439</v>
      </c>
      <c r="Y19" s="295" t="s">
        <v>439</v>
      </c>
      <c r="Z19" s="295" t="s">
        <v>439</v>
      </c>
      <c r="AA19" s="295" t="s">
        <v>439</v>
      </c>
      <c r="AB19" s="295" t="s">
        <v>439</v>
      </c>
      <c r="AC19" s="295" t="s">
        <v>439</v>
      </c>
      <c r="AD19" s="295" t="s">
        <v>439</v>
      </c>
      <c r="AE19" s="295" t="s">
        <v>439</v>
      </c>
      <c r="AF19" s="295" t="s">
        <v>439</v>
      </c>
      <c r="AG19" s="295" t="s">
        <v>439</v>
      </c>
      <c r="AH19" s="295" t="s">
        <v>439</v>
      </c>
      <c r="AI19" s="295" t="s">
        <v>439</v>
      </c>
      <c r="AJ19" s="295" t="s">
        <v>439</v>
      </c>
      <c r="AK19" s="295" t="s">
        <v>439</v>
      </c>
      <c r="AL19" s="295" t="s">
        <v>439</v>
      </c>
      <c r="AM19" s="295" t="s">
        <v>439</v>
      </c>
      <c r="AN19" s="295" t="s">
        <v>439</v>
      </c>
      <c r="AO19" s="295" t="s">
        <v>439</v>
      </c>
      <c r="AP19" s="295" t="s">
        <v>439</v>
      </c>
      <c r="AQ19" s="295" t="s">
        <v>439</v>
      </c>
      <c r="AR19" s="295" t="s">
        <v>439</v>
      </c>
      <c r="AS19" s="295" t="s">
        <v>439</v>
      </c>
      <c r="AT19" s="295" t="s">
        <v>439</v>
      </c>
      <c r="AU19" s="295" t="s">
        <v>439</v>
      </c>
      <c r="AV19" s="295" t="s">
        <v>439</v>
      </c>
      <c r="AW19" s="295" t="s">
        <v>439</v>
      </c>
      <c r="AX19" s="295" t="s">
        <v>439</v>
      </c>
      <c r="AY19" s="295" t="s">
        <v>439</v>
      </c>
      <c r="AZ19" s="295" t="s">
        <v>439</v>
      </c>
      <c r="BA19" s="295" t="s">
        <v>439</v>
      </c>
      <c r="BB19" s="295" t="s">
        <v>439</v>
      </c>
      <c r="BC19" s="295" t="s">
        <v>439</v>
      </c>
      <c r="BD19" s="295" t="s">
        <v>439</v>
      </c>
      <c r="BE19" s="295" t="s">
        <v>439</v>
      </c>
      <c r="BF19" s="295" t="s">
        <v>439</v>
      </c>
      <c r="BG19" s="295" t="s">
        <v>439</v>
      </c>
      <c r="BH19" s="295">
        <f t="shared" ref="BH19:CC19" si="11">BH9-BH14</f>
        <v>360.53670510226539</v>
      </c>
      <c r="BI19" s="295">
        <f t="shared" si="11"/>
        <v>356.5351372501683</v>
      </c>
      <c r="BJ19" s="295">
        <f t="shared" si="11"/>
        <v>351.50633649400265</v>
      </c>
      <c r="BK19" s="295">
        <f t="shared" si="11"/>
        <v>286.64508744572544</v>
      </c>
      <c r="BL19" s="295">
        <f t="shared" si="11"/>
        <v>233.06423837568084</v>
      </c>
      <c r="BM19" s="295">
        <f t="shared" si="11"/>
        <v>234.03814122565032</v>
      </c>
      <c r="BN19" s="295">
        <f t="shared" si="11"/>
        <v>239.7291586945517</v>
      </c>
      <c r="BO19" s="295">
        <f t="shared" si="11"/>
        <v>214.37453471427136</v>
      </c>
      <c r="BP19" s="295">
        <f t="shared" si="11"/>
        <v>195.94074541719908</v>
      </c>
      <c r="BQ19" s="295">
        <f t="shared" si="11"/>
        <v>175.41756624165805</v>
      </c>
      <c r="BR19" s="295">
        <f t="shared" si="11"/>
        <v>147.11382963898342</v>
      </c>
      <c r="BS19" s="295">
        <f t="shared" si="11"/>
        <v>123.68852033478015</v>
      </c>
      <c r="BT19" s="295">
        <f t="shared" si="11"/>
        <v>107.29930463717282</v>
      </c>
      <c r="BU19" s="295">
        <f t="shared" si="11"/>
        <v>89.805994752085354</v>
      </c>
      <c r="BV19" s="295">
        <f t="shared" si="11"/>
        <v>42.570722877100984</v>
      </c>
      <c r="BW19" s="295">
        <f t="shared" si="11"/>
        <v>26.823875446164688</v>
      </c>
      <c r="BX19" s="295">
        <f t="shared" si="11"/>
        <v>17.967234428382415</v>
      </c>
      <c r="BY19" s="295">
        <f t="shared" si="11"/>
        <v>15.44824554156274</v>
      </c>
      <c r="BZ19" s="295">
        <f t="shared" si="11"/>
        <v>13.115203234340729</v>
      </c>
      <c r="CA19" s="295">
        <f t="shared" si="11"/>
        <v>12.253614846995934</v>
      </c>
      <c r="CB19" s="295">
        <f t="shared" si="11"/>
        <v>0.66178827452113054</v>
      </c>
      <c r="CC19" s="296">
        <f t="shared" si="11"/>
        <v>0</v>
      </c>
    </row>
    <row r="20" spans="1:81" ht="24.75" customHeight="1" x14ac:dyDescent="0.4">
      <c r="A20" s="308"/>
      <c r="B20" s="155" t="s">
        <v>658</v>
      </c>
      <c r="C20" s="49"/>
      <c r="D20" s="295">
        <f t="shared" ref="D20:AI20" si="12">SUM(D25,D26,D27,D28,D23)</f>
        <v>0</v>
      </c>
      <c r="E20" s="295">
        <f t="shared" si="12"/>
        <v>0</v>
      </c>
      <c r="F20" s="295">
        <f t="shared" si="12"/>
        <v>0</v>
      </c>
      <c r="G20" s="295">
        <f t="shared" si="12"/>
        <v>0</v>
      </c>
      <c r="H20" s="295">
        <f t="shared" si="12"/>
        <v>0</v>
      </c>
      <c r="I20" s="295">
        <f t="shared" si="12"/>
        <v>0</v>
      </c>
      <c r="J20" s="295">
        <f t="shared" si="12"/>
        <v>0</v>
      </c>
      <c r="K20" s="295">
        <f t="shared" si="12"/>
        <v>0</v>
      </c>
      <c r="L20" s="295">
        <f t="shared" si="12"/>
        <v>0</v>
      </c>
      <c r="M20" s="295">
        <f t="shared" si="12"/>
        <v>0</v>
      </c>
      <c r="N20" s="295">
        <f t="shared" si="12"/>
        <v>0</v>
      </c>
      <c r="O20" s="295">
        <f t="shared" si="12"/>
        <v>0</v>
      </c>
      <c r="P20" s="295">
        <f t="shared" si="12"/>
        <v>0</v>
      </c>
      <c r="Q20" s="295">
        <f t="shared" si="12"/>
        <v>0</v>
      </c>
      <c r="R20" s="295">
        <f t="shared" si="12"/>
        <v>0</v>
      </c>
      <c r="S20" s="295">
        <f t="shared" si="12"/>
        <v>0</v>
      </c>
      <c r="T20" s="295">
        <f t="shared" si="12"/>
        <v>0</v>
      </c>
      <c r="U20" s="295">
        <f t="shared" si="12"/>
        <v>0</v>
      </c>
      <c r="V20" s="295">
        <f t="shared" si="12"/>
        <v>0</v>
      </c>
      <c r="W20" s="295">
        <f t="shared" si="12"/>
        <v>0</v>
      </c>
      <c r="X20" s="295">
        <f t="shared" si="12"/>
        <v>0</v>
      </c>
      <c r="Y20" s="295">
        <f t="shared" si="12"/>
        <v>0</v>
      </c>
      <c r="Z20" s="295">
        <f t="shared" si="12"/>
        <v>0</v>
      </c>
      <c r="AA20" s="295">
        <f t="shared" si="12"/>
        <v>0</v>
      </c>
      <c r="AB20" s="295">
        <f t="shared" si="12"/>
        <v>0</v>
      </c>
      <c r="AC20" s="295">
        <f t="shared" si="12"/>
        <v>0</v>
      </c>
      <c r="AD20" s="295">
        <f t="shared" si="12"/>
        <v>0</v>
      </c>
      <c r="AE20" s="295">
        <f t="shared" si="12"/>
        <v>0</v>
      </c>
      <c r="AF20" s="295">
        <f t="shared" si="12"/>
        <v>0</v>
      </c>
      <c r="AG20" s="295">
        <f t="shared" si="12"/>
        <v>0</v>
      </c>
      <c r="AH20" s="295">
        <f t="shared" si="12"/>
        <v>1000</v>
      </c>
      <c r="AI20" s="295">
        <f t="shared" si="12"/>
        <v>1051</v>
      </c>
      <c r="AJ20" s="295">
        <f t="shared" ref="AJ20:BO20" si="13">SUM(AJ25,AJ26,AJ27,AJ28,AJ23)</f>
        <v>1436</v>
      </c>
      <c r="AK20" s="295">
        <f t="shared" si="13"/>
        <v>2320.92</v>
      </c>
      <c r="AL20" s="295">
        <f t="shared" si="13"/>
        <v>3671</v>
      </c>
      <c r="AM20" s="295">
        <f t="shared" si="13"/>
        <v>4607</v>
      </c>
      <c r="AN20" s="295">
        <f t="shared" si="13"/>
        <v>5281</v>
      </c>
      <c r="AO20" s="295">
        <f t="shared" si="13"/>
        <v>6075</v>
      </c>
      <c r="AP20" s="295">
        <f t="shared" si="13"/>
        <v>6507</v>
      </c>
      <c r="AQ20" s="295">
        <f t="shared" si="13"/>
        <v>6382</v>
      </c>
      <c r="AR20" s="295">
        <f t="shared" si="13"/>
        <v>5728</v>
      </c>
      <c r="AS20" s="295">
        <f t="shared" si="13"/>
        <v>5625</v>
      </c>
      <c r="AT20" s="295">
        <f t="shared" si="13"/>
        <v>6590</v>
      </c>
      <c r="AU20" s="295">
        <f t="shared" si="13"/>
        <v>8888.0228995117304</v>
      </c>
      <c r="AV20" s="295">
        <f t="shared" si="13"/>
        <v>11061.988000000001</v>
      </c>
      <c r="AW20" s="295">
        <f t="shared" si="13"/>
        <v>12170.623</v>
      </c>
      <c r="AX20" s="295">
        <f t="shared" si="13"/>
        <v>12418.047999999999</v>
      </c>
      <c r="AY20" s="295">
        <f t="shared" si="13"/>
        <v>12804.532999999999</v>
      </c>
      <c r="AZ20" s="295">
        <f t="shared" si="13"/>
        <v>10629.695</v>
      </c>
      <c r="BA20" s="295">
        <f t="shared" si="13"/>
        <v>8192.3170000000009</v>
      </c>
      <c r="BB20" s="295">
        <f t="shared" si="13"/>
        <v>8171.6899999999987</v>
      </c>
      <c r="BC20" s="295">
        <f t="shared" si="13"/>
        <v>8301.3220000000001</v>
      </c>
      <c r="BD20" s="295">
        <f t="shared" si="13"/>
        <v>9026.226999999999</v>
      </c>
      <c r="BE20" s="295">
        <f t="shared" si="13"/>
        <v>9614.9071194121716</v>
      </c>
      <c r="BF20" s="295">
        <f t="shared" si="13"/>
        <v>9753.3147109525999</v>
      </c>
      <c r="BG20" s="295">
        <f t="shared" si="13"/>
        <v>10343.93625241993</v>
      </c>
      <c r="BH20" s="295">
        <f t="shared" si="13"/>
        <v>9900.2150000000001</v>
      </c>
      <c r="BI20" s="295">
        <f t="shared" si="13"/>
        <v>9067.7110046050002</v>
      </c>
      <c r="BJ20" s="295">
        <f t="shared" si="13"/>
        <v>8752.58984891</v>
      </c>
      <c r="BK20" s="295">
        <f t="shared" si="13"/>
        <v>8939.9078692587664</v>
      </c>
      <c r="BL20" s="295">
        <f t="shared" si="13"/>
        <v>8594.5344093899985</v>
      </c>
      <c r="BM20" s="295">
        <f t="shared" si="13"/>
        <v>8277.5189778200001</v>
      </c>
      <c r="BN20" s="295">
        <f t="shared" si="13"/>
        <v>0</v>
      </c>
      <c r="BO20" s="295">
        <f t="shared" si="13"/>
        <v>0</v>
      </c>
      <c r="BP20" s="295">
        <f t="shared" ref="BP20:CC20" si="14">SUM(BP25,BP26,BP27,BP28,BP23)</f>
        <v>0</v>
      </c>
      <c r="BQ20" s="295">
        <f t="shared" si="14"/>
        <v>0</v>
      </c>
      <c r="BR20" s="295">
        <f t="shared" si="14"/>
        <v>0</v>
      </c>
      <c r="BS20" s="295">
        <f t="shared" si="14"/>
        <v>0</v>
      </c>
      <c r="BT20" s="295">
        <f t="shared" si="14"/>
        <v>0</v>
      </c>
      <c r="BU20" s="295">
        <f t="shared" si="14"/>
        <v>0</v>
      </c>
      <c r="BV20" s="295">
        <f t="shared" si="14"/>
        <v>0</v>
      </c>
      <c r="BW20" s="295">
        <f t="shared" si="14"/>
        <v>0</v>
      </c>
      <c r="BX20" s="295">
        <f t="shared" si="14"/>
        <v>0</v>
      </c>
      <c r="BY20" s="295">
        <f t="shared" si="14"/>
        <v>0</v>
      </c>
      <c r="BZ20" s="295">
        <f t="shared" si="14"/>
        <v>0</v>
      </c>
      <c r="CA20" s="295">
        <f t="shared" si="14"/>
        <v>0</v>
      </c>
      <c r="CB20" s="295">
        <f t="shared" si="14"/>
        <v>0</v>
      </c>
      <c r="CC20" s="296">
        <f t="shared" si="14"/>
        <v>0</v>
      </c>
    </row>
    <row r="21" spans="1:81" x14ac:dyDescent="0.4">
      <c r="A21" s="308"/>
      <c r="B21" s="155" t="s">
        <v>659</v>
      </c>
      <c r="C21" s="49"/>
      <c r="D21" s="295">
        <f t="shared" ref="D21:AI21" si="15">SUM(D7:D9)</f>
        <v>0</v>
      </c>
      <c r="E21" s="295">
        <f t="shared" si="15"/>
        <v>0</v>
      </c>
      <c r="F21" s="295">
        <f t="shared" si="15"/>
        <v>0</v>
      </c>
      <c r="G21" s="295">
        <f t="shared" si="15"/>
        <v>0</v>
      </c>
      <c r="H21" s="295">
        <f t="shared" si="15"/>
        <v>0</v>
      </c>
      <c r="I21" s="295">
        <f t="shared" si="15"/>
        <v>0</v>
      </c>
      <c r="J21" s="295">
        <f t="shared" si="15"/>
        <v>0</v>
      </c>
      <c r="K21" s="295">
        <f t="shared" si="15"/>
        <v>0</v>
      </c>
      <c r="L21" s="295">
        <f t="shared" si="15"/>
        <v>0</v>
      </c>
      <c r="M21" s="295">
        <f t="shared" si="15"/>
        <v>0</v>
      </c>
      <c r="N21" s="295">
        <f t="shared" si="15"/>
        <v>0</v>
      </c>
      <c r="O21" s="295">
        <f t="shared" si="15"/>
        <v>0</v>
      </c>
      <c r="P21" s="295">
        <f t="shared" si="15"/>
        <v>0</v>
      </c>
      <c r="Q21" s="295">
        <f t="shared" si="15"/>
        <v>0</v>
      </c>
      <c r="R21" s="295">
        <f t="shared" si="15"/>
        <v>0</v>
      </c>
      <c r="S21" s="295">
        <f t="shared" si="15"/>
        <v>0</v>
      </c>
      <c r="T21" s="295">
        <f t="shared" si="15"/>
        <v>0</v>
      </c>
      <c r="U21" s="295">
        <f t="shared" si="15"/>
        <v>0</v>
      </c>
      <c r="V21" s="295">
        <f t="shared" si="15"/>
        <v>0</v>
      </c>
      <c r="W21" s="295">
        <f t="shared" si="15"/>
        <v>0</v>
      </c>
      <c r="X21" s="295">
        <f t="shared" si="15"/>
        <v>0</v>
      </c>
      <c r="Y21" s="295">
        <f t="shared" si="15"/>
        <v>0</v>
      </c>
      <c r="Z21" s="295">
        <f t="shared" si="15"/>
        <v>0</v>
      </c>
      <c r="AA21" s="295">
        <f t="shared" si="15"/>
        <v>0</v>
      </c>
      <c r="AB21" s="295">
        <f t="shared" si="15"/>
        <v>0</v>
      </c>
      <c r="AC21" s="295">
        <f t="shared" si="15"/>
        <v>0</v>
      </c>
      <c r="AD21" s="295">
        <f t="shared" si="15"/>
        <v>0</v>
      </c>
      <c r="AE21" s="295">
        <f t="shared" si="15"/>
        <v>0</v>
      </c>
      <c r="AF21" s="295">
        <f t="shared" si="15"/>
        <v>0</v>
      </c>
      <c r="AG21" s="295">
        <f t="shared" si="15"/>
        <v>0</v>
      </c>
      <c r="AH21" s="295">
        <f t="shared" si="15"/>
        <v>0</v>
      </c>
      <c r="AI21" s="295">
        <f t="shared" si="15"/>
        <v>0</v>
      </c>
      <c r="AJ21" s="295">
        <f t="shared" ref="AJ21:BO21" si="16">SUM(AJ7:AJ9)</f>
        <v>0</v>
      </c>
      <c r="AK21" s="295">
        <f t="shared" si="16"/>
        <v>0</v>
      </c>
      <c r="AL21" s="295">
        <f t="shared" si="16"/>
        <v>0</v>
      </c>
      <c r="AM21" s="295">
        <f t="shared" si="16"/>
        <v>0</v>
      </c>
      <c r="AN21" s="295">
        <f t="shared" si="16"/>
        <v>0</v>
      </c>
      <c r="AO21" s="295">
        <f t="shared" si="16"/>
        <v>0</v>
      </c>
      <c r="AP21" s="295">
        <f t="shared" si="16"/>
        <v>0</v>
      </c>
      <c r="AQ21" s="295">
        <f t="shared" si="16"/>
        <v>0</v>
      </c>
      <c r="AR21" s="295">
        <f t="shared" si="16"/>
        <v>0</v>
      </c>
      <c r="AS21" s="295">
        <f t="shared" si="16"/>
        <v>0</v>
      </c>
      <c r="AT21" s="295">
        <f t="shared" si="16"/>
        <v>0</v>
      </c>
      <c r="AU21" s="295">
        <f t="shared" si="16"/>
        <v>0</v>
      </c>
      <c r="AV21" s="295">
        <f t="shared" si="16"/>
        <v>0</v>
      </c>
      <c r="AW21" s="295">
        <f t="shared" si="16"/>
        <v>0</v>
      </c>
      <c r="AX21" s="295">
        <f t="shared" si="16"/>
        <v>0</v>
      </c>
      <c r="AY21" s="295">
        <f t="shared" si="16"/>
        <v>0</v>
      </c>
      <c r="AZ21" s="295">
        <f t="shared" si="16"/>
        <v>0</v>
      </c>
      <c r="BA21" s="295">
        <f t="shared" si="16"/>
        <v>0</v>
      </c>
      <c r="BB21" s="295">
        <f t="shared" si="16"/>
        <v>0</v>
      </c>
      <c r="BC21" s="295">
        <f t="shared" si="16"/>
        <v>0</v>
      </c>
      <c r="BD21" s="295">
        <f t="shared" si="16"/>
        <v>8499.8219521636747</v>
      </c>
      <c r="BE21" s="295">
        <f t="shared" si="16"/>
        <v>9047.9931149081458</v>
      </c>
      <c r="BF21" s="295">
        <f t="shared" si="16"/>
        <v>9198.9147719497341</v>
      </c>
      <c r="BG21" s="295">
        <f t="shared" si="16"/>
        <v>7808.3209050030337</v>
      </c>
      <c r="BH21" s="295">
        <f t="shared" si="16"/>
        <v>5312.2739324006216</v>
      </c>
      <c r="BI21" s="295">
        <f t="shared" si="16"/>
        <v>4617.8059602399226</v>
      </c>
      <c r="BJ21" s="295">
        <f t="shared" si="16"/>
        <v>4264.519785839977</v>
      </c>
      <c r="BK21" s="295">
        <f t="shared" si="16"/>
        <v>3971.1274642835479</v>
      </c>
      <c r="BL21" s="295">
        <f t="shared" si="16"/>
        <v>3585.9817299078341</v>
      </c>
      <c r="BM21" s="295">
        <f t="shared" si="16"/>
        <v>3388.8399151846806</v>
      </c>
      <c r="BN21" s="295">
        <f t="shared" si="16"/>
        <v>3221.384148668883</v>
      </c>
      <c r="BO21" s="295">
        <f t="shared" si="16"/>
        <v>2954.9292049152909</v>
      </c>
      <c r="BP21" s="295">
        <f t="shared" ref="BP21:CC21" si="17">SUM(BP7:BP9)</f>
        <v>2819.5069618653429</v>
      </c>
      <c r="BQ21" s="295">
        <f t="shared" si="17"/>
        <v>2591.1762556306885</v>
      </c>
      <c r="BR21" s="295">
        <f t="shared" si="17"/>
        <v>2433.6331202843976</v>
      </c>
      <c r="BS21" s="295">
        <f t="shared" si="17"/>
        <v>2305.9175997355128</v>
      </c>
      <c r="BT21" s="295">
        <f t="shared" si="17"/>
        <v>2132.1474332201296</v>
      </c>
      <c r="BU21" s="295">
        <f t="shared" si="17"/>
        <v>2109.7392745111838</v>
      </c>
      <c r="BV21" s="295">
        <f t="shared" si="17"/>
        <v>1836.2137202729805</v>
      </c>
      <c r="BW21" s="295">
        <f t="shared" si="17"/>
        <v>1375.5691707900003</v>
      </c>
      <c r="BX21" s="295">
        <f t="shared" si="17"/>
        <v>1021.4044041760606</v>
      </c>
      <c r="BY21" s="295">
        <f t="shared" si="17"/>
        <v>710.56057169516532</v>
      </c>
      <c r="BZ21" s="295">
        <f t="shared" si="17"/>
        <v>518.45484325578207</v>
      </c>
      <c r="CA21" s="295">
        <f t="shared" si="17"/>
        <v>349.47894463339793</v>
      </c>
      <c r="CB21" s="295">
        <f t="shared" si="17"/>
        <v>236.43993375144805</v>
      </c>
      <c r="CC21" s="296">
        <f t="shared" si="17"/>
        <v>62.369190428826613</v>
      </c>
    </row>
    <row r="22" spans="1:81" ht="24.75" customHeight="1" x14ac:dyDescent="0.4">
      <c r="A22" s="49"/>
      <c r="B22" s="59" t="s">
        <v>660</v>
      </c>
      <c r="C22" s="49"/>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5"/>
      <c r="BD22" s="295"/>
      <c r="BE22" s="295"/>
      <c r="BF22" s="295"/>
      <c r="BG22" s="295"/>
      <c r="BH22" s="295"/>
      <c r="BI22" s="295"/>
      <c r="BJ22" s="295"/>
      <c r="BK22" s="295"/>
      <c r="BL22" s="295"/>
      <c r="BM22" s="295"/>
      <c r="BN22" s="295"/>
      <c r="BO22" s="295"/>
      <c r="BP22" s="295"/>
      <c r="BQ22" s="295"/>
      <c r="BR22" s="295"/>
      <c r="BS22" s="295"/>
      <c r="BT22" s="295"/>
      <c r="BU22" s="295"/>
      <c r="BV22" s="295"/>
      <c r="BW22" s="295"/>
      <c r="BX22" s="295"/>
      <c r="BY22" s="295"/>
      <c r="BZ22" s="295"/>
      <c r="CA22" s="295"/>
      <c r="CB22" s="295"/>
      <c r="CC22" s="296"/>
    </row>
    <row r="23" spans="1:81" x14ac:dyDescent="0.4">
      <c r="A23" s="308"/>
      <c r="B23" s="155" t="s">
        <v>661</v>
      </c>
      <c r="C23" s="59"/>
      <c r="D23" s="295">
        <v>0</v>
      </c>
      <c r="E23" s="295">
        <v>0</v>
      </c>
      <c r="F23" s="295">
        <v>0</v>
      </c>
      <c r="G23" s="295">
        <v>0</v>
      </c>
      <c r="H23" s="295">
        <v>0</v>
      </c>
      <c r="I23" s="295">
        <v>0</v>
      </c>
      <c r="J23" s="295">
        <v>0</v>
      </c>
      <c r="K23" s="295">
        <v>0</v>
      </c>
      <c r="L23" s="295">
        <v>0</v>
      </c>
      <c r="M23" s="295">
        <v>0</v>
      </c>
      <c r="N23" s="295">
        <v>0</v>
      </c>
      <c r="O23" s="295">
        <v>0</v>
      </c>
      <c r="P23" s="295">
        <v>0</v>
      </c>
      <c r="Q23" s="295">
        <v>0</v>
      </c>
      <c r="R23" s="295">
        <v>0</v>
      </c>
      <c r="S23" s="295">
        <v>0</v>
      </c>
      <c r="T23" s="295">
        <v>0</v>
      </c>
      <c r="U23" s="295">
        <v>0</v>
      </c>
      <c r="V23" s="295">
        <v>0</v>
      </c>
      <c r="W23" s="295">
        <v>0</v>
      </c>
      <c r="X23" s="295">
        <v>0</v>
      </c>
      <c r="Y23" s="295">
        <v>0</v>
      </c>
      <c r="Z23" s="295">
        <v>0</v>
      </c>
      <c r="AA23" s="295">
        <v>0</v>
      </c>
      <c r="AB23" s="295">
        <v>0</v>
      </c>
      <c r="AC23" s="295">
        <v>0</v>
      </c>
      <c r="AD23" s="295">
        <v>0</v>
      </c>
      <c r="AE23" s="295">
        <v>0</v>
      </c>
      <c r="AF23" s="295">
        <v>0</v>
      </c>
      <c r="AG23" s="295">
        <v>0</v>
      </c>
      <c r="AH23" s="295">
        <v>515</v>
      </c>
      <c r="AI23" s="295">
        <v>523</v>
      </c>
      <c r="AJ23" s="295">
        <v>794</v>
      </c>
      <c r="AK23" s="295">
        <v>1512.04</v>
      </c>
      <c r="AL23" s="295">
        <v>2567</v>
      </c>
      <c r="AM23" s="295">
        <v>3257</v>
      </c>
      <c r="AN23" s="295">
        <v>3730</v>
      </c>
      <c r="AO23" s="295">
        <v>4214</v>
      </c>
      <c r="AP23" s="295">
        <v>4336</v>
      </c>
      <c r="AQ23" s="295">
        <v>3985</v>
      </c>
      <c r="AR23" s="295">
        <v>3045</v>
      </c>
      <c r="AS23" s="295">
        <v>2631</v>
      </c>
      <c r="AT23" s="295">
        <v>2940.4780000000001</v>
      </c>
      <c r="AU23" s="295">
        <v>4200</v>
      </c>
      <c r="AV23" s="295">
        <v>5379</v>
      </c>
      <c r="AW23" s="295">
        <v>5737</v>
      </c>
      <c r="AX23" s="295">
        <v>5183</v>
      </c>
      <c r="AY23" s="295">
        <v>4823</v>
      </c>
      <c r="AZ23" s="295">
        <v>2359</v>
      </c>
      <c r="BA23" s="295">
        <v>0</v>
      </c>
      <c r="BB23" s="295">
        <v>0</v>
      </c>
      <c r="BC23" s="295">
        <v>0</v>
      </c>
      <c r="BD23" s="295">
        <v>0</v>
      </c>
      <c r="BE23" s="295">
        <v>0</v>
      </c>
      <c r="BF23" s="295">
        <v>0</v>
      </c>
      <c r="BG23" s="295">
        <v>0</v>
      </c>
      <c r="BH23" s="295">
        <v>0</v>
      </c>
      <c r="BI23" s="295">
        <v>0</v>
      </c>
      <c r="BJ23" s="295">
        <v>0</v>
      </c>
      <c r="BK23" s="295">
        <v>0</v>
      </c>
      <c r="BL23" s="295">
        <v>0</v>
      </c>
      <c r="BM23" s="295">
        <v>0</v>
      </c>
      <c r="BN23" s="295">
        <v>0</v>
      </c>
      <c r="BO23" s="295">
        <v>0</v>
      </c>
      <c r="BP23" s="295">
        <v>0</v>
      </c>
      <c r="BQ23" s="295">
        <v>0</v>
      </c>
      <c r="BR23" s="295">
        <v>0</v>
      </c>
      <c r="BS23" s="295">
        <v>0</v>
      </c>
      <c r="BT23" s="295">
        <v>0</v>
      </c>
      <c r="BU23" s="295">
        <v>0</v>
      </c>
      <c r="BV23" s="295">
        <v>0</v>
      </c>
      <c r="BW23" s="295">
        <v>0</v>
      </c>
      <c r="BX23" s="295">
        <v>0</v>
      </c>
      <c r="BY23" s="295">
        <v>0</v>
      </c>
      <c r="BZ23" s="295">
        <v>0</v>
      </c>
      <c r="CA23" s="295">
        <v>0</v>
      </c>
      <c r="CB23" s="295">
        <v>0</v>
      </c>
      <c r="CC23" s="296">
        <v>0</v>
      </c>
    </row>
    <row r="24" spans="1:81" x14ac:dyDescent="0.4">
      <c r="A24" s="308"/>
      <c r="B24" s="155" t="s">
        <v>662</v>
      </c>
      <c r="C24" s="59"/>
      <c r="D24" s="295">
        <v>0</v>
      </c>
      <c r="E24" s="295">
        <v>0</v>
      </c>
      <c r="F24" s="295">
        <v>0</v>
      </c>
      <c r="G24" s="295">
        <v>0</v>
      </c>
      <c r="H24" s="295">
        <v>0</v>
      </c>
      <c r="I24" s="295">
        <v>0</v>
      </c>
      <c r="J24" s="295">
        <v>0</v>
      </c>
      <c r="K24" s="295">
        <v>0</v>
      </c>
      <c r="L24" s="295">
        <v>0</v>
      </c>
      <c r="M24" s="295">
        <v>0</v>
      </c>
      <c r="N24" s="295">
        <v>0</v>
      </c>
      <c r="O24" s="295">
        <v>0</v>
      </c>
      <c r="P24" s="295">
        <v>0</v>
      </c>
      <c r="Q24" s="295">
        <v>0</v>
      </c>
      <c r="R24" s="295">
        <v>0</v>
      </c>
      <c r="S24" s="295">
        <v>0</v>
      </c>
      <c r="T24" s="295">
        <v>0</v>
      </c>
      <c r="U24" s="295">
        <v>0</v>
      </c>
      <c r="V24" s="295">
        <v>0</v>
      </c>
      <c r="W24" s="295">
        <v>0</v>
      </c>
      <c r="X24" s="295">
        <v>0</v>
      </c>
      <c r="Y24" s="295">
        <v>0</v>
      </c>
      <c r="Z24" s="295">
        <v>0</v>
      </c>
      <c r="AA24" s="295">
        <v>0</v>
      </c>
      <c r="AB24" s="295">
        <v>0</v>
      </c>
      <c r="AC24" s="295">
        <v>0</v>
      </c>
      <c r="AD24" s="295">
        <v>0</v>
      </c>
      <c r="AE24" s="295">
        <v>0</v>
      </c>
      <c r="AF24" s="295">
        <v>0</v>
      </c>
      <c r="AG24" s="295">
        <v>0</v>
      </c>
      <c r="AH24" s="295">
        <v>561</v>
      </c>
      <c r="AI24" s="295">
        <v>624</v>
      </c>
      <c r="AJ24" s="295">
        <v>729</v>
      </c>
      <c r="AK24" s="295">
        <v>924.13</v>
      </c>
      <c r="AL24" s="295">
        <v>941</v>
      </c>
      <c r="AM24" s="295">
        <v>985</v>
      </c>
      <c r="AN24" s="295">
        <v>1189</v>
      </c>
      <c r="AO24" s="295">
        <v>1371</v>
      </c>
      <c r="AP24" s="295">
        <v>1458</v>
      </c>
      <c r="AQ24" s="295">
        <v>1574</v>
      </c>
      <c r="AR24" s="295">
        <v>1853.9770000000001</v>
      </c>
      <c r="AS24" s="295">
        <v>2050.058</v>
      </c>
      <c r="AT24" s="295">
        <v>2305.1849999999999</v>
      </c>
      <c r="AU24" s="295">
        <v>2758</v>
      </c>
      <c r="AV24" s="295">
        <v>3728</v>
      </c>
      <c r="AW24" s="295">
        <v>3939</v>
      </c>
      <c r="AX24" s="295">
        <v>3969</v>
      </c>
      <c r="AY24" s="295">
        <v>3888</v>
      </c>
      <c r="AZ24" s="295">
        <v>3815</v>
      </c>
      <c r="BA24" s="295">
        <v>3773</v>
      </c>
      <c r="BB24" s="295">
        <v>3619</v>
      </c>
      <c r="BC24" s="295">
        <v>3781</v>
      </c>
      <c r="BD24" s="295">
        <v>4095</v>
      </c>
      <c r="BE24" s="295">
        <v>4486</v>
      </c>
      <c r="BF24" s="295">
        <v>4484</v>
      </c>
      <c r="BG24" s="295">
        <v>2515.0819999999999</v>
      </c>
      <c r="BH24" s="295">
        <v>128.69800000000001</v>
      </c>
      <c r="BI24" s="295">
        <v>82.284999999999997</v>
      </c>
      <c r="BJ24" s="295">
        <v>86.180999999999997</v>
      </c>
      <c r="BK24" s="295">
        <v>88.078000000000003</v>
      </c>
      <c r="BL24" s="295">
        <v>90.198999999999998</v>
      </c>
      <c r="BM24" s="295">
        <v>96.241</v>
      </c>
      <c r="BN24" s="295">
        <v>0</v>
      </c>
      <c r="BO24" s="295">
        <v>0</v>
      </c>
      <c r="BP24" s="295">
        <v>0</v>
      </c>
      <c r="BQ24" s="295">
        <v>0</v>
      </c>
      <c r="BR24" s="295">
        <v>0</v>
      </c>
      <c r="BS24" s="295">
        <v>0</v>
      </c>
      <c r="BT24" s="295">
        <v>0</v>
      </c>
      <c r="BU24" s="295">
        <v>0</v>
      </c>
      <c r="BV24" s="295">
        <v>0</v>
      </c>
      <c r="BW24" s="295">
        <v>0</v>
      </c>
      <c r="BX24" s="295">
        <v>0</v>
      </c>
      <c r="BY24" s="295">
        <v>0</v>
      </c>
      <c r="BZ24" s="295">
        <v>0</v>
      </c>
      <c r="CA24" s="295">
        <v>0</v>
      </c>
      <c r="CB24" s="295">
        <v>0</v>
      </c>
      <c r="CC24" s="296">
        <v>0</v>
      </c>
    </row>
    <row r="25" spans="1:81" s="49" customFormat="1" x14ac:dyDescent="0.4">
      <c r="B25" s="155" t="s">
        <v>647</v>
      </c>
      <c r="C25" s="59"/>
      <c r="D25" s="295">
        <v>0</v>
      </c>
      <c r="E25" s="295">
        <v>0</v>
      </c>
      <c r="F25" s="295">
        <v>0</v>
      </c>
      <c r="G25" s="295">
        <v>0</v>
      </c>
      <c r="H25" s="295">
        <v>0</v>
      </c>
      <c r="I25" s="295">
        <v>0</v>
      </c>
      <c r="J25" s="295">
        <v>0</v>
      </c>
      <c r="K25" s="295">
        <v>0</v>
      </c>
      <c r="L25" s="295">
        <v>0</v>
      </c>
      <c r="M25" s="295">
        <v>0</v>
      </c>
      <c r="N25" s="295">
        <v>0</v>
      </c>
      <c r="O25" s="295">
        <v>0</v>
      </c>
      <c r="P25" s="295">
        <v>0</v>
      </c>
      <c r="Q25" s="295">
        <v>0</v>
      </c>
      <c r="R25" s="295">
        <v>0</v>
      </c>
      <c r="S25" s="295">
        <v>0</v>
      </c>
      <c r="T25" s="295">
        <v>0</v>
      </c>
      <c r="U25" s="295">
        <v>0</v>
      </c>
      <c r="V25" s="295">
        <v>0</v>
      </c>
      <c r="W25" s="295">
        <v>0</v>
      </c>
      <c r="X25" s="295">
        <v>0</v>
      </c>
      <c r="Y25" s="295">
        <v>0</v>
      </c>
      <c r="Z25" s="295">
        <v>0</v>
      </c>
      <c r="AA25" s="295">
        <v>0</v>
      </c>
      <c r="AB25" s="295">
        <v>0</v>
      </c>
      <c r="AC25" s="295">
        <v>0</v>
      </c>
      <c r="AD25" s="295">
        <v>0</v>
      </c>
      <c r="AE25" s="295">
        <v>0</v>
      </c>
      <c r="AF25" s="295">
        <v>0</v>
      </c>
      <c r="AG25" s="295">
        <v>0</v>
      </c>
      <c r="AH25" s="295">
        <v>99</v>
      </c>
      <c r="AI25" s="295">
        <v>112</v>
      </c>
      <c r="AJ25" s="295">
        <v>131</v>
      </c>
      <c r="AK25" s="295">
        <v>151</v>
      </c>
      <c r="AL25" s="295">
        <v>198</v>
      </c>
      <c r="AM25" s="295">
        <v>233</v>
      </c>
      <c r="AN25" s="295">
        <v>270</v>
      </c>
      <c r="AO25" s="295">
        <v>331</v>
      </c>
      <c r="AP25" s="295">
        <v>412</v>
      </c>
      <c r="AQ25" s="295">
        <v>449</v>
      </c>
      <c r="AR25" s="295">
        <v>590</v>
      </c>
      <c r="AS25" s="295">
        <v>704</v>
      </c>
      <c r="AT25" s="295">
        <v>918.399</v>
      </c>
      <c r="AU25" s="295">
        <v>1130</v>
      </c>
      <c r="AV25" s="295">
        <v>1632</v>
      </c>
      <c r="AW25" s="295">
        <v>2094</v>
      </c>
      <c r="AX25" s="295">
        <v>2473</v>
      </c>
      <c r="AY25" s="295">
        <v>2858</v>
      </c>
      <c r="AZ25" s="295">
        <v>3010</v>
      </c>
      <c r="BA25" s="295">
        <v>3163</v>
      </c>
      <c r="BB25" s="295">
        <v>3396</v>
      </c>
      <c r="BC25" s="295">
        <v>3604</v>
      </c>
      <c r="BD25" s="295">
        <v>3952</v>
      </c>
      <c r="BE25" s="295">
        <v>4332</v>
      </c>
      <c r="BF25" s="295">
        <v>4346</v>
      </c>
      <c r="BG25" s="295">
        <v>4567</v>
      </c>
      <c r="BH25" s="295">
        <v>4659</v>
      </c>
      <c r="BI25" s="295">
        <v>4720</v>
      </c>
      <c r="BJ25" s="295">
        <v>4790</v>
      </c>
      <c r="BK25" s="295">
        <v>5049</v>
      </c>
      <c r="BL25" s="295">
        <v>5055</v>
      </c>
      <c r="BM25" s="295">
        <v>5136</v>
      </c>
      <c r="BN25" s="295">
        <v>0</v>
      </c>
      <c r="BO25" s="295">
        <v>0</v>
      </c>
      <c r="BP25" s="295">
        <v>0</v>
      </c>
      <c r="BQ25" s="295">
        <v>0</v>
      </c>
      <c r="BR25" s="295">
        <v>0</v>
      </c>
      <c r="BS25" s="295">
        <v>0</v>
      </c>
      <c r="BT25" s="295">
        <v>0</v>
      </c>
      <c r="BU25" s="295">
        <v>0</v>
      </c>
      <c r="BV25" s="295">
        <v>0</v>
      </c>
      <c r="BW25" s="295">
        <v>0</v>
      </c>
      <c r="BX25" s="295">
        <v>0</v>
      </c>
      <c r="BY25" s="295">
        <v>0</v>
      </c>
      <c r="BZ25" s="295">
        <v>0</v>
      </c>
      <c r="CA25" s="295">
        <v>0</v>
      </c>
      <c r="CB25" s="295">
        <v>0</v>
      </c>
      <c r="CC25" s="296">
        <v>0</v>
      </c>
    </row>
    <row r="26" spans="1:81" s="49" customFormat="1" x14ac:dyDescent="0.4">
      <c r="B26" s="155" t="s">
        <v>663</v>
      </c>
      <c r="C26" s="59"/>
      <c r="D26" s="295">
        <v>0</v>
      </c>
      <c r="E26" s="295">
        <v>0</v>
      </c>
      <c r="F26" s="295">
        <v>0</v>
      </c>
      <c r="G26" s="295">
        <v>0</v>
      </c>
      <c r="H26" s="295">
        <v>0</v>
      </c>
      <c r="I26" s="295">
        <v>0</v>
      </c>
      <c r="J26" s="295">
        <v>0</v>
      </c>
      <c r="K26" s="295">
        <v>0</v>
      </c>
      <c r="L26" s="295">
        <v>0</v>
      </c>
      <c r="M26" s="295">
        <v>0</v>
      </c>
      <c r="N26" s="295">
        <v>0</v>
      </c>
      <c r="O26" s="295">
        <v>0</v>
      </c>
      <c r="P26" s="295">
        <v>0</v>
      </c>
      <c r="Q26" s="295">
        <v>0</v>
      </c>
      <c r="R26" s="295">
        <v>0</v>
      </c>
      <c r="S26" s="295">
        <v>0</v>
      </c>
      <c r="T26" s="295">
        <v>0</v>
      </c>
      <c r="U26" s="295">
        <v>0</v>
      </c>
      <c r="V26" s="295">
        <v>0</v>
      </c>
      <c r="W26" s="295">
        <v>0</v>
      </c>
      <c r="X26" s="295">
        <v>0</v>
      </c>
      <c r="Y26" s="295">
        <v>0</v>
      </c>
      <c r="Z26" s="295">
        <v>0</v>
      </c>
      <c r="AA26" s="295">
        <v>0</v>
      </c>
      <c r="AB26" s="295">
        <v>0</v>
      </c>
      <c r="AC26" s="295">
        <v>0</v>
      </c>
      <c r="AD26" s="295">
        <v>0</v>
      </c>
      <c r="AE26" s="295">
        <v>0</v>
      </c>
      <c r="AF26" s="295">
        <v>0</v>
      </c>
      <c r="AG26" s="295">
        <v>0</v>
      </c>
      <c r="AH26" s="295">
        <v>334</v>
      </c>
      <c r="AI26" s="295">
        <v>355</v>
      </c>
      <c r="AJ26" s="295">
        <v>436</v>
      </c>
      <c r="AK26" s="295">
        <v>564.62</v>
      </c>
      <c r="AL26" s="295">
        <v>780</v>
      </c>
      <c r="AM26" s="295">
        <v>956</v>
      </c>
      <c r="AN26" s="295">
        <v>1086</v>
      </c>
      <c r="AO26" s="295">
        <v>1313</v>
      </c>
      <c r="AP26" s="295">
        <v>1483</v>
      </c>
      <c r="AQ26" s="295">
        <v>1596</v>
      </c>
      <c r="AR26" s="295">
        <v>1762</v>
      </c>
      <c r="AS26" s="295">
        <v>1930</v>
      </c>
      <c r="AT26" s="295">
        <v>2286.4560000000001</v>
      </c>
      <c r="AU26" s="295">
        <v>2860</v>
      </c>
      <c r="AV26" s="295">
        <v>3448</v>
      </c>
      <c r="AW26" s="295">
        <v>3735</v>
      </c>
      <c r="AX26" s="295">
        <v>4051</v>
      </c>
      <c r="AY26" s="295">
        <v>4265</v>
      </c>
      <c r="AZ26" s="295">
        <v>4313</v>
      </c>
      <c r="BA26" s="295">
        <v>4106</v>
      </c>
      <c r="BB26" s="295">
        <v>3941</v>
      </c>
      <c r="BC26" s="295">
        <v>3963</v>
      </c>
      <c r="BD26" s="295">
        <v>4334</v>
      </c>
      <c r="BE26" s="295">
        <v>4520</v>
      </c>
      <c r="BF26" s="295">
        <v>4626</v>
      </c>
      <c r="BG26" s="295">
        <v>4854</v>
      </c>
      <c r="BH26" s="295">
        <v>4452</v>
      </c>
      <c r="BI26" s="295">
        <v>3786</v>
      </c>
      <c r="BJ26" s="295">
        <v>3415</v>
      </c>
      <c r="BK26" s="295">
        <v>3313</v>
      </c>
      <c r="BL26" s="295">
        <v>3060</v>
      </c>
      <c r="BM26" s="295">
        <v>2782</v>
      </c>
      <c r="BN26" s="295">
        <v>0</v>
      </c>
      <c r="BO26" s="295">
        <v>0</v>
      </c>
      <c r="BP26" s="295">
        <v>0</v>
      </c>
      <c r="BQ26" s="295">
        <v>0</v>
      </c>
      <c r="BR26" s="295">
        <v>0</v>
      </c>
      <c r="BS26" s="295">
        <v>0</v>
      </c>
      <c r="BT26" s="295">
        <v>0</v>
      </c>
      <c r="BU26" s="295">
        <v>0</v>
      </c>
      <c r="BV26" s="295">
        <v>0</v>
      </c>
      <c r="BW26" s="295">
        <v>0</v>
      </c>
      <c r="BX26" s="295">
        <v>0</v>
      </c>
      <c r="BY26" s="295">
        <v>0</v>
      </c>
      <c r="BZ26" s="295">
        <v>0</v>
      </c>
      <c r="CA26" s="295">
        <v>0</v>
      </c>
      <c r="CB26" s="295">
        <v>0</v>
      </c>
      <c r="CC26" s="296">
        <v>0</v>
      </c>
    </row>
    <row r="27" spans="1:81" s="49" customFormat="1" x14ac:dyDescent="0.4">
      <c r="B27" s="155" t="s">
        <v>664</v>
      </c>
      <c r="C27" s="59"/>
      <c r="D27" s="295">
        <v>0</v>
      </c>
      <c r="E27" s="295">
        <v>0</v>
      </c>
      <c r="F27" s="295">
        <v>0</v>
      </c>
      <c r="G27" s="295">
        <v>0</v>
      </c>
      <c r="H27" s="295">
        <v>0</v>
      </c>
      <c r="I27" s="295">
        <v>0</v>
      </c>
      <c r="J27" s="295">
        <v>0</v>
      </c>
      <c r="K27" s="295">
        <v>0</v>
      </c>
      <c r="L27" s="295">
        <v>0</v>
      </c>
      <c r="M27" s="295">
        <v>0</v>
      </c>
      <c r="N27" s="295">
        <v>0</v>
      </c>
      <c r="O27" s="295">
        <v>0</v>
      </c>
      <c r="P27" s="295">
        <v>0</v>
      </c>
      <c r="Q27" s="295">
        <v>0</v>
      </c>
      <c r="R27" s="295">
        <v>0</v>
      </c>
      <c r="S27" s="295">
        <v>0</v>
      </c>
      <c r="T27" s="295">
        <v>0</v>
      </c>
      <c r="U27" s="295">
        <v>0</v>
      </c>
      <c r="V27" s="295">
        <v>0</v>
      </c>
      <c r="W27" s="295">
        <v>0</v>
      </c>
      <c r="X27" s="295">
        <v>0</v>
      </c>
      <c r="Y27" s="295">
        <v>0</v>
      </c>
      <c r="Z27" s="295">
        <v>0</v>
      </c>
      <c r="AA27" s="295">
        <v>0</v>
      </c>
      <c r="AB27" s="295">
        <v>0</v>
      </c>
      <c r="AC27" s="295">
        <v>0</v>
      </c>
      <c r="AD27" s="295">
        <v>0</v>
      </c>
      <c r="AE27" s="295">
        <v>0</v>
      </c>
      <c r="AF27" s="295">
        <v>0</v>
      </c>
      <c r="AG27" s="295">
        <v>0</v>
      </c>
      <c r="AH27" s="295">
        <v>31</v>
      </c>
      <c r="AI27" s="295">
        <v>34</v>
      </c>
      <c r="AJ27" s="295">
        <v>41</v>
      </c>
      <c r="AK27" s="295">
        <v>47</v>
      </c>
      <c r="AL27" s="295">
        <v>61</v>
      </c>
      <c r="AM27" s="295">
        <v>72</v>
      </c>
      <c r="AN27" s="295">
        <v>83</v>
      </c>
      <c r="AO27" s="295">
        <v>101</v>
      </c>
      <c r="AP27" s="295">
        <v>127</v>
      </c>
      <c r="AQ27" s="295">
        <v>138</v>
      </c>
      <c r="AR27" s="295">
        <v>182</v>
      </c>
      <c r="AS27" s="295">
        <v>198</v>
      </c>
      <c r="AT27" s="295">
        <v>163.59299999999999</v>
      </c>
      <c r="AU27" s="295">
        <v>269</v>
      </c>
      <c r="AV27" s="295">
        <v>267</v>
      </c>
      <c r="AW27" s="295">
        <v>264</v>
      </c>
      <c r="AX27" s="295">
        <v>285</v>
      </c>
      <c r="AY27" s="295">
        <v>364</v>
      </c>
      <c r="AZ27" s="295">
        <v>497</v>
      </c>
      <c r="BA27" s="295">
        <v>516</v>
      </c>
      <c r="BB27" s="295">
        <v>452</v>
      </c>
      <c r="BC27" s="295">
        <v>447</v>
      </c>
      <c r="BD27" s="295">
        <v>448</v>
      </c>
      <c r="BE27" s="295">
        <v>437</v>
      </c>
      <c r="BF27" s="295">
        <v>427</v>
      </c>
      <c r="BG27" s="295">
        <v>438</v>
      </c>
      <c r="BH27" s="295">
        <v>407</v>
      </c>
      <c r="BI27" s="295">
        <v>308</v>
      </c>
      <c r="BJ27" s="295">
        <v>304</v>
      </c>
      <c r="BK27" s="295">
        <v>348</v>
      </c>
      <c r="BL27" s="295">
        <v>267</v>
      </c>
      <c r="BM27" s="295">
        <v>75</v>
      </c>
      <c r="BN27" s="295">
        <v>0</v>
      </c>
      <c r="BO27" s="295">
        <v>0</v>
      </c>
      <c r="BP27" s="295">
        <v>0</v>
      </c>
      <c r="BQ27" s="295">
        <v>0</v>
      </c>
      <c r="BR27" s="295">
        <v>0</v>
      </c>
      <c r="BS27" s="295">
        <v>0</v>
      </c>
      <c r="BT27" s="295">
        <v>0</v>
      </c>
      <c r="BU27" s="295">
        <v>0</v>
      </c>
      <c r="BV27" s="295">
        <v>0</v>
      </c>
      <c r="BW27" s="295">
        <v>0</v>
      </c>
      <c r="BX27" s="295">
        <v>0</v>
      </c>
      <c r="BY27" s="295">
        <v>0</v>
      </c>
      <c r="BZ27" s="295">
        <v>0</v>
      </c>
      <c r="CA27" s="295">
        <v>0</v>
      </c>
      <c r="CB27" s="295">
        <v>0</v>
      </c>
      <c r="CC27" s="296">
        <v>0</v>
      </c>
    </row>
    <row r="28" spans="1:81" s="49" customFormat="1" x14ac:dyDescent="0.4">
      <c r="B28" s="231" t="s">
        <v>665</v>
      </c>
      <c r="C28" s="339"/>
      <c r="D28" s="295">
        <v>0</v>
      </c>
      <c r="E28" s="295">
        <v>0</v>
      </c>
      <c r="F28" s="295">
        <v>0</v>
      </c>
      <c r="G28" s="295">
        <v>0</v>
      </c>
      <c r="H28" s="295">
        <v>0</v>
      </c>
      <c r="I28" s="295">
        <v>0</v>
      </c>
      <c r="J28" s="295">
        <v>0</v>
      </c>
      <c r="K28" s="295">
        <v>0</v>
      </c>
      <c r="L28" s="295">
        <v>0</v>
      </c>
      <c r="M28" s="295">
        <v>0</v>
      </c>
      <c r="N28" s="295">
        <v>0</v>
      </c>
      <c r="O28" s="295">
        <v>0</v>
      </c>
      <c r="P28" s="295">
        <v>0</v>
      </c>
      <c r="Q28" s="295">
        <v>0</v>
      </c>
      <c r="R28" s="295">
        <v>0</v>
      </c>
      <c r="S28" s="295">
        <v>0</v>
      </c>
      <c r="T28" s="295">
        <v>0</v>
      </c>
      <c r="U28" s="295">
        <v>0</v>
      </c>
      <c r="V28" s="295">
        <v>0</v>
      </c>
      <c r="W28" s="295">
        <v>0</v>
      </c>
      <c r="X28" s="295">
        <v>0</v>
      </c>
      <c r="Y28" s="295">
        <v>0</v>
      </c>
      <c r="Z28" s="295">
        <v>0</v>
      </c>
      <c r="AA28" s="295">
        <v>0</v>
      </c>
      <c r="AB28" s="295">
        <v>0</v>
      </c>
      <c r="AC28" s="295">
        <v>0</v>
      </c>
      <c r="AD28" s="295">
        <v>0</v>
      </c>
      <c r="AE28" s="295">
        <v>0</v>
      </c>
      <c r="AF28" s="295">
        <v>0</v>
      </c>
      <c r="AG28" s="295">
        <v>0</v>
      </c>
      <c r="AH28" s="295">
        <v>21</v>
      </c>
      <c r="AI28" s="295">
        <v>27</v>
      </c>
      <c r="AJ28" s="295">
        <v>34</v>
      </c>
      <c r="AK28" s="295">
        <v>46.26</v>
      </c>
      <c r="AL28" s="295">
        <v>65</v>
      </c>
      <c r="AM28" s="295">
        <v>89</v>
      </c>
      <c r="AN28" s="295">
        <v>112</v>
      </c>
      <c r="AO28" s="295">
        <v>116</v>
      </c>
      <c r="AP28" s="295">
        <v>149</v>
      </c>
      <c r="AQ28" s="295">
        <v>214</v>
      </c>
      <c r="AR28" s="295">
        <v>149</v>
      </c>
      <c r="AS28" s="295">
        <v>162</v>
      </c>
      <c r="AT28" s="295">
        <v>281.07400000000001</v>
      </c>
      <c r="AU28" s="295">
        <v>429.02289951173043</v>
      </c>
      <c r="AV28" s="295">
        <v>335.98800000000119</v>
      </c>
      <c r="AW28" s="295">
        <v>340.62299999999959</v>
      </c>
      <c r="AX28" s="295">
        <v>426.04799999999886</v>
      </c>
      <c r="AY28" s="295">
        <v>494.53299999999945</v>
      </c>
      <c r="AZ28" s="295">
        <v>450.69499999999999</v>
      </c>
      <c r="BA28" s="295">
        <v>407.31700000000092</v>
      </c>
      <c r="BB28" s="295">
        <v>382.68999999999869</v>
      </c>
      <c r="BC28" s="295">
        <v>287.32200000000012</v>
      </c>
      <c r="BD28" s="295">
        <v>292.22699999999895</v>
      </c>
      <c r="BE28" s="295">
        <v>325.9071194121716</v>
      </c>
      <c r="BF28" s="295">
        <v>354.31471095259985</v>
      </c>
      <c r="BG28" s="295">
        <v>484.93625241992959</v>
      </c>
      <c r="BH28" s="295">
        <v>382.21499999999997</v>
      </c>
      <c r="BI28" s="295">
        <v>253.7110046050002</v>
      </c>
      <c r="BJ28" s="295">
        <v>243.58984891</v>
      </c>
      <c r="BK28" s="295">
        <v>229.90786925876637</v>
      </c>
      <c r="BL28" s="295">
        <v>212.53440938999847</v>
      </c>
      <c r="BM28" s="295">
        <v>284.51897782000015</v>
      </c>
      <c r="BN28" s="295">
        <v>0</v>
      </c>
      <c r="BO28" s="295">
        <v>0</v>
      </c>
      <c r="BP28" s="295">
        <v>0</v>
      </c>
      <c r="BQ28" s="295">
        <v>0</v>
      </c>
      <c r="BR28" s="295">
        <v>0</v>
      </c>
      <c r="BS28" s="295">
        <v>0</v>
      </c>
      <c r="BT28" s="295">
        <v>0</v>
      </c>
      <c r="BU28" s="295">
        <v>0</v>
      </c>
      <c r="BV28" s="295">
        <v>0</v>
      </c>
      <c r="BW28" s="295">
        <v>0</v>
      </c>
      <c r="BX28" s="295">
        <v>0</v>
      </c>
      <c r="BY28" s="295">
        <v>0</v>
      </c>
      <c r="BZ28" s="295">
        <v>0</v>
      </c>
      <c r="CA28" s="295">
        <v>0</v>
      </c>
      <c r="CB28" s="295">
        <v>0</v>
      </c>
      <c r="CC28" s="296">
        <v>0</v>
      </c>
    </row>
    <row r="29" spans="1:81" s="49" customFormat="1" ht="25.5" customHeight="1" x14ac:dyDescent="0.4">
      <c r="B29" s="155" t="s">
        <v>655</v>
      </c>
      <c r="C29" s="60"/>
      <c r="D29" s="295">
        <f t="shared" ref="D29:AI29" si="18">SUM(D30:D35)</f>
        <v>0</v>
      </c>
      <c r="E29" s="295">
        <f t="shared" si="18"/>
        <v>0</v>
      </c>
      <c r="F29" s="295">
        <f t="shared" si="18"/>
        <v>0</v>
      </c>
      <c r="G29" s="295">
        <f t="shared" si="18"/>
        <v>0</v>
      </c>
      <c r="H29" s="295">
        <f t="shared" si="18"/>
        <v>0</v>
      </c>
      <c r="I29" s="295">
        <f t="shared" si="18"/>
        <v>0</v>
      </c>
      <c r="J29" s="295">
        <f t="shared" si="18"/>
        <v>0</v>
      </c>
      <c r="K29" s="295">
        <f t="shared" si="18"/>
        <v>0</v>
      </c>
      <c r="L29" s="295">
        <f t="shared" si="18"/>
        <v>0</v>
      </c>
      <c r="M29" s="295">
        <f t="shared" si="18"/>
        <v>0</v>
      </c>
      <c r="N29" s="295">
        <f t="shared" si="18"/>
        <v>0</v>
      </c>
      <c r="O29" s="295">
        <f t="shared" si="18"/>
        <v>0</v>
      </c>
      <c r="P29" s="295">
        <f t="shared" si="18"/>
        <v>0</v>
      </c>
      <c r="Q29" s="295">
        <f t="shared" si="18"/>
        <v>0</v>
      </c>
      <c r="R29" s="295">
        <f t="shared" si="18"/>
        <v>0</v>
      </c>
      <c r="S29" s="295">
        <f t="shared" si="18"/>
        <v>0</v>
      </c>
      <c r="T29" s="295">
        <f t="shared" si="18"/>
        <v>0</v>
      </c>
      <c r="U29" s="295">
        <f t="shared" si="18"/>
        <v>0</v>
      </c>
      <c r="V29" s="295">
        <f t="shared" si="18"/>
        <v>0</v>
      </c>
      <c r="W29" s="295">
        <f t="shared" si="18"/>
        <v>0</v>
      </c>
      <c r="X29" s="295">
        <f t="shared" si="18"/>
        <v>0</v>
      </c>
      <c r="Y29" s="295">
        <f t="shared" si="18"/>
        <v>0</v>
      </c>
      <c r="Z29" s="295">
        <f t="shared" si="18"/>
        <v>0</v>
      </c>
      <c r="AA29" s="295">
        <f t="shared" si="18"/>
        <v>0</v>
      </c>
      <c r="AB29" s="295">
        <f t="shared" si="18"/>
        <v>0</v>
      </c>
      <c r="AC29" s="295">
        <f t="shared" si="18"/>
        <v>0</v>
      </c>
      <c r="AD29" s="295">
        <f t="shared" si="18"/>
        <v>0</v>
      </c>
      <c r="AE29" s="295">
        <f t="shared" si="18"/>
        <v>0</v>
      </c>
      <c r="AF29" s="295">
        <f t="shared" si="18"/>
        <v>0</v>
      </c>
      <c r="AG29" s="295">
        <f t="shared" si="18"/>
        <v>0</v>
      </c>
      <c r="AH29" s="295">
        <f t="shared" si="18"/>
        <v>287.50626379634298</v>
      </c>
      <c r="AI29" s="295">
        <f t="shared" si="18"/>
        <v>302.08045600000003</v>
      </c>
      <c r="AJ29" s="295">
        <f t="shared" ref="AJ29:BO29" si="19">SUM(AJ30:AJ35)</f>
        <v>395.88564615384615</v>
      </c>
      <c r="AK29" s="295">
        <f t="shared" si="19"/>
        <v>564.3645305</v>
      </c>
      <c r="AL29" s="295">
        <f t="shared" si="19"/>
        <v>755.4666057500001</v>
      </c>
      <c r="AM29" s="295">
        <f t="shared" si="19"/>
        <v>882.96256549999987</v>
      </c>
      <c r="AN29" s="295">
        <f t="shared" si="19"/>
        <v>1020.7705977499999</v>
      </c>
      <c r="AO29" s="295">
        <f t="shared" si="19"/>
        <v>1172.1197127142857</v>
      </c>
      <c r="AP29" s="295">
        <f t="shared" si="19"/>
        <v>1245.5755610666668</v>
      </c>
      <c r="AQ29" s="295">
        <f t="shared" si="19"/>
        <v>1291.2906329999998</v>
      </c>
      <c r="AR29" s="295">
        <f t="shared" si="19"/>
        <v>1322.3629533333335</v>
      </c>
      <c r="AS29" s="295">
        <f t="shared" si="19"/>
        <v>1417.252283333333</v>
      </c>
      <c r="AT29" s="295">
        <f t="shared" si="19"/>
        <v>1601.3146243333333</v>
      </c>
      <c r="AU29" s="295">
        <f t="shared" si="19"/>
        <v>2084.0561549999998</v>
      </c>
      <c r="AV29" s="295">
        <f t="shared" si="19"/>
        <v>2588.9620103333332</v>
      </c>
      <c r="AW29" s="295">
        <f t="shared" si="19"/>
        <v>2871.8776219999995</v>
      </c>
      <c r="AX29" s="295">
        <f t="shared" si="19"/>
        <v>2785.9169999999999</v>
      </c>
      <c r="AY29" s="295">
        <f t="shared" si="19"/>
        <v>2744.35</v>
      </c>
      <c r="AZ29" s="295">
        <f t="shared" si="19"/>
        <v>2438.2424801734269</v>
      </c>
      <c r="BA29" s="295">
        <f t="shared" si="19"/>
        <v>2154.4810000000002</v>
      </c>
      <c r="BB29" s="295">
        <f t="shared" si="19"/>
        <v>2160.527</v>
      </c>
      <c r="BC29" s="295">
        <f t="shared" si="19"/>
        <v>2384.0059999999999</v>
      </c>
      <c r="BD29" s="295">
        <f t="shared" si="19"/>
        <v>2944.4639999999999</v>
      </c>
      <c r="BE29" s="295">
        <f t="shared" si="19"/>
        <v>3325.067</v>
      </c>
      <c r="BF29" s="295">
        <f t="shared" si="19"/>
        <v>3655.0069999999996</v>
      </c>
      <c r="BG29" s="295">
        <f t="shared" si="19"/>
        <v>3752.7889999999998</v>
      </c>
      <c r="BH29" s="295">
        <f t="shared" si="19"/>
        <v>3278.0000000000005</v>
      </c>
      <c r="BI29" s="295">
        <f t="shared" si="19"/>
        <v>2525.9999999999995</v>
      </c>
      <c r="BJ29" s="295">
        <f t="shared" si="19"/>
        <v>2050</v>
      </c>
      <c r="BK29" s="295">
        <f t="shared" si="19"/>
        <v>1737.5119804834528</v>
      </c>
      <c r="BL29" s="295">
        <f t="shared" si="19"/>
        <v>1455.6900798477316</v>
      </c>
      <c r="BM29" s="295">
        <f t="shared" si="19"/>
        <v>877.14850322825873</v>
      </c>
      <c r="BN29" s="295">
        <f t="shared" si="19"/>
        <v>0</v>
      </c>
      <c r="BO29" s="295">
        <f t="shared" si="19"/>
        <v>0</v>
      </c>
      <c r="BP29" s="295">
        <f t="shared" ref="BP29:CC29" si="20">SUM(BP30:BP35)</f>
        <v>0</v>
      </c>
      <c r="BQ29" s="295">
        <f t="shared" si="20"/>
        <v>0</v>
      </c>
      <c r="BR29" s="295">
        <f t="shared" si="20"/>
        <v>0</v>
      </c>
      <c r="BS29" s="295">
        <f t="shared" si="20"/>
        <v>0</v>
      </c>
      <c r="BT29" s="295">
        <f t="shared" si="20"/>
        <v>0</v>
      </c>
      <c r="BU29" s="295">
        <f t="shared" si="20"/>
        <v>0</v>
      </c>
      <c r="BV29" s="295">
        <f t="shared" si="20"/>
        <v>0</v>
      </c>
      <c r="BW29" s="295">
        <f t="shared" si="20"/>
        <v>0</v>
      </c>
      <c r="BX29" s="295">
        <f t="shared" si="20"/>
        <v>0</v>
      </c>
      <c r="BY29" s="295">
        <f t="shared" si="20"/>
        <v>0</v>
      </c>
      <c r="BZ29" s="295">
        <f t="shared" si="20"/>
        <v>0</v>
      </c>
      <c r="CA29" s="295">
        <f t="shared" si="20"/>
        <v>0</v>
      </c>
      <c r="CB29" s="295">
        <f t="shared" si="20"/>
        <v>0</v>
      </c>
      <c r="CC29" s="296">
        <f t="shared" si="20"/>
        <v>0</v>
      </c>
    </row>
    <row r="30" spans="1:81" s="49" customFormat="1" x14ac:dyDescent="0.4">
      <c r="B30" s="241" t="s">
        <v>661</v>
      </c>
      <c r="C30" s="59"/>
      <c r="D30" s="295">
        <v>0</v>
      </c>
      <c r="E30" s="295">
        <v>0</v>
      </c>
      <c r="F30" s="295">
        <v>0</v>
      </c>
      <c r="G30" s="295">
        <v>0</v>
      </c>
      <c r="H30" s="295">
        <v>0</v>
      </c>
      <c r="I30" s="295">
        <v>0</v>
      </c>
      <c r="J30" s="295">
        <v>0</v>
      </c>
      <c r="K30" s="295">
        <v>0</v>
      </c>
      <c r="L30" s="295">
        <v>0</v>
      </c>
      <c r="M30" s="295">
        <v>0</v>
      </c>
      <c r="N30" s="295">
        <v>0</v>
      </c>
      <c r="O30" s="295">
        <v>0</v>
      </c>
      <c r="P30" s="295">
        <v>0</v>
      </c>
      <c r="Q30" s="295">
        <v>0</v>
      </c>
      <c r="R30" s="295">
        <v>0</v>
      </c>
      <c r="S30" s="295">
        <v>0</v>
      </c>
      <c r="T30" s="295">
        <v>0</v>
      </c>
      <c r="U30" s="295">
        <v>0</v>
      </c>
      <c r="V30" s="295">
        <v>0</v>
      </c>
      <c r="W30" s="295">
        <v>0</v>
      </c>
      <c r="X30" s="295">
        <v>0</v>
      </c>
      <c r="Y30" s="295">
        <v>0</v>
      </c>
      <c r="Z30" s="295">
        <v>0</v>
      </c>
      <c r="AA30" s="295">
        <v>0</v>
      </c>
      <c r="AB30" s="295">
        <v>0</v>
      </c>
      <c r="AC30" s="295">
        <v>0</v>
      </c>
      <c r="AD30" s="295">
        <v>0</v>
      </c>
      <c r="AE30" s="295">
        <v>0</v>
      </c>
      <c r="AF30" s="295">
        <v>0</v>
      </c>
      <c r="AG30" s="295">
        <v>0</v>
      </c>
      <c r="AH30" s="295">
        <v>93.471266166347988</v>
      </c>
      <c r="AI30" s="295">
        <v>94.923246999999989</v>
      </c>
      <c r="AJ30" s="295">
        <v>133.38773399999999</v>
      </c>
      <c r="AK30" s="295">
        <v>247.07490900000002</v>
      </c>
      <c r="AL30" s="295">
        <v>357.58954</v>
      </c>
      <c r="AM30" s="295">
        <v>431.42880574999998</v>
      </c>
      <c r="AN30" s="295">
        <v>509.44051474999986</v>
      </c>
      <c r="AO30" s="295">
        <v>568.12316771428561</v>
      </c>
      <c r="AP30" s="295">
        <v>574.2704686666666</v>
      </c>
      <c r="AQ30" s="295">
        <v>536.17211133333342</v>
      </c>
      <c r="AR30" s="295">
        <v>433.57405600000004</v>
      </c>
      <c r="AS30" s="295">
        <v>354.685723</v>
      </c>
      <c r="AT30" s="295">
        <v>376.53609799999998</v>
      </c>
      <c r="AU30" s="295">
        <v>563.69445233333329</v>
      </c>
      <c r="AV30" s="295">
        <v>715.69305299999996</v>
      </c>
      <c r="AW30" s="295">
        <v>769.72457333333318</v>
      </c>
      <c r="AX30" s="295">
        <v>820</v>
      </c>
      <c r="AY30" s="295">
        <v>660</v>
      </c>
      <c r="AZ30" s="295">
        <v>275.71548017342661</v>
      </c>
      <c r="BA30" s="295">
        <v>0</v>
      </c>
      <c r="BB30" s="295">
        <v>0</v>
      </c>
      <c r="BC30" s="295">
        <v>0</v>
      </c>
      <c r="BD30" s="295">
        <v>0</v>
      </c>
      <c r="BE30" s="295">
        <v>0</v>
      </c>
      <c r="BF30" s="295">
        <v>0</v>
      </c>
      <c r="BG30" s="295">
        <v>0</v>
      </c>
      <c r="BH30" s="295">
        <v>0</v>
      </c>
      <c r="BI30" s="295">
        <v>0</v>
      </c>
      <c r="BJ30" s="295">
        <v>0</v>
      </c>
      <c r="BK30" s="295">
        <v>0</v>
      </c>
      <c r="BL30" s="295">
        <v>0</v>
      </c>
      <c r="BM30" s="295">
        <v>0</v>
      </c>
      <c r="BN30" s="295">
        <v>0</v>
      </c>
      <c r="BO30" s="295">
        <v>0</v>
      </c>
      <c r="BP30" s="295">
        <v>0</v>
      </c>
      <c r="BQ30" s="295">
        <v>0</v>
      </c>
      <c r="BR30" s="295">
        <v>0</v>
      </c>
      <c r="BS30" s="295">
        <v>0</v>
      </c>
      <c r="BT30" s="295">
        <v>0</v>
      </c>
      <c r="BU30" s="295">
        <v>0</v>
      </c>
      <c r="BV30" s="295">
        <v>0</v>
      </c>
      <c r="BW30" s="295">
        <v>0</v>
      </c>
      <c r="BX30" s="295">
        <v>0</v>
      </c>
      <c r="BY30" s="295">
        <v>0</v>
      </c>
      <c r="BZ30" s="295">
        <v>0</v>
      </c>
      <c r="CA30" s="295">
        <v>0</v>
      </c>
      <c r="CB30" s="295">
        <v>0</v>
      </c>
      <c r="CC30" s="296">
        <v>0</v>
      </c>
    </row>
    <row r="31" spans="1:81" s="49" customFormat="1" x14ac:dyDescent="0.4">
      <c r="B31" s="241" t="s">
        <v>662</v>
      </c>
      <c r="C31" s="59"/>
      <c r="D31" s="295">
        <v>0</v>
      </c>
      <c r="E31" s="295">
        <v>0</v>
      </c>
      <c r="F31" s="295">
        <v>0</v>
      </c>
      <c r="G31" s="295">
        <v>0</v>
      </c>
      <c r="H31" s="295">
        <v>0</v>
      </c>
      <c r="I31" s="295">
        <v>0</v>
      </c>
      <c r="J31" s="295">
        <v>0</v>
      </c>
      <c r="K31" s="295">
        <v>0</v>
      </c>
      <c r="L31" s="295">
        <v>0</v>
      </c>
      <c r="M31" s="295">
        <v>0</v>
      </c>
      <c r="N31" s="295">
        <v>0</v>
      </c>
      <c r="O31" s="295">
        <v>0</v>
      </c>
      <c r="P31" s="295">
        <v>0</v>
      </c>
      <c r="Q31" s="295">
        <v>0</v>
      </c>
      <c r="R31" s="295">
        <v>0</v>
      </c>
      <c r="S31" s="295">
        <v>0</v>
      </c>
      <c r="T31" s="295">
        <v>0</v>
      </c>
      <c r="U31" s="295">
        <v>0</v>
      </c>
      <c r="V31" s="295">
        <v>0</v>
      </c>
      <c r="W31" s="295">
        <v>0</v>
      </c>
      <c r="X31" s="295">
        <v>0</v>
      </c>
      <c r="Y31" s="295">
        <v>0</v>
      </c>
      <c r="Z31" s="295">
        <v>0</v>
      </c>
      <c r="AA31" s="295">
        <v>0</v>
      </c>
      <c r="AB31" s="295">
        <v>0</v>
      </c>
      <c r="AC31" s="295">
        <v>0</v>
      </c>
      <c r="AD31" s="295">
        <v>0</v>
      </c>
      <c r="AE31" s="295">
        <v>0</v>
      </c>
      <c r="AF31" s="295">
        <v>0</v>
      </c>
      <c r="AG31" s="295">
        <v>0</v>
      </c>
      <c r="AH31" s="295">
        <v>2.8029816586538465</v>
      </c>
      <c r="AI31" s="295">
        <v>3.1177550000000003</v>
      </c>
      <c r="AJ31" s="295">
        <v>4.417237692307693</v>
      </c>
      <c r="AK31" s="295">
        <v>3.0525300000000004</v>
      </c>
      <c r="AL31" s="295">
        <v>5.1579929999999994</v>
      </c>
      <c r="AM31" s="295">
        <v>4.8207797499999998</v>
      </c>
      <c r="AN31" s="295">
        <v>5.9772190000000007</v>
      </c>
      <c r="AO31" s="295">
        <v>6.0103905714285712</v>
      </c>
      <c r="AP31" s="295">
        <v>6.2181166666666661</v>
      </c>
      <c r="AQ31" s="295">
        <v>11.184782999999999</v>
      </c>
      <c r="AR31" s="295">
        <v>20.375420333333334</v>
      </c>
      <c r="AS31" s="295">
        <v>23.223578666666668</v>
      </c>
      <c r="AT31" s="295">
        <v>27.424068666666663</v>
      </c>
      <c r="AU31" s="295">
        <v>33.173434999999991</v>
      </c>
      <c r="AV31" s="295">
        <v>38.794090666666669</v>
      </c>
      <c r="AW31" s="295">
        <v>43.345056333333332</v>
      </c>
      <c r="AX31" s="295">
        <v>43.463999999999999</v>
      </c>
      <c r="AY31" s="295">
        <v>46.861000000000004</v>
      </c>
      <c r="AZ31" s="295">
        <v>50.704000000000001</v>
      </c>
      <c r="BA31" s="295">
        <v>51.632000000000005</v>
      </c>
      <c r="BB31" s="295">
        <v>53.134</v>
      </c>
      <c r="BC31" s="295">
        <v>55.036000000000001</v>
      </c>
      <c r="BD31" s="295">
        <v>63.141999999999996</v>
      </c>
      <c r="BE31" s="295">
        <v>69.936000000000007</v>
      </c>
      <c r="BF31" s="295">
        <v>78.903000000000006</v>
      </c>
      <c r="BG31" s="295">
        <v>44.26</v>
      </c>
      <c r="BH31" s="295">
        <v>0</v>
      </c>
      <c r="BI31" s="295">
        <v>0</v>
      </c>
      <c r="BJ31" s="295">
        <v>0</v>
      </c>
      <c r="BK31" s="295">
        <v>0</v>
      </c>
      <c r="BL31" s="295">
        <v>0</v>
      </c>
      <c r="BM31" s="295">
        <v>0</v>
      </c>
      <c r="BN31" s="295">
        <v>0</v>
      </c>
      <c r="BO31" s="295">
        <v>0</v>
      </c>
      <c r="BP31" s="295">
        <v>0</v>
      </c>
      <c r="BQ31" s="295">
        <v>0</v>
      </c>
      <c r="BR31" s="295">
        <v>0</v>
      </c>
      <c r="BS31" s="295">
        <v>0</v>
      </c>
      <c r="BT31" s="295">
        <v>0</v>
      </c>
      <c r="BU31" s="295">
        <v>0</v>
      </c>
      <c r="BV31" s="295">
        <v>0</v>
      </c>
      <c r="BW31" s="295">
        <v>0</v>
      </c>
      <c r="BX31" s="295">
        <v>0</v>
      </c>
      <c r="BY31" s="295">
        <v>0</v>
      </c>
      <c r="BZ31" s="295">
        <v>0</v>
      </c>
      <c r="CA31" s="295">
        <v>0</v>
      </c>
      <c r="CB31" s="295">
        <v>0</v>
      </c>
      <c r="CC31" s="296">
        <v>0</v>
      </c>
    </row>
    <row r="32" spans="1:81" s="49" customFormat="1" x14ac:dyDescent="0.4">
      <c r="B32" s="241" t="s">
        <v>647</v>
      </c>
      <c r="C32" s="59"/>
      <c r="D32" s="295">
        <v>0</v>
      </c>
      <c r="E32" s="295">
        <v>0</v>
      </c>
      <c r="F32" s="295">
        <v>0</v>
      </c>
      <c r="G32" s="295">
        <v>0</v>
      </c>
      <c r="H32" s="295">
        <v>0</v>
      </c>
      <c r="I32" s="295">
        <v>0</v>
      </c>
      <c r="J32" s="295">
        <v>0</v>
      </c>
      <c r="K32" s="295">
        <v>0</v>
      </c>
      <c r="L32" s="295">
        <v>0</v>
      </c>
      <c r="M32" s="295">
        <v>0</v>
      </c>
      <c r="N32" s="295">
        <v>0</v>
      </c>
      <c r="O32" s="295">
        <v>0</v>
      </c>
      <c r="P32" s="295">
        <v>0</v>
      </c>
      <c r="Q32" s="295">
        <v>0</v>
      </c>
      <c r="R32" s="295">
        <v>0</v>
      </c>
      <c r="S32" s="295">
        <v>0</v>
      </c>
      <c r="T32" s="295">
        <v>0</v>
      </c>
      <c r="U32" s="295">
        <v>0</v>
      </c>
      <c r="V32" s="295">
        <v>0</v>
      </c>
      <c r="W32" s="295">
        <v>0</v>
      </c>
      <c r="X32" s="295">
        <v>0</v>
      </c>
      <c r="Y32" s="295">
        <v>0</v>
      </c>
      <c r="Z32" s="295">
        <v>0</v>
      </c>
      <c r="AA32" s="295">
        <v>0</v>
      </c>
      <c r="AB32" s="295">
        <v>0</v>
      </c>
      <c r="AC32" s="295">
        <v>0</v>
      </c>
      <c r="AD32" s="295">
        <v>0</v>
      </c>
      <c r="AE32" s="295">
        <v>0</v>
      </c>
      <c r="AF32" s="295">
        <v>0</v>
      </c>
      <c r="AG32" s="295">
        <v>0</v>
      </c>
      <c r="AH32" s="295">
        <v>5.1934940357142851</v>
      </c>
      <c r="AI32" s="295">
        <v>5.8754679999999997</v>
      </c>
      <c r="AJ32" s="295">
        <v>6.4494479999999994</v>
      </c>
      <c r="AK32" s="295">
        <v>7.7735155000000002</v>
      </c>
      <c r="AL32" s="295">
        <v>8.1048584999999989</v>
      </c>
      <c r="AM32" s="295">
        <v>11.847468999999998</v>
      </c>
      <c r="AN32" s="295">
        <v>12.584511500000001</v>
      </c>
      <c r="AO32" s="295">
        <v>15.318929857142857</v>
      </c>
      <c r="AP32" s="295">
        <v>21.204908400000001</v>
      </c>
      <c r="AQ32" s="295">
        <v>26.817910999999995</v>
      </c>
      <c r="AR32" s="295">
        <v>31.576727000000005</v>
      </c>
      <c r="AS32" s="295">
        <v>44.142540666666669</v>
      </c>
      <c r="AT32" s="295">
        <v>70.518660999999994</v>
      </c>
      <c r="AU32" s="295">
        <v>130.53000933333331</v>
      </c>
      <c r="AV32" s="295">
        <v>189.23076999999998</v>
      </c>
      <c r="AW32" s="295">
        <v>255.07671199999996</v>
      </c>
      <c r="AX32" s="295">
        <v>255.15199999999999</v>
      </c>
      <c r="AY32" s="295">
        <v>297.05799999999999</v>
      </c>
      <c r="AZ32" s="295">
        <v>327.88400000000001</v>
      </c>
      <c r="BA32" s="295">
        <v>354.95100000000002</v>
      </c>
      <c r="BB32" s="295">
        <v>382.50900000000001</v>
      </c>
      <c r="BC32" s="295">
        <v>453.77700000000004</v>
      </c>
      <c r="BD32" s="295">
        <v>582.23099999999999</v>
      </c>
      <c r="BE32" s="295">
        <v>697.84500000000003</v>
      </c>
      <c r="BF32" s="295">
        <v>800.66499999999996</v>
      </c>
      <c r="BG32" s="295">
        <v>866.86699999999996</v>
      </c>
      <c r="BH32" s="295">
        <v>824.20128892350272</v>
      </c>
      <c r="BI32" s="295">
        <v>660.22746358750726</v>
      </c>
      <c r="BJ32" s="295">
        <v>551.92517870773702</v>
      </c>
      <c r="BK32" s="295">
        <v>473.66156547405154</v>
      </c>
      <c r="BL32" s="295">
        <v>417.08510670184251</v>
      </c>
      <c r="BM32" s="295">
        <v>302.41702124496578</v>
      </c>
      <c r="BN32" s="295">
        <v>0</v>
      </c>
      <c r="BO32" s="295">
        <v>0</v>
      </c>
      <c r="BP32" s="295">
        <v>0</v>
      </c>
      <c r="BQ32" s="295">
        <v>0</v>
      </c>
      <c r="BR32" s="295">
        <v>0</v>
      </c>
      <c r="BS32" s="295">
        <v>0</v>
      </c>
      <c r="BT32" s="295">
        <v>0</v>
      </c>
      <c r="BU32" s="295">
        <v>0</v>
      </c>
      <c r="BV32" s="295">
        <v>0</v>
      </c>
      <c r="BW32" s="295">
        <v>0</v>
      </c>
      <c r="BX32" s="295">
        <v>0</v>
      </c>
      <c r="BY32" s="295">
        <v>0</v>
      </c>
      <c r="BZ32" s="295">
        <v>0</v>
      </c>
      <c r="CA32" s="295">
        <v>0</v>
      </c>
      <c r="CB32" s="295">
        <v>0</v>
      </c>
      <c r="CC32" s="296">
        <v>0</v>
      </c>
    </row>
    <row r="33" spans="1:81" s="49" customFormat="1" x14ac:dyDescent="0.4">
      <c r="B33" s="241" t="s">
        <v>663</v>
      </c>
      <c r="C33" s="59"/>
      <c r="D33" s="295">
        <v>0</v>
      </c>
      <c r="E33" s="295">
        <v>0</v>
      </c>
      <c r="F33" s="295">
        <v>0</v>
      </c>
      <c r="G33" s="295">
        <v>0</v>
      </c>
      <c r="H33" s="295">
        <v>0</v>
      </c>
      <c r="I33" s="295">
        <v>0</v>
      </c>
      <c r="J33" s="295">
        <v>0</v>
      </c>
      <c r="K33" s="295">
        <v>0</v>
      </c>
      <c r="L33" s="295">
        <v>0</v>
      </c>
      <c r="M33" s="295">
        <v>0</v>
      </c>
      <c r="N33" s="295">
        <v>0</v>
      </c>
      <c r="O33" s="295">
        <v>0</v>
      </c>
      <c r="P33" s="295">
        <v>0</v>
      </c>
      <c r="Q33" s="295">
        <v>0</v>
      </c>
      <c r="R33" s="295">
        <v>0</v>
      </c>
      <c r="S33" s="295">
        <v>0</v>
      </c>
      <c r="T33" s="295">
        <v>0</v>
      </c>
      <c r="U33" s="295">
        <v>0</v>
      </c>
      <c r="V33" s="295">
        <v>0</v>
      </c>
      <c r="W33" s="295">
        <v>0</v>
      </c>
      <c r="X33" s="295">
        <v>0</v>
      </c>
      <c r="Y33" s="295">
        <v>0</v>
      </c>
      <c r="Z33" s="295">
        <v>0</v>
      </c>
      <c r="AA33" s="295">
        <v>0</v>
      </c>
      <c r="AB33" s="295">
        <v>0</v>
      </c>
      <c r="AC33" s="295">
        <v>0</v>
      </c>
      <c r="AD33" s="295">
        <v>0</v>
      </c>
      <c r="AE33" s="295">
        <v>0</v>
      </c>
      <c r="AF33" s="295">
        <v>0</v>
      </c>
      <c r="AG33" s="295">
        <v>0</v>
      </c>
      <c r="AH33" s="295">
        <v>182.15085531267607</v>
      </c>
      <c r="AI33" s="295">
        <v>193.603454</v>
      </c>
      <c r="AJ33" s="295">
        <v>246.08449246153847</v>
      </c>
      <c r="AK33" s="295">
        <v>298.00780700000001</v>
      </c>
      <c r="AL33" s="295">
        <v>372.96242025000004</v>
      </c>
      <c r="AM33" s="295">
        <v>418.66883899999999</v>
      </c>
      <c r="AN33" s="295">
        <v>472.97908750000005</v>
      </c>
      <c r="AO33" s="295">
        <v>559.46277857142854</v>
      </c>
      <c r="AP33" s="295">
        <v>619.10317680000003</v>
      </c>
      <c r="AQ33" s="295">
        <v>687.23668999999995</v>
      </c>
      <c r="AR33" s="295">
        <v>786.62654500000008</v>
      </c>
      <c r="AS33" s="295">
        <v>914.84584999999981</v>
      </c>
      <c r="AT33" s="295">
        <v>1031.7429646666667</v>
      </c>
      <c r="AU33" s="295">
        <v>1238.1339973333331</v>
      </c>
      <c r="AV33" s="295">
        <v>1496.1980143333333</v>
      </c>
      <c r="AW33" s="295">
        <v>1640.7096546666664</v>
      </c>
      <c r="AX33" s="295">
        <v>1565.194</v>
      </c>
      <c r="AY33" s="295">
        <v>1620.7080000000001</v>
      </c>
      <c r="AZ33" s="295">
        <v>1655.7110000000002</v>
      </c>
      <c r="BA33" s="295">
        <v>1620.1309999999999</v>
      </c>
      <c r="BB33" s="295">
        <v>1603.6470000000002</v>
      </c>
      <c r="BC33" s="295">
        <v>1767.1590000000001</v>
      </c>
      <c r="BD33" s="295">
        <v>2165.7539999999999</v>
      </c>
      <c r="BE33" s="295">
        <v>2410.0329999999999</v>
      </c>
      <c r="BF33" s="295">
        <v>2614.94</v>
      </c>
      <c r="BG33" s="295">
        <v>2692.2280000000001</v>
      </c>
      <c r="BH33" s="295">
        <v>2340.126238103408</v>
      </c>
      <c r="BI33" s="295">
        <v>1796.9867403600622</v>
      </c>
      <c r="BJ33" s="295">
        <v>1440.1638339966985</v>
      </c>
      <c r="BK33" s="295">
        <v>1213.3319089372128</v>
      </c>
      <c r="BL33" s="295">
        <v>1007.6875486858021</v>
      </c>
      <c r="BM33" s="295">
        <v>545.2825045729727</v>
      </c>
      <c r="BN33" s="295">
        <v>0</v>
      </c>
      <c r="BO33" s="295">
        <v>0</v>
      </c>
      <c r="BP33" s="295">
        <v>0</v>
      </c>
      <c r="BQ33" s="295">
        <v>0</v>
      </c>
      <c r="BR33" s="295">
        <v>0</v>
      </c>
      <c r="BS33" s="295">
        <v>0</v>
      </c>
      <c r="BT33" s="295">
        <v>0</v>
      </c>
      <c r="BU33" s="295">
        <v>0</v>
      </c>
      <c r="BV33" s="295">
        <v>0</v>
      </c>
      <c r="BW33" s="295">
        <v>0</v>
      </c>
      <c r="BX33" s="295">
        <v>0</v>
      </c>
      <c r="BY33" s="295">
        <v>0</v>
      </c>
      <c r="BZ33" s="295">
        <v>0</v>
      </c>
      <c r="CA33" s="295">
        <v>0</v>
      </c>
      <c r="CB33" s="295">
        <v>0</v>
      </c>
      <c r="CC33" s="296">
        <v>0</v>
      </c>
    </row>
    <row r="34" spans="1:81" s="49" customFormat="1" x14ac:dyDescent="0.4">
      <c r="B34" s="241" t="s">
        <v>664</v>
      </c>
      <c r="C34" s="59"/>
      <c r="D34" s="295">
        <v>0</v>
      </c>
      <c r="E34" s="295">
        <v>0</v>
      </c>
      <c r="F34" s="295">
        <v>0</v>
      </c>
      <c r="G34" s="295">
        <v>0</v>
      </c>
      <c r="H34" s="295">
        <v>0</v>
      </c>
      <c r="I34" s="295">
        <v>0</v>
      </c>
      <c r="J34" s="295">
        <v>0</v>
      </c>
      <c r="K34" s="295">
        <v>0</v>
      </c>
      <c r="L34" s="295">
        <v>0</v>
      </c>
      <c r="M34" s="295">
        <v>0</v>
      </c>
      <c r="N34" s="295">
        <v>0</v>
      </c>
      <c r="O34" s="295">
        <v>0</v>
      </c>
      <c r="P34" s="295">
        <v>0</v>
      </c>
      <c r="Q34" s="295">
        <v>0</v>
      </c>
      <c r="R34" s="295">
        <v>0</v>
      </c>
      <c r="S34" s="295">
        <v>0</v>
      </c>
      <c r="T34" s="295">
        <v>0</v>
      </c>
      <c r="U34" s="295">
        <v>0</v>
      </c>
      <c r="V34" s="295">
        <v>0</v>
      </c>
      <c r="W34" s="295">
        <v>0</v>
      </c>
      <c r="X34" s="295">
        <v>0</v>
      </c>
      <c r="Y34" s="295">
        <v>0</v>
      </c>
      <c r="Z34" s="295">
        <v>0</v>
      </c>
      <c r="AA34" s="295">
        <v>0</v>
      </c>
      <c r="AB34" s="295">
        <v>0</v>
      </c>
      <c r="AC34" s="295">
        <v>0</v>
      </c>
      <c r="AD34" s="295">
        <v>0</v>
      </c>
      <c r="AE34" s="295">
        <v>0</v>
      </c>
      <c r="AF34" s="295">
        <v>0</v>
      </c>
      <c r="AG34" s="295">
        <v>0</v>
      </c>
      <c r="AH34" s="295">
        <v>2.3176474098360655</v>
      </c>
      <c r="AI34" s="295">
        <v>2.5419358688524589</v>
      </c>
      <c r="AJ34" s="295">
        <v>3.032214586666667</v>
      </c>
      <c r="AK34" s="295">
        <v>4.2614319429551788</v>
      </c>
      <c r="AL34" s="295">
        <v>5.6409478888888893</v>
      </c>
      <c r="AM34" s="295">
        <v>7.2432321987577657</v>
      </c>
      <c r="AN34" s="295">
        <v>8.4231230512820527</v>
      </c>
      <c r="AO34" s="295">
        <v>10.800226018433181</v>
      </c>
      <c r="AP34" s="295">
        <v>11.40188078888889</v>
      </c>
      <c r="AQ34" s="295">
        <v>11.713980107954544</v>
      </c>
      <c r="AR34" s="295">
        <v>27.608028126888218</v>
      </c>
      <c r="AS34" s="295">
        <v>44.195025049999991</v>
      </c>
      <c r="AT34" s="295">
        <v>34.984655181014098</v>
      </c>
      <c r="AU34" s="295">
        <v>45.762173703336863</v>
      </c>
      <c r="AV34" s="295">
        <v>66.131657658259329</v>
      </c>
      <c r="AW34" s="295">
        <v>71.191566821895719</v>
      </c>
      <c r="AX34" s="295">
        <v>45.959000000000003</v>
      </c>
      <c r="AY34" s="295">
        <v>52.497</v>
      </c>
      <c r="AZ34" s="295">
        <v>55.951000000000001</v>
      </c>
      <c r="BA34" s="295">
        <v>55.793000000000006</v>
      </c>
      <c r="BB34" s="295">
        <v>48.305</v>
      </c>
      <c r="BC34" s="295">
        <v>50.900999999999996</v>
      </c>
      <c r="BD34" s="295">
        <v>63.215000000000003</v>
      </c>
      <c r="BE34" s="295">
        <v>64.663000000000011</v>
      </c>
      <c r="BF34" s="295">
        <v>67.364999999999995</v>
      </c>
      <c r="BG34" s="295">
        <v>55.756</v>
      </c>
      <c r="BH34" s="295">
        <v>32.408347331744444</v>
      </c>
      <c r="BI34" s="295">
        <v>13.401102736940748</v>
      </c>
      <c r="BJ34" s="295">
        <v>12.776731585820285</v>
      </c>
      <c r="BK34" s="295">
        <v>2.5333533332640377</v>
      </c>
      <c r="BL34" s="295">
        <v>0</v>
      </c>
      <c r="BM34" s="295">
        <v>0</v>
      </c>
      <c r="BN34" s="295">
        <v>0</v>
      </c>
      <c r="BO34" s="295">
        <v>0</v>
      </c>
      <c r="BP34" s="295">
        <v>0</v>
      </c>
      <c r="BQ34" s="295">
        <v>0</v>
      </c>
      <c r="BR34" s="295">
        <v>0</v>
      </c>
      <c r="BS34" s="295">
        <v>0</v>
      </c>
      <c r="BT34" s="295">
        <v>0</v>
      </c>
      <c r="BU34" s="295">
        <v>0</v>
      </c>
      <c r="BV34" s="295">
        <v>0</v>
      </c>
      <c r="BW34" s="295">
        <v>0</v>
      </c>
      <c r="BX34" s="295">
        <v>0</v>
      </c>
      <c r="BY34" s="295">
        <v>0</v>
      </c>
      <c r="BZ34" s="295">
        <v>0</v>
      </c>
      <c r="CA34" s="295">
        <v>0</v>
      </c>
      <c r="CB34" s="295">
        <v>0</v>
      </c>
      <c r="CC34" s="296">
        <v>0</v>
      </c>
    </row>
    <row r="35" spans="1:81" s="49" customFormat="1" x14ac:dyDescent="0.4">
      <c r="B35" s="242" t="s">
        <v>665</v>
      </c>
      <c r="C35" s="339"/>
      <c r="D35" s="295">
        <v>0</v>
      </c>
      <c r="E35" s="295">
        <v>0</v>
      </c>
      <c r="F35" s="295">
        <v>0</v>
      </c>
      <c r="G35" s="295">
        <v>0</v>
      </c>
      <c r="H35" s="295">
        <v>0</v>
      </c>
      <c r="I35" s="295">
        <v>0</v>
      </c>
      <c r="J35" s="295">
        <v>0</v>
      </c>
      <c r="K35" s="295">
        <v>0</v>
      </c>
      <c r="L35" s="295">
        <v>0</v>
      </c>
      <c r="M35" s="295">
        <v>0</v>
      </c>
      <c r="N35" s="295">
        <v>0</v>
      </c>
      <c r="O35" s="295">
        <v>0</v>
      </c>
      <c r="P35" s="295">
        <v>0</v>
      </c>
      <c r="Q35" s="295">
        <v>0</v>
      </c>
      <c r="R35" s="295">
        <v>0</v>
      </c>
      <c r="S35" s="295">
        <v>0</v>
      </c>
      <c r="T35" s="295">
        <v>0</v>
      </c>
      <c r="U35" s="295">
        <v>0</v>
      </c>
      <c r="V35" s="295">
        <v>0</v>
      </c>
      <c r="W35" s="295">
        <v>0</v>
      </c>
      <c r="X35" s="295">
        <v>0</v>
      </c>
      <c r="Y35" s="295">
        <v>0</v>
      </c>
      <c r="Z35" s="295">
        <v>0</v>
      </c>
      <c r="AA35" s="295">
        <v>0</v>
      </c>
      <c r="AB35" s="295">
        <v>0</v>
      </c>
      <c r="AC35" s="295">
        <v>0</v>
      </c>
      <c r="AD35" s="295">
        <v>0</v>
      </c>
      <c r="AE35" s="295">
        <v>0</v>
      </c>
      <c r="AF35" s="295">
        <v>0</v>
      </c>
      <c r="AG35" s="295">
        <v>0</v>
      </c>
      <c r="AH35" s="295">
        <v>1.5700192131147541</v>
      </c>
      <c r="AI35" s="295">
        <v>2.0185961311475409</v>
      </c>
      <c r="AJ35" s="295">
        <v>2.5145194133333337</v>
      </c>
      <c r="AK35" s="295">
        <v>4.1943370570448213</v>
      </c>
      <c r="AL35" s="295">
        <v>6.0108461111111113</v>
      </c>
      <c r="AM35" s="295">
        <v>8.9534398012422383</v>
      </c>
      <c r="AN35" s="295">
        <v>11.366141948717949</v>
      </c>
      <c r="AO35" s="295">
        <v>12.40421998156682</v>
      </c>
      <c r="AP35" s="295">
        <v>13.377009744444447</v>
      </c>
      <c r="AQ35" s="295">
        <v>18.165157558712117</v>
      </c>
      <c r="AR35" s="295">
        <v>22.602176873111784</v>
      </c>
      <c r="AS35" s="295">
        <v>36.159565949999994</v>
      </c>
      <c r="AT35" s="295">
        <v>60.108176818985882</v>
      </c>
      <c r="AU35" s="295">
        <v>72.762087296663097</v>
      </c>
      <c r="AV35" s="295">
        <v>82.914424675073988</v>
      </c>
      <c r="AW35" s="295">
        <v>91.830058844770917</v>
      </c>
      <c r="AX35" s="295">
        <v>56.148000000000003</v>
      </c>
      <c r="AY35" s="295">
        <v>67.225999999999999</v>
      </c>
      <c r="AZ35" s="295">
        <v>72.277000000000001</v>
      </c>
      <c r="BA35" s="295">
        <v>71.974000000000004</v>
      </c>
      <c r="BB35" s="295">
        <v>72.932000000000002</v>
      </c>
      <c r="BC35" s="295">
        <v>57.133000000000003</v>
      </c>
      <c r="BD35" s="295">
        <v>70.122000000000014</v>
      </c>
      <c r="BE35" s="295">
        <v>82.59</v>
      </c>
      <c r="BF35" s="295">
        <v>93.134</v>
      </c>
      <c r="BG35" s="295">
        <v>93.677999999999997</v>
      </c>
      <c r="BH35" s="295">
        <v>81.264125641345288</v>
      </c>
      <c r="BI35" s="295">
        <v>55.384693315489791</v>
      </c>
      <c r="BJ35" s="295">
        <v>45.134255709744181</v>
      </c>
      <c r="BK35" s="295">
        <v>47.98515273892432</v>
      </c>
      <c r="BL35" s="295">
        <v>30.917424460086963</v>
      </c>
      <c r="BM35" s="295">
        <v>29.448977410320264</v>
      </c>
      <c r="BN35" s="295">
        <v>0</v>
      </c>
      <c r="BO35" s="295">
        <v>0</v>
      </c>
      <c r="BP35" s="295">
        <v>0</v>
      </c>
      <c r="BQ35" s="295">
        <v>0</v>
      </c>
      <c r="BR35" s="295">
        <v>0</v>
      </c>
      <c r="BS35" s="295">
        <v>0</v>
      </c>
      <c r="BT35" s="295">
        <v>0</v>
      </c>
      <c r="BU35" s="295">
        <v>0</v>
      </c>
      <c r="BV35" s="295">
        <v>0</v>
      </c>
      <c r="BW35" s="295">
        <v>0</v>
      </c>
      <c r="BX35" s="295">
        <v>0</v>
      </c>
      <c r="BY35" s="295">
        <v>0</v>
      </c>
      <c r="BZ35" s="295">
        <v>0</v>
      </c>
      <c r="CA35" s="295">
        <v>0</v>
      </c>
      <c r="CB35" s="295">
        <v>0</v>
      </c>
      <c r="CC35" s="296">
        <v>0</v>
      </c>
    </row>
    <row r="36" spans="1:81" s="49" customFormat="1" ht="25.5" customHeight="1" x14ac:dyDescent="0.4">
      <c r="B36" s="231" t="s">
        <v>666</v>
      </c>
      <c r="C36" s="339"/>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6"/>
    </row>
    <row r="37" spans="1:81" s="49" customFormat="1" x14ac:dyDescent="0.4">
      <c r="B37" s="242" t="s">
        <v>667</v>
      </c>
      <c r="C37" s="339"/>
      <c r="D37" s="295">
        <v>0</v>
      </c>
      <c r="E37" s="295">
        <v>0</v>
      </c>
      <c r="F37" s="295">
        <v>0</v>
      </c>
      <c r="G37" s="295">
        <v>0</v>
      </c>
      <c r="H37" s="295">
        <v>0</v>
      </c>
      <c r="I37" s="295">
        <v>0</v>
      </c>
      <c r="J37" s="295">
        <v>0</v>
      </c>
      <c r="K37" s="295">
        <v>0</v>
      </c>
      <c r="L37" s="295">
        <v>0</v>
      </c>
      <c r="M37" s="295">
        <v>0</v>
      </c>
      <c r="N37" s="295">
        <v>0</v>
      </c>
      <c r="O37" s="295">
        <v>0</v>
      </c>
      <c r="P37" s="295">
        <v>0</v>
      </c>
      <c r="Q37" s="295">
        <v>0</v>
      </c>
      <c r="R37" s="295">
        <v>0</v>
      </c>
      <c r="S37" s="295">
        <v>0</v>
      </c>
      <c r="T37" s="295">
        <v>0</v>
      </c>
      <c r="U37" s="295">
        <v>0</v>
      </c>
      <c r="V37" s="295">
        <v>0</v>
      </c>
      <c r="W37" s="295">
        <v>0</v>
      </c>
      <c r="X37" s="295">
        <v>0</v>
      </c>
      <c r="Y37" s="295">
        <v>0</v>
      </c>
      <c r="Z37" s="295">
        <v>0</v>
      </c>
      <c r="AA37" s="295">
        <v>0</v>
      </c>
      <c r="AB37" s="295">
        <v>0</v>
      </c>
      <c r="AC37" s="295">
        <v>0</v>
      </c>
      <c r="AD37" s="295">
        <v>0</v>
      </c>
      <c r="AE37" s="295">
        <v>0</v>
      </c>
      <c r="AF37" s="295">
        <v>0</v>
      </c>
      <c r="AG37" s="295">
        <v>0</v>
      </c>
      <c r="AH37" s="295">
        <v>0</v>
      </c>
      <c r="AI37" s="295">
        <v>7.9208541951414011</v>
      </c>
      <c r="AJ37" s="295">
        <v>14.257537551254522</v>
      </c>
      <c r="AK37" s="295">
        <v>18.217964648825223</v>
      </c>
      <c r="AL37" s="295">
        <v>30.891331361051463</v>
      </c>
      <c r="AM37" s="295">
        <v>82.376883629470569</v>
      </c>
      <c r="AN37" s="295">
        <v>158.41708390282801</v>
      </c>
      <c r="AO37" s="295">
        <v>275.64572599092071</v>
      </c>
      <c r="AP37" s="295">
        <v>396.04270975706999</v>
      </c>
      <c r="AQ37" s="295">
        <v>531.48931649398799</v>
      </c>
      <c r="AR37" s="295">
        <v>695.45099833341499</v>
      </c>
      <c r="AS37" s="295">
        <v>875.25438856312473</v>
      </c>
      <c r="AT37" s="295">
        <v>1012.7680845889809</v>
      </c>
      <c r="AU37" s="295">
        <v>1284.9325956024427</v>
      </c>
      <c r="AV37" s="295">
        <v>1549.3917064717893</v>
      </c>
      <c r="AW37" s="295">
        <v>1694.465297394725</v>
      </c>
      <c r="AX37" s="295">
        <v>1703.4202564991706</v>
      </c>
      <c r="AY37" s="295">
        <v>1500.1314740626374</v>
      </c>
      <c r="AZ37" s="295">
        <v>1421.519831098472</v>
      </c>
      <c r="BA37" s="295">
        <v>1299.9456455967315</v>
      </c>
      <c r="BB37" s="295">
        <v>1181.8139462800841</v>
      </c>
      <c r="BC37" s="295">
        <v>1112.7124440704331</v>
      </c>
      <c r="BD37" s="295">
        <v>1077.816952234662</v>
      </c>
      <c r="BE37" s="295">
        <v>1056.9938777475572</v>
      </c>
      <c r="BF37" s="295">
        <v>607.92077511202979</v>
      </c>
      <c r="BG37" s="295">
        <v>239.26332801532695</v>
      </c>
      <c r="BH37" s="295">
        <v>0</v>
      </c>
      <c r="BI37" s="295">
        <v>0</v>
      </c>
      <c r="BJ37" s="295">
        <v>0</v>
      </c>
      <c r="BK37" s="295">
        <v>0</v>
      </c>
      <c r="BL37" s="295">
        <v>0</v>
      </c>
      <c r="BM37" s="295">
        <v>0</v>
      </c>
      <c r="BN37" s="295">
        <v>0</v>
      </c>
      <c r="BO37" s="295">
        <v>0</v>
      </c>
      <c r="BP37" s="295">
        <v>0</v>
      </c>
      <c r="BQ37" s="295">
        <v>0</v>
      </c>
      <c r="BR37" s="295">
        <v>0</v>
      </c>
      <c r="BS37" s="295">
        <v>0</v>
      </c>
      <c r="BT37" s="295">
        <v>0</v>
      </c>
      <c r="BU37" s="295">
        <v>0</v>
      </c>
      <c r="BV37" s="295">
        <v>0</v>
      </c>
      <c r="BW37" s="295">
        <v>0</v>
      </c>
      <c r="BX37" s="295">
        <v>0</v>
      </c>
      <c r="BY37" s="295">
        <v>0</v>
      </c>
      <c r="BZ37" s="295">
        <v>0</v>
      </c>
      <c r="CA37" s="295">
        <v>0</v>
      </c>
      <c r="CB37" s="295">
        <v>0</v>
      </c>
      <c r="CC37" s="296">
        <v>0</v>
      </c>
    </row>
    <row r="38" spans="1:81" s="49" customFormat="1" x14ac:dyDescent="0.4">
      <c r="B38" s="242" t="s">
        <v>668</v>
      </c>
      <c r="C38" s="339"/>
      <c r="D38" s="295">
        <v>0</v>
      </c>
      <c r="E38" s="295">
        <v>0</v>
      </c>
      <c r="F38" s="295">
        <v>0</v>
      </c>
      <c r="G38" s="295">
        <v>0</v>
      </c>
      <c r="H38" s="295">
        <v>0</v>
      </c>
      <c r="I38" s="295">
        <v>0</v>
      </c>
      <c r="J38" s="295">
        <v>0</v>
      </c>
      <c r="K38" s="295">
        <v>0</v>
      </c>
      <c r="L38" s="295">
        <v>0</v>
      </c>
      <c r="M38" s="295">
        <v>0</v>
      </c>
      <c r="N38" s="295">
        <v>0</v>
      </c>
      <c r="O38" s="295">
        <v>0</v>
      </c>
      <c r="P38" s="295">
        <v>0</v>
      </c>
      <c r="Q38" s="295">
        <v>0</v>
      </c>
      <c r="R38" s="295">
        <v>0</v>
      </c>
      <c r="S38" s="295">
        <v>0</v>
      </c>
      <c r="T38" s="295">
        <v>0</v>
      </c>
      <c r="U38" s="295">
        <v>0</v>
      </c>
      <c r="V38" s="295">
        <v>0</v>
      </c>
      <c r="W38" s="295">
        <v>0</v>
      </c>
      <c r="X38" s="295">
        <v>0</v>
      </c>
      <c r="Y38" s="295">
        <v>0</v>
      </c>
      <c r="Z38" s="295">
        <v>0</v>
      </c>
      <c r="AA38" s="295">
        <v>0</v>
      </c>
      <c r="AB38" s="295">
        <v>0</v>
      </c>
      <c r="AC38" s="295">
        <v>0</v>
      </c>
      <c r="AD38" s="295">
        <v>0</v>
      </c>
      <c r="AE38" s="295">
        <v>0</v>
      </c>
      <c r="AF38" s="295">
        <v>0</v>
      </c>
      <c r="AG38" s="295">
        <v>0</v>
      </c>
      <c r="AH38" s="295">
        <v>0</v>
      </c>
      <c r="AI38" s="295">
        <v>2.0791458048585989</v>
      </c>
      <c r="AJ38" s="295">
        <v>3.7424624487454778</v>
      </c>
      <c r="AK38" s="295">
        <v>4.7820353511747768</v>
      </c>
      <c r="AL38" s="295">
        <v>8.1086686389485365</v>
      </c>
      <c r="AM38" s="295">
        <v>21.623116370529431</v>
      </c>
      <c r="AN38" s="295">
        <v>41.582916097171989</v>
      </c>
      <c r="AO38" s="295">
        <v>72.35427400907929</v>
      </c>
      <c r="AP38" s="295">
        <v>103.95729024293001</v>
      </c>
      <c r="AQ38" s="295">
        <v>139.51068350601201</v>
      </c>
      <c r="AR38" s="295">
        <v>182.54900166658501</v>
      </c>
      <c r="AS38" s="295">
        <v>229.74561143687527</v>
      </c>
      <c r="AT38" s="295">
        <v>251.9138825897187</v>
      </c>
      <c r="AU38" s="295">
        <v>322.46952062524298</v>
      </c>
      <c r="AV38" s="295">
        <v>389.73388162224228</v>
      </c>
      <c r="AW38" s="295">
        <v>462.72661970850959</v>
      </c>
      <c r="AX38" s="295">
        <v>478.80049192921024</v>
      </c>
      <c r="AY38" s="295">
        <v>480.76420050781519</v>
      </c>
      <c r="AZ38" s="295">
        <v>487.18098724935635</v>
      </c>
      <c r="BA38" s="295">
        <v>493.93324999863</v>
      </c>
      <c r="BB38" s="295">
        <v>496.25659195105163</v>
      </c>
      <c r="BC38" s="295">
        <v>496.5127764741809</v>
      </c>
      <c r="BD38" s="295">
        <v>485.25471579187501</v>
      </c>
      <c r="BE38" s="295">
        <v>489.04849039406668</v>
      </c>
      <c r="BF38" s="295">
        <v>147.12428187369665</v>
      </c>
      <c r="BG38" s="295">
        <v>64.975747559198723</v>
      </c>
      <c r="BH38" s="295">
        <v>0</v>
      </c>
      <c r="BI38" s="295">
        <v>0</v>
      </c>
      <c r="BJ38" s="295">
        <v>0</v>
      </c>
      <c r="BK38" s="295">
        <v>0</v>
      </c>
      <c r="BL38" s="295">
        <v>0</v>
      </c>
      <c r="BM38" s="295">
        <v>0</v>
      </c>
      <c r="BN38" s="295">
        <v>0</v>
      </c>
      <c r="BO38" s="295">
        <v>0</v>
      </c>
      <c r="BP38" s="295">
        <v>0</v>
      </c>
      <c r="BQ38" s="295">
        <v>0</v>
      </c>
      <c r="BR38" s="295">
        <v>0</v>
      </c>
      <c r="BS38" s="295">
        <v>0</v>
      </c>
      <c r="BT38" s="295">
        <v>0</v>
      </c>
      <c r="BU38" s="295">
        <v>0</v>
      </c>
      <c r="BV38" s="295">
        <v>0</v>
      </c>
      <c r="BW38" s="295">
        <v>0</v>
      </c>
      <c r="BX38" s="295">
        <v>0</v>
      </c>
      <c r="BY38" s="295">
        <v>0</v>
      </c>
      <c r="BZ38" s="295">
        <v>0</v>
      </c>
      <c r="CA38" s="295">
        <v>0</v>
      </c>
      <c r="CB38" s="295">
        <v>0</v>
      </c>
      <c r="CC38" s="296">
        <v>0</v>
      </c>
    </row>
    <row r="39" spans="1:81" s="49" customFormat="1" ht="40.5" customHeight="1" x14ac:dyDescent="0.4">
      <c r="B39" s="386" t="s">
        <v>669</v>
      </c>
      <c r="C39" s="60"/>
      <c r="D39" s="295">
        <f t="shared" ref="D39:AI39" si="21">SUM(D40:D45)</f>
        <v>0</v>
      </c>
      <c r="E39" s="295">
        <f t="shared" si="21"/>
        <v>0</v>
      </c>
      <c r="F39" s="295">
        <f t="shared" si="21"/>
        <v>0</v>
      </c>
      <c r="G39" s="295">
        <f t="shared" si="21"/>
        <v>0</v>
      </c>
      <c r="H39" s="295">
        <f t="shared" si="21"/>
        <v>0</v>
      </c>
      <c r="I39" s="295">
        <f t="shared" si="21"/>
        <v>0</v>
      </c>
      <c r="J39" s="295">
        <f t="shared" si="21"/>
        <v>0</v>
      </c>
      <c r="K39" s="295">
        <f t="shared" si="21"/>
        <v>0</v>
      </c>
      <c r="L39" s="295">
        <f t="shared" si="21"/>
        <v>0</v>
      </c>
      <c r="M39" s="295">
        <f t="shared" si="21"/>
        <v>0</v>
      </c>
      <c r="N39" s="295">
        <f t="shared" si="21"/>
        <v>0</v>
      </c>
      <c r="O39" s="295">
        <f t="shared" si="21"/>
        <v>0</v>
      </c>
      <c r="P39" s="295">
        <f t="shared" si="21"/>
        <v>0</v>
      </c>
      <c r="Q39" s="295">
        <f t="shared" si="21"/>
        <v>0</v>
      </c>
      <c r="R39" s="295">
        <f t="shared" si="21"/>
        <v>0</v>
      </c>
      <c r="S39" s="295">
        <f t="shared" si="21"/>
        <v>0</v>
      </c>
      <c r="T39" s="295">
        <f t="shared" si="21"/>
        <v>0</v>
      </c>
      <c r="U39" s="295">
        <f t="shared" si="21"/>
        <v>0</v>
      </c>
      <c r="V39" s="295">
        <f t="shared" si="21"/>
        <v>0</v>
      </c>
      <c r="W39" s="295">
        <f t="shared" si="21"/>
        <v>0</v>
      </c>
      <c r="X39" s="295">
        <f t="shared" si="21"/>
        <v>0</v>
      </c>
      <c r="Y39" s="295">
        <f t="shared" si="21"/>
        <v>0</v>
      </c>
      <c r="Z39" s="295">
        <f t="shared" si="21"/>
        <v>0</v>
      </c>
      <c r="AA39" s="295">
        <f t="shared" si="21"/>
        <v>0</v>
      </c>
      <c r="AB39" s="295">
        <f t="shared" si="21"/>
        <v>0</v>
      </c>
      <c r="AC39" s="295">
        <f t="shared" si="21"/>
        <v>0</v>
      </c>
      <c r="AD39" s="295">
        <f t="shared" si="21"/>
        <v>0</v>
      </c>
      <c r="AE39" s="295">
        <f t="shared" si="21"/>
        <v>0</v>
      </c>
      <c r="AF39" s="295">
        <f t="shared" si="21"/>
        <v>0</v>
      </c>
      <c r="AG39" s="295">
        <f t="shared" si="21"/>
        <v>0</v>
      </c>
      <c r="AH39" s="295">
        <f t="shared" si="21"/>
        <v>1273.4937362036569</v>
      </c>
      <c r="AI39" s="295">
        <f t="shared" si="21"/>
        <v>1362.9195440000001</v>
      </c>
      <c r="AJ39" s="295">
        <f t="shared" ref="AJ39:BO39" si="22">SUM(AJ40:AJ45)</f>
        <v>1751.1143538461538</v>
      </c>
      <c r="AK39" s="295">
        <f t="shared" si="22"/>
        <v>2657.6854694999993</v>
      </c>
      <c r="AL39" s="295">
        <f t="shared" si="22"/>
        <v>3817.5333942499997</v>
      </c>
      <c r="AM39" s="295">
        <f t="shared" si="22"/>
        <v>4605.0374345</v>
      </c>
      <c r="AN39" s="295">
        <f t="shared" si="22"/>
        <v>5249.22940225</v>
      </c>
      <c r="AO39" s="295">
        <f t="shared" si="22"/>
        <v>5925.880287285715</v>
      </c>
      <c r="AP39" s="295">
        <f t="shared" si="22"/>
        <v>6219.4244389333326</v>
      </c>
      <c r="AQ39" s="295">
        <f t="shared" si="22"/>
        <v>5993.7093669999995</v>
      </c>
      <c r="AR39" s="295">
        <f t="shared" si="22"/>
        <v>5381.6140466666675</v>
      </c>
      <c r="AS39" s="295">
        <f t="shared" si="22"/>
        <v>5152.8057166666667</v>
      </c>
      <c r="AT39" s="295">
        <f t="shared" si="22"/>
        <v>6029.1884084879675</v>
      </c>
      <c r="AU39" s="295">
        <f t="shared" si="22"/>
        <v>7954.5646282840453</v>
      </c>
      <c r="AV39" s="295">
        <f t="shared" si="22"/>
        <v>10261.900401572635</v>
      </c>
      <c r="AW39" s="295">
        <f t="shared" si="22"/>
        <v>11080.553460896766</v>
      </c>
      <c r="AX39" s="295">
        <f t="shared" si="22"/>
        <v>11418.910251571619</v>
      </c>
      <c r="AY39" s="295">
        <f t="shared" si="22"/>
        <v>11967.287325429546</v>
      </c>
      <c r="AZ39" s="295">
        <f t="shared" si="22"/>
        <v>10097.751701478743</v>
      </c>
      <c r="BA39" s="295">
        <f t="shared" si="22"/>
        <v>8016.9571044046406</v>
      </c>
      <c r="BB39" s="295">
        <f t="shared" si="22"/>
        <v>7952.0924617688634</v>
      </c>
      <c r="BC39" s="295">
        <f t="shared" si="22"/>
        <v>8089.0907794553859</v>
      </c>
      <c r="BD39" s="295">
        <f t="shared" si="22"/>
        <v>8613.6913319734631</v>
      </c>
      <c r="BE39" s="295">
        <f t="shared" si="22"/>
        <v>9229.7977512705475</v>
      </c>
      <c r="BF39" s="295">
        <f t="shared" si="22"/>
        <v>9827.2626539668727</v>
      </c>
      <c r="BG39" s="295">
        <f t="shared" si="22"/>
        <v>8801.9901768454038</v>
      </c>
      <c r="BH39" s="295">
        <f t="shared" si="22"/>
        <v>6750.9129999999996</v>
      </c>
      <c r="BI39" s="295">
        <f t="shared" si="22"/>
        <v>6623.9960046050001</v>
      </c>
      <c r="BJ39" s="295">
        <f t="shared" si="22"/>
        <v>6788.7708489099996</v>
      </c>
      <c r="BK39" s="295">
        <f t="shared" si="22"/>
        <v>7290.4738887753138</v>
      </c>
      <c r="BL39" s="295">
        <f t="shared" si="22"/>
        <v>7229.0433295422663</v>
      </c>
      <c r="BM39" s="295">
        <f t="shared" si="22"/>
        <v>7496.6114745917403</v>
      </c>
      <c r="BN39" s="295">
        <f t="shared" si="22"/>
        <v>0</v>
      </c>
      <c r="BO39" s="295">
        <f t="shared" si="22"/>
        <v>0</v>
      </c>
      <c r="BP39" s="295">
        <f t="shared" ref="BP39:CC39" si="23">SUM(BP40:BP45)</f>
        <v>0</v>
      </c>
      <c r="BQ39" s="295">
        <f t="shared" si="23"/>
        <v>0</v>
      </c>
      <c r="BR39" s="295">
        <f t="shared" si="23"/>
        <v>0</v>
      </c>
      <c r="BS39" s="295">
        <f t="shared" si="23"/>
        <v>0</v>
      </c>
      <c r="BT39" s="295">
        <f t="shared" si="23"/>
        <v>0</v>
      </c>
      <c r="BU39" s="295">
        <f t="shared" si="23"/>
        <v>0</v>
      </c>
      <c r="BV39" s="295">
        <f t="shared" si="23"/>
        <v>0</v>
      </c>
      <c r="BW39" s="295">
        <f t="shared" si="23"/>
        <v>0</v>
      </c>
      <c r="BX39" s="295">
        <f t="shared" si="23"/>
        <v>0</v>
      </c>
      <c r="BY39" s="295">
        <f t="shared" si="23"/>
        <v>0</v>
      </c>
      <c r="BZ39" s="295">
        <f t="shared" si="23"/>
        <v>0</v>
      </c>
      <c r="CA39" s="295">
        <f t="shared" si="23"/>
        <v>0</v>
      </c>
      <c r="CB39" s="295">
        <f t="shared" si="23"/>
        <v>0</v>
      </c>
      <c r="CC39" s="296">
        <f t="shared" si="23"/>
        <v>0</v>
      </c>
    </row>
    <row r="40" spans="1:81" s="49" customFormat="1" x14ac:dyDescent="0.4">
      <c r="B40" s="155" t="s">
        <v>661</v>
      </c>
      <c r="C40" s="59"/>
      <c r="D40" s="295">
        <f t="shared" ref="D40:AI40" si="24">D23-D30</f>
        <v>0</v>
      </c>
      <c r="E40" s="295">
        <f t="shared" si="24"/>
        <v>0</v>
      </c>
      <c r="F40" s="295">
        <f t="shared" si="24"/>
        <v>0</v>
      </c>
      <c r="G40" s="295">
        <f t="shared" si="24"/>
        <v>0</v>
      </c>
      <c r="H40" s="295">
        <f t="shared" si="24"/>
        <v>0</v>
      </c>
      <c r="I40" s="295">
        <f t="shared" si="24"/>
        <v>0</v>
      </c>
      <c r="J40" s="295">
        <f t="shared" si="24"/>
        <v>0</v>
      </c>
      <c r="K40" s="295">
        <f t="shared" si="24"/>
        <v>0</v>
      </c>
      <c r="L40" s="295">
        <f t="shared" si="24"/>
        <v>0</v>
      </c>
      <c r="M40" s="295">
        <f t="shared" si="24"/>
        <v>0</v>
      </c>
      <c r="N40" s="295">
        <f t="shared" si="24"/>
        <v>0</v>
      </c>
      <c r="O40" s="295">
        <f t="shared" si="24"/>
        <v>0</v>
      </c>
      <c r="P40" s="295">
        <f t="shared" si="24"/>
        <v>0</v>
      </c>
      <c r="Q40" s="295">
        <f t="shared" si="24"/>
        <v>0</v>
      </c>
      <c r="R40" s="295">
        <f t="shared" si="24"/>
        <v>0</v>
      </c>
      <c r="S40" s="295">
        <f t="shared" si="24"/>
        <v>0</v>
      </c>
      <c r="T40" s="295">
        <f t="shared" si="24"/>
        <v>0</v>
      </c>
      <c r="U40" s="295">
        <f t="shared" si="24"/>
        <v>0</v>
      </c>
      <c r="V40" s="295">
        <f t="shared" si="24"/>
        <v>0</v>
      </c>
      <c r="W40" s="295">
        <f t="shared" si="24"/>
        <v>0</v>
      </c>
      <c r="X40" s="295">
        <f t="shared" si="24"/>
        <v>0</v>
      </c>
      <c r="Y40" s="295">
        <f t="shared" si="24"/>
        <v>0</v>
      </c>
      <c r="Z40" s="295">
        <f t="shared" si="24"/>
        <v>0</v>
      </c>
      <c r="AA40" s="295">
        <f t="shared" si="24"/>
        <v>0</v>
      </c>
      <c r="AB40" s="295">
        <f t="shared" si="24"/>
        <v>0</v>
      </c>
      <c r="AC40" s="295">
        <f t="shared" si="24"/>
        <v>0</v>
      </c>
      <c r="AD40" s="295">
        <f t="shared" si="24"/>
        <v>0</v>
      </c>
      <c r="AE40" s="295">
        <f t="shared" si="24"/>
        <v>0</v>
      </c>
      <c r="AF40" s="295">
        <f t="shared" si="24"/>
        <v>0</v>
      </c>
      <c r="AG40" s="295">
        <f t="shared" si="24"/>
        <v>0</v>
      </c>
      <c r="AH40" s="295">
        <f t="shared" si="24"/>
        <v>421.52873383365204</v>
      </c>
      <c r="AI40" s="295">
        <f t="shared" si="24"/>
        <v>428.076753</v>
      </c>
      <c r="AJ40" s="295">
        <f t="shared" ref="AJ40:BM40" si="25">AJ23-AJ30</f>
        <v>660.61226599999998</v>
      </c>
      <c r="AK40" s="295">
        <f t="shared" si="25"/>
        <v>1264.965091</v>
      </c>
      <c r="AL40" s="295">
        <f t="shared" si="25"/>
        <v>2209.4104600000001</v>
      </c>
      <c r="AM40" s="295">
        <f t="shared" si="25"/>
        <v>2825.5711942500002</v>
      </c>
      <c r="AN40" s="295">
        <f t="shared" si="25"/>
        <v>3220.5594852500003</v>
      </c>
      <c r="AO40" s="295">
        <f t="shared" si="25"/>
        <v>3645.8768322857145</v>
      </c>
      <c r="AP40" s="295">
        <f t="shared" si="25"/>
        <v>3761.7295313333334</v>
      </c>
      <c r="AQ40" s="295">
        <f t="shared" si="25"/>
        <v>3448.8278886666667</v>
      </c>
      <c r="AR40" s="295">
        <f t="shared" si="25"/>
        <v>2611.4259440000001</v>
      </c>
      <c r="AS40" s="295">
        <f t="shared" si="25"/>
        <v>2276.3142769999999</v>
      </c>
      <c r="AT40" s="295">
        <f t="shared" si="25"/>
        <v>2563.941902</v>
      </c>
      <c r="AU40" s="295">
        <f t="shared" si="25"/>
        <v>3636.3055476666668</v>
      </c>
      <c r="AV40" s="295">
        <f t="shared" si="25"/>
        <v>4663.306947</v>
      </c>
      <c r="AW40" s="295">
        <f t="shared" si="25"/>
        <v>4967.275426666667</v>
      </c>
      <c r="AX40" s="295">
        <f t="shared" si="25"/>
        <v>4363</v>
      </c>
      <c r="AY40" s="295">
        <f t="shared" si="25"/>
        <v>4163</v>
      </c>
      <c r="AZ40" s="295">
        <f t="shared" si="25"/>
        <v>2083.2845198265732</v>
      </c>
      <c r="BA40" s="295">
        <f t="shared" si="25"/>
        <v>0</v>
      </c>
      <c r="BB40" s="295">
        <f t="shared" si="25"/>
        <v>0</v>
      </c>
      <c r="BC40" s="295">
        <f t="shared" si="25"/>
        <v>0</v>
      </c>
      <c r="BD40" s="295">
        <f t="shared" si="25"/>
        <v>0</v>
      </c>
      <c r="BE40" s="295">
        <f t="shared" si="25"/>
        <v>0</v>
      </c>
      <c r="BF40" s="295">
        <f t="shared" si="25"/>
        <v>0</v>
      </c>
      <c r="BG40" s="295">
        <f t="shared" si="25"/>
        <v>0</v>
      </c>
      <c r="BH40" s="295">
        <f t="shared" si="25"/>
        <v>0</v>
      </c>
      <c r="BI40" s="295">
        <f t="shared" si="25"/>
        <v>0</v>
      </c>
      <c r="BJ40" s="295">
        <f t="shared" si="25"/>
        <v>0</v>
      </c>
      <c r="BK40" s="295">
        <f t="shared" si="25"/>
        <v>0</v>
      </c>
      <c r="BL40" s="295">
        <f t="shared" si="25"/>
        <v>0</v>
      </c>
      <c r="BM40" s="295">
        <f t="shared" si="25"/>
        <v>0</v>
      </c>
      <c r="BN40" s="295"/>
      <c r="BO40" s="295"/>
      <c r="BP40" s="295"/>
      <c r="BQ40" s="295"/>
      <c r="BR40" s="295"/>
      <c r="BS40" s="295"/>
      <c r="BT40" s="295"/>
      <c r="BU40" s="295"/>
      <c r="BV40" s="295"/>
      <c r="BW40" s="295"/>
      <c r="BX40" s="295"/>
      <c r="BY40" s="295"/>
      <c r="BZ40" s="295"/>
      <c r="CA40" s="295"/>
      <c r="CB40" s="295"/>
      <c r="CC40" s="296"/>
    </row>
    <row r="41" spans="1:81" s="49" customFormat="1" x14ac:dyDescent="0.4">
      <c r="B41" s="155" t="s">
        <v>662</v>
      </c>
      <c r="C41" s="59"/>
      <c r="D41" s="295">
        <f t="shared" ref="D41:AI41" si="26">D24-D31-D37</f>
        <v>0</v>
      </c>
      <c r="E41" s="295">
        <f t="shared" si="26"/>
        <v>0</v>
      </c>
      <c r="F41" s="295">
        <f t="shared" si="26"/>
        <v>0</v>
      </c>
      <c r="G41" s="295">
        <f t="shared" si="26"/>
        <v>0</v>
      </c>
      <c r="H41" s="295">
        <f t="shared" si="26"/>
        <v>0</v>
      </c>
      <c r="I41" s="295">
        <f t="shared" si="26"/>
        <v>0</v>
      </c>
      <c r="J41" s="295">
        <f t="shared" si="26"/>
        <v>0</v>
      </c>
      <c r="K41" s="295">
        <f t="shared" si="26"/>
        <v>0</v>
      </c>
      <c r="L41" s="295">
        <f t="shared" si="26"/>
        <v>0</v>
      </c>
      <c r="M41" s="295">
        <f t="shared" si="26"/>
        <v>0</v>
      </c>
      <c r="N41" s="295">
        <f t="shared" si="26"/>
        <v>0</v>
      </c>
      <c r="O41" s="295">
        <f t="shared" si="26"/>
        <v>0</v>
      </c>
      <c r="P41" s="295">
        <f t="shared" si="26"/>
        <v>0</v>
      </c>
      <c r="Q41" s="295">
        <f t="shared" si="26"/>
        <v>0</v>
      </c>
      <c r="R41" s="295">
        <f t="shared" si="26"/>
        <v>0</v>
      </c>
      <c r="S41" s="295">
        <f t="shared" si="26"/>
        <v>0</v>
      </c>
      <c r="T41" s="295">
        <f t="shared" si="26"/>
        <v>0</v>
      </c>
      <c r="U41" s="295">
        <f t="shared" si="26"/>
        <v>0</v>
      </c>
      <c r="V41" s="295">
        <f t="shared" si="26"/>
        <v>0</v>
      </c>
      <c r="W41" s="295">
        <f t="shared" si="26"/>
        <v>0</v>
      </c>
      <c r="X41" s="295">
        <f t="shared" si="26"/>
        <v>0</v>
      </c>
      <c r="Y41" s="295">
        <f t="shared" si="26"/>
        <v>0</v>
      </c>
      <c r="Z41" s="295">
        <f t="shared" si="26"/>
        <v>0</v>
      </c>
      <c r="AA41" s="295">
        <f t="shared" si="26"/>
        <v>0</v>
      </c>
      <c r="AB41" s="295">
        <f t="shared" si="26"/>
        <v>0</v>
      </c>
      <c r="AC41" s="295">
        <f t="shared" si="26"/>
        <v>0</v>
      </c>
      <c r="AD41" s="295">
        <f t="shared" si="26"/>
        <v>0</v>
      </c>
      <c r="AE41" s="295">
        <f t="shared" si="26"/>
        <v>0</v>
      </c>
      <c r="AF41" s="295">
        <f t="shared" si="26"/>
        <v>0</v>
      </c>
      <c r="AG41" s="295">
        <f t="shared" si="26"/>
        <v>0</v>
      </c>
      <c r="AH41" s="295">
        <f t="shared" si="26"/>
        <v>558.19701834134617</v>
      </c>
      <c r="AI41" s="295">
        <f t="shared" si="26"/>
        <v>612.96139080485864</v>
      </c>
      <c r="AJ41" s="295">
        <f t="shared" ref="AJ41:BM41" si="27">AJ24-AJ31-AJ37</f>
        <v>710.32522475643782</v>
      </c>
      <c r="AK41" s="295">
        <f t="shared" si="27"/>
        <v>902.85950535117468</v>
      </c>
      <c r="AL41" s="295">
        <f t="shared" si="27"/>
        <v>904.9506756389485</v>
      </c>
      <c r="AM41" s="295">
        <f t="shared" si="27"/>
        <v>897.80233662052933</v>
      </c>
      <c r="AN41" s="295">
        <f t="shared" si="27"/>
        <v>1024.605697097172</v>
      </c>
      <c r="AO41" s="295">
        <f t="shared" si="27"/>
        <v>1089.3438834376507</v>
      </c>
      <c r="AP41" s="295">
        <f t="shared" si="27"/>
        <v>1055.7391735762633</v>
      </c>
      <c r="AQ41" s="295">
        <f t="shared" si="27"/>
        <v>1031.3259005060122</v>
      </c>
      <c r="AR41" s="295">
        <f t="shared" si="27"/>
        <v>1138.1505813332519</v>
      </c>
      <c r="AS41" s="295">
        <f t="shared" si="27"/>
        <v>1151.5800327702086</v>
      </c>
      <c r="AT41" s="295">
        <f t="shared" si="27"/>
        <v>1264.9928467443524</v>
      </c>
      <c r="AU41" s="295">
        <f t="shared" si="27"/>
        <v>1439.8939693975572</v>
      </c>
      <c r="AV41" s="295">
        <f t="shared" si="27"/>
        <v>2139.8142028615439</v>
      </c>
      <c r="AW41" s="295">
        <f t="shared" si="27"/>
        <v>2201.1896462719415</v>
      </c>
      <c r="AX41" s="295">
        <f t="shared" si="27"/>
        <v>2222.1157435008295</v>
      </c>
      <c r="AY41" s="295">
        <f t="shared" si="27"/>
        <v>2341.0075259373625</v>
      </c>
      <c r="AZ41" s="295">
        <f t="shared" si="27"/>
        <v>2342.7761689015279</v>
      </c>
      <c r="BA41" s="295">
        <f t="shared" si="27"/>
        <v>2421.4223544032684</v>
      </c>
      <c r="BB41" s="295">
        <f t="shared" si="27"/>
        <v>2384.0520537199159</v>
      </c>
      <c r="BC41" s="295">
        <f t="shared" si="27"/>
        <v>2613.2515559295671</v>
      </c>
      <c r="BD41" s="295">
        <f t="shared" si="27"/>
        <v>2954.0410477653381</v>
      </c>
      <c r="BE41" s="295">
        <f t="shared" si="27"/>
        <v>3359.0701222524431</v>
      </c>
      <c r="BF41" s="295">
        <f t="shared" si="27"/>
        <v>3797.17622488797</v>
      </c>
      <c r="BG41" s="295">
        <f t="shared" si="27"/>
        <v>2231.5586719846729</v>
      </c>
      <c r="BH41" s="295">
        <f t="shared" si="27"/>
        <v>128.69800000000001</v>
      </c>
      <c r="BI41" s="295">
        <f t="shared" si="27"/>
        <v>82.284999999999997</v>
      </c>
      <c r="BJ41" s="295">
        <f t="shared" si="27"/>
        <v>86.180999999999997</v>
      </c>
      <c r="BK41" s="295">
        <f t="shared" si="27"/>
        <v>88.078000000000003</v>
      </c>
      <c r="BL41" s="295">
        <f t="shared" si="27"/>
        <v>90.198999999999998</v>
      </c>
      <c r="BM41" s="295">
        <f t="shared" si="27"/>
        <v>96.241</v>
      </c>
      <c r="BN41" s="295"/>
      <c r="BO41" s="295"/>
      <c r="BP41" s="295"/>
      <c r="BQ41" s="295"/>
      <c r="BR41" s="295"/>
      <c r="BS41" s="295"/>
      <c r="BT41" s="295"/>
      <c r="BU41" s="295"/>
      <c r="BV41" s="295"/>
      <c r="BW41" s="295"/>
      <c r="BX41" s="295"/>
      <c r="BY41" s="295"/>
      <c r="BZ41" s="295"/>
      <c r="CA41" s="295"/>
      <c r="CB41" s="295"/>
      <c r="CC41" s="296"/>
    </row>
    <row r="42" spans="1:81" s="49" customFormat="1" x14ac:dyDescent="0.4">
      <c r="B42" s="155" t="s">
        <v>647</v>
      </c>
      <c r="C42" s="59"/>
      <c r="D42" s="295">
        <f t="shared" ref="D42:AI42" si="28">D25-D32-D38</f>
        <v>0</v>
      </c>
      <c r="E42" s="295">
        <f t="shared" si="28"/>
        <v>0</v>
      </c>
      <c r="F42" s="295">
        <f t="shared" si="28"/>
        <v>0</v>
      </c>
      <c r="G42" s="295">
        <f t="shared" si="28"/>
        <v>0</v>
      </c>
      <c r="H42" s="295">
        <f t="shared" si="28"/>
        <v>0</v>
      </c>
      <c r="I42" s="295">
        <f t="shared" si="28"/>
        <v>0</v>
      </c>
      <c r="J42" s="295">
        <f t="shared" si="28"/>
        <v>0</v>
      </c>
      <c r="K42" s="295">
        <f t="shared" si="28"/>
        <v>0</v>
      </c>
      <c r="L42" s="295">
        <f t="shared" si="28"/>
        <v>0</v>
      </c>
      <c r="M42" s="295">
        <f t="shared" si="28"/>
        <v>0</v>
      </c>
      <c r="N42" s="295">
        <f t="shared" si="28"/>
        <v>0</v>
      </c>
      <c r="O42" s="295">
        <f t="shared" si="28"/>
        <v>0</v>
      </c>
      <c r="P42" s="295">
        <f t="shared" si="28"/>
        <v>0</v>
      </c>
      <c r="Q42" s="295">
        <f t="shared" si="28"/>
        <v>0</v>
      </c>
      <c r="R42" s="295">
        <f t="shared" si="28"/>
        <v>0</v>
      </c>
      <c r="S42" s="295">
        <f t="shared" si="28"/>
        <v>0</v>
      </c>
      <c r="T42" s="295">
        <f t="shared" si="28"/>
        <v>0</v>
      </c>
      <c r="U42" s="295">
        <f t="shared" si="28"/>
        <v>0</v>
      </c>
      <c r="V42" s="295">
        <f t="shared" si="28"/>
        <v>0</v>
      </c>
      <c r="W42" s="295">
        <f t="shared" si="28"/>
        <v>0</v>
      </c>
      <c r="X42" s="295">
        <f t="shared" si="28"/>
        <v>0</v>
      </c>
      <c r="Y42" s="295">
        <f t="shared" si="28"/>
        <v>0</v>
      </c>
      <c r="Z42" s="295">
        <f t="shared" si="28"/>
        <v>0</v>
      </c>
      <c r="AA42" s="295">
        <f t="shared" si="28"/>
        <v>0</v>
      </c>
      <c r="AB42" s="295">
        <f t="shared" si="28"/>
        <v>0</v>
      </c>
      <c r="AC42" s="295">
        <f t="shared" si="28"/>
        <v>0</v>
      </c>
      <c r="AD42" s="295">
        <f t="shared" si="28"/>
        <v>0</v>
      </c>
      <c r="AE42" s="295">
        <f t="shared" si="28"/>
        <v>0</v>
      </c>
      <c r="AF42" s="295">
        <f t="shared" si="28"/>
        <v>0</v>
      </c>
      <c r="AG42" s="295">
        <f t="shared" si="28"/>
        <v>0</v>
      </c>
      <c r="AH42" s="295">
        <f t="shared" si="28"/>
        <v>93.806505964285719</v>
      </c>
      <c r="AI42" s="295">
        <f t="shared" si="28"/>
        <v>104.0453861951414</v>
      </c>
      <c r="AJ42" s="295">
        <f t="shared" ref="AJ42:BM42" si="29">AJ25-AJ32-AJ38</f>
        <v>120.80808955125451</v>
      </c>
      <c r="AK42" s="295">
        <f t="shared" si="29"/>
        <v>138.44444914882521</v>
      </c>
      <c r="AL42" s="295">
        <f t="shared" si="29"/>
        <v>181.78647286105146</v>
      </c>
      <c r="AM42" s="295">
        <f t="shared" si="29"/>
        <v>199.52941462947058</v>
      </c>
      <c r="AN42" s="295">
        <f t="shared" si="29"/>
        <v>215.83257240282799</v>
      </c>
      <c r="AO42" s="295">
        <f t="shared" si="29"/>
        <v>243.32679613377786</v>
      </c>
      <c r="AP42" s="295">
        <f t="shared" si="29"/>
        <v>286.83780135706996</v>
      </c>
      <c r="AQ42" s="295">
        <f t="shared" si="29"/>
        <v>282.671405493988</v>
      </c>
      <c r="AR42" s="295">
        <f t="shared" si="29"/>
        <v>375.87427133341498</v>
      </c>
      <c r="AS42" s="295">
        <f t="shared" si="29"/>
        <v>430.11184789645802</v>
      </c>
      <c r="AT42" s="295">
        <f t="shared" si="29"/>
        <v>595.96645641028135</v>
      </c>
      <c r="AU42" s="295">
        <f t="shared" si="29"/>
        <v>677.0004700414238</v>
      </c>
      <c r="AV42" s="295">
        <f t="shared" si="29"/>
        <v>1053.0353483777578</v>
      </c>
      <c r="AW42" s="295">
        <f t="shared" si="29"/>
        <v>1376.1966682914904</v>
      </c>
      <c r="AX42" s="295">
        <f t="shared" si="29"/>
        <v>1739.0475080707897</v>
      </c>
      <c r="AY42" s="295">
        <f t="shared" si="29"/>
        <v>2080.1777994921849</v>
      </c>
      <c r="AZ42" s="295">
        <f t="shared" si="29"/>
        <v>2194.9350127506436</v>
      </c>
      <c r="BA42" s="295">
        <f t="shared" si="29"/>
        <v>2314.1157500013701</v>
      </c>
      <c r="BB42" s="295">
        <f t="shared" si="29"/>
        <v>2517.2344080489484</v>
      </c>
      <c r="BC42" s="295">
        <f t="shared" si="29"/>
        <v>2653.7102235258189</v>
      </c>
      <c r="BD42" s="295">
        <f t="shared" si="29"/>
        <v>2884.514284208125</v>
      </c>
      <c r="BE42" s="295">
        <f t="shared" si="29"/>
        <v>3145.1065096059328</v>
      </c>
      <c r="BF42" s="295">
        <f t="shared" si="29"/>
        <v>3398.2107181263036</v>
      </c>
      <c r="BG42" s="295">
        <f t="shared" si="29"/>
        <v>3635.1572524408011</v>
      </c>
      <c r="BH42" s="295">
        <f t="shared" si="29"/>
        <v>3834.7987110764971</v>
      </c>
      <c r="BI42" s="295">
        <f t="shared" si="29"/>
        <v>4059.7725364124926</v>
      </c>
      <c r="BJ42" s="295">
        <f t="shared" si="29"/>
        <v>4238.0748212922626</v>
      </c>
      <c r="BK42" s="295">
        <f t="shared" si="29"/>
        <v>4575.3384345259483</v>
      </c>
      <c r="BL42" s="295">
        <f t="shared" si="29"/>
        <v>4637.914893298157</v>
      </c>
      <c r="BM42" s="295">
        <f t="shared" si="29"/>
        <v>4833.5829787550338</v>
      </c>
      <c r="BN42" s="295">
        <f t="shared" ref="BN42:CC42" si="30">BN32</f>
        <v>0</v>
      </c>
      <c r="BO42" s="295">
        <f t="shared" si="30"/>
        <v>0</v>
      </c>
      <c r="BP42" s="295">
        <f t="shared" si="30"/>
        <v>0</v>
      </c>
      <c r="BQ42" s="295">
        <f t="shared" si="30"/>
        <v>0</v>
      </c>
      <c r="BR42" s="295">
        <f t="shared" si="30"/>
        <v>0</v>
      </c>
      <c r="BS42" s="295">
        <f t="shared" si="30"/>
        <v>0</v>
      </c>
      <c r="BT42" s="295">
        <f t="shared" si="30"/>
        <v>0</v>
      </c>
      <c r="BU42" s="295">
        <f t="shared" si="30"/>
        <v>0</v>
      </c>
      <c r="BV42" s="295">
        <f t="shared" si="30"/>
        <v>0</v>
      </c>
      <c r="BW42" s="295">
        <f t="shared" si="30"/>
        <v>0</v>
      </c>
      <c r="BX42" s="295">
        <f t="shared" si="30"/>
        <v>0</v>
      </c>
      <c r="BY42" s="295">
        <f t="shared" si="30"/>
        <v>0</v>
      </c>
      <c r="BZ42" s="295">
        <f t="shared" si="30"/>
        <v>0</v>
      </c>
      <c r="CA42" s="295">
        <f t="shared" si="30"/>
        <v>0</v>
      </c>
      <c r="CB42" s="295">
        <f t="shared" si="30"/>
        <v>0</v>
      </c>
      <c r="CC42" s="296">
        <f t="shared" si="30"/>
        <v>0</v>
      </c>
    </row>
    <row r="43" spans="1:81" s="49" customFormat="1" x14ac:dyDescent="0.4">
      <c r="B43" s="155" t="s">
        <v>663</v>
      </c>
      <c r="C43" s="59"/>
      <c r="D43" s="295">
        <f t="shared" ref="D43:AI43" si="31">D26-D33</f>
        <v>0</v>
      </c>
      <c r="E43" s="295">
        <f t="shared" si="31"/>
        <v>0</v>
      </c>
      <c r="F43" s="295">
        <f t="shared" si="31"/>
        <v>0</v>
      </c>
      <c r="G43" s="295">
        <f t="shared" si="31"/>
        <v>0</v>
      </c>
      <c r="H43" s="295">
        <f t="shared" si="31"/>
        <v>0</v>
      </c>
      <c r="I43" s="295">
        <f t="shared" si="31"/>
        <v>0</v>
      </c>
      <c r="J43" s="295">
        <f t="shared" si="31"/>
        <v>0</v>
      </c>
      <c r="K43" s="295">
        <f t="shared" si="31"/>
        <v>0</v>
      </c>
      <c r="L43" s="295">
        <f t="shared" si="31"/>
        <v>0</v>
      </c>
      <c r="M43" s="295">
        <f t="shared" si="31"/>
        <v>0</v>
      </c>
      <c r="N43" s="295">
        <f t="shared" si="31"/>
        <v>0</v>
      </c>
      <c r="O43" s="295">
        <f t="shared" si="31"/>
        <v>0</v>
      </c>
      <c r="P43" s="295">
        <f t="shared" si="31"/>
        <v>0</v>
      </c>
      <c r="Q43" s="295">
        <f t="shared" si="31"/>
        <v>0</v>
      </c>
      <c r="R43" s="295">
        <f t="shared" si="31"/>
        <v>0</v>
      </c>
      <c r="S43" s="295">
        <f t="shared" si="31"/>
        <v>0</v>
      </c>
      <c r="T43" s="295">
        <f t="shared" si="31"/>
        <v>0</v>
      </c>
      <c r="U43" s="295">
        <f t="shared" si="31"/>
        <v>0</v>
      </c>
      <c r="V43" s="295">
        <f t="shared" si="31"/>
        <v>0</v>
      </c>
      <c r="W43" s="295">
        <f t="shared" si="31"/>
        <v>0</v>
      </c>
      <c r="X43" s="295">
        <f t="shared" si="31"/>
        <v>0</v>
      </c>
      <c r="Y43" s="295">
        <f t="shared" si="31"/>
        <v>0</v>
      </c>
      <c r="Z43" s="295">
        <f t="shared" si="31"/>
        <v>0</v>
      </c>
      <c r="AA43" s="295">
        <f t="shared" si="31"/>
        <v>0</v>
      </c>
      <c r="AB43" s="295">
        <f t="shared" si="31"/>
        <v>0</v>
      </c>
      <c r="AC43" s="295">
        <f t="shared" si="31"/>
        <v>0</v>
      </c>
      <c r="AD43" s="295">
        <f t="shared" si="31"/>
        <v>0</v>
      </c>
      <c r="AE43" s="295">
        <f t="shared" si="31"/>
        <v>0</v>
      </c>
      <c r="AF43" s="295">
        <f t="shared" si="31"/>
        <v>0</v>
      </c>
      <c r="AG43" s="295">
        <f t="shared" si="31"/>
        <v>0</v>
      </c>
      <c r="AH43" s="295">
        <f t="shared" si="31"/>
        <v>151.84914468732393</v>
      </c>
      <c r="AI43" s="295">
        <f t="shared" si="31"/>
        <v>161.396546</v>
      </c>
      <c r="AJ43" s="295">
        <f t="shared" ref="AJ43:BM43" si="32">AJ26-AJ33</f>
        <v>189.91550753846153</v>
      </c>
      <c r="AK43" s="295">
        <f t="shared" si="32"/>
        <v>266.61219299999999</v>
      </c>
      <c r="AL43" s="295">
        <f t="shared" si="32"/>
        <v>407.03757974999996</v>
      </c>
      <c r="AM43" s="295">
        <f t="shared" si="32"/>
        <v>537.33116100000007</v>
      </c>
      <c r="AN43" s="295">
        <f t="shared" si="32"/>
        <v>613.02091249999989</v>
      </c>
      <c r="AO43" s="295">
        <f t="shared" si="32"/>
        <v>753.53722142857146</v>
      </c>
      <c r="AP43" s="295">
        <f t="shared" si="32"/>
        <v>863.89682319999997</v>
      </c>
      <c r="AQ43" s="295">
        <f t="shared" si="32"/>
        <v>908.76331000000005</v>
      </c>
      <c r="AR43" s="295">
        <f t="shared" si="32"/>
        <v>975.37345499999992</v>
      </c>
      <c r="AS43" s="295">
        <f t="shared" si="32"/>
        <v>1015.1541500000002</v>
      </c>
      <c r="AT43" s="295">
        <f t="shared" si="32"/>
        <v>1254.7130353333334</v>
      </c>
      <c r="AU43" s="295">
        <f t="shared" si="32"/>
        <v>1621.8660026666669</v>
      </c>
      <c r="AV43" s="295">
        <f t="shared" si="32"/>
        <v>1951.8019856666667</v>
      </c>
      <c r="AW43" s="295">
        <f t="shared" si="32"/>
        <v>2094.2903453333338</v>
      </c>
      <c r="AX43" s="295">
        <f t="shared" si="32"/>
        <v>2485.806</v>
      </c>
      <c r="AY43" s="295">
        <f t="shared" si="32"/>
        <v>2644.2919999999999</v>
      </c>
      <c r="AZ43" s="295">
        <f t="shared" si="32"/>
        <v>2657.2889999999998</v>
      </c>
      <c r="BA43" s="295">
        <f t="shared" si="32"/>
        <v>2485.8690000000001</v>
      </c>
      <c r="BB43" s="295">
        <f t="shared" si="32"/>
        <v>2337.3530000000001</v>
      </c>
      <c r="BC43" s="295">
        <f t="shared" si="32"/>
        <v>2195.8409999999999</v>
      </c>
      <c r="BD43" s="295">
        <f t="shared" si="32"/>
        <v>2168.2460000000001</v>
      </c>
      <c r="BE43" s="295">
        <f t="shared" si="32"/>
        <v>2109.9670000000001</v>
      </c>
      <c r="BF43" s="295">
        <f t="shared" si="32"/>
        <v>2011.06</v>
      </c>
      <c r="BG43" s="295">
        <f t="shared" si="32"/>
        <v>2161.7719999999999</v>
      </c>
      <c r="BH43" s="295">
        <f t="shared" si="32"/>
        <v>2111.873761896592</v>
      </c>
      <c r="BI43" s="295">
        <f t="shared" si="32"/>
        <v>1989.0132596399378</v>
      </c>
      <c r="BJ43" s="295">
        <f t="shared" si="32"/>
        <v>1974.8361660033015</v>
      </c>
      <c r="BK43" s="295">
        <f t="shared" si="32"/>
        <v>2099.6680910627874</v>
      </c>
      <c r="BL43" s="295">
        <f t="shared" si="32"/>
        <v>2052.3124513141979</v>
      </c>
      <c r="BM43" s="295">
        <f t="shared" si="32"/>
        <v>2236.7174954270272</v>
      </c>
      <c r="BN43" s="295">
        <f t="shared" ref="BN43:CC43" si="33">BN33</f>
        <v>0</v>
      </c>
      <c r="BO43" s="295">
        <f t="shared" si="33"/>
        <v>0</v>
      </c>
      <c r="BP43" s="295">
        <f t="shared" si="33"/>
        <v>0</v>
      </c>
      <c r="BQ43" s="295">
        <f t="shared" si="33"/>
        <v>0</v>
      </c>
      <c r="BR43" s="295">
        <f t="shared" si="33"/>
        <v>0</v>
      </c>
      <c r="BS43" s="295">
        <f t="shared" si="33"/>
        <v>0</v>
      </c>
      <c r="BT43" s="295">
        <f t="shared" si="33"/>
        <v>0</v>
      </c>
      <c r="BU43" s="295">
        <f t="shared" si="33"/>
        <v>0</v>
      </c>
      <c r="BV43" s="295">
        <f t="shared" si="33"/>
        <v>0</v>
      </c>
      <c r="BW43" s="295">
        <f t="shared" si="33"/>
        <v>0</v>
      </c>
      <c r="BX43" s="295">
        <f t="shared" si="33"/>
        <v>0</v>
      </c>
      <c r="BY43" s="295">
        <f t="shared" si="33"/>
        <v>0</v>
      </c>
      <c r="BZ43" s="295">
        <f t="shared" si="33"/>
        <v>0</v>
      </c>
      <c r="CA43" s="295">
        <f t="shared" si="33"/>
        <v>0</v>
      </c>
      <c r="CB43" s="295">
        <f t="shared" si="33"/>
        <v>0</v>
      </c>
      <c r="CC43" s="296">
        <f t="shared" si="33"/>
        <v>0</v>
      </c>
    </row>
    <row r="44" spans="1:81" s="49" customFormat="1" x14ac:dyDescent="0.4">
      <c r="B44" s="155" t="s">
        <v>664</v>
      </c>
      <c r="C44" s="59"/>
      <c r="D44" s="295">
        <f t="shared" ref="D44:AI44" si="34">D27-D34</f>
        <v>0</v>
      </c>
      <c r="E44" s="295">
        <f t="shared" si="34"/>
        <v>0</v>
      </c>
      <c r="F44" s="295">
        <f t="shared" si="34"/>
        <v>0</v>
      </c>
      <c r="G44" s="295">
        <f t="shared" si="34"/>
        <v>0</v>
      </c>
      <c r="H44" s="295">
        <f t="shared" si="34"/>
        <v>0</v>
      </c>
      <c r="I44" s="295">
        <f t="shared" si="34"/>
        <v>0</v>
      </c>
      <c r="J44" s="295">
        <f t="shared" si="34"/>
        <v>0</v>
      </c>
      <c r="K44" s="295">
        <f t="shared" si="34"/>
        <v>0</v>
      </c>
      <c r="L44" s="295">
        <f t="shared" si="34"/>
        <v>0</v>
      </c>
      <c r="M44" s="295">
        <f t="shared" si="34"/>
        <v>0</v>
      </c>
      <c r="N44" s="295">
        <f t="shared" si="34"/>
        <v>0</v>
      </c>
      <c r="O44" s="295">
        <f t="shared" si="34"/>
        <v>0</v>
      </c>
      <c r="P44" s="295">
        <f t="shared" si="34"/>
        <v>0</v>
      </c>
      <c r="Q44" s="295">
        <f t="shared" si="34"/>
        <v>0</v>
      </c>
      <c r="R44" s="295">
        <f t="shared" si="34"/>
        <v>0</v>
      </c>
      <c r="S44" s="295">
        <f t="shared" si="34"/>
        <v>0</v>
      </c>
      <c r="T44" s="295">
        <f t="shared" si="34"/>
        <v>0</v>
      </c>
      <c r="U44" s="295">
        <f t="shared" si="34"/>
        <v>0</v>
      </c>
      <c r="V44" s="295">
        <f t="shared" si="34"/>
        <v>0</v>
      </c>
      <c r="W44" s="295">
        <f t="shared" si="34"/>
        <v>0</v>
      </c>
      <c r="X44" s="295">
        <f t="shared" si="34"/>
        <v>0</v>
      </c>
      <c r="Y44" s="295">
        <f t="shared" si="34"/>
        <v>0</v>
      </c>
      <c r="Z44" s="295">
        <f t="shared" si="34"/>
        <v>0</v>
      </c>
      <c r="AA44" s="295">
        <f t="shared" si="34"/>
        <v>0</v>
      </c>
      <c r="AB44" s="295">
        <f t="shared" si="34"/>
        <v>0</v>
      </c>
      <c r="AC44" s="295">
        <f t="shared" si="34"/>
        <v>0</v>
      </c>
      <c r="AD44" s="295">
        <f t="shared" si="34"/>
        <v>0</v>
      </c>
      <c r="AE44" s="295">
        <f t="shared" si="34"/>
        <v>0</v>
      </c>
      <c r="AF44" s="295">
        <f t="shared" si="34"/>
        <v>0</v>
      </c>
      <c r="AG44" s="295">
        <f t="shared" si="34"/>
        <v>0</v>
      </c>
      <c r="AH44" s="295">
        <f t="shared" si="34"/>
        <v>28.682352590163934</v>
      </c>
      <c r="AI44" s="295">
        <f t="shared" si="34"/>
        <v>31.458064131147541</v>
      </c>
      <c r="AJ44" s="295">
        <f t="shared" ref="AJ44:BM44" si="35">AJ27-AJ34</f>
        <v>37.967785413333331</v>
      </c>
      <c r="AK44" s="295">
        <f t="shared" si="35"/>
        <v>42.738568057044823</v>
      </c>
      <c r="AL44" s="295">
        <f t="shared" si="35"/>
        <v>55.359052111111112</v>
      </c>
      <c r="AM44" s="295">
        <f t="shared" si="35"/>
        <v>64.756767801242233</v>
      </c>
      <c r="AN44" s="295">
        <f t="shared" si="35"/>
        <v>74.576876948717953</v>
      </c>
      <c r="AO44" s="295">
        <f t="shared" si="35"/>
        <v>90.199773981566821</v>
      </c>
      <c r="AP44" s="295">
        <f t="shared" si="35"/>
        <v>115.59811921111111</v>
      </c>
      <c r="AQ44" s="295">
        <f t="shared" si="35"/>
        <v>126.28601989204546</v>
      </c>
      <c r="AR44" s="295">
        <f t="shared" si="35"/>
        <v>154.39197187311177</v>
      </c>
      <c r="AS44" s="295">
        <f t="shared" si="35"/>
        <v>153.80497495</v>
      </c>
      <c r="AT44" s="295">
        <f t="shared" si="35"/>
        <v>128.6083448189859</v>
      </c>
      <c r="AU44" s="295">
        <f t="shared" si="35"/>
        <v>223.23782629666314</v>
      </c>
      <c r="AV44" s="295">
        <f t="shared" si="35"/>
        <v>200.86834234174069</v>
      </c>
      <c r="AW44" s="295">
        <f t="shared" si="35"/>
        <v>192.80843317810428</v>
      </c>
      <c r="AX44" s="295">
        <f t="shared" si="35"/>
        <v>239.041</v>
      </c>
      <c r="AY44" s="295">
        <f t="shared" si="35"/>
        <v>311.50299999999999</v>
      </c>
      <c r="AZ44" s="295">
        <f t="shared" si="35"/>
        <v>441.04899999999998</v>
      </c>
      <c r="BA44" s="295">
        <f t="shared" si="35"/>
        <v>460.20699999999999</v>
      </c>
      <c r="BB44" s="295">
        <f t="shared" si="35"/>
        <v>403.69499999999999</v>
      </c>
      <c r="BC44" s="295">
        <f t="shared" si="35"/>
        <v>396.09899999999999</v>
      </c>
      <c r="BD44" s="295">
        <f t="shared" si="35"/>
        <v>384.78499999999997</v>
      </c>
      <c r="BE44" s="295">
        <f t="shared" si="35"/>
        <v>372.33699999999999</v>
      </c>
      <c r="BF44" s="295">
        <f t="shared" si="35"/>
        <v>359.63499999999999</v>
      </c>
      <c r="BG44" s="295">
        <f t="shared" si="35"/>
        <v>382.24400000000003</v>
      </c>
      <c r="BH44" s="295">
        <f t="shared" si="35"/>
        <v>374.59165266825556</v>
      </c>
      <c r="BI44" s="295">
        <f t="shared" si="35"/>
        <v>294.59889726305926</v>
      </c>
      <c r="BJ44" s="295">
        <f t="shared" si="35"/>
        <v>291.2232684141797</v>
      </c>
      <c r="BK44" s="295">
        <f t="shared" si="35"/>
        <v>345.46664666673598</v>
      </c>
      <c r="BL44" s="295">
        <f t="shared" si="35"/>
        <v>267</v>
      </c>
      <c r="BM44" s="295">
        <f t="shared" si="35"/>
        <v>75</v>
      </c>
      <c r="BN44" s="295">
        <f t="shared" ref="BN44:CC44" si="36">BN34</f>
        <v>0</v>
      </c>
      <c r="BO44" s="295">
        <f t="shared" si="36"/>
        <v>0</v>
      </c>
      <c r="BP44" s="295">
        <f t="shared" si="36"/>
        <v>0</v>
      </c>
      <c r="BQ44" s="295">
        <f t="shared" si="36"/>
        <v>0</v>
      </c>
      <c r="BR44" s="295">
        <f t="shared" si="36"/>
        <v>0</v>
      </c>
      <c r="BS44" s="295">
        <f t="shared" si="36"/>
        <v>0</v>
      </c>
      <c r="BT44" s="295">
        <f t="shared" si="36"/>
        <v>0</v>
      </c>
      <c r="BU44" s="295">
        <f t="shared" si="36"/>
        <v>0</v>
      </c>
      <c r="BV44" s="295">
        <f t="shared" si="36"/>
        <v>0</v>
      </c>
      <c r="BW44" s="295">
        <f t="shared" si="36"/>
        <v>0</v>
      </c>
      <c r="BX44" s="295">
        <f t="shared" si="36"/>
        <v>0</v>
      </c>
      <c r="BY44" s="295">
        <f t="shared" si="36"/>
        <v>0</v>
      </c>
      <c r="BZ44" s="295">
        <f t="shared" si="36"/>
        <v>0</v>
      </c>
      <c r="CA44" s="295">
        <f t="shared" si="36"/>
        <v>0</v>
      </c>
      <c r="CB44" s="295">
        <f t="shared" si="36"/>
        <v>0</v>
      </c>
      <c r="CC44" s="296">
        <f t="shared" si="36"/>
        <v>0</v>
      </c>
    </row>
    <row r="45" spans="1:81" s="29" customFormat="1" ht="27" customHeight="1" thickBot="1" x14ac:dyDescent="0.4">
      <c r="B45" s="387" t="s">
        <v>665</v>
      </c>
      <c r="C45" s="388"/>
      <c r="D45" s="389">
        <f t="shared" ref="D45:AI45" si="37">D28-D35</f>
        <v>0</v>
      </c>
      <c r="E45" s="389">
        <f t="shared" si="37"/>
        <v>0</v>
      </c>
      <c r="F45" s="389">
        <f t="shared" si="37"/>
        <v>0</v>
      </c>
      <c r="G45" s="389">
        <f t="shared" si="37"/>
        <v>0</v>
      </c>
      <c r="H45" s="389">
        <f t="shared" si="37"/>
        <v>0</v>
      </c>
      <c r="I45" s="389">
        <f t="shared" si="37"/>
        <v>0</v>
      </c>
      <c r="J45" s="389">
        <f t="shared" si="37"/>
        <v>0</v>
      </c>
      <c r="K45" s="389">
        <f t="shared" si="37"/>
        <v>0</v>
      </c>
      <c r="L45" s="389">
        <f t="shared" si="37"/>
        <v>0</v>
      </c>
      <c r="M45" s="389">
        <f t="shared" si="37"/>
        <v>0</v>
      </c>
      <c r="N45" s="389">
        <f t="shared" si="37"/>
        <v>0</v>
      </c>
      <c r="O45" s="389">
        <f t="shared" si="37"/>
        <v>0</v>
      </c>
      <c r="P45" s="389">
        <f t="shared" si="37"/>
        <v>0</v>
      </c>
      <c r="Q45" s="389">
        <f t="shared" si="37"/>
        <v>0</v>
      </c>
      <c r="R45" s="389">
        <f t="shared" si="37"/>
        <v>0</v>
      </c>
      <c r="S45" s="389">
        <f t="shared" si="37"/>
        <v>0</v>
      </c>
      <c r="T45" s="389">
        <f t="shared" si="37"/>
        <v>0</v>
      </c>
      <c r="U45" s="389">
        <f t="shared" si="37"/>
        <v>0</v>
      </c>
      <c r="V45" s="389">
        <f t="shared" si="37"/>
        <v>0</v>
      </c>
      <c r="W45" s="389">
        <f t="shared" si="37"/>
        <v>0</v>
      </c>
      <c r="X45" s="389">
        <f t="shared" si="37"/>
        <v>0</v>
      </c>
      <c r="Y45" s="389">
        <f t="shared" si="37"/>
        <v>0</v>
      </c>
      <c r="Z45" s="389">
        <f t="shared" si="37"/>
        <v>0</v>
      </c>
      <c r="AA45" s="389">
        <f t="shared" si="37"/>
        <v>0</v>
      </c>
      <c r="AB45" s="389">
        <f t="shared" si="37"/>
        <v>0</v>
      </c>
      <c r="AC45" s="389">
        <f t="shared" si="37"/>
        <v>0</v>
      </c>
      <c r="AD45" s="389">
        <f t="shared" si="37"/>
        <v>0</v>
      </c>
      <c r="AE45" s="389">
        <f t="shared" si="37"/>
        <v>0</v>
      </c>
      <c r="AF45" s="389">
        <f t="shared" si="37"/>
        <v>0</v>
      </c>
      <c r="AG45" s="389">
        <f t="shared" si="37"/>
        <v>0</v>
      </c>
      <c r="AH45" s="389">
        <f t="shared" si="37"/>
        <v>19.429980786885245</v>
      </c>
      <c r="AI45" s="389">
        <f t="shared" si="37"/>
        <v>24.98140386885246</v>
      </c>
      <c r="AJ45" s="389">
        <f t="shared" ref="AJ45:BM45" si="38">AJ28-AJ35</f>
        <v>31.485480586666668</v>
      </c>
      <c r="AK45" s="389">
        <f t="shared" si="38"/>
        <v>42.065662942955178</v>
      </c>
      <c r="AL45" s="389">
        <f t="shared" si="38"/>
        <v>58.989153888888886</v>
      </c>
      <c r="AM45" s="389">
        <f t="shared" si="38"/>
        <v>80.04656019875776</v>
      </c>
      <c r="AN45" s="389">
        <f t="shared" si="38"/>
        <v>100.63385805128205</v>
      </c>
      <c r="AO45" s="389">
        <f t="shared" si="38"/>
        <v>103.59578001843317</v>
      </c>
      <c r="AP45" s="389">
        <f t="shared" si="38"/>
        <v>135.62299025555555</v>
      </c>
      <c r="AQ45" s="389">
        <f t="shared" si="38"/>
        <v>195.83484244128789</v>
      </c>
      <c r="AR45" s="389">
        <f t="shared" si="38"/>
        <v>126.39782312688821</v>
      </c>
      <c r="AS45" s="389">
        <f t="shared" si="38"/>
        <v>125.84043405</v>
      </c>
      <c r="AT45" s="389">
        <f t="shared" si="38"/>
        <v>220.96582318101412</v>
      </c>
      <c r="AU45" s="389">
        <f t="shared" si="38"/>
        <v>356.26081221506735</v>
      </c>
      <c r="AV45" s="389">
        <f t="shared" si="38"/>
        <v>253.07357532492722</v>
      </c>
      <c r="AW45" s="389">
        <f t="shared" si="38"/>
        <v>248.79294115522868</v>
      </c>
      <c r="AX45" s="389">
        <f t="shared" si="38"/>
        <v>369.89999999999884</v>
      </c>
      <c r="AY45" s="389">
        <f t="shared" si="38"/>
        <v>427.30699999999945</v>
      </c>
      <c r="AZ45" s="389">
        <f t="shared" si="38"/>
        <v>378.41800000000001</v>
      </c>
      <c r="BA45" s="389">
        <f t="shared" si="38"/>
        <v>335.34300000000093</v>
      </c>
      <c r="BB45" s="389">
        <f t="shared" si="38"/>
        <v>309.75799999999867</v>
      </c>
      <c r="BC45" s="389">
        <f t="shared" si="38"/>
        <v>230.18900000000011</v>
      </c>
      <c r="BD45" s="389">
        <f t="shared" si="38"/>
        <v>222.10499999999894</v>
      </c>
      <c r="BE45" s="389">
        <f t="shared" si="38"/>
        <v>243.31711941217159</v>
      </c>
      <c r="BF45" s="389">
        <f t="shared" si="38"/>
        <v>261.18071095259984</v>
      </c>
      <c r="BG45" s="389">
        <f t="shared" si="38"/>
        <v>391.25825241992959</v>
      </c>
      <c r="BH45" s="389">
        <f t="shared" si="38"/>
        <v>300.95087435865469</v>
      </c>
      <c r="BI45" s="389">
        <f t="shared" si="38"/>
        <v>198.32631128951041</v>
      </c>
      <c r="BJ45" s="389">
        <f t="shared" si="38"/>
        <v>198.45559320025581</v>
      </c>
      <c r="BK45" s="389">
        <f t="shared" si="38"/>
        <v>181.92271651984206</v>
      </c>
      <c r="BL45" s="389">
        <f t="shared" si="38"/>
        <v>181.6169849299115</v>
      </c>
      <c r="BM45" s="389">
        <f t="shared" si="38"/>
        <v>255.07000040967989</v>
      </c>
      <c r="BN45" s="389">
        <f t="shared" ref="BN45:CC45" si="39">BN35</f>
        <v>0</v>
      </c>
      <c r="BO45" s="389">
        <f t="shared" si="39"/>
        <v>0</v>
      </c>
      <c r="BP45" s="389">
        <f t="shared" si="39"/>
        <v>0</v>
      </c>
      <c r="BQ45" s="389">
        <f t="shared" si="39"/>
        <v>0</v>
      </c>
      <c r="BR45" s="389">
        <f t="shared" si="39"/>
        <v>0</v>
      </c>
      <c r="BS45" s="389">
        <f t="shared" si="39"/>
        <v>0</v>
      </c>
      <c r="BT45" s="389">
        <f t="shared" si="39"/>
        <v>0</v>
      </c>
      <c r="BU45" s="389">
        <f t="shared" si="39"/>
        <v>0</v>
      </c>
      <c r="BV45" s="389">
        <f t="shared" si="39"/>
        <v>0</v>
      </c>
      <c r="BW45" s="389">
        <f t="shared" si="39"/>
        <v>0</v>
      </c>
      <c r="BX45" s="389">
        <f t="shared" si="39"/>
        <v>0</v>
      </c>
      <c r="BY45" s="389">
        <f t="shared" si="39"/>
        <v>0</v>
      </c>
      <c r="BZ45" s="389">
        <f t="shared" si="39"/>
        <v>0</v>
      </c>
      <c r="CA45" s="389">
        <f t="shared" si="39"/>
        <v>0</v>
      </c>
      <c r="CB45" s="389">
        <f t="shared" si="39"/>
        <v>0</v>
      </c>
      <c r="CC45" s="390">
        <f t="shared" si="39"/>
        <v>0</v>
      </c>
    </row>
    <row r="46" spans="1:81" ht="26.25" customHeight="1" x14ac:dyDescent="0.4">
      <c r="A46" s="300"/>
      <c r="B46" s="133" t="s">
        <v>670</v>
      </c>
      <c r="C46" s="335"/>
      <c r="D46" s="47" t="s">
        <v>137</v>
      </c>
      <c r="E46" s="47" t="s">
        <v>138</v>
      </c>
      <c r="F46" s="47" t="s">
        <v>139</v>
      </c>
      <c r="G46" s="47" t="s">
        <v>140</v>
      </c>
      <c r="H46" s="47" t="s">
        <v>141</v>
      </c>
      <c r="I46" s="47" t="s">
        <v>142</v>
      </c>
      <c r="J46" s="47" t="s">
        <v>143</v>
      </c>
      <c r="K46" s="47" t="s">
        <v>144</v>
      </c>
      <c r="L46" s="47" t="s">
        <v>145</v>
      </c>
      <c r="M46" s="47" t="s">
        <v>146</v>
      </c>
      <c r="N46" s="47" t="s">
        <v>147</v>
      </c>
      <c r="O46" s="47" t="s">
        <v>148</v>
      </c>
      <c r="P46" s="47" t="s">
        <v>149</v>
      </c>
      <c r="Q46" s="47" t="s">
        <v>150</v>
      </c>
      <c r="R46" s="47" t="s">
        <v>151</v>
      </c>
      <c r="S46" s="47" t="s">
        <v>152</v>
      </c>
      <c r="T46" s="47" t="s">
        <v>153</v>
      </c>
      <c r="U46" s="47" t="s">
        <v>154</v>
      </c>
      <c r="V46" s="47" t="s">
        <v>155</v>
      </c>
      <c r="W46" s="47" t="s">
        <v>156</v>
      </c>
      <c r="X46" s="47" t="s">
        <v>157</v>
      </c>
      <c r="Y46" s="47" t="s">
        <v>158</v>
      </c>
      <c r="Z46" s="47" t="s">
        <v>159</v>
      </c>
      <c r="AA46" s="47" t="s">
        <v>160</v>
      </c>
      <c r="AB46" s="47" t="s">
        <v>161</v>
      </c>
      <c r="AC46" s="47" t="s">
        <v>162</v>
      </c>
      <c r="AD46" s="47" t="s">
        <v>163</v>
      </c>
      <c r="AE46" s="47" t="s">
        <v>164</v>
      </c>
      <c r="AF46" s="47" t="s">
        <v>165</v>
      </c>
      <c r="AG46" s="47" t="s">
        <v>166</v>
      </c>
      <c r="AH46" s="47" t="s">
        <v>167</v>
      </c>
      <c r="AI46" s="47" t="s">
        <v>168</v>
      </c>
      <c r="AJ46" s="47" t="s">
        <v>169</v>
      </c>
      <c r="AK46" s="47" t="s">
        <v>170</v>
      </c>
      <c r="AL46" s="47" t="s">
        <v>171</v>
      </c>
      <c r="AM46" s="47" t="s">
        <v>172</v>
      </c>
      <c r="AN46" s="47" t="s">
        <v>173</v>
      </c>
      <c r="AO46" s="47" t="s">
        <v>174</v>
      </c>
      <c r="AP46" s="47" t="s">
        <v>175</v>
      </c>
      <c r="AQ46" s="47" t="s">
        <v>176</v>
      </c>
      <c r="AR46" s="47" t="s">
        <v>177</v>
      </c>
      <c r="AS46" s="47" t="s">
        <v>178</v>
      </c>
      <c r="AT46" s="47" t="s">
        <v>179</v>
      </c>
      <c r="AU46" s="47" t="s">
        <v>180</v>
      </c>
      <c r="AV46" s="47" t="s">
        <v>181</v>
      </c>
      <c r="AW46" s="47" t="s">
        <v>182</v>
      </c>
      <c r="AX46" s="47" t="s">
        <v>183</v>
      </c>
      <c r="AY46" s="47" t="s">
        <v>85</v>
      </c>
      <c r="AZ46" s="47" t="s">
        <v>86</v>
      </c>
      <c r="BA46" s="47" t="s">
        <v>87</v>
      </c>
      <c r="BB46" s="47" t="s">
        <v>88</v>
      </c>
      <c r="BC46" s="47" t="s">
        <v>89</v>
      </c>
      <c r="BD46" s="47" t="s">
        <v>90</v>
      </c>
      <c r="BE46" s="47" t="s">
        <v>91</v>
      </c>
      <c r="BF46" s="47" t="s">
        <v>92</v>
      </c>
      <c r="BG46" s="47" t="s">
        <v>93</v>
      </c>
      <c r="BH46" s="47" t="s">
        <v>94</v>
      </c>
      <c r="BI46" s="47" t="s">
        <v>95</v>
      </c>
      <c r="BJ46" s="47" t="s">
        <v>96</v>
      </c>
      <c r="BK46" s="47" t="s">
        <v>97</v>
      </c>
      <c r="BL46" s="47" t="s">
        <v>98</v>
      </c>
      <c r="BM46" s="47" t="s">
        <v>99</v>
      </c>
      <c r="BN46" s="47" t="s">
        <v>100</v>
      </c>
      <c r="BO46" s="47" t="s">
        <v>101</v>
      </c>
      <c r="BP46" s="47" t="s">
        <v>102</v>
      </c>
      <c r="BQ46" s="47" t="s">
        <v>103</v>
      </c>
      <c r="BR46" s="47" t="s">
        <v>104</v>
      </c>
      <c r="BS46" s="47" t="s">
        <v>105</v>
      </c>
      <c r="BT46" s="47" t="s">
        <v>106</v>
      </c>
      <c r="BU46" s="47" t="s">
        <v>107</v>
      </c>
      <c r="BV46" s="47" t="s">
        <v>108</v>
      </c>
      <c r="BW46" s="47" t="s">
        <v>109</v>
      </c>
      <c r="BX46" s="47" t="s">
        <v>110</v>
      </c>
      <c r="BY46" s="47" t="s">
        <v>111</v>
      </c>
      <c r="BZ46" s="47" t="s">
        <v>112</v>
      </c>
      <c r="CA46" s="47" t="s">
        <v>113</v>
      </c>
      <c r="CB46" s="47" t="s">
        <v>114</v>
      </c>
      <c r="CC46" s="48" t="s">
        <v>115</v>
      </c>
    </row>
    <row r="47" spans="1:81" ht="15" customHeight="1" x14ac:dyDescent="0.4">
      <c r="A47" s="300"/>
      <c r="B47" s="280" t="s">
        <v>299</v>
      </c>
      <c r="C47" s="301"/>
      <c r="D47" s="224" t="s">
        <v>116</v>
      </c>
      <c r="E47" s="224" t="s">
        <v>116</v>
      </c>
      <c r="F47" s="224" t="s">
        <v>116</v>
      </c>
      <c r="G47" s="224" t="s">
        <v>116</v>
      </c>
      <c r="H47" s="224" t="s">
        <v>116</v>
      </c>
      <c r="I47" s="224" t="s">
        <v>116</v>
      </c>
      <c r="J47" s="224" t="s">
        <v>116</v>
      </c>
      <c r="K47" s="224" t="s">
        <v>116</v>
      </c>
      <c r="L47" s="224" t="s">
        <v>116</v>
      </c>
      <c r="M47" s="224" t="s">
        <v>116</v>
      </c>
      <c r="N47" s="224" t="s">
        <v>116</v>
      </c>
      <c r="O47" s="224" t="s">
        <v>116</v>
      </c>
      <c r="P47" s="224" t="s">
        <v>116</v>
      </c>
      <c r="Q47" s="224" t="s">
        <v>116</v>
      </c>
      <c r="R47" s="224" t="s">
        <v>116</v>
      </c>
      <c r="S47" s="224" t="s">
        <v>116</v>
      </c>
      <c r="T47" s="224" t="s">
        <v>116</v>
      </c>
      <c r="U47" s="224" t="s">
        <v>116</v>
      </c>
      <c r="V47" s="224" t="s">
        <v>116</v>
      </c>
      <c r="W47" s="224" t="s">
        <v>116</v>
      </c>
      <c r="X47" s="224" t="s">
        <v>116</v>
      </c>
      <c r="Y47" s="224" t="s">
        <v>116</v>
      </c>
      <c r="Z47" s="224" t="s">
        <v>116</v>
      </c>
      <c r="AA47" s="224" t="s">
        <v>116</v>
      </c>
      <c r="AB47" s="224" t="s">
        <v>116</v>
      </c>
      <c r="AC47" s="224" t="s">
        <v>116</v>
      </c>
      <c r="AD47" s="224" t="s">
        <v>116</v>
      </c>
      <c r="AE47" s="224" t="s">
        <v>116</v>
      </c>
      <c r="AF47" s="224" t="s">
        <v>116</v>
      </c>
      <c r="AG47" s="224" t="s">
        <v>116</v>
      </c>
      <c r="AH47" s="224" t="s">
        <v>116</v>
      </c>
      <c r="AI47" s="224" t="s">
        <v>116</v>
      </c>
      <c r="AJ47" s="224" t="s">
        <v>116</v>
      </c>
      <c r="AK47" s="224" t="s">
        <v>116</v>
      </c>
      <c r="AL47" s="224" t="s">
        <v>116</v>
      </c>
      <c r="AM47" s="224" t="s">
        <v>116</v>
      </c>
      <c r="AN47" s="224" t="s">
        <v>116</v>
      </c>
      <c r="AO47" s="224" t="s">
        <v>116</v>
      </c>
      <c r="AP47" s="224" t="s">
        <v>116</v>
      </c>
      <c r="AQ47" s="224" t="s">
        <v>116</v>
      </c>
      <c r="AR47" s="224" t="s">
        <v>116</v>
      </c>
      <c r="AS47" s="224" t="s">
        <v>116</v>
      </c>
      <c r="AT47" s="224" t="s">
        <v>116</v>
      </c>
      <c r="AU47" s="224" t="s">
        <v>116</v>
      </c>
      <c r="AV47" s="224" t="s">
        <v>116</v>
      </c>
      <c r="AW47" s="224" t="s">
        <v>116</v>
      </c>
      <c r="AX47" s="224" t="s">
        <v>116</v>
      </c>
      <c r="AY47" s="224" t="s">
        <v>116</v>
      </c>
      <c r="AZ47" s="224" t="s">
        <v>116</v>
      </c>
      <c r="BA47" s="224" t="s">
        <v>116</v>
      </c>
      <c r="BB47" s="224" t="s">
        <v>116</v>
      </c>
      <c r="BC47" s="224" t="s">
        <v>116</v>
      </c>
      <c r="BD47" s="224" t="s">
        <v>116</v>
      </c>
      <c r="BE47" s="224" t="s">
        <v>116</v>
      </c>
      <c r="BF47" s="224" t="s">
        <v>116</v>
      </c>
      <c r="BG47" s="224" t="s">
        <v>116</v>
      </c>
      <c r="BH47" s="224" t="s">
        <v>116</v>
      </c>
      <c r="BI47" s="224" t="s">
        <v>116</v>
      </c>
      <c r="BJ47" s="224" t="s">
        <v>116</v>
      </c>
      <c r="BK47" s="224" t="s">
        <v>116</v>
      </c>
      <c r="BL47" s="224" t="s">
        <v>116</v>
      </c>
      <c r="BM47" s="224" t="s">
        <v>116</v>
      </c>
      <c r="BN47" s="224" t="s">
        <v>116</v>
      </c>
      <c r="BO47" s="224" t="s">
        <v>116</v>
      </c>
      <c r="BP47" s="224" t="s">
        <v>116</v>
      </c>
      <c r="BQ47" s="224" t="s">
        <v>116</v>
      </c>
      <c r="BR47" s="224" t="s">
        <v>116</v>
      </c>
      <c r="BS47" s="224" t="s">
        <v>116</v>
      </c>
      <c r="BT47" s="224" t="s">
        <v>116</v>
      </c>
      <c r="BU47" s="224" t="s">
        <v>116</v>
      </c>
      <c r="BV47" s="224" t="s">
        <v>116</v>
      </c>
      <c r="BW47" s="224" t="s">
        <v>116</v>
      </c>
      <c r="BX47" s="224" t="s">
        <v>117</v>
      </c>
      <c r="BY47" s="224" t="s">
        <v>117</v>
      </c>
      <c r="BZ47" s="224" t="s">
        <v>117</v>
      </c>
      <c r="CA47" s="224" t="s">
        <v>117</v>
      </c>
      <c r="CB47" s="224" t="s">
        <v>117</v>
      </c>
      <c r="CC47" s="225" t="s">
        <v>117</v>
      </c>
    </row>
    <row r="48" spans="1:81" s="196" customFormat="1" ht="24" customHeight="1" x14ac:dyDescent="0.4">
      <c r="A48" s="294"/>
      <c r="B48" s="75" t="s">
        <v>129</v>
      </c>
      <c r="C48" s="75"/>
      <c r="D48" s="292">
        <v>2217.4442777706658</v>
      </c>
      <c r="E48" s="292">
        <v>2601.3282311383236</v>
      </c>
      <c r="F48" s="292">
        <v>2851.741509226626</v>
      </c>
      <c r="G48" s="292">
        <v>2974.9232430571242</v>
      </c>
      <c r="H48" s="292">
        <v>3418.8555874668123</v>
      </c>
      <c r="I48" s="292">
        <v>3397.0884303727767</v>
      </c>
      <c r="J48" s="292">
        <v>3470.2825551568685</v>
      </c>
      <c r="K48" s="292">
        <v>3036.1247051235941</v>
      </c>
      <c r="L48" s="292">
        <v>3037.1385432520078</v>
      </c>
      <c r="M48" s="292">
        <v>2862.6285631400101</v>
      </c>
      <c r="N48" s="292">
        <v>3080.6887962214278</v>
      </c>
      <c r="O48" s="292">
        <v>3686.2131179035082</v>
      </c>
      <c r="P48" s="292">
        <v>4091.4792005958411</v>
      </c>
      <c r="Q48" s="292">
        <v>3762.3426827644298</v>
      </c>
      <c r="R48" s="292">
        <v>4259.6475505132357</v>
      </c>
      <c r="S48" s="292">
        <v>4559.1973179781862</v>
      </c>
      <c r="T48" s="292">
        <v>4471.4837991618488</v>
      </c>
      <c r="U48" s="292">
        <v>4671.8261738083702</v>
      </c>
      <c r="V48" s="292">
        <v>5377.6545581838518</v>
      </c>
      <c r="W48" s="292">
        <v>6785.6902480505523</v>
      </c>
      <c r="X48" s="292">
        <v>7169.8742142854735</v>
      </c>
      <c r="Y48" s="292">
        <v>7359.7510003875295</v>
      </c>
      <c r="Z48" s="292">
        <v>7454.4024907047506</v>
      </c>
      <c r="AA48" s="292">
        <v>8486.7635089221258</v>
      </c>
      <c r="AB48" s="292">
        <v>8579.6458127498263</v>
      </c>
      <c r="AC48" s="292">
        <v>7887.6293933228517</v>
      </c>
      <c r="AD48" s="292">
        <v>8939.2298951908233</v>
      </c>
      <c r="AE48" s="292">
        <v>9792.0632414075008</v>
      </c>
      <c r="AF48" s="292">
        <v>11270.375908105896</v>
      </c>
      <c r="AG48" s="292">
        <v>8265.6240201428409</v>
      </c>
      <c r="AH48" s="292">
        <f t="shared" ref="AH48:BB48" si="40">SUM(AH67:AH72)</f>
        <v>8104.1478877473646</v>
      </c>
      <c r="AI48" s="292">
        <f t="shared" si="40"/>
        <v>7441.760859838435</v>
      </c>
      <c r="AJ48" s="292">
        <f t="shared" si="40"/>
        <v>8074.8785660623689</v>
      </c>
      <c r="AK48" s="292">
        <f t="shared" si="40"/>
        <v>10949.833178760848</v>
      </c>
      <c r="AL48" s="292">
        <f t="shared" si="40"/>
        <v>14495.413651579374</v>
      </c>
      <c r="AM48" s="292">
        <f t="shared" si="40"/>
        <v>16774.129185501599</v>
      </c>
      <c r="AN48" s="292">
        <f t="shared" si="40"/>
        <v>18363.724137385605</v>
      </c>
      <c r="AO48" s="292">
        <f t="shared" si="40"/>
        <v>20019.477546478334</v>
      </c>
      <c r="AP48" s="292">
        <f t="shared" si="40"/>
        <v>20562.319723686585</v>
      </c>
      <c r="AQ48" s="292">
        <f t="shared" si="40"/>
        <v>19450.766579129497</v>
      </c>
      <c r="AR48" s="292">
        <f t="shared" si="40"/>
        <v>17399.721105359611</v>
      </c>
      <c r="AS48" s="292">
        <f t="shared" si="40"/>
        <v>16346.262065094192</v>
      </c>
      <c r="AT48" s="292">
        <f t="shared" si="40"/>
        <v>17505.617373007266</v>
      </c>
      <c r="AU48" s="292">
        <f t="shared" si="40"/>
        <v>21660.921334664228</v>
      </c>
      <c r="AV48" s="292">
        <f t="shared" si="40"/>
        <v>26810.66688227604</v>
      </c>
      <c r="AW48" s="292">
        <f t="shared" si="40"/>
        <v>28501.417809225517</v>
      </c>
      <c r="AX48" s="292">
        <f t="shared" si="40"/>
        <v>28621.869741486669</v>
      </c>
      <c r="AY48" s="292">
        <f t="shared" si="40"/>
        <v>28313.290760844975</v>
      </c>
      <c r="AZ48" s="292">
        <f t="shared" si="40"/>
        <v>23659.889452203399</v>
      </c>
      <c r="BA48" s="292">
        <f t="shared" si="40"/>
        <v>19663.622318285121</v>
      </c>
      <c r="BB48" s="292">
        <f t="shared" si="40"/>
        <v>19062.882084850386</v>
      </c>
      <c r="BC48" s="292">
        <f>SUM(BC68:BC72)</f>
        <v>19447.651090689273</v>
      </c>
      <c r="BD48" s="292">
        <f t="shared" ref="BD48:CC48" si="41">SUM(BD50:BD53)</f>
        <v>20741.694553437901</v>
      </c>
      <c r="BE48" s="292">
        <f t="shared" si="41"/>
        <v>21969.206764171282</v>
      </c>
      <c r="BF48" s="292">
        <f t="shared" si="41"/>
        <v>21697.603214470997</v>
      </c>
      <c r="BG48" s="292">
        <f t="shared" si="41"/>
        <v>19184.924234789214</v>
      </c>
      <c r="BH48" s="292">
        <f t="shared" si="41"/>
        <v>14547.058918899776</v>
      </c>
      <c r="BI48" s="292">
        <f t="shared" si="41"/>
        <v>12931.017872224149</v>
      </c>
      <c r="BJ48" s="292">
        <f t="shared" si="41"/>
        <v>12146.347844584248</v>
      </c>
      <c r="BK48" s="292">
        <f t="shared" si="41"/>
        <v>12066.257777581772</v>
      </c>
      <c r="BL48" s="292">
        <f t="shared" si="41"/>
        <v>11301.271539077454</v>
      </c>
      <c r="BM48" s="292">
        <f t="shared" si="41"/>
        <v>10725.187812712315</v>
      </c>
      <c r="BN48" s="292">
        <f t="shared" si="41"/>
        <v>9881.5785478680427</v>
      </c>
      <c r="BO48" s="292">
        <f t="shared" si="41"/>
        <v>8669.4807486980753</v>
      </c>
      <c r="BP48" s="292">
        <f t="shared" si="41"/>
        <v>6445.9038191973659</v>
      </c>
      <c r="BQ48" s="292">
        <f t="shared" si="41"/>
        <v>4273.0720934430055</v>
      </c>
      <c r="BR48" s="292">
        <f t="shared" si="41"/>
        <v>3403.9793449488207</v>
      </c>
      <c r="BS48" s="292">
        <f t="shared" si="41"/>
        <v>2962.9169256888649</v>
      </c>
      <c r="BT48" s="292">
        <f t="shared" si="41"/>
        <v>2541.5021743006346</v>
      </c>
      <c r="BU48" s="292">
        <f t="shared" si="41"/>
        <v>2393.2592207884577</v>
      </c>
      <c r="BV48" s="292">
        <f t="shared" si="41"/>
        <v>2011.8659528553485</v>
      </c>
      <c r="BW48" s="292">
        <f t="shared" si="41"/>
        <v>1468.6953076263851</v>
      </c>
      <c r="BX48" s="292">
        <f t="shared" si="41"/>
        <v>1021.3167553984047</v>
      </c>
      <c r="BY48" s="292">
        <f t="shared" si="41"/>
        <v>730.97147337950332</v>
      </c>
      <c r="BZ48" s="292">
        <f t="shared" si="41"/>
        <v>528.73924102024932</v>
      </c>
      <c r="CA48" s="292">
        <f t="shared" si="41"/>
        <v>349.86102055329474</v>
      </c>
      <c r="CB48" s="292">
        <f t="shared" si="41"/>
        <v>231.74940557782878</v>
      </c>
      <c r="CC48" s="293">
        <f t="shared" si="41"/>
        <v>59.836647506713732</v>
      </c>
    </row>
    <row r="49" spans="1:81" s="49" customFormat="1" ht="24.75" customHeight="1" x14ac:dyDescent="0.4">
      <c r="B49" s="59" t="s">
        <v>651</v>
      </c>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V49" s="295"/>
      <c r="BW49" s="295"/>
      <c r="BX49" s="295"/>
      <c r="BY49" s="295"/>
      <c r="BZ49" s="295"/>
      <c r="CA49" s="295"/>
      <c r="CB49" s="295"/>
      <c r="CC49" s="296"/>
    </row>
    <row r="50" spans="1:81" s="49" customFormat="1" x14ac:dyDescent="0.4">
      <c r="A50" s="308"/>
      <c r="B50" s="231" t="s">
        <v>652</v>
      </c>
      <c r="C50" s="339"/>
      <c r="D50" s="295">
        <v>0</v>
      </c>
      <c r="E50" s="295">
        <v>0</v>
      </c>
      <c r="F50" s="295">
        <v>0</v>
      </c>
      <c r="G50" s="295">
        <v>0</v>
      </c>
      <c r="H50" s="295">
        <v>0</v>
      </c>
      <c r="I50" s="295">
        <v>0</v>
      </c>
      <c r="J50" s="295">
        <v>0</v>
      </c>
      <c r="K50" s="295">
        <v>0</v>
      </c>
      <c r="L50" s="295">
        <v>0</v>
      </c>
      <c r="M50" s="295">
        <v>0</v>
      </c>
      <c r="N50" s="295">
        <v>0</v>
      </c>
      <c r="O50" s="295">
        <v>0</v>
      </c>
      <c r="P50" s="295">
        <v>0</v>
      </c>
      <c r="Q50" s="295">
        <v>0</v>
      </c>
      <c r="R50" s="295">
        <v>0</v>
      </c>
      <c r="S50" s="295">
        <v>0</v>
      </c>
      <c r="T50" s="295">
        <v>0</v>
      </c>
      <c r="U50" s="295">
        <v>0</v>
      </c>
      <c r="V50" s="295">
        <v>0</v>
      </c>
      <c r="W50" s="295">
        <v>0</v>
      </c>
      <c r="X50" s="295">
        <v>0</v>
      </c>
      <c r="Y50" s="295">
        <v>0</v>
      </c>
      <c r="Z50" s="295">
        <v>0</v>
      </c>
      <c r="AA50" s="295">
        <v>0</v>
      </c>
      <c r="AB50" s="295">
        <v>0</v>
      </c>
      <c r="AC50" s="295">
        <v>0</v>
      </c>
      <c r="AD50" s="295">
        <v>0</v>
      </c>
      <c r="AE50" s="295">
        <v>0</v>
      </c>
      <c r="AF50" s="295">
        <v>0</v>
      </c>
      <c r="AG50" s="295">
        <v>0</v>
      </c>
      <c r="AH50" s="295">
        <v>0</v>
      </c>
      <c r="AI50" s="295">
        <v>0</v>
      </c>
      <c r="AJ50" s="295">
        <v>0</v>
      </c>
      <c r="AK50" s="295">
        <v>0</v>
      </c>
      <c r="AL50" s="295">
        <v>0</v>
      </c>
      <c r="AM50" s="295">
        <v>0</v>
      </c>
      <c r="AN50" s="295">
        <v>0</v>
      </c>
      <c r="AO50" s="295">
        <v>0</v>
      </c>
      <c r="AP50" s="295">
        <v>0</v>
      </c>
      <c r="AQ50" s="295">
        <v>0</v>
      </c>
      <c r="AR50" s="295">
        <v>0</v>
      </c>
      <c r="AS50" s="295">
        <v>0</v>
      </c>
      <c r="AT50" s="295">
        <v>0</v>
      </c>
      <c r="AU50" s="295">
        <v>0</v>
      </c>
      <c r="AV50" s="295">
        <v>0</v>
      </c>
      <c r="AW50" s="295">
        <v>0</v>
      </c>
      <c r="AX50" s="295">
        <v>0</v>
      </c>
      <c r="AY50" s="295">
        <v>0</v>
      </c>
      <c r="AZ50" s="295">
        <v>0</v>
      </c>
      <c r="BA50" s="295">
        <v>0</v>
      </c>
      <c r="BB50" s="295">
        <v>0</v>
      </c>
      <c r="BC50" s="295">
        <v>0</v>
      </c>
      <c r="BD50" s="295">
        <v>7305.3969655381406</v>
      </c>
      <c r="BE50" s="295">
        <v>7872.4376798216454</v>
      </c>
      <c r="BF50" s="295">
        <v>7678.4987149437347</v>
      </c>
      <c r="BG50" s="295">
        <v>7535.3533248783579</v>
      </c>
      <c r="BH50" s="295">
        <v>6841.5416920610105</v>
      </c>
      <c r="BI50" s="295">
        <v>6405.0115906614719</v>
      </c>
      <c r="BJ50" s="295">
        <v>6285.99219170384</v>
      </c>
      <c r="BK50" s="295">
        <v>6758.6899163115049</v>
      </c>
      <c r="BL50" s="295">
        <v>6634.9045530693447</v>
      </c>
      <c r="BM50" s="295">
        <v>6384.7308789283134</v>
      </c>
      <c r="BN50" s="295">
        <v>5829.8020751006106</v>
      </c>
      <c r="BO50" s="295">
        <v>5008.3526805085976</v>
      </c>
      <c r="BP50" s="295">
        <v>3022.5569746777801</v>
      </c>
      <c r="BQ50" s="295">
        <v>1182.6951431707555</v>
      </c>
      <c r="BR50" s="295">
        <v>540.97459778363373</v>
      </c>
      <c r="BS50" s="295">
        <v>272.11687692162724</v>
      </c>
      <c r="BT50" s="295">
        <v>113.56456043486155</v>
      </c>
      <c r="BU50" s="295">
        <v>32.407831321312138</v>
      </c>
      <c r="BV50" s="295">
        <v>3.4432584561342692</v>
      </c>
      <c r="BW50" s="295">
        <v>9.0215262471486863E-4</v>
      </c>
      <c r="BX50" s="295">
        <v>-8.7648777655854077E-2</v>
      </c>
      <c r="BY50" s="295">
        <v>8.6922021371228038E-4</v>
      </c>
      <c r="BZ50" s="295">
        <v>8.6170955756345244E-4</v>
      </c>
      <c r="CA50" s="295">
        <v>8.4587171598362893E-4</v>
      </c>
      <c r="CB50" s="295">
        <v>8.2818480516951183E-4</v>
      </c>
      <c r="CC50" s="296">
        <v>8.1062925495728575E-4</v>
      </c>
    </row>
    <row r="51" spans="1:81" s="49" customFormat="1" x14ac:dyDescent="0.4">
      <c r="B51" s="155" t="s">
        <v>653</v>
      </c>
      <c r="C51" s="59"/>
      <c r="D51" s="295">
        <v>0</v>
      </c>
      <c r="E51" s="295">
        <v>0</v>
      </c>
      <c r="F51" s="295">
        <v>0</v>
      </c>
      <c r="G51" s="295">
        <v>0</v>
      </c>
      <c r="H51" s="295">
        <v>0</v>
      </c>
      <c r="I51" s="295">
        <v>0</v>
      </c>
      <c r="J51" s="295">
        <v>0</v>
      </c>
      <c r="K51" s="295">
        <v>0</v>
      </c>
      <c r="L51" s="295">
        <v>0</v>
      </c>
      <c r="M51" s="295">
        <v>0</v>
      </c>
      <c r="N51" s="295">
        <v>0</v>
      </c>
      <c r="O51" s="295">
        <v>0</v>
      </c>
      <c r="P51" s="295">
        <v>0</v>
      </c>
      <c r="Q51" s="295">
        <v>0</v>
      </c>
      <c r="R51" s="295">
        <v>0</v>
      </c>
      <c r="S51" s="295">
        <v>0</v>
      </c>
      <c r="T51" s="295">
        <v>0</v>
      </c>
      <c r="U51" s="295">
        <v>0</v>
      </c>
      <c r="V51" s="295">
        <v>0</v>
      </c>
      <c r="W51" s="295">
        <v>0</v>
      </c>
      <c r="X51" s="295">
        <v>0</v>
      </c>
      <c r="Y51" s="295">
        <v>0</v>
      </c>
      <c r="Z51" s="295">
        <v>0</v>
      </c>
      <c r="AA51" s="295">
        <v>0</v>
      </c>
      <c r="AB51" s="295">
        <v>0</v>
      </c>
      <c r="AC51" s="295">
        <v>0</v>
      </c>
      <c r="AD51" s="295">
        <v>0</v>
      </c>
      <c r="AE51" s="295">
        <v>0</v>
      </c>
      <c r="AF51" s="295">
        <v>0</v>
      </c>
      <c r="AG51" s="295">
        <v>0</v>
      </c>
      <c r="AH51" s="295">
        <v>0</v>
      </c>
      <c r="AI51" s="295">
        <v>0</v>
      </c>
      <c r="AJ51" s="295">
        <v>0</v>
      </c>
      <c r="AK51" s="295">
        <v>0</v>
      </c>
      <c r="AL51" s="295">
        <v>0</v>
      </c>
      <c r="AM51" s="295">
        <v>0</v>
      </c>
      <c r="AN51" s="295">
        <v>0</v>
      </c>
      <c r="AO51" s="295">
        <v>0</v>
      </c>
      <c r="AP51" s="295">
        <v>0</v>
      </c>
      <c r="AQ51" s="295">
        <v>0</v>
      </c>
      <c r="AR51" s="295">
        <v>0</v>
      </c>
      <c r="AS51" s="295">
        <v>0</v>
      </c>
      <c r="AT51" s="295">
        <v>0</v>
      </c>
      <c r="AU51" s="295">
        <v>0</v>
      </c>
      <c r="AV51" s="295">
        <v>0</v>
      </c>
      <c r="AW51" s="295">
        <v>0</v>
      </c>
      <c r="AX51" s="295">
        <v>0</v>
      </c>
      <c r="AY51" s="295">
        <v>0</v>
      </c>
      <c r="AZ51" s="295">
        <v>0</v>
      </c>
      <c r="BA51" s="295">
        <v>0</v>
      </c>
      <c r="BB51" s="295">
        <v>0</v>
      </c>
      <c r="BC51" s="295">
        <v>0</v>
      </c>
      <c r="BD51" s="295">
        <v>7024.7569978022475</v>
      </c>
      <c r="BE51" s="295">
        <v>7202.8172513769732</v>
      </c>
      <c r="BF51" s="295">
        <v>7295.9726902674829</v>
      </c>
      <c r="BG51" s="295">
        <v>7292.0341399488125</v>
      </c>
      <c r="BH51" s="295">
        <v>6667.6450748150046</v>
      </c>
      <c r="BI51" s="295">
        <v>5572.3646117551352</v>
      </c>
      <c r="BJ51" s="295">
        <v>4953.3020009688025</v>
      </c>
      <c r="BK51" s="295">
        <v>4525.1904005038768</v>
      </c>
      <c r="BL51" s="295">
        <v>3983.6396677944522</v>
      </c>
      <c r="BM51" s="295">
        <v>3640.4759345071925</v>
      </c>
      <c r="BN51" s="295">
        <v>3252.9493251422705</v>
      </c>
      <c r="BO51" s="295">
        <v>2855.113216443317</v>
      </c>
      <c r="BP51" s="295">
        <v>2562.4883926240345</v>
      </c>
      <c r="BQ51" s="295">
        <v>2214.1989703330601</v>
      </c>
      <c r="BR51" s="295">
        <v>1998.580503561979</v>
      </c>
      <c r="BS51" s="295">
        <v>1818.4043924574121</v>
      </c>
      <c r="BT51" s="295">
        <v>1591.2327604361988</v>
      </c>
      <c r="BU51" s="295">
        <v>1504.4611215991386</v>
      </c>
      <c r="BV51" s="295">
        <v>1228.8813918770375</v>
      </c>
      <c r="BW51" s="295">
        <v>864.61045105687379</v>
      </c>
      <c r="BX51" s="295">
        <v>529.97583854645211</v>
      </c>
      <c r="BY51" s="295">
        <v>382.38352769686065</v>
      </c>
      <c r="BZ51" s="295">
        <v>280.78045495004341</v>
      </c>
      <c r="CA51" s="295">
        <v>192.82504234360482</v>
      </c>
      <c r="CB51" s="295">
        <v>143.92400574440251</v>
      </c>
      <c r="CC51" s="296">
        <v>41.596508579445135</v>
      </c>
    </row>
    <row r="52" spans="1:81" s="49" customFormat="1" x14ac:dyDescent="0.4">
      <c r="B52" s="231" t="s">
        <v>438</v>
      </c>
      <c r="C52" s="339"/>
      <c r="D52" s="295">
        <v>0</v>
      </c>
      <c r="E52" s="295">
        <v>0</v>
      </c>
      <c r="F52" s="295">
        <v>0</v>
      </c>
      <c r="G52" s="295">
        <v>0</v>
      </c>
      <c r="H52" s="295">
        <v>0</v>
      </c>
      <c r="I52" s="295">
        <v>0</v>
      </c>
      <c r="J52" s="295">
        <v>0</v>
      </c>
      <c r="K52" s="295">
        <v>0</v>
      </c>
      <c r="L52" s="295">
        <v>0</v>
      </c>
      <c r="M52" s="295">
        <v>0</v>
      </c>
      <c r="N52" s="295">
        <v>0</v>
      </c>
      <c r="O52" s="295">
        <v>0</v>
      </c>
      <c r="P52" s="295">
        <v>0</v>
      </c>
      <c r="Q52" s="295">
        <v>0</v>
      </c>
      <c r="R52" s="295">
        <v>0</v>
      </c>
      <c r="S52" s="295">
        <v>0</v>
      </c>
      <c r="T52" s="295">
        <v>0</v>
      </c>
      <c r="U52" s="295">
        <v>0</v>
      </c>
      <c r="V52" s="295">
        <v>0</v>
      </c>
      <c r="W52" s="295">
        <v>0</v>
      </c>
      <c r="X52" s="295">
        <v>0</v>
      </c>
      <c r="Y52" s="295">
        <v>0</v>
      </c>
      <c r="Z52" s="295">
        <v>0</v>
      </c>
      <c r="AA52" s="295">
        <v>0</v>
      </c>
      <c r="AB52" s="295">
        <v>0</v>
      </c>
      <c r="AC52" s="295">
        <v>0</v>
      </c>
      <c r="AD52" s="295">
        <v>0</v>
      </c>
      <c r="AE52" s="295">
        <v>0</v>
      </c>
      <c r="AF52" s="295">
        <v>0</v>
      </c>
      <c r="AG52" s="295">
        <v>0</v>
      </c>
      <c r="AH52" s="295">
        <v>0</v>
      </c>
      <c r="AI52" s="295">
        <v>0</v>
      </c>
      <c r="AJ52" s="295">
        <v>0</v>
      </c>
      <c r="AK52" s="295">
        <v>0</v>
      </c>
      <c r="AL52" s="295">
        <v>0</v>
      </c>
      <c r="AM52" s="295">
        <v>0</v>
      </c>
      <c r="AN52" s="295">
        <v>0</v>
      </c>
      <c r="AO52" s="295">
        <v>0</v>
      </c>
      <c r="AP52" s="295">
        <v>0</v>
      </c>
      <c r="AQ52" s="295">
        <v>0</v>
      </c>
      <c r="AR52" s="295">
        <v>0</v>
      </c>
      <c r="AS52" s="295">
        <v>0</v>
      </c>
      <c r="AT52" s="295">
        <v>0</v>
      </c>
      <c r="AU52" s="295">
        <v>0</v>
      </c>
      <c r="AV52" s="295">
        <v>0</v>
      </c>
      <c r="AW52" s="295">
        <v>0</v>
      </c>
      <c r="AX52" s="295">
        <v>0</v>
      </c>
      <c r="AY52" s="295">
        <v>0</v>
      </c>
      <c r="AZ52" s="295">
        <v>0</v>
      </c>
      <c r="BA52" s="295">
        <v>0</v>
      </c>
      <c r="BB52" s="295">
        <v>0</v>
      </c>
      <c r="BC52" s="295">
        <v>0</v>
      </c>
      <c r="BD52" s="295">
        <v>399.69965941495207</v>
      </c>
      <c r="BE52" s="295">
        <v>521.01827908563155</v>
      </c>
      <c r="BF52" s="295">
        <v>573.5041150938406</v>
      </c>
      <c r="BG52" s="295">
        <v>563.32565234886658</v>
      </c>
      <c r="BH52" s="295">
        <v>476.15924457309109</v>
      </c>
      <c r="BI52" s="295">
        <v>418.74715984841066</v>
      </c>
      <c r="BJ52" s="295">
        <v>399.18873669528813</v>
      </c>
      <c r="BK52" s="295">
        <v>379.20543679879671</v>
      </c>
      <c r="BL52" s="295">
        <v>360.38942063126524</v>
      </c>
      <c r="BM52" s="295">
        <v>389.73118244073174</v>
      </c>
      <c r="BN52" s="295">
        <v>488.32428151023277</v>
      </c>
      <c r="BO52" s="295">
        <v>533.61510123296785</v>
      </c>
      <c r="BP52" s="295">
        <v>617.0604022996157</v>
      </c>
      <c r="BQ52" s="295">
        <v>665.30006993962695</v>
      </c>
      <c r="BR52" s="295">
        <v>688.80092427939928</v>
      </c>
      <c r="BS52" s="295">
        <v>725.96842875325444</v>
      </c>
      <c r="BT52" s="295">
        <v>713.21088529844121</v>
      </c>
      <c r="BU52" s="295">
        <v>754.91706321025231</v>
      </c>
      <c r="BV52" s="295">
        <v>732.50264998959085</v>
      </c>
      <c r="BW52" s="295">
        <v>575.09711441177149</v>
      </c>
      <c r="BX52" s="295">
        <v>473.08117694693402</v>
      </c>
      <c r="BY52" s="295">
        <v>332.29475242279227</v>
      </c>
      <c r="BZ52" s="295">
        <v>234.18336798002136</v>
      </c>
      <c r="CA52" s="295">
        <v>144.37627448121421</v>
      </c>
      <c r="CB52" s="295">
        <v>86.7922322247735</v>
      </c>
      <c r="CC52" s="296">
        <v>18.239328298013639</v>
      </c>
    </row>
    <row r="53" spans="1:81" s="49" customFormat="1" x14ac:dyDescent="0.4">
      <c r="B53" s="231" t="s">
        <v>654</v>
      </c>
      <c r="C53" s="339"/>
      <c r="D53" s="295">
        <v>0</v>
      </c>
      <c r="E53" s="295">
        <v>0</v>
      </c>
      <c r="F53" s="295">
        <v>0</v>
      </c>
      <c r="G53" s="295">
        <v>0</v>
      </c>
      <c r="H53" s="295">
        <v>0</v>
      </c>
      <c r="I53" s="295">
        <v>0</v>
      </c>
      <c r="J53" s="295">
        <v>0</v>
      </c>
      <c r="K53" s="295">
        <v>0</v>
      </c>
      <c r="L53" s="295">
        <v>0</v>
      </c>
      <c r="M53" s="295">
        <v>0</v>
      </c>
      <c r="N53" s="295">
        <v>0</v>
      </c>
      <c r="O53" s="295">
        <v>0</v>
      </c>
      <c r="P53" s="295">
        <v>0</v>
      </c>
      <c r="Q53" s="295">
        <v>0</v>
      </c>
      <c r="R53" s="295">
        <v>0</v>
      </c>
      <c r="S53" s="295">
        <v>0</v>
      </c>
      <c r="T53" s="295">
        <v>0</v>
      </c>
      <c r="U53" s="295">
        <v>0</v>
      </c>
      <c r="V53" s="295">
        <v>0</v>
      </c>
      <c r="W53" s="295">
        <v>0</v>
      </c>
      <c r="X53" s="295">
        <v>0</v>
      </c>
      <c r="Y53" s="295">
        <v>0</v>
      </c>
      <c r="Z53" s="295">
        <v>0</v>
      </c>
      <c r="AA53" s="295">
        <v>0</v>
      </c>
      <c r="AB53" s="295">
        <v>0</v>
      </c>
      <c r="AC53" s="295">
        <v>0</v>
      </c>
      <c r="AD53" s="295">
        <v>0</v>
      </c>
      <c r="AE53" s="295">
        <v>0</v>
      </c>
      <c r="AF53" s="295">
        <v>0</v>
      </c>
      <c r="AG53" s="295">
        <v>0</v>
      </c>
      <c r="AH53" s="295">
        <v>0</v>
      </c>
      <c r="AI53" s="295">
        <v>0</v>
      </c>
      <c r="AJ53" s="295">
        <v>0</v>
      </c>
      <c r="AK53" s="295">
        <v>0</v>
      </c>
      <c r="AL53" s="295">
        <v>0</v>
      </c>
      <c r="AM53" s="295">
        <v>0</v>
      </c>
      <c r="AN53" s="295">
        <v>0</v>
      </c>
      <c r="AO53" s="295">
        <v>0</v>
      </c>
      <c r="AP53" s="295">
        <v>0</v>
      </c>
      <c r="AQ53" s="295">
        <v>0</v>
      </c>
      <c r="AR53" s="295">
        <v>0</v>
      </c>
      <c r="AS53" s="295">
        <v>0</v>
      </c>
      <c r="AT53" s="295">
        <v>0</v>
      </c>
      <c r="AU53" s="295">
        <v>0</v>
      </c>
      <c r="AV53" s="295">
        <v>0</v>
      </c>
      <c r="AW53" s="295">
        <v>0</v>
      </c>
      <c r="AX53" s="295">
        <v>0</v>
      </c>
      <c r="AY53" s="295">
        <v>0</v>
      </c>
      <c r="AZ53" s="295">
        <v>0</v>
      </c>
      <c r="BA53" s="295">
        <v>0</v>
      </c>
      <c r="BB53" s="295">
        <v>0</v>
      </c>
      <c r="BC53" s="295">
        <v>0</v>
      </c>
      <c r="BD53" s="295">
        <v>6011.8409306825606</v>
      </c>
      <c r="BE53" s="295">
        <v>6372.9335538870328</v>
      </c>
      <c r="BF53" s="295">
        <v>6149.6276941659371</v>
      </c>
      <c r="BG53" s="295">
        <v>3794.2111176131762</v>
      </c>
      <c r="BH53" s="295">
        <v>561.71290745067017</v>
      </c>
      <c r="BI53" s="295">
        <v>534.89450995913239</v>
      </c>
      <c r="BJ53" s="295">
        <v>507.86491521631729</v>
      </c>
      <c r="BK53" s="295">
        <v>403.1720239675916</v>
      </c>
      <c r="BL53" s="295">
        <v>322.33789758239124</v>
      </c>
      <c r="BM53" s="295">
        <v>310.24981683607626</v>
      </c>
      <c r="BN53" s="295">
        <v>310.50286611492879</v>
      </c>
      <c r="BO53" s="295">
        <v>272.39975051319158</v>
      </c>
      <c r="BP53" s="295">
        <v>243.79804959593571</v>
      </c>
      <c r="BQ53" s="295">
        <v>210.87790999956249</v>
      </c>
      <c r="BR53" s="295">
        <v>175.623319323809</v>
      </c>
      <c r="BS53" s="295">
        <v>146.42722755657076</v>
      </c>
      <c r="BT53" s="295">
        <v>123.493968131133</v>
      </c>
      <c r="BU53" s="295">
        <v>101.47320465775486</v>
      </c>
      <c r="BV53" s="295">
        <v>47.038652532585694</v>
      </c>
      <c r="BW53" s="295">
        <v>28.986840005115166</v>
      </c>
      <c r="BX53" s="295">
        <v>18.34738868267435</v>
      </c>
      <c r="BY53" s="295">
        <v>16.292324039636657</v>
      </c>
      <c r="BZ53" s="295">
        <v>13.774556380627001</v>
      </c>
      <c r="CA53" s="295">
        <v>12.658857856759703</v>
      </c>
      <c r="CB53" s="295">
        <v>1.0323394238476111</v>
      </c>
      <c r="CC53" s="296">
        <v>0</v>
      </c>
    </row>
    <row r="54" spans="1:81" s="49" customFormat="1" ht="24.75" customHeight="1" x14ac:dyDescent="0.4">
      <c r="B54" s="155" t="s">
        <v>655</v>
      </c>
      <c r="C54" s="59"/>
      <c r="D54" s="295">
        <v>0</v>
      </c>
      <c r="E54" s="295">
        <v>0</v>
      </c>
      <c r="F54" s="295">
        <v>0</v>
      </c>
      <c r="G54" s="295">
        <v>0</v>
      </c>
      <c r="H54" s="295">
        <v>0</v>
      </c>
      <c r="I54" s="295">
        <v>0</v>
      </c>
      <c r="J54" s="295">
        <v>0</v>
      </c>
      <c r="K54" s="295">
        <v>0</v>
      </c>
      <c r="L54" s="295">
        <v>0</v>
      </c>
      <c r="M54" s="295">
        <v>0</v>
      </c>
      <c r="N54" s="295">
        <v>0</v>
      </c>
      <c r="O54" s="295">
        <v>0</v>
      </c>
      <c r="P54" s="295">
        <v>0</v>
      </c>
      <c r="Q54" s="295">
        <v>0</v>
      </c>
      <c r="R54" s="295">
        <v>0</v>
      </c>
      <c r="S54" s="295">
        <v>0</v>
      </c>
      <c r="T54" s="295">
        <v>0</v>
      </c>
      <c r="U54" s="295">
        <v>0</v>
      </c>
      <c r="V54" s="295">
        <v>0</v>
      </c>
      <c r="W54" s="295">
        <v>0</v>
      </c>
      <c r="X54" s="295">
        <v>0</v>
      </c>
      <c r="Y54" s="295">
        <v>0</v>
      </c>
      <c r="Z54" s="295">
        <v>0</v>
      </c>
      <c r="AA54" s="295">
        <v>0</v>
      </c>
      <c r="AB54" s="295">
        <v>0</v>
      </c>
      <c r="AC54" s="295">
        <v>0</v>
      </c>
      <c r="AD54" s="295">
        <v>0</v>
      </c>
      <c r="AE54" s="295">
        <v>0</v>
      </c>
      <c r="AF54" s="295">
        <v>0</v>
      </c>
      <c r="AG54" s="295">
        <v>0</v>
      </c>
      <c r="AH54" s="295">
        <v>0</v>
      </c>
      <c r="AI54" s="295">
        <v>0</v>
      </c>
      <c r="AJ54" s="295">
        <v>0</v>
      </c>
      <c r="AK54" s="295">
        <v>0</v>
      </c>
      <c r="AL54" s="295">
        <v>0</v>
      </c>
      <c r="AM54" s="295">
        <v>0</v>
      </c>
      <c r="AN54" s="295">
        <v>0</v>
      </c>
      <c r="AO54" s="295">
        <v>0</v>
      </c>
      <c r="AP54" s="295">
        <v>0</v>
      </c>
      <c r="AQ54" s="295">
        <v>0</v>
      </c>
      <c r="AR54" s="295">
        <v>0</v>
      </c>
      <c r="AS54" s="295">
        <v>0</v>
      </c>
      <c r="AT54" s="295">
        <v>0</v>
      </c>
      <c r="AU54" s="295">
        <v>0</v>
      </c>
      <c r="AV54" s="295">
        <v>0</v>
      </c>
      <c r="AW54" s="295">
        <v>0</v>
      </c>
      <c r="AX54" s="295">
        <v>0</v>
      </c>
      <c r="AY54" s="295">
        <v>0</v>
      </c>
      <c r="AZ54" s="295">
        <v>0</v>
      </c>
      <c r="BA54" s="295">
        <v>0</v>
      </c>
      <c r="BB54" s="295">
        <v>0</v>
      </c>
      <c r="BC54" s="295">
        <v>0</v>
      </c>
      <c r="BD54" s="295">
        <v>0</v>
      </c>
      <c r="BE54" s="295">
        <v>0</v>
      </c>
      <c r="BF54" s="295">
        <v>0</v>
      </c>
      <c r="BG54" s="295">
        <v>0</v>
      </c>
      <c r="BH54" s="295">
        <v>4754.7784227616157</v>
      </c>
      <c r="BI54" s="295">
        <v>3569.8104271082989</v>
      </c>
      <c r="BJ54" s="295">
        <v>2817.1352676790334</v>
      </c>
      <c r="BK54" s="295">
        <v>2322.2530198611503</v>
      </c>
      <c r="BL54" s="295">
        <v>1894.2606633513296</v>
      </c>
      <c r="BM54" s="295">
        <v>1123.2342508631327</v>
      </c>
      <c r="BN54" s="295">
        <v>796.44793079990973</v>
      </c>
      <c r="BO54" s="295">
        <v>558.85604858976171</v>
      </c>
      <c r="BP54" s="295">
        <v>354.87037834237236</v>
      </c>
      <c r="BQ54" s="295">
        <v>205.34485149764984</v>
      </c>
      <c r="BR54" s="295">
        <v>140.5735690571349</v>
      </c>
      <c r="BS54" s="295">
        <v>93.615185621404805</v>
      </c>
      <c r="BT54" s="295">
        <v>67.383556283395436</v>
      </c>
      <c r="BU54" s="295">
        <v>47.679203688667513</v>
      </c>
      <c r="BV54" s="295">
        <v>35.746404491700524</v>
      </c>
      <c r="BW54" s="295">
        <v>27.229438259735581</v>
      </c>
      <c r="BX54" s="295">
        <v>19.906815776762869</v>
      </c>
      <c r="BY54" s="295">
        <v>16.53900574328069</v>
      </c>
      <c r="BZ54" s="295">
        <v>13.062556724672111</v>
      </c>
      <c r="CA54" s="295">
        <v>2.0052336387935736</v>
      </c>
      <c r="CB54" s="295">
        <v>1.1358381123170396</v>
      </c>
      <c r="CC54" s="296">
        <v>0</v>
      </c>
    </row>
    <row r="55" spans="1:81" s="49" customFormat="1" x14ac:dyDescent="0.4">
      <c r="B55" s="242" t="s">
        <v>652</v>
      </c>
      <c r="C55" s="231"/>
      <c r="D55" s="295">
        <v>0</v>
      </c>
      <c r="E55" s="295">
        <v>0</v>
      </c>
      <c r="F55" s="295">
        <v>0</v>
      </c>
      <c r="G55" s="295">
        <v>0</v>
      </c>
      <c r="H55" s="295">
        <v>0</v>
      </c>
      <c r="I55" s="295">
        <v>0</v>
      </c>
      <c r="J55" s="295">
        <v>0</v>
      </c>
      <c r="K55" s="295">
        <v>0</v>
      </c>
      <c r="L55" s="295">
        <v>0</v>
      </c>
      <c r="M55" s="295">
        <v>0</v>
      </c>
      <c r="N55" s="295">
        <v>0</v>
      </c>
      <c r="O55" s="295">
        <v>0</v>
      </c>
      <c r="P55" s="295">
        <v>0</v>
      </c>
      <c r="Q55" s="295">
        <v>0</v>
      </c>
      <c r="R55" s="295">
        <v>0</v>
      </c>
      <c r="S55" s="295">
        <v>0</v>
      </c>
      <c r="T55" s="295">
        <v>0</v>
      </c>
      <c r="U55" s="295">
        <v>0</v>
      </c>
      <c r="V55" s="295">
        <v>0</v>
      </c>
      <c r="W55" s="295">
        <v>0</v>
      </c>
      <c r="X55" s="295">
        <v>0</v>
      </c>
      <c r="Y55" s="295">
        <v>0</v>
      </c>
      <c r="Z55" s="295">
        <v>0</v>
      </c>
      <c r="AA55" s="295">
        <v>0</v>
      </c>
      <c r="AB55" s="295">
        <v>0</v>
      </c>
      <c r="AC55" s="295">
        <v>0</v>
      </c>
      <c r="AD55" s="295">
        <v>0</v>
      </c>
      <c r="AE55" s="295">
        <v>0</v>
      </c>
      <c r="AF55" s="295">
        <v>0</v>
      </c>
      <c r="AG55" s="295">
        <v>0</v>
      </c>
      <c r="AH55" s="295">
        <v>0</v>
      </c>
      <c r="AI55" s="295">
        <v>0</v>
      </c>
      <c r="AJ55" s="295">
        <v>0</v>
      </c>
      <c r="AK55" s="295">
        <v>0</v>
      </c>
      <c r="AL55" s="295">
        <v>0</v>
      </c>
      <c r="AM55" s="295">
        <v>0</v>
      </c>
      <c r="AN55" s="295">
        <v>0</v>
      </c>
      <c r="AO55" s="295">
        <v>0</v>
      </c>
      <c r="AP55" s="295">
        <v>0</v>
      </c>
      <c r="AQ55" s="295">
        <v>0</v>
      </c>
      <c r="AR55" s="295">
        <v>0</v>
      </c>
      <c r="AS55" s="295">
        <v>0</v>
      </c>
      <c r="AT55" s="295">
        <v>0</v>
      </c>
      <c r="AU55" s="295">
        <v>0</v>
      </c>
      <c r="AV55" s="295">
        <v>0</v>
      </c>
      <c r="AW55" s="295">
        <v>0</v>
      </c>
      <c r="AX55" s="295">
        <v>0</v>
      </c>
      <c r="AY55" s="295">
        <v>0</v>
      </c>
      <c r="AZ55" s="295">
        <v>0</v>
      </c>
      <c r="BA55" s="295">
        <v>0</v>
      </c>
      <c r="BB55" s="295">
        <v>0</v>
      </c>
      <c r="BC55" s="295">
        <v>0</v>
      </c>
      <c r="BD55" s="295" t="s">
        <v>439</v>
      </c>
      <c r="BE55" s="295" t="s">
        <v>439</v>
      </c>
      <c r="BF55" s="295" t="s">
        <v>439</v>
      </c>
      <c r="BG55" s="295" t="s">
        <v>439</v>
      </c>
      <c r="BH55" s="295">
        <v>1106.5300826891657</v>
      </c>
      <c r="BI55" s="295">
        <v>822.28347649314037</v>
      </c>
      <c r="BJ55" s="295">
        <v>650.8506345298598</v>
      </c>
      <c r="BK55" s="295">
        <v>553.26156180780629</v>
      </c>
      <c r="BL55" s="295">
        <v>471.05140486443179</v>
      </c>
      <c r="BM55" s="295">
        <v>329.7641354969644</v>
      </c>
      <c r="BN55" s="295">
        <v>258.60425624503</v>
      </c>
      <c r="BO55" s="295">
        <v>191.92329647849689</v>
      </c>
      <c r="BP55" s="295">
        <v>92.601762327056647</v>
      </c>
      <c r="BQ55" s="295">
        <v>24.523273935324344</v>
      </c>
      <c r="BR55" s="295">
        <v>7.2274988900436297</v>
      </c>
      <c r="BS55" s="295">
        <v>2.397596530676199</v>
      </c>
      <c r="BT55" s="295">
        <v>0.59644806985619581</v>
      </c>
      <c r="BU55" s="295">
        <v>0</v>
      </c>
      <c r="BV55" s="295">
        <v>0</v>
      </c>
      <c r="BW55" s="295">
        <v>0</v>
      </c>
      <c r="BX55" s="295">
        <v>0</v>
      </c>
      <c r="BY55" s="295">
        <v>0</v>
      </c>
      <c r="BZ55" s="295">
        <v>0</v>
      </c>
      <c r="CA55" s="295">
        <v>0</v>
      </c>
      <c r="CB55" s="295">
        <v>0</v>
      </c>
      <c r="CC55" s="296">
        <v>0</v>
      </c>
    </row>
    <row r="56" spans="1:81" s="49" customFormat="1" x14ac:dyDescent="0.4">
      <c r="B56" s="241" t="s">
        <v>653</v>
      </c>
      <c r="C56" s="155"/>
      <c r="D56" s="295">
        <v>0</v>
      </c>
      <c r="E56" s="295">
        <v>0</v>
      </c>
      <c r="F56" s="295">
        <v>0</v>
      </c>
      <c r="G56" s="295">
        <v>0</v>
      </c>
      <c r="H56" s="295">
        <v>0</v>
      </c>
      <c r="I56" s="295">
        <v>0</v>
      </c>
      <c r="J56" s="295">
        <v>0</v>
      </c>
      <c r="K56" s="295">
        <v>0</v>
      </c>
      <c r="L56" s="295">
        <v>0</v>
      </c>
      <c r="M56" s="295">
        <v>0</v>
      </c>
      <c r="N56" s="295">
        <v>0</v>
      </c>
      <c r="O56" s="295">
        <v>0</v>
      </c>
      <c r="P56" s="295">
        <v>0</v>
      </c>
      <c r="Q56" s="295">
        <v>0</v>
      </c>
      <c r="R56" s="295">
        <v>0</v>
      </c>
      <c r="S56" s="295">
        <v>0</v>
      </c>
      <c r="T56" s="295">
        <v>0</v>
      </c>
      <c r="U56" s="295">
        <v>0</v>
      </c>
      <c r="V56" s="295">
        <v>0</v>
      </c>
      <c r="W56" s="295">
        <v>0</v>
      </c>
      <c r="X56" s="295">
        <v>0</v>
      </c>
      <c r="Y56" s="295">
        <v>0</v>
      </c>
      <c r="Z56" s="295">
        <v>0</v>
      </c>
      <c r="AA56" s="295">
        <v>0</v>
      </c>
      <c r="AB56" s="295">
        <v>0</v>
      </c>
      <c r="AC56" s="295">
        <v>0</v>
      </c>
      <c r="AD56" s="295">
        <v>0</v>
      </c>
      <c r="AE56" s="295">
        <v>0</v>
      </c>
      <c r="AF56" s="295">
        <v>0</v>
      </c>
      <c r="AG56" s="295">
        <v>0</v>
      </c>
      <c r="AH56" s="295">
        <v>0</v>
      </c>
      <c r="AI56" s="295">
        <v>0</v>
      </c>
      <c r="AJ56" s="295">
        <v>0</v>
      </c>
      <c r="AK56" s="295">
        <v>0</v>
      </c>
      <c r="AL56" s="295">
        <v>0</v>
      </c>
      <c r="AM56" s="295">
        <v>0</v>
      </c>
      <c r="AN56" s="295">
        <v>0</v>
      </c>
      <c r="AO56" s="295">
        <v>0</v>
      </c>
      <c r="AP56" s="295">
        <v>0</v>
      </c>
      <c r="AQ56" s="295">
        <v>0</v>
      </c>
      <c r="AR56" s="295">
        <v>0</v>
      </c>
      <c r="AS56" s="295">
        <v>0</v>
      </c>
      <c r="AT56" s="295">
        <v>0</v>
      </c>
      <c r="AU56" s="295">
        <v>0</v>
      </c>
      <c r="AV56" s="295">
        <v>0</v>
      </c>
      <c r="AW56" s="295">
        <v>0</v>
      </c>
      <c r="AX56" s="295">
        <v>0</v>
      </c>
      <c r="AY56" s="295">
        <v>0</v>
      </c>
      <c r="AZ56" s="295">
        <v>0</v>
      </c>
      <c r="BA56" s="295">
        <v>0</v>
      </c>
      <c r="BB56" s="295">
        <v>0</v>
      </c>
      <c r="BC56" s="295">
        <v>0</v>
      </c>
      <c r="BD56" s="295" t="s">
        <v>439</v>
      </c>
      <c r="BE56" s="295" t="s">
        <v>439</v>
      </c>
      <c r="BF56" s="295" t="s">
        <v>439</v>
      </c>
      <c r="BG56" s="295" t="s">
        <v>439</v>
      </c>
      <c r="BH56" s="295">
        <v>3451.6275601393554</v>
      </c>
      <c r="BI56" s="295">
        <v>2596.6104292004657</v>
      </c>
      <c r="BJ56" s="295">
        <v>2044.9395995927587</v>
      </c>
      <c r="BK56" s="295">
        <v>1657.4088637745037</v>
      </c>
      <c r="BL56" s="295">
        <v>1326.3034647975469</v>
      </c>
      <c r="BM56" s="295">
        <v>734.44750038759582</v>
      </c>
      <c r="BN56" s="295">
        <v>484.97901567994592</v>
      </c>
      <c r="BO56" s="295">
        <v>319.44883273104358</v>
      </c>
      <c r="BP56" s="295">
        <v>220.66985298791039</v>
      </c>
      <c r="BQ56" s="295">
        <v>150.71048272848253</v>
      </c>
      <c r="BR56" s="295">
        <v>110.18231786726614</v>
      </c>
      <c r="BS56" s="295">
        <v>73.303031296939196</v>
      </c>
      <c r="BT56" s="295">
        <v>52.662709441356121</v>
      </c>
      <c r="BU56" s="295">
        <v>37.223333057750523</v>
      </c>
      <c r="BV56" s="295">
        <v>27.669928401262922</v>
      </c>
      <c r="BW56" s="295">
        <v>21.167953867074345</v>
      </c>
      <c r="BX56" s="295">
        <v>15.593164594695292</v>
      </c>
      <c r="BY56" s="295">
        <v>13.052289686977117</v>
      </c>
      <c r="BZ56" s="295">
        <v>10.324575880419939</v>
      </c>
      <c r="CA56" s="295">
        <v>1.3197573801608002</v>
      </c>
      <c r="CB56" s="295">
        <v>0.36149328835749389</v>
      </c>
      <c r="CC56" s="296">
        <v>0</v>
      </c>
    </row>
    <row r="57" spans="1:81" s="49" customFormat="1" x14ac:dyDescent="0.4">
      <c r="B57" s="242" t="s">
        <v>438</v>
      </c>
      <c r="C57" s="231"/>
      <c r="D57" s="295">
        <v>0</v>
      </c>
      <c r="E57" s="295">
        <v>0</v>
      </c>
      <c r="F57" s="295">
        <v>0</v>
      </c>
      <c r="G57" s="295">
        <v>0</v>
      </c>
      <c r="H57" s="295">
        <v>0</v>
      </c>
      <c r="I57" s="295">
        <v>0</v>
      </c>
      <c r="J57" s="295">
        <v>0</v>
      </c>
      <c r="K57" s="295">
        <v>0</v>
      </c>
      <c r="L57" s="295">
        <v>0</v>
      </c>
      <c r="M57" s="295">
        <v>0</v>
      </c>
      <c r="N57" s="295">
        <v>0</v>
      </c>
      <c r="O57" s="295">
        <v>0</v>
      </c>
      <c r="P57" s="295">
        <v>0</v>
      </c>
      <c r="Q57" s="295">
        <v>0</v>
      </c>
      <c r="R57" s="295">
        <v>0</v>
      </c>
      <c r="S57" s="295">
        <v>0</v>
      </c>
      <c r="T57" s="295">
        <v>0</v>
      </c>
      <c r="U57" s="295">
        <v>0</v>
      </c>
      <c r="V57" s="295">
        <v>0</v>
      </c>
      <c r="W57" s="295">
        <v>0</v>
      </c>
      <c r="X57" s="295">
        <v>0</v>
      </c>
      <c r="Y57" s="295">
        <v>0</v>
      </c>
      <c r="Z57" s="295">
        <v>0</v>
      </c>
      <c r="AA57" s="295">
        <v>0</v>
      </c>
      <c r="AB57" s="295">
        <v>0</v>
      </c>
      <c r="AC57" s="295">
        <v>0</v>
      </c>
      <c r="AD57" s="295">
        <v>0</v>
      </c>
      <c r="AE57" s="295">
        <v>0</v>
      </c>
      <c r="AF57" s="295">
        <v>0</v>
      </c>
      <c r="AG57" s="295">
        <v>0</v>
      </c>
      <c r="AH57" s="295">
        <v>0</v>
      </c>
      <c r="AI57" s="295">
        <v>0</v>
      </c>
      <c r="AJ57" s="295">
        <v>0</v>
      </c>
      <c r="AK57" s="295">
        <v>0</v>
      </c>
      <c r="AL57" s="295">
        <v>0</v>
      </c>
      <c r="AM57" s="295">
        <v>0</v>
      </c>
      <c r="AN57" s="295">
        <v>0</v>
      </c>
      <c r="AO57" s="295">
        <v>0</v>
      </c>
      <c r="AP57" s="295">
        <v>0</v>
      </c>
      <c r="AQ57" s="295">
        <v>0</v>
      </c>
      <c r="AR57" s="295">
        <v>0</v>
      </c>
      <c r="AS57" s="295">
        <v>0</v>
      </c>
      <c r="AT57" s="295">
        <v>0</v>
      </c>
      <c r="AU57" s="295">
        <v>0</v>
      </c>
      <c r="AV57" s="295">
        <v>0</v>
      </c>
      <c r="AW57" s="295">
        <v>0</v>
      </c>
      <c r="AX57" s="295">
        <v>0</v>
      </c>
      <c r="AY57" s="295">
        <v>0</v>
      </c>
      <c r="AZ57" s="295">
        <v>0</v>
      </c>
      <c r="BA57" s="295">
        <v>0</v>
      </c>
      <c r="BB57" s="295">
        <v>0</v>
      </c>
      <c r="BC57" s="295">
        <v>0</v>
      </c>
      <c r="BD57" s="295" t="s">
        <v>439</v>
      </c>
      <c r="BE57" s="295" t="s">
        <v>439</v>
      </c>
      <c r="BF57" s="295" t="s">
        <v>439</v>
      </c>
      <c r="BG57" s="295" t="s">
        <v>439</v>
      </c>
      <c r="BH57" s="295">
        <v>157.87069921635307</v>
      </c>
      <c r="BI57" s="295">
        <v>119.88695626400848</v>
      </c>
      <c r="BJ57" s="295">
        <v>96.524458510784285</v>
      </c>
      <c r="BK57" s="295">
        <v>91.522990499559086</v>
      </c>
      <c r="BL57" s="295">
        <v>77.849772449188947</v>
      </c>
      <c r="BM57" s="295">
        <v>48.530974473299267</v>
      </c>
      <c r="BN57" s="295">
        <v>43.887137210551288</v>
      </c>
      <c r="BO57" s="295">
        <v>40.692097761548673</v>
      </c>
      <c r="BP57" s="295">
        <v>35.705120694578817</v>
      </c>
      <c r="BQ57" s="295">
        <v>28.445662066605109</v>
      </c>
      <c r="BR57" s="295">
        <v>20.609902288974705</v>
      </c>
      <c r="BS57" s="295">
        <v>15.820794965944517</v>
      </c>
      <c r="BT57" s="295">
        <v>12.815235317893265</v>
      </c>
      <c r="BU57" s="295">
        <v>9.4778361842127641</v>
      </c>
      <c r="BV57" s="295">
        <v>7.6010340378599661</v>
      </c>
      <c r="BW57" s="295">
        <v>5.7144806367705074</v>
      </c>
      <c r="BX57" s="295">
        <v>3.9334969277756415</v>
      </c>
      <c r="BY57" s="295">
        <v>3.0863705847679266</v>
      </c>
      <c r="BZ57" s="295">
        <v>2.3387673554158228</v>
      </c>
      <c r="CA57" s="295">
        <v>0.29360013763367504</v>
      </c>
      <c r="CB57" s="295">
        <v>0.39066270906246386</v>
      </c>
      <c r="CC57" s="296">
        <v>0</v>
      </c>
    </row>
    <row r="58" spans="1:81" s="49" customFormat="1" x14ac:dyDescent="0.4">
      <c r="B58" s="242" t="s">
        <v>654</v>
      </c>
      <c r="C58" s="231"/>
      <c r="D58" s="295">
        <v>0</v>
      </c>
      <c r="E58" s="295">
        <v>0</v>
      </c>
      <c r="F58" s="295">
        <v>0</v>
      </c>
      <c r="G58" s="295">
        <v>0</v>
      </c>
      <c r="H58" s="295">
        <v>0</v>
      </c>
      <c r="I58" s="295">
        <v>0</v>
      </c>
      <c r="J58" s="295">
        <v>0</v>
      </c>
      <c r="K58" s="295">
        <v>0</v>
      </c>
      <c r="L58" s="295">
        <v>0</v>
      </c>
      <c r="M58" s="295">
        <v>0</v>
      </c>
      <c r="N58" s="295">
        <v>0</v>
      </c>
      <c r="O58" s="295">
        <v>0</v>
      </c>
      <c r="P58" s="295">
        <v>0</v>
      </c>
      <c r="Q58" s="295">
        <v>0</v>
      </c>
      <c r="R58" s="295">
        <v>0</v>
      </c>
      <c r="S58" s="295">
        <v>0</v>
      </c>
      <c r="T58" s="295">
        <v>0</v>
      </c>
      <c r="U58" s="295">
        <v>0</v>
      </c>
      <c r="V58" s="295">
        <v>0</v>
      </c>
      <c r="W58" s="295">
        <v>0</v>
      </c>
      <c r="X58" s="295">
        <v>0</v>
      </c>
      <c r="Y58" s="295">
        <v>0</v>
      </c>
      <c r="Z58" s="295">
        <v>0</v>
      </c>
      <c r="AA58" s="295">
        <v>0</v>
      </c>
      <c r="AB58" s="295">
        <v>0</v>
      </c>
      <c r="AC58" s="295">
        <v>0</v>
      </c>
      <c r="AD58" s="295">
        <v>0</v>
      </c>
      <c r="AE58" s="295">
        <v>0</v>
      </c>
      <c r="AF58" s="295">
        <v>0</v>
      </c>
      <c r="AG58" s="295">
        <v>0</v>
      </c>
      <c r="AH58" s="295">
        <v>0</v>
      </c>
      <c r="AI58" s="295">
        <v>0</v>
      </c>
      <c r="AJ58" s="295">
        <v>0</v>
      </c>
      <c r="AK58" s="295">
        <v>0</v>
      </c>
      <c r="AL58" s="295">
        <v>0</v>
      </c>
      <c r="AM58" s="295">
        <v>0</v>
      </c>
      <c r="AN58" s="295">
        <v>0</v>
      </c>
      <c r="AO58" s="295">
        <v>0</v>
      </c>
      <c r="AP58" s="295">
        <v>0</v>
      </c>
      <c r="AQ58" s="295">
        <v>0</v>
      </c>
      <c r="AR58" s="295">
        <v>0</v>
      </c>
      <c r="AS58" s="295">
        <v>0</v>
      </c>
      <c r="AT58" s="295">
        <v>0</v>
      </c>
      <c r="AU58" s="295">
        <v>0</v>
      </c>
      <c r="AV58" s="295">
        <v>0</v>
      </c>
      <c r="AW58" s="295">
        <v>0</v>
      </c>
      <c r="AX58" s="295">
        <v>0</v>
      </c>
      <c r="AY58" s="295">
        <v>0</v>
      </c>
      <c r="AZ58" s="295">
        <v>0</v>
      </c>
      <c r="BA58" s="295">
        <v>0</v>
      </c>
      <c r="BB58" s="295">
        <v>0</v>
      </c>
      <c r="BC58" s="295">
        <v>0</v>
      </c>
      <c r="BD58" s="295" t="s">
        <v>439</v>
      </c>
      <c r="BE58" s="295" t="s">
        <v>439</v>
      </c>
      <c r="BF58" s="295" t="s">
        <v>439</v>
      </c>
      <c r="BG58" s="295" t="s">
        <v>439</v>
      </c>
      <c r="BH58" s="295">
        <v>38.750080716741209</v>
      </c>
      <c r="BI58" s="295">
        <v>31.029565150684544</v>
      </c>
      <c r="BJ58" s="295">
        <v>24.820575045630246</v>
      </c>
      <c r="BK58" s="295">
        <v>20.059603779281453</v>
      </c>
      <c r="BL58" s="295">
        <v>19.056021240161925</v>
      </c>
      <c r="BM58" s="295">
        <v>10.491640505273256</v>
      </c>
      <c r="BN58" s="295">
        <v>8.9775216643825644</v>
      </c>
      <c r="BO58" s="295">
        <v>6.7918216186725884</v>
      </c>
      <c r="BP58" s="295">
        <v>5.8936423328265768</v>
      </c>
      <c r="BQ58" s="295">
        <v>1.6654327672378715</v>
      </c>
      <c r="BR58" s="295">
        <v>2.5538500108504345</v>
      </c>
      <c r="BS58" s="295">
        <v>2.0937628278449014</v>
      </c>
      <c r="BT58" s="295">
        <v>1.3091634542898469</v>
      </c>
      <c r="BU58" s="295">
        <v>0.97803444670422246</v>
      </c>
      <c r="BV58" s="295">
        <v>0.47544205257763783</v>
      </c>
      <c r="BW58" s="295">
        <v>0.34700375589072907</v>
      </c>
      <c r="BX58" s="295">
        <v>0.38015425429193594</v>
      </c>
      <c r="BY58" s="295">
        <v>0.4003454715356467</v>
      </c>
      <c r="BZ58" s="295">
        <v>0.39921348883635044</v>
      </c>
      <c r="CA58" s="295">
        <v>0.39187612099909835</v>
      </c>
      <c r="CB58" s="295">
        <v>0.38368211489708165</v>
      </c>
      <c r="CC58" s="296">
        <v>0</v>
      </c>
    </row>
    <row r="59" spans="1:81" s="49" customFormat="1" ht="24.75" customHeight="1" x14ac:dyDescent="0.4">
      <c r="B59" s="59" t="s">
        <v>656</v>
      </c>
      <c r="C59" s="59"/>
      <c r="D59" s="295">
        <v>0</v>
      </c>
      <c r="E59" s="295">
        <v>0</v>
      </c>
      <c r="F59" s="295">
        <v>0</v>
      </c>
      <c r="G59" s="295">
        <v>0</v>
      </c>
      <c r="H59" s="295">
        <v>0</v>
      </c>
      <c r="I59" s="295">
        <v>0</v>
      </c>
      <c r="J59" s="295">
        <v>0</v>
      </c>
      <c r="K59" s="295">
        <v>0</v>
      </c>
      <c r="L59" s="295">
        <v>0</v>
      </c>
      <c r="M59" s="295">
        <v>0</v>
      </c>
      <c r="N59" s="295">
        <v>0</v>
      </c>
      <c r="O59" s="295">
        <v>0</v>
      </c>
      <c r="P59" s="295">
        <v>0</v>
      </c>
      <c r="Q59" s="295">
        <v>0</v>
      </c>
      <c r="R59" s="295">
        <v>0</v>
      </c>
      <c r="S59" s="295">
        <v>0</v>
      </c>
      <c r="T59" s="295">
        <v>0</v>
      </c>
      <c r="U59" s="295">
        <v>0</v>
      </c>
      <c r="V59" s="295">
        <v>0</v>
      </c>
      <c r="W59" s="295">
        <v>0</v>
      </c>
      <c r="X59" s="295">
        <v>0</v>
      </c>
      <c r="Y59" s="295">
        <v>0</v>
      </c>
      <c r="Z59" s="295">
        <v>0</v>
      </c>
      <c r="AA59" s="295">
        <v>0</v>
      </c>
      <c r="AB59" s="295">
        <v>0</v>
      </c>
      <c r="AC59" s="295">
        <v>0</v>
      </c>
      <c r="AD59" s="295">
        <v>0</v>
      </c>
      <c r="AE59" s="295">
        <v>0</v>
      </c>
      <c r="AF59" s="295">
        <v>0</v>
      </c>
      <c r="AG59" s="295">
        <v>0</v>
      </c>
      <c r="AH59" s="295">
        <v>0</v>
      </c>
      <c r="AI59" s="295">
        <v>0</v>
      </c>
      <c r="AJ59" s="295">
        <v>0</v>
      </c>
      <c r="AK59" s="295">
        <v>0</v>
      </c>
      <c r="AL59" s="295">
        <v>0</v>
      </c>
      <c r="AM59" s="295">
        <v>0</v>
      </c>
      <c r="AN59" s="295">
        <v>0</v>
      </c>
      <c r="AO59" s="295">
        <v>0</v>
      </c>
      <c r="AP59" s="295">
        <v>0</v>
      </c>
      <c r="AQ59" s="295">
        <v>0</v>
      </c>
      <c r="AR59" s="295">
        <v>0</v>
      </c>
      <c r="AS59" s="295">
        <v>0</v>
      </c>
      <c r="AT59" s="295">
        <v>0</v>
      </c>
      <c r="AU59" s="295">
        <v>0</v>
      </c>
      <c r="AV59" s="295">
        <v>0</v>
      </c>
      <c r="AW59" s="295">
        <v>0</v>
      </c>
      <c r="AX59" s="295">
        <v>0</v>
      </c>
      <c r="AY59" s="295">
        <v>0</v>
      </c>
      <c r="AZ59" s="295">
        <v>0</v>
      </c>
      <c r="BA59" s="295">
        <v>0</v>
      </c>
      <c r="BB59" s="295">
        <v>0</v>
      </c>
      <c r="BC59" s="295">
        <v>0</v>
      </c>
      <c r="BD59" s="295">
        <v>0</v>
      </c>
      <c r="BE59" s="295">
        <v>0</v>
      </c>
      <c r="BF59" s="295">
        <v>0</v>
      </c>
      <c r="BG59" s="295">
        <v>0</v>
      </c>
      <c r="BH59" s="295">
        <v>9792.2804961381607</v>
      </c>
      <c r="BI59" s="295">
        <v>9361.2074451158496</v>
      </c>
      <c r="BJ59" s="295">
        <v>9329.2125769052145</v>
      </c>
      <c r="BK59" s="295">
        <v>9744.0047577206187</v>
      </c>
      <c r="BL59" s="295">
        <v>9407.0108757261241</v>
      </c>
      <c r="BM59" s="295">
        <v>9601.9535618491809</v>
      </c>
      <c r="BN59" s="295">
        <v>9085.1306170681328</v>
      </c>
      <c r="BO59" s="295">
        <v>8110.624700108312</v>
      </c>
      <c r="BP59" s="295">
        <v>6091.0334408549925</v>
      </c>
      <c r="BQ59" s="295">
        <v>4067.7272419453557</v>
      </c>
      <c r="BR59" s="295">
        <v>3263.4057758916865</v>
      </c>
      <c r="BS59" s="295">
        <v>2869.3017400674589</v>
      </c>
      <c r="BT59" s="295">
        <v>2474.1186180172394</v>
      </c>
      <c r="BU59" s="295">
        <v>2345.5800170997909</v>
      </c>
      <c r="BV59" s="295">
        <v>1976.1195483636477</v>
      </c>
      <c r="BW59" s="295">
        <v>1441.4658693666495</v>
      </c>
      <c r="BX59" s="295">
        <v>1001.4099396216418</v>
      </c>
      <c r="BY59" s="295">
        <v>714.43246763622255</v>
      </c>
      <c r="BZ59" s="295">
        <v>515.67668429557727</v>
      </c>
      <c r="CA59" s="295">
        <v>347.85578691450115</v>
      </c>
      <c r="CB59" s="295">
        <v>230.61356746551175</v>
      </c>
      <c r="CC59" s="296">
        <v>59.836647506713732</v>
      </c>
    </row>
    <row r="60" spans="1:81" s="49" customFormat="1" x14ac:dyDescent="0.4">
      <c r="B60" s="231" t="s">
        <v>652</v>
      </c>
      <c r="C60" s="231"/>
      <c r="D60" s="295" t="s">
        <v>439</v>
      </c>
      <c r="E60" s="295" t="s">
        <v>439</v>
      </c>
      <c r="F60" s="295" t="s">
        <v>439</v>
      </c>
      <c r="G60" s="295" t="s">
        <v>439</v>
      </c>
      <c r="H60" s="295" t="s">
        <v>439</v>
      </c>
      <c r="I60" s="295" t="s">
        <v>439</v>
      </c>
      <c r="J60" s="295" t="s">
        <v>439</v>
      </c>
      <c r="K60" s="295" t="s">
        <v>439</v>
      </c>
      <c r="L60" s="295" t="s">
        <v>439</v>
      </c>
      <c r="M60" s="295" t="s">
        <v>439</v>
      </c>
      <c r="N60" s="295" t="s">
        <v>439</v>
      </c>
      <c r="O60" s="295" t="s">
        <v>439</v>
      </c>
      <c r="P60" s="295" t="s">
        <v>439</v>
      </c>
      <c r="Q60" s="295" t="s">
        <v>439</v>
      </c>
      <c r="R60" s="295" t="s">
        <v>439</v>
      </c>
      <c r="S60" s="295" t="s">
        <v>439</v>
      </c>
      <c r="T60" s="295" t="s">
        <v>439</v>
      </c>
      <c r="U60" s="295" t="s">
        <v>439</v>
      </c>
      <c r="V60" s="295" t="s">
        <v>439</v>
      </c>
      <c r="W60" s="295" t="s">
        <v>439</v>
      </c>
      <c r="X60" s="295" t="s">
        <v>439</v>
      </c>
      <c r="Y60" s="295" t="s">
        <v>439</v>
      </c>
      <c r="Z60" s="295" t="s">
        <v>439</v>
      </c>
      <c r="AA60" s="295" t="s">
        <v>439</v>
      </c>
      <c r="AB60" s="295" t="s">
        <v>439</v>
      </c>
      <c r="AC60" s="295" t="s">
        <v>439</v>
      </c>
      <c r="AD60" s="295" t="s">
        <v>439</v>
      </c>
      <c r="AE60" s="295" t="s">
        <v>439</v>
      </c>
      <c r="AF60" s="295" t="s">
        <v>439</v>
      </c>
      <c r="AG60" s="295" t="s">
        <v>439</v>
      </c>
      <c r="AH60" s="295" t="s">
        <v>439</v>
      </c>
      <c r="AI60" s="295" t="s">
        <v>439</v>
      </c>
      <c r="AJ60" s="295" t="s">
        <v>439</v>
      </c>
      <c r="AK60" s="295" t="s">
        <v>439</v>
      </c>
      <c r="AL60" s="295" t="s">
        <v>439</v>
      </c>
      <c r="AM60" s="295" t="s">
        <v>439</v>
      </c>
      <c r="AN60" s="295" t="s">
        <v>439</v>
      </c>
      <c r="AO60" s="295" t="s">
        <v>439</v>
      </c>
      <c r="AP60" s="295" t="s">
        <v>439</v>
      </c>
      <c r="AQ60" s="295" t="s">
        <v>439</v>
      </c>
      <c r="AR60" s="295" t="s">
        <v>439</v>
      </c>
      <c r="AS60" s="295" t="s">
        <v>439</v>
      </c>
      <c r="AT60" s="295" t="s">
        <v>439</v>
      </c>
      <c r="AU60" s="295" t="s">
        <v>439</v>
      </c>
      <c r="AV60" s="295" t="s">
        <v>439</v>
      </c>
      <c r="AW60" s="295" t="s">
        <v>439</v>
      </c>
      <c r="AX60" s="295" t="s">
        <v>439</v>
      </c>
      <c r="AY60" s="295" t="s">
        <v>439</v>
      </c>
      <c r="AZ60" s="295" t="s">
        <v>439</v>
      </c>
      <c r="BA60" s="295" t="s">
        <v>439</v>
      </c>
      <c r="BB60" s="295" t="s">
        <v>439</v>
      </c>
      <c r="BC60" s="295" t="s">
        <v>439</v>
      </c>
      <c r="BD60" s="295" t="s">
        <v>439</v>
      </c>
      <c r="BE60" s="295" t="s">
        <v>439</v>
      </c>
      <c r="BF60" s="295" t="s">
        <v>439</v>
      </c>
      <c r="BG60" s="295" t="s">
        <v>439</v>
      </c>
      <c r="BH60" s="295">
        <v>5735.0116093718452</v>
      </c>
      <c r="BI60" s="295">
        <v>5582.7281141683316</v>
      </c>
      <c r="BJ60" s="295">
        <v>5635.1415571739799</v>
      </c>
      <c r="BK60" s="295">
        <v>6205.4283545036988</v>
      </c>
      <c r="BL60" s="295">
        <v>6163.853148204912</v>
      </c>
      <c r="BM60" s="295">
        <v>6054.9667434313487</v>
      </c>
      <c r="BN60" s="295">
        <v>5571.1978188555813</v>
      </c>
      <c r="BO60" s="295">
        <v>4816.4293840301007</v>
      </c>
      <c r="BP60" s="295">
        <v>2929.9552123507233</v>
      </c>
      <c r="BQ60" s="295">
        <v>1158.1718692354311</v>
      </c>
      <c r="BR60" s="295">
        <v>533.74709889359008</v>
      </c>
      <c r="BS60" s="295">
        <v>269.71928039095104</v>
      </c>
      <c r="BT60" s="295">
        <v>112.96811236500535</v>
      </c>
      <c r="BU60" s="295">
        <v>32.407831321312138</v>
      </c>
      <c r="BV60" s="295">
        <v>3.4432584561342692</v>
      </c>
      <c r="BW60" s="295">
        <v>9.0215262471486863E-4</v>
      </c>
      <c r="BX60" s="295">
        <v>-8.7648777655854077E-2</v>
      </c>
      <c r="BY60" s="295">
        <v>8.6922021371228038E-4</v>
      </c>
      <c r="BZ60" s="295">
        <v>8.6170955756345244E-4</v>
      </c>
      <c r="CA60" s="295">
        <v>8.4587171598362893E-4</v>
      </c>
      <c r="CB60" s="295">
        <v>8.2818480516951183E-4</v>
      </c>
      <c r="CC60" s="296">
        <v>8.1062925495728575E-4</v>
      </c>
    </row>
    <row r="61" spans="1:81" s="49" customFormat="1" x14ac:dyDescent="0.4">
      <c r="B61" s="155" t="s">
        <v>653</v>
      </c>
      <c r="C61" s="155"/>
      <c r="D61" s="295" t="s">
        <v>439</v>
      </c>
      <c r="E61" s="295" t="s">
        <v>439</v>
      </c>
      <c r="F61" s="295" t="s">
        <v>439</v>
      </c>
      <c r="G61" s="295" t="s">
        <v>439</v>
      </c>
      <c r="H61" s="295" t="s">
        <v>439</v>
      </c>
      <c r="I61" s="295" t="s">
        <v>439</v>
      </c>
      <c r="J61" s="295" t="s">
        <v>439</v>
      </c>
      <c r="K61" s="295" t="s">
        <v>439</v>
      </c>
      <c r="L61" s="295" t="s">
        <v>439</v>
      </c>
      <c r="M61" s="295" t="s">
        <v>439</v>
      </c>
      <c r="N61" s="295" t="s">
        <v>439</v>
      </c>
      <c r="O61" s="295" t="s">
        <v>439</v>
      </c>
      <c r="P61" s="295" t="s">
        <v>439</v>
      </c>
      <c r="Q61" s="295" t="s">
        <v>439</v>
      </c>
      <c r="R61" s="295" t="s">
        <v>439</v>
      </c>
      <c r="S61" s="295" t="s">
        <v>439</v>
      </c>
      <c r="T61" s="295" t="s">
        <v>439</v>
      </c>
      <c r="U61" s="295" t="s">
        <v>439</v>
      </c>
      <c r="V61" s="295" t="s">
        <v>439</v>
      </c>
      <c r="W61" s="295" t="s">
        <v>439</v>
      </c>
      <c r="X61" s="295" t="s">
        <v>439</v>
      </c>
      <c r="Y61" s="295" t="s">
        <v>439</v>
      </c>
      <c r="Z61" s="295" t="s">
        <v>439</v>
      </c>
      <c r="AA61" s="295" t="s">
        <v>439</v>
      </c>
      <c r="AB61" s="295" t="s">
        <v>439</v>
      </c>
      <c r="AC61" s="295" t="s">
        <v>439</v>
      </c>
      <c r="AD61" s="295" t="s">
        <v>439</v>
      </c>
      <c r="AE61" s="295" t="s">
        <v>439</v>
      </c>
      <c r="AF61" s="295" t="s">
        <v>439</v>
      </c>
      <c r="AG61" s="295" t="s">
        <v>439</v>
      </c>
      <c r="AH61" s="295" t="s">
        <v>439</v>
      </c>
      <c r="AI61" s="295" t="s">
        <v>439</v>
      </c>
      <c r="AJ61" s="295" t="s">
        <v>439</v>
      </c>
      <c r="AK61" s="295" t="s">
        <v>439</v>
      </c>
      <c r="AL61" s="295" t="s">
        <v>439</v>
      </c>
      <c r="AM61" s="295" t="s">
        <v>439</v>
      </c>
      <c r="AN61" s="295" t="s">
        <v>439</v>
      </c>
      <c r="AO61" s="295" t="s">
        <v>439</v>
      </c>
      <c r="AP61" s="295" t="s">
        <v>439</v>
      </c>
      <c r="AQ61" s="295" t="s">
        <v>439</v>
      </c>
      <c r="AR61" s="295" t="s">
        <v>439</v>
      </c>
      <c r="AS61" s="295" t="s">
        <v>439</v>
      </c>
      <c r="AT61" s="295" t="s">
        <v>439</v>
      </c>
      <c r="AU61" s="295" t="s">
        <v>439</v>
      </c>
      <c r="AV61" s="295" t="s">
        <v>439</v>
      </c>
      <c r="AW61" s="295" t="s">
        <v>439</v>
      </c>
      <c r="AX61" s="295" t="s">
        <v>439</v>
      </c>
      <c r="AY61" s="295" t="s">
        <v>439</v>
      </c>
      <c r="AZ61" s="295" t="s">
        <v>439</v>
      </c>
      <c r="BA61" s="295" t="s">
        <v>439</v>
      </c>
      <c r="BB61" s="295" t="s">
        <v>439</v>
      </c>
      <c r="BC61" s="295" t="s">
        <v>439</v>
      </c>
      <c r="BD61" s="295" t="s">
        <v>439</v>
      </c>
      <c r="BE61" s="295" t="s">
        <v>439</v>
      </c>
      <c r="BF61" s="295" t="s">
        <v>439</v>
      </c>
      <c r="BG61" s="295" t="s">
        <v>439</v>
      </c>
      <c r="BH61" s="295">
        <v>3216.0175146756487</v>
      </c>
      <c r="BI61" s="295">
        <v>2975.7541825546696</v>
      </c>
      <c r="BJ61" s="295">
        <v>2908.3624013760436</v>
      </c>
      <c r="BK61" s="295">
        <v>2867.7815367293724</v>
      </c>
      <c r="BL61" s="295">
        <v>2657.3362029969053</v>
      </c>
      <c r="BM61" s="295">
        <v>2906.0284341195966</v>
      </c>
      <c r="BN61" s="295">
        <v>2767.9703094623246</v>
      </c>
      <c r="BO61" s="295">
        <v>2535.6643837122733</v>
      </c>
      <c r="BP61" s="295">
        <v>2341.8185396361241</v>
      </c>
      <c r="BQ61" s="295">
        <v>2063.488487604578</v>
      </c>
      <c r="BR61" s="295">
        <v>1888.3981856947128</v>
      </c>
      <c r="BS61" s="295">
        <v>1745.1013611604728</v>
      </c>
      <c r="BT61" s="295">
        <v>1538.5700509948426</v>
      </c>
      <c r="BU61" s="295">
        <v>1467.237788541388</v>
      </c>
      <c r="BV61" s="295">
        <v>1201.2114634757745</v>
      </c>
      <c r="BW61" s="295">
        <v>843.44249718979938</v>
      </c>
      <c r="BX61" s="295">
        <v>514.38267395175683</v>
      </c>
      <c r="BY61" s="295">
        <v>369.33123800988352</v>
      </c>
      <c r="BZ61" s="295">
        <v>270.45587906962345</v>
      </c>
      <c r="CA61" s="295">
        <v>191.50528496344401</v>
      </c>
      <c r="CB61" s="295">
        <v>143.562512456045</v>
      </c>
      <c r="CC61" s="296">
        <v>41.596508579445135</v>
      </c>
    </row>
    <row r="62" spans="1:81" s="49" customFormat="1" x14ac:dyDescent="0.4">
      <c r="B62" s="231" t="s">
        <v>438</v>
      </c>
      <c r="C62" s="231"/>
      <c r="D62" s="295" t="s">
        <v>439</v>
      </c>
      <c r="E62" s="295" t="s">
        <v>439</v>
      </c>
      <c r="F62" s="295" t="s">
        <v>439</v>
      </c>
      <c r="G62" s="295" t="s">
        <v>439</v>
      </c>
      <c r="H62" s="295" t="s">
        <v>439</v>
      </c>
      <c r="I62" s="295" t="s">
        <v>439</v>
      </c>
      <c r="J62" s="295" t="s">
        <v>439</v>
      </c>
      <c r="K62" s="295" t="s">
        <v>439</v>
      </c>
      <c r="L62" s="295" t="s">
        <v>439</v>
      </c>
      <c r="M62" s="295" t="s">
        <v>439</v>
      </c>
      <c r="N62" s="295" t="s">
        <v>439</v>
      </c>
      <c r="O62" s="295" t="s">
        <v>439</v>
      </c>
      <c r="P62" s="295" t="s">
        <v>439</v>
      </c>
      <c r="Q62" s="295" t="s">
        <v>439</v>
      </c>
      <c r="R62" s="295" t="s">
        <v>439</v>
      </c>
      <c r="S62" s="295" t="s">
        <v>439</v>
      </c>
      <c r="T62" s="295" t="s">
        <v>439</v>
      </c>
      <c r="U62" s="295" t="s">
        <v>439</v>
      </c>
      <c r="V62" s="295" t="s">
        <v>439</v>
      </c>
      <c r="W62" s="295" t="s">
        <v>439</v>
      </c>
      <c r="X62" s="295" t="s">
        <v>439</v>
      </c>
      <c r="Y62" s="295" t="s">
        <v>439</v>
      </c>
      <c r="Z62" s="295" t="s">
        <v>439</v>
      </c>
      <c r="AA62" s="295" t="s">
        <v>439</v>
      </c>
      <c r="AB62" s="295" t="s">
        <v>439</v>
      </c>
      <c r="AC62" s="295" t="s">
        <v>439</v>
      </c>
      <c r="AD62" s="295" t="s">
        <v>439</v>
      </c>
      <c r="AE62" s="295" t="s">
        <v>439</v>
      </c>
      <c r="AF62" s="295" t="s">
        <v>439</v>
      </c>
      <c r="AG62" s="295" t="s">
        <v>439</v>
      </c>
      <c r="AH62" s="295" t="s">
        <v>439</v>
      </c>
      <c r="AI62" s="295" t="s">
        <v>439</v>
      </c>
      <c r="AJ62" s="295" t="s">
        <v>439</v>
      </c>
      <c r="AK62" s="295" t="s">
        <v>439</v>
      </c>
      <c r="AL62" s="295" t="s">
        <v>439</v>
      </c>
      <c r="AM62" s="295" t="s">
        <v>439</v>
      </c>
      <c r="AN62" s="295" t="s">
        <v>439</v>
      </c>
      <c r="AO62" s="295" t="s">
        <v>439</v>
      </c>
      <c r="AP62" s="295" t="s">
        <v>439</v>
      </c>
      <c r="AQ62" s="295" t="s">
        <v>439</v>
      </c>
      <c r="AR62" s="295" t="s">
        <v>439</v>
      </c>
      <c r="AS62" s="295" t="s">
        <v>439</v>
      </c>
      <c r="AT62" s="295" t="s">
        <v>439</v>
      </c>
      <c r="AU62" s="295" t="s">
        <v>439</v>
      </c>
      <c r="AV62" s="295" t="s">
        <v>439</v>
      </c>
      <c r="AW62" s="295" t="s">
        <v>439</v>
      </c>
      <c r="AX62" s="295" t="s">
        <v>439</v>
      </c>
      <c r="AY62" s="295" t="s">
        <v>439</v>
      </c>
      <c r="AZ62" s="295" t="s">
        <v>439</v>
      </c>
      <c r="BA62" s="295" t="s">
        <v>439</v>
      </c>
      <c r="BB62" s="295" t="s">
        <v>439</v>
      </c>
      <c r="BC62" s="295" t="s">
        <v>439</v>
      </c>
      <c r="BD62" s="295" t="s">
        <v>439</v>
      </c>
      <c r="BE62" s="295" t="s">
        <v>439</v>
      </c>
      <c r="BF62" s="295" t="s">
        <v>439</v>
      </c>
      <c r="BG62" s="295" t="s">
        <v>439</v>
      </c>
      <c r="BH62" s="295">
        <v>318.28854535673804</v>
      </c>
      <c r="BI62" s="295">
        <v>298.8602035844022</v>
      </c>
      <c r="BJ62" s="295">
        <v>302.66427818450381</v>
      </c>
      <c r="BK62" s="295">
        <v>287.6824462992376</v>
      </c>
      <c r="BL62" s="295">
        <v>282.53964818207629</v>
      </c>
      <c r="BM62" s="295">
        <v>341.20020796743245</v>
      </c>
      <c r="BN62" s="295">
        <v>444.43714429968145</v>
      </c>
      <c r="BO62" s="295">
        <v>492.92300347141912</v>
      </c>
      <c r="BP62" s="295">
        <v>581.35528160503691</v>
      </c>
      <c r="BQ62" s="295">
        <v>636.85440787302184</v>
      </c>
      <c r="BR62" s="295">
        <v>668.19102199042459</v>
      </c>
      <c r="BS62" s="295">
        <v>710.14763378730981</v>
      </c>
      <c r="BT62" s="295">
        <v>700.39564998054789</v>
      </c>
      <c r="BU62" s="295">
        <v>745.43922702603959</v>
      </c>
      <c r="BV62" s="295">
        <v>724.90161595173095</v>
      </c>
      <c r="BW62" s="295">
        <v>569.38263377500095</v>
      </c>
      <c r="BX62" s="295">
        <v>469.14768001915837</v>
      </c>
      <c r="BY62" s="295">
        <v>329.20838183802437</v>
      </c>
      <c r="BZ62" s="295">
        <v>231.84460062460553</v>
      </c>
      <c r="CA62" s="295">
        <v>144.08267434358052</v>
      </c>
      <c r="CB62" s="295">
        <v>86.401569515711031</v>
      </c>
      <c r="CC62" s="296">
        <v>18.239328298013639</v>
      </c>
    </row>
    <row r="63" spans="1:81" s="49" customFormat="1" x14ac:dyDescent="0.4">
      <c r="B63" s="231" t="s">
        <v>654</v>
      </c>
      <c r="C63" s="231"/>
      <c r="D63" s="295" t="s">
        <v>439</v>
      </c>
      <c r="E63" s="295" t="s">
        <v>439</v>
      </c>
      <c r="F63" s="295" t="s">
        <v>439</v>
      </c>
      <c r="G63" s="295" t="s">
        <v>439</v>
      </c>
      <c r="H63" s="295" t="s">
        <v>439</v>
      </c>
      <c r="I63" s="295" t="s">
        <v>439</v>
      </c>
      <c r="J63" s="295" t="s">
        <v>439</v>
      </c>
      <c r="K63" s="295" t="s">
        <v>439</v>
      </c>
      <c r="L63" s="295" t="s">
        <v>439</v>
      </c>
      <c r="M63" s="295" t="s">
        <v>439</v>
      </c>
      <c r="N63" s="295" t="s">
        <v>439</v>
      </c>
      <c r="O63" s="295" t="s">
        <v>439</v>
      </c>
      <c r="P63" s="295" t="s">
        <v>439</v>
      </c>
      <c r="Q63" s="295" t="s">
        <v>439</v>
      </c>
      <c r="R63" s="295" t="s">
        <v>439</v>
      </c>
      <c r="S63" s="295" t="s">
        <v>439</v>
      </c>
      <c r="T63" s="295" t="s">
        <v>439</v>
      </c>
      <c r="U63" s="295" t="s">
        <v>439</v>
      </c>
      <c r="V63" s="295" t="s">
        <v>439</v>
      </c>
      <c r="W63" s="295" t="s">
        <v>439</v>
      </c>
      <c r="X63" s="295" t="s">
        <v>439</v>
      </c>
      <c r="Y63" s="295" t="s">
        <v>439</v>
      </c>
      <c r="Z63" s="295" t="s">
        <v>439</v>
      </c>
      <c r="AA63" s="295" t="s">
        <v>439</v>
      </c>
      <c r="AB63" s="295" t="s">
        <v>439</v>
      </c>
      <c r="AC63" s="295" t="s">
        <v>439</v>
      </c>
      <c r="AD63" s="295" t="s">
        <v>439</v>
      </c>
      <c r="AE63" s="295" t="s">
        <v>439</v>
      </c>
      <c r="AF63" s="295" t="s">
        <v>439</v>
      </c>
      <c r="AG63" s="295" t="s">
        <v>439</v>
      </c>
      <c r="AH63" s="295" t="s">
        <v>439</v>
      </c>
      <c r="AI63" s="295" t="s">
        <v>439</v>
      </c>
      <c r="AJ63" s="295" t="s">
        <v>439</v>
      </c>
      <c r="AK63" s="295" t="s">
        <v>439</v>
      </c>
      <c r="AL63" s="295" t="s">
        <v>439</v>
      </c>
      <c r="AM63" s="295" t="s">
        <v>439</v>
      </c>
      <c r="AN63" s="295" t="s">
        <v>439</v>
      </c>
      <c r="AO63" s="295" t="s">
        <v>439</v>
      </c>
      <c r="AP63" s="295" t="s">
        <v>439</v>
      </c>
      <c r="AQ63" s="295" t="s">
        <v>439</v>
      </c>
      <c r="AR63" s="295" t="s">
        <v>439</v>
      </c>
      <c r="AS63" s="295" t="s">
        <v>439</v>
      </c>
      <c r="AT63" s="295" t="s">
        <v>439</v>
      </c>
      <c r="AU63" s="295" t="s">
        <v>439</v>
      </c>
      <c r="AV63" s="295" t="s">
        <v>439</v>
      </c>
      <c r="AW63" s="295" t="s">
        <v>439</v>
      </c>
      <c r="AX63" s="295" t="s">
        <v>439</v>
      </c>
      <c r="AY63" s="295" t="s">
        <v>439</v>
      </c>
      <c r="AZ63" s="295" t="s">
        <v>439</v>
      </c>
      <c r="BA63" s="295" t="s">
        <v>439</v>
      </c>
      <c r="BB63" s="295" t="s">
        <v>439</v>
      </c>
      <c r="BC63" s="295" t="s">
        <v>439</v>
      </c>
      <c r="BD63" s="295" t="s">
        <v>439</v>
      </c>
      <c r="BE63" s="295" t="s">
        <v>439</v>
      </c>
      <c r="BF63" s="295" t="s">
        <v>439</v>
      </c>
      <c r="BG63" s="295" t="s">
        <v>439</v>
      </c>
      <c r="BH63" s="295">
        <v>522.96282673392898</v>
      </c>
      <c r="BI63" s="295">
        <v>503.86494480844789</v>
      </c>
      <c r="BJ63" s="295">
        <v>483.04434017068706</v>
      </c>
      <c r="BK63" s="295">
        <v>383.11242018831013</v>
      </c>
      <c r="BL63" s="295">
        <v>303.28187634222928</v>
      </c>
      <c r="BM63" s="295">
        <v>299.758176330803</v>
      </c>
      <c r="BN63" s="295">
        <v>301.52534445054624</v>
      </c>
      <c r="BO63" s="295">
        <v>265.60792889451898</v>
      </c>
      <c r="BP63" s="295">
        <v>237.90440726310914</v>
      </c>
      <c r="BQ63" s="295">
        <v>209.21247723232463</v>
      </c>
      <c r="BR63" s="295">
        <v>173.06946931295857</v>
      </c>
      <c r="BS63" s="295">
        <v>144.33346472872586</v>
      </c>
      <c r="BT63" s="295">
        <v>122.18480467684316</v>
      </c>
      <c r="BU63" s="295">
        <v>100.49517021105063</v>
      </c>
      <c r="BV63" s="295">
        <v>46.563210480008053</v>
      </c>
      <c r="BW63" s="295">
        <v>28.639836249224437</v>
      </c>
      <c r="BX63" s="295">
        <v>17.967234428382415</v>
      </c>
      <c r="BY63" s="295">
        <v>15.891978568101008</v>
      </c>
      <c r="BZ63" s="295">
        <v>13.37534289179065</v>
      </c>
      <c r="CA63" s="295">
        <v>12.266981735760604</v>
      </c>
      <c r="CB63" s="295">
        <v>0.64865730895052953</v>
      </c>
      <c r="CC63" s="296">
        <v>0</v>
      </c>
    </row>
    <row r="64" spans="1:81" ht="24.75" customHeight="1" x14ac:dyDescent="0.4">
      <c r="A64" s="308"/>
      <c r="B64" s="59" t="s">
        <v>658</v>
      </c>
      <c r="C64" s="49"/>
      <c r="D64" s="295">
        <v>0</v>
      </c>
      <c r="E64" s="295">
        <v>0</v>
      </c>
      <c r="F64" s="295">
        <v>0</v>
      </c>
      <c r="G64" s="295">
        <v>0</v>
      </c>
      <c r="H64" s="295">
        <v>0</v>
      </c>
      <c r="I64" s="295">
        <v>0</v>
      </c>
      <c r="J64" s="295">
        <v>0</v>
      </c>
      <c r="K64" s="295">
        <v>0</v>
      </c>
      <c r="L64" s="295">
        <v>0</v>
      </c>
      <c r="M64" s="295">
        <v>0</v>
      </c>
      <c r="N64" s="295">
        <v>0</v>
      </c>
      <c r="O64" s="295">
        <v>0</v>
      </c>
      <c r="P64" s="295">
        <v>0</v>
      </c>
      <c r="Q64" s="295">
        <v>0</v>
      </c>
      <c r="R64" s="295">
        <v>0</v>
      </c>
      <c r="S64" s="295">
        <v>0</v>
      </c>
      <c r="T64" s="295">
        <v>0</v>
      </c>
      <c r="U64" s="295">
        <v>0</v>
      </c>
      <c r="V64" s="295">
        <v>0</v>
      </c>
      <c r="W64" s="295">
        <v>0</v>
      </c>
      <c r="X64" s="295">
        <v>0</v>
      </c>
      <c r="Y64" s="295">
        <v>0</v>
      </c>
      <c r="Z64" s="295">
        <v>0</v>
      </c>
      <c r="AA64" s="295">
        <v>0</v>
      </c>
      <c r="AB64" s="295">
        <v>0</v>
      </c>
      <c r="AC64" s="295">
        <v>0</v>
      </c>
      <c r="AD64" s="295">
        <v>0</v>
      </c>
      <c r="AE64" s="295">
        <v>0</v>
      </c>
      <c r="AF64" s="295">
        <v>0</v>
      </c>
      <c r="AG64" s="295">
        <v>0</v>
      </c>
      <c r="AH64" s="295">
        <v>5191.6386212346979</v>
      </c>
      <c r="AI64" s="295">
        <v>4669.4272619045942</v>
      </c>
      <c r="AJ64" s="295">
        <v>5355.9009796145792</v>
      </c>
      <c r="AK64" s="295">
        <v>7831.5239584134688</v>
      </c>
      <c r="AL64" s="295">
        <v>11537.871534030332</v>
      </c>
      <c r="AM64" s="295">
        <v>13819.458719171294</v>
      </c>
      <c r="AN64" s="295">
        <v>14988.999562524481</v>
      </c>
      <c r="AO64" s="295">
        <v>16333.377127968828</v>
      </c>
      <c r="AP64" s="295">
        <v>16798.369672571076</v>
      </c>
      <c r="AQ64" s="295">
        <v>15602.663688788896</v>
      </c>
      <c r="AR64" s="295">
        <v>13145.067901353417</v>
      </c>
      <c r="AS64" s="295">
        <v>11980.068960541383</v>
      </c>
      <c r="AT64" s="295">
        <v>12969.040946098126</v>
      </c>
      <c r="AU64" s="295">
        <v>16531.20266963321</v>
      </c>
      <c r="AV64" s="295">
        <v>20052.705608938624</v>
      </c>
      <c r="AW64" s="295">
        <v>21532.472306867123</v>
      </c>
      <c r="AX64" s="295">
        <v>21689.553377736433</v>
      </c>
      <c r="AY64" s="295">
        <v>21718.601118586052</v>
      </c>
      <c r="AZ64" s="295">
        <v>17411.057042785549</v>
      </c>
      <c r="BA64" s="295">
        <v>13463.130763661889</v>
      </c>
      <c r="BB64" s="295">
        <v>13211.776656323851</v>
      </c>
      <c r="BC64" s="295">
        <v>13361.770514596687</v>
      </c>
      <c r="BD64" s="295">
        <v>14268.425003545331</v>
      </c>
      <c r="BE64" s="295">
        <v>14980.020840919784</v>
      </c>
      <c r="BF64" s="295">
        <v>14864.007498641078</v>
      </c>
      <c r="BG64" s="295">
        <v>15432.564865892471</v>
      </c>
      <c r="BH64" s="295">
        <v>14360.380922117416</v>
      </c>
      <c r="BI64" s="295">
        <v>12814.730520286461</v>
      </c>
      <c r="BJ64" s="295">
        <v>12027.916852143348</v>
      </c>
      <c r="BK64" s="295">
        <v>11948.538070448343</v>
      </c>
      <c r="BL64" s="295">
        <v>11183.897367240341</v>
      </c>
      <c r="BM64" s="295">
        <v>10601.921466051164</v>
      </c>
      <c r="BN64" s="295">
        <v>0</v>
      </c>
      <c r="BO64" s="295">
        <v>0</v>
      </c>
      <c r="BP64" s="295">
        <v>0</v>
      </c>
      <c r="BQ64" s="295">
        <v>0</v>
      </c>
      <c r="BR64" s="295">
        <v>0</v>
      </c>
      <c r="BS64" s="295">
        <v>0</v>
      </c>
      <c r="BT64" s="295">
        <v>0</v>
      </c>
      <c r="BU64" s="295">
        <v>0</v>
      </c>
      <c r="BV64" s="295">
        <v>0</v>
      </c>
      <c r="BW64" s="295">
        <v>0</v>
      </c>
      <c r="BX64" s="295">
        <v>0</v>
      </c>
      <c r="BY64" s="295">
        <v>0</v>
      </c>
      <c r="BZ64" s="295">
        <v>0</v>
      </c>
      <c r="CA64" s="295">
        <v>0</v>
      </c>
      <c r="CB64" s="295">
        <v>0</v>
      </c>
      <c r="CC64" s="296">
        <v>0</v>
      </c>
    </row>
    <row r="65" spans="1:81" x14ac:dyDescent="0.4">
      <c r="A65" s="308"/>
      <c r="B65" s="59" t="s">
        <v>659</v>
      </c>
      <c r="C65" s="49"/>
      <c r="D65" s="295">
        <v>0</v>
      </c>
      <c r="E65" s="295">
        <v>0</v>
      </c>
      <c r="F65" s="295">
        <v>0</v>
      </c>
      <c r="G65" s="295">
        <v>0</v>
      </c>
      <c r="H65" s="295">
        <v>0</v>
      </c>
      <c r="I65" s="295">
        <v>0</v>
      </c>
      <c r="J65" s="295">
        <v>0</v>
      </c>
      <c r="K65" s="295">
        <v>0</v>
      </c>
      <c r="L65" s="295">
        <v>0</v>
      </c>
      <c r="M65" s="295">
        <v>0</v>
      </c>
      <c r="N65" s="295">
        <v>0</v>
      </c>
      <c r="O65" s="295">
        <v>0</v>
      </c>
      <c r="P65" s="295">
        <v>0</v>
      </c>
      <c r="Q65" s="295">
        <v>0</v>
      </c>
      <c r="R65" s="295">
        <v>0</v>
      </c>
      <c r="S65" s="295">
        <v>0</v>
      </c>
      <c r="T65" s="295">
        <v>0</v>
      </c>
      <c r="U65" s="295">
        <v>0</v>
      </c>
      <c r="V65" s="295">
        <v>0</v>
      </c>
      <c r="W65" s="295">
        <v>0</v>
      </c>
      <c r="X65" s="295">
        <v>0</v>
      </c>
      <c r="Y65" s="295">
        <v>0</v>
      </c>
      <c r="Z65" s="295">
        <v>0</v>
      </c>
      <c r="AA65" s="295">
        <v>0</v>
      </c>
      <c r="AB65" s="295">
        <v>0</v>
      </c>
      <c r="AC65" s="295">
        <v>0</v>
      </c>
      <c r="AD65" s="295">
        <v>0</v>
      </c>
      <c r="AE65" s="295">
        <v>0</v>
      </c>
      <c r="AF65" s="295">
        <v>0</v>
      </c>
      <c r="AG65" s="295">
        <v>0</v>
      </c>
      <c r="AH65" s="295">
        <v>0</v>
      </c>
      <c r="AI65" s="295">
        <v>0</v>
      </c>
      <c r="AJ65" s="295">
        <v>0</v>
      </c>
      <c r="AK65" s="295">
        <v>0</v>
      </c>
      <c r="AL65" s="295">
        <v>0</v>
      </c>
      <c r="AM65" s="295">
        <v>0</v>
      </c>
      <c r="AN65" s="295">
        <v>0</v>
      </c>
      <c r="AO65" s="295">
        <v>0</v>
      </c>
      <c r="AP65" s="295">
        <v>0</v>
      </c>
      <c r="AQ65" s="295">
        <v>0</v>
      </c>
      <c r="AR65" s="295">
        <v>0</v>
      </c>
      <c r="AS65" s="295">
        <v>0</v>
      </c>
      <c r="AT65" s="295">
        <v>0</v>
      </c>
      <c r="AU65" s="295">
        <v>0</v>
      </c>
      <c r="AV65" s="295">
        <v>0</v>
      </c>
      <c r="AW65" s="295">
        <v>0</v>
      </c>
      <c r="AX65" s="295">
        <v>0</v>
      </c>
      <c r="AY65" s="295">
        <v>0</v>
      </c>
      <c r="AZ65" s="295">
        <v>0</v>
      </c>
      <c r="BA65" s="295">
        <v>0</v>
      </c>
      <c r="BB65" s="295">
        <v>0</v>
      </c>
      <c r="BC65" s="295">
        <v>0</v>
      </c>
      <c r="BD65" s="295">
        <v>13436.297587899759</v>
      </c>
      <c r="BE65" s="295">
        <v>14096.769084349638</v>
      </c>
      <c r="BF65" s="295">
        <v>14019.104499527262</v>
      </c>
      <c r="BG65" s="295">
        <v>11649.570909910855</v>
      </c>
      <c r="BH65" s="295">
        <v>7705.5172268387651</v>
      </c>
      <c r="BI65" s="295">
        <v>6526.0062815626789</v>
      </c>
      <c r="BJ65" s="295">
        <v>5860.3556528804083</v>
      </c>
      <c r="BK65" s="295">
        <v>5307.567861270265</v>
      </c>
      <c r="BL65" s="295">
        <v>4666.3669860081091</v>
      </c>
      <c r="BM65" s="295">
        <v>4340.4569337840003</v>
      </c>
      <c r="BN65" s="295">
        <v>4051.7764727674316</v>
      </c>
      <c r="BO65" s="295">
        <v>3661.1280681894764</v>
      </c>
      <c r="BP65" s="295">
        <v>3423.3468445195863</v>
      </c>
      <c r="BQ65" s="295">
        <v>3090.3769502722498</v>
      </c>
      <c r="BR65" s="295">
        <v>2863.0047471651874</v>
      </c>
      <c r="BS65" s="295">
        <v>2690.8000487672371</v>
      </c>
      <c r="BT65" s="295">
        <v>2427.9376138657726</v>
      </c>
      <c r="BU65" s="295">
        <v>2360.8513894671455</v>
      </c>
      <c r="BV65" s="295">
        <v>2008.4226943992142</v>
      </c>
      <c r="BW65" s="295">
        <v>1468.6944054737605</v>
      </c>
      <c r="BX65" s="295">
        <v>1021.4044041760606</v>
      </c>
      <c r="BY65" s="295">
        <v>730.97060415928956</v>
      </c>
      <c r="BZ65" s="295">
        <v>528.73837931069181</v>
      </c>
      <c r="CA65" s="295">
        <v>349.86017468157871</v>
      </c>
      <c r="CB65" s="295">
        <v>231.7485773930236</v>
      </c>
      <c r="CC65" s="296">
        <v>59.835836877458775</v>
      </c>
    </row>
    <row r="66" spans="1:81" ht="24.75" customHeight="1" x14ac:dyDescent="0.4">
      <c r="A66" s="49"/>
      <c r="B66" s="59" t="s">
        <v>660</v>
      </c>
      <c r="C66" s="49"/>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6"/>
    </row>
    <row r="67" spans="1:81" x14ac:dyDescent="0.4">
      <c r="A67" s="308"/>
      <c r="B67" s="155" t="s">
        <v>661</v>
      </c>
      <c r="C67" s="59"/>
      <c r="D67" s="295">
        <v>0</v>
      </c>
      <c r="E67" s="295">
        <v>0</v>
      </c>
      <c r="F67" s="295">
        <v>0</v>
      </c>
      <c r="G67" s="295">
        <v>0</v>
      </c>
      <c r="H67" s="295">
        <v>0</v>
      </c>
      <c r="I67" s="295">
        <v>0</v>
      </c>
      <c r="J67" s="295">
        <v>0</v>
      </c>
      <c r="K67" s="295">
        <v>0</v>
      </c>
      <c r="L67" s="295">
        <v>0</v>
      </c>
      <c r="M67" s="295">
        <v>0</v>
      </c>
      <c r="N67" s="295">
        <v>0</v>
      </c>
      <c r="O67" s="295">
        <v>0</v>
      </c>
      <c r="P67" s="295">
        <v>0</v>
      </c>
      <c r="Q67" s="295">
        <v>0</v>
      </c>
      <c r="R67" s="295">
        <v>0</v>
      </c>
      <c r="S67" s="295">
        <v>0</v>
      </c>
      <c r="T67" s="295">
        <v>0</v>
      </c>
      <c r="U67" s="295">
        <v>0</v>
      </c>
      <c r="V67" s="295">
        <v>0</v>
      </c>
      <c r="W67" s="295">
        <v>0</v>
      </c>
      <c r="X67" s="295">
        <v>0</v>
      </c>
      <c r="Y67" s="295">
        <v>0</v>
      </c>
      <c r="Z67" s="295">
        <v>0</v>
      </c>
      <c r="AA67" s="295">
        <v>0</v>
      </c>
      <c r="AB67" s="295">
        <v>0</v>
      </c>
      <c r="AC67" s="295">
        <v>0</v>
      </c>
      <c r="AD67" s="295">
        <v>0</v>
      </c>
      <c r="AE67" s="295">
        <v>0</v>
      </c>
      <c r="AF67" s="295">
        <v>0</v>
      </c>
      <c r="AG67" s="295">
        <v>0</v>
      </c>
      <c r="AH67" s="295">
        <v>2673.6938899358697</v>
      </c>
      <c r="AI67" s="295">
        <v>2323.6065251913442</v>
      </c>
      <c r="AJ67" s="295">
        <v>2961.4104302325736</v>
      </c>
      <c r="AK67" s="295">
        <v>5102.1049782325545</v>
      </c>
      <c r="AL67" s="295">
        <v>8068.0240337389978</v>
      </c>
      <c r="AM67" s="295">
        <v>9769.9103643023445</v>
      </c>
      <c r="AN67" s="295">
        <v>10586.81468816821</v>
      </c>
      <c r="AO67" s="295">
        <v>11329.852052223974</v>
      </c>
      <c r="AP67" s="295">
        <v>11193.749946252987</v>
      </c>
      <c r="AQ67" s="295">
        <v>9742.4968348203929</v>
      </c>
      <c r="AR67" s="295">
        <v>6987.907080939447</v>
      </c>
      <c r="AS67" s="295">
        <v>5603.4775884772225</v>
      </c>
      <c r="AT67" s="295">
        <v>5786.825429909064</v>
      </c>
      <c r="AU67" s="295">
        <v>7811.7543122299712</v>
      </c>
      <c r="AV67" s="295">
        <v>9750.8244874683332</v>
      </c>
      <c r="AW67" s="295">
        <v>10149.997549385655</v>
      </c>
      <c r="AX67" s="295">
        <v>9052.7074107627814</v>
      </c>
      <c r="AY67" s="295">
        <v>8180.6039466601815</v>
      </c>
      <c r="AZ67" s="295">
        <v>3863.9569210528725</v>
      </c>
      <c r="BA67" s="295">
        <v>0</v>
      </c>
      <c r="BB67" s="295">
        <v>0</v>
      </c>
      <c r="BC67" s="295">
        <v>0</v>
      </c>
      <c r="BD67" s="295">
        <v>0</v>
      </c>
      <c r="BE67" s="295">
        <v>0</v>
      </c>
      <c r="BF67" s="295">
        <v>0</v>
      </c>
      <c r="BG67" s="295">
        <v>0</v>
      </c>
      <c r="BH67" s="295">
        <v>0</v>
      </c>
      <c r="BI67" s="295">
        <v>0</v>
      </c>
      <c r="BJ67" s="295">
        <v>0</v>
      </c>
      <c r="BK67" s="295">
        <v>0</v>
      </c>
      <c r="BL67" s="295">
        <v>0</v>
      </c>
      <c r="BM67" s="295">
        <v>0</v>
      </c>
      <c r="BN67" s="295">
        <v>0</v>
      </c>
      <c r="BO67" s="295">
        <v>0</v>
      </c>
      <c r="BP67" s="295">
        <v>0</v>
      </c>
      <c r="BQ67" s="295">
        <v>0</v>
      </c>
      <c r="BR67" s="295">
        <v>0</v>
      </c>
      <c r="BS67" s="295">
        <v>0</v>
      </c>
      <c r="BT67" s="295">
        <v>0</v>
      </c>
      <c r="BU67" s="295">
        <v>0</v>
      </c>
      <c r="BV67" s="295">
        <v>0</v>
      </c>
      <c r="BW67" s="295">
        <v>0</v>
      </c>
      <c r="BX67" s="295">
        <v>0</v>
      </c>
      <c r="BY67" s="295">
        <v>0</v>
      </c>
      <c r="BZ67" s="295">
        <v>0</v>
      </c>
      <c r="CA67" s="295">
        <v>0</v>
      </c>
      <c r="CB67" s="295">
        <v>0</v>
      </c>
      <c r="CC67" s="296">
        <v>0</v>
      </c>
    </row>
    <row r="68" spans="1:81" x14ac:dyDescent="0.4">
      <c r="A68" s="308"/>
      <c r="B68" s="155" t="s">
        <v>662</v>
      </c>
      <c r="C68" s="59"/>
      <c r="D68" s="295">
        <v>0</v>
      </c>
      <c r="E68" s="295">
        <v>0</v>
      </c>
      <c r="F68" s="295">
        <v>0</v>
      </c>
      <c r="G68" s="295">
        <v>0</v>
      </c>
      <c r="H68" s="295">
        <v>0</v>
      </c>
      <c r="I68" s="295">
        <v>0</v>
      </c>
      <c r="J68" s="295">
        <v>0</v>
      </c>
      <c r="K68" s="295">
        <v>0</v>
      </c>
      <c r="L68" s="295">
        <v>0</v>
      </c>
      <c r="M68" s="295">
        <v>0</v>
      </c>
      <c r="N68" s="295">
        <v>0</v>
      </c>
      <c r="O68" s="295">
        <v>0</v>
      </c>
      <c r="P68" s="295">
        <v>0</v>
      </c>
      <c r="Q68" s="295">
        <v>0</v>
      </c>
      <c r="R68" s="295">
        <v>0</v>
      </c>
      <c r="S68" s="295">
        <v>0</v>
      </c>
      <c r="T68" s="295">
        <v>0</v>
      </c>
      <c r="U68" s="295">
        <v>0</v>
      </c>
      <c r="V68" s="295">
        <v>0</v>
      </c>
      <c r="W68" s="295">
        <v>0</v>
      </c>
      <c r="X68" s="295">
        <v>0</v>
      </c>
      <c r="Y68" s="295">
        <v>0</v>
      </c>
      <c r="Z68" s="295">
        <v>0</v>
      </c>
      <c r="AA68" s="295">
        <v>0</v>
      </c>
      <c r="AB68" s="295">
        <v>0</v>
      </c>
      <c r="AC68" s="295">
        <v>0</v>
      </c>
      <c r="AD68" s="295">
        <v>0</v>
      </c>
      <c r="AE68" s="295">
        <v>0</v>
      </c>
      <c r="AF68" s="295">
        <v>0</v>
      </c>
      <c r="AG68" s="295">
        <v>0</v>
      </c>
      <c r="AH68" s="295">
        <v>2912.5092665126658</v>
      </c>
      <c r="AI68" s="295">
        <v>2772.3335979338408</v>
      </c>
      <c r="AJ68" s="295">
        <v>2718.9775864477911</v>
      </c>
      <c r="AK68" s="295">
        <v>3118.3092203473789</v>
      </c>
      <c r="AL68" s="295">
        <v>2957.5421175490442</v>
      </c>
      <c r="AM68" s="295">
        <v>2954.6704663303071</v>
      </c>
      <c r="AN68" s="295">
        <v>3374.7245748611263</v>
      </c>
      <c r="AO68" s="295">
        <v>3686.1004185095085</v>
      </c>
      <c r="AP68" s="295">
        <v>3763.9500511155106</v>
      </c>
      <c r="AQ68" s="295">
        <v>3848.1028903406022</v>
      </c>
      <c r="AR68" s="295">
        <v>4254.6532040061984</v>
      </c>
      <c r="AS68" s="295">
        <v>4366.1931045528081</v>
      </c>
      <c r="AT68" s="295">
        <v>4536.5764269091369</v>
      </c>
      <c r="AU68" s="295">
        <v>5129.7186650310141</v>
      </c>
      <c r="AV68" s="295">
        <v>6757.9612733374133</v>
      </c>
      <c r="AW68" s="295">
        <v>6968.9455023583923</v>
      </c>
      <c r="AX68" s="295">
        <v>6932.3163637502366</v>
      </c>
      <c r="AY68" s="295">
        <v>6594.6896422589234</v>
      </c>
      <c r="AZ68" s="295">
        <v>6248.8324094178497</v>
      </c>
      <c r="BA68" s="295">
        <v>6200.4915546232287</v>
      </c>
      <c r="BB68" s="295">
        <v>5851.1054285265382</v>
      </c>
      <c r="BC68" s="295">
        <v>6085.880576092587</v>
      </c>
      <c r="BD68" s="295">
        <v>6473.2695498925668</v>
      </c>
      <c r="BE68" s="295">
        <v>6989.1859232514971</v>
      </c>
      <c r="BF68" s="295">
        <v>6833.595715829917</v>
      </c>
      <c r="BG68" s="295">
        <v>3752.3593688967408</v>
      </c>
      <c r="BH68" s="295">
        <v>186.67799678235951</v>
      </c>
      <c r="BI68" s="295">
        <v>116.28735193769056</v>
      </c>
      <c r="BJ68" s="295">
        <v>118.43099244090085</v>
      </c>
      <c r="BK68" s="295">
        <v>117.71970713342563</v>
      </c>
      <c r="BL68" s="295">
        <v>117.37417183711176</v>
      </c>
      <c r="BM68" s="295">
        <v>123.26634666115265</v>
      </c>
      <c r="BN68" s="295">
        <v>0</v>
      </c>
      <c r="BO68" s="295">
        <v>0</v>
      </c>
      <c r="BP68" s="295">
        <v>0</v>
      </c>
      <c r="BQ68" s="295">
        <v>0</v>
      </c>
      <c r="BR68" s="295">
        <v>0</v>
      </c>
      <c r="BS68" s="295">
        <v>0</v>
      </c>
      <c r="BT68" s="295">
        <v>0</v>
      </c>
      <c r="BU68" s="295">
        <v>0</v>
      </c>
      <c r="BV68" s="295">
        <v>0</v>
      </c>
      <c r="BW68" s="295">
        <v>0</v>
      </c>
      <c r="BX68" s="295">
        <v>0</v>
      </c>
      <c r="BY68" s="295">
        <v>0</v>
      </c>
      <c r="BZ68" s="295">
        <v>0</v>
      </c>
      <c r="CA68" s="295">
        <v>0</v>
      </c>
      <c r="CB68" s="295">
        <v>0</v>
      </c>
      <c r="CC68" s="296">
        <v>0</v>
      </c>
    </row>
    <row r="69" spans="1:81" s="49" customFormat="1" x14ac:dyDescent="0.4">
      <c r="B69" s="155" t="s">
        <v>647</v>
      </c>
      <c r="C69" s="59"/>
      <c r="D69" s="295">
        <v>0</v>
      </c>
      <c r="E69" s="295">
        <v>0</v>
      </c>
      <c r="F69" s="295">
        <v>0</v>
      </c>
      <c r="G69" s="295">
        <v>0</v>
      </c>
      <c r="H69" s="295">
        <v>0</v>
      </c>
      <c r="I69" s="295">
        <v>0</v>
      </c>
      <c r="J69" s="295">
        <v>0</v>
      </c>
      <c r="K69" s="295">
        <v>0</v>
      </c>
      <c r="L69" s="295">
        <v>0</v>
      </c>
      <c r="M69" s="295">
        <v>0</v>
      </c>
      <c r="N69" s="295">
        <v>0</v>
      </c>
      <c r="O69" s="295">
        <v>0</v>
      </c>
      <c r="P69" s="295">
        <v>0</v>
      </c>
      <c r="Q69" s="295">
        <v>0</v>
      </c>
      <c r="R69" s="295">
        <v>0</v>
      </c>
      <c r="S69" s="295">
        <v>0</v>
      </c>
      <c r="T69" s="295">
        <v>0</v>
      </c>
      <c r="U69" s="295">
        <v>0</v>
      </c>
      <c r="V69" s="295">
        <v>0</v>
      </c>
      <c r="W69" s="295">
        <v>0</v>
      </c>
      <c r="X69" s="295">
        <v>0</v>
      </c>
      <c r="Y69" s="295">
        <v>0</v>
      </c>
      <c r="Z69" s="295">
        <v>0</v>
      </c>
      <c r="AA69" s="295">
        <v>0</v>
      </c>
      <c r="AB69" s="295">
        <v>0</v>
      </c>
      <c r="AC69" s="295">
        <v>0</v>
      </c>
      <c r="AD69" s="295">
        <v>0</v>
      </c>
      <c r="AE69" s="295">
        <v>0</v>
      </c>
      <c r="AF69" s="295">
        <v>0</v>
      </c>
      <c r="AG69" s="295">
        <v>0</v>
      </c>
      <c r="AH69" s="295">
        <v>513.97222350223512</v>
      </c>
      <c r="AI69" s="295">
        <v>497.59833809068942</v>
      </c>
      <c r="AJ69" s="295">
        <v>488.5954236277924</v>
      </c>
      <c r="AK69" s="295">
        <v>509.52213679076993</v>
      </c>
      <c r="AL69" s="295">
        <v>622.30960603051096</v>
      </c>
      <c r="AM69" s="295">
        <v>698.92204939589999</v>
      </c>
      <c r="AN69" s="295">
        <v>766.33779244113043</v>
      </c>
      <c r="AO69" s="295">
        <v>889.93379907122346</v>
      </c>
      <c r="AP69" s="295">
        <v>1063.6127716458095</v>
      </c>
      <c r="AQ69" s="295">
        <v>1097.7116885406165</v>
      </c>
      <c r="AR69" s="295">
        <v>1353.9787119061655</v>
      </c>
      <c r="AS69" s="295">
        <v>1499.3721863504238</v>
      </c>
      <c r="AT69" s="295">
        <v>1807.3982148491007</v>
      </c>
      <c r="AU69" s="295">
        <v>2101.7338982904444</v>
      </c>
      <c r="AV69" s="295">
        <v>2958.4208149374081</v>
      </c>
      <c r="AW69" s="295">
        <v>3704.7402594410951</v>
      </c>
      <c r="AX69" s="295">
        <v>4319.3797852240705</v>
      </c>
      <c r="AY69" s="295">
        <v>4847.6396598703714</v>
      </c>
      <c r="AZ69" s="295">
        <v>4930.271442292983</v>
      </c>
      <c r="BA69" s="295">
        <v>5198.0267127678962</v>
      </c>
      <c r="BB69" s="295">
        <v>5490.5648066527001</v>
      </c>
      <c r="BC69" s="295">
        <v>5800.9821730329768</v>
      </c>
      <c r="BD69" s="295">
        <v>6247.2188671979056</v>
      </c>
      <c r="BE69" s="295">
        <v>6749.2539945442459</v>
      </c>
      <c r="BF69" s="295">
        <v>6623.284340097417</v>
      </c>
      <c r="BG69" s="295">
        <v>6813.7043793209987</v>
      </c>
      <c r="BH69" s="295">
        <v>6757.9355313137175</v>
      </c>
      <c r="BI69" s="295">
        <v>6670.4296183496326</v>
      </c>
      <c r="BJ69" s="295">
        <v>6582.4770400890584</v>
      </c>
      <c r="BK69" s="295">
        <v>6748.1868493456477</v>
      </c>
      <c r="BL69" s="295">
        <v>6577.9713592900134</v>
      </c>
      <c r="BM69" s="295">
        <v>6578.2354344996411</v>
      </c>
      <c r="BN69" s="295">
        <v>0</v>
      </c>
      <c r="BO69" s="295">
        <v>0</v>
      </c>
      <c r="BP69" s="295">
        <v>0</v>
      </c>
      <c r="BQ69" s="295">
        <v>0</v>
      </c>
      <c r="BR69" s="295">
        <v>0</v>
      </c>
      <c r="BS69" s="295">
        <v>0</v>
      </c>
      <c r="BT69" s="295">
        <v>0</v>
      </c>
      <c r="BU69" s="295">
        <v>0</v>
      </c>
      <c r="BV69" s="295">
        <v>0</v>
      </c>
      <c r="BW69" s="295">
        <v>0</v>
      </c>
      <c r="BX69" s="295">
        <v>0</v>
      </c>
      <c r="BY69" s="295">
        <v>0</v>
      </c>
      <c r="BZ69" s="295">
        <v>0</v>
      </c>
      <c r="CA69" s="295">
        <v>0</v>
      </c>
      <c r="CB69" s="295">
        <v>0</v>
      </c>
      <c r="CC69" s="296">
        <v>0</v>
      </c>
    </row>
    <row r="70" spans="1:81" s="49" customFormat="1" x14ac:dyDescent="0.4">
      <c r="B70" s="155" t="s">
        <v>663</v>
      </c>
      <c r="C70" s="59"/>
      <c r="D70" s="295">
        <v>0</v>
      </c>
      <c r="E70" s="295">
        <v>0</v>
      </c>
      <c r="F70" s="295">
        <v>0</v>
      </c>
      <c r="G70" s="295">
        <v>0</v>
      </c>
      <c r="H70" s="295">
        <v>0</v>
      </c>
      <c r="I70" s="295">
        <v>0</v>
      </c>
      <c r="J70" s="295">
        <v>0</v>
      </c>
      <c r="K70" s="295">
        <v>0</v>
      </c>
      <c r="L70" s="295">
        <v>0</v>
      </c>
      <c r="M70" s="295">
        <v>0</v>
      </c>
      <c r="N70" s="295">
        <v>0</v>
      </c>
      <c r="O70" s="295">
        <v>0</v>
      </c>
      <c r="P70" s="295">
        <v>0</v>
      </c>
      <c r="Q70" s="295">
        <v>0</v>
      </c>
      <c r="R70" s="295">
        <v>0</v>
      </c>
      <c r="S70" s="295">
        <v>0</v>
      </c>
      <c r="T70" s="295">
        <v>0</v>
      </c>
      <c r="U70" s="295">
        <v>0</v>
      </c>
      <c r="V70" s="295">
        <v>0</v>
      </c>
      <c r="W70" s="295">
        <v>0</v>
      </c>
      <c r="X70" s="295">
        <v>0</v>
      </c>
      <c r="Y70" s="295">
        <v>0</v>
      </c>
      <c r="Z70" s="295">
        <v>0</v>
      </c>
      <c r="AA70" s="295">
        <v>0</v>
      </c>
      <c r="AB70" s="295">
        <v>0</v>
      </c>
      <c r="AC70" s="295">
        <v>0</v>
      </c>
      <c r="AD70" s="295">
        <v>0</v>
      </c>
      <c r="AE70" s="295">
        <v>0</v>
      </c>
      <c r="AF70" s="295">
        <v>0</v>
      </c>
      <c r="AG70" s="295">
        <v>0</v>
      </c>
      <c r="AH70" s="295">
        <v>1734.0072994923892</v>
      </c>
      <c r="AI70" s="295">
        <v>1577.2090180553103</v>
      </c>
      <c r="AJ70" s="295">
        <v>1626.1649213871563</v>
      </c>
      <c r="AK70" s="295">
        <v>1905.2078733430762</v>
      </c>
      <c r="AL70" s="295">
        <v>2451.522690423225</v>
      </c>
      <c r="AM70" s="295">
        <v>2867.6801683368258</v>
      </c>
      <c r="AN70" s="295">
        <v>3082.3808984854359</v>
      </c>
      <c r="AO70" s="295">
        <v>3530.1603570408347</v>
      </c>
      <c r="AP70" s="295">
        <v>3828.4896610454748</v>
      </c>
      <c r="AQ70" s="295">
        <v>3901.8883182869131</v>
      </c>
      <c r="AR70" s="295">
        <v>4043.5771023367179</v>
      </c>
      <c r="AS70" s="295">
        <v>4110.494772239088</v>
      </c>
      <c r="AT70" s="295">
        <v>4499.7179795829652</v>
      </c>
      <c r="AU70" s="295">
        <v>5319.432698328028</v>
      </c>
      <c r="AV70" s="295">
        <v>6250.3890746961906</v>
      </c>
      <c r="AW70" s="295">
        <v>6608.0252478569673</v>
      </c>
      <c r="AX70" s="295">
        <v>7075.5388232683827</v>
      </c>
      <c r="AY70" s="295">
        <v>7234.1438591137621</v>
      </c>
      <c r="AZ70" s="295">
        <v>7064.5384487075198</v>
      </c>
      <c r="BA70" s="295">
        <v>6747.7387551770407</v>
      </c>
      <c r="BB70" s="295">
        <v>6371.7066852232902</v>
      </c>
      <c r="BC70" s="295">
        <v>6378.8269566397576</v>
      </c>
      <c r="BD70" s="295">
        <v>6851.0745370535742</v>
      </c>
      <c r="BE70" s="295">
        <v>7042.1579075115396</v>
      </c>
      <c r="BF70" s="295">
        <v>7050.0030734677066</v>
      </c>
      <c r="BG70" s="295">
        <v>7241.892064204977</v>
      </c>
      <c r="BH70" s="295">
        <v>6457.6795418348729</v>
      </c>
      <c r="BI70" s="295">
        <v>5350.4759608202767</v>
      </c>
      <c r="BJ70" s="295">
        <v>4692.9350922555604</v>
      </c>
      <c r="BK70" s="295">
        <v>4427.9546507986006</v>
      </c>
      <c r="BL70" s="295">
        <v>3981.9173806978124</v>
      </c>
      <c r="BM70" s="295">
        <v>3563.2108603539723</v>
      </c>
      <c r="BN70" s="295">
        <v>0</v>
      </c>
      <c r="BO70" s="295">
        <v>0</v>
      </c>
      <c r="BP70" s="295">
        <v>0</v>
      </c>
      <c r="BQ70" s="295">
        <v>0</v>
      </c>
      <c r="BR70" s="295">
        <v>0</v>
      </c>
      <c r="BS70" s="295">
        <v>0</v>
      </c>
      <c r="BT70" s="295">
        <v>0</v>
      </c>
      <c r="BU70" s="295">
        <v>0</v>
      </c>
      <c r="BV70" s="295">
        <v>0</v>
      </c>
      <c r="BW70" s="295">
        <v>0</v>
      </c>
      <c r="BX70" s="295">
        <v>0</v>
      </c>
      <c r="BY70" s="295">
        <v>0</v>
      </c>
      <c r="BZ70" s="295">
        <v>0</v>
      </c>
      <c r="CA70" s="295">
        <v>0</v>
      </c>
      <c r="CB70" s="295">
        <v>0</v>
      </c>
      <c r="CC70" s="296">
        <v>0</v>
      </c>
    </row>
    <row r="71" spans="1:81" s="49" customFormat="1" x14ac:dyDescent="0.4">
      <c r="B71" s="155" t="s">
        <v>664</v>
      </c>
      <c r="C71" s="59"/>
      <c r="D71" s="295">
        <v>0</v>
      </c>
      <c r="E71" s="295">
        <v>0</v>
      </c>
      <c r="F71" s="295">
        <v>0</v>
      </c>
      <c r="G71" s="295">
        <v>0</v>
      </c>
      <c r="H71" s="295">
        <v>0</v>
      </c>
      <c r="I71" s="295">
        <v>0</v>
      </c>
      <c r="J71" s="295">
        <v>0</v>
      </c>
      <c r="K71" s="295">
        <v>0</v>
      </c>
      <c r="L71" s="295">
        <v>0</v>
      </c>
      <c r="M71" s="295">
        <v>0</v>
      </c>
      <c r="N71" s="295">
        <v>0</v>
      </c>
      <c r="O71" s="295">
        <v>0</v>
      </c>
      <c r="P71" s="295">
        <v>0</v>
      </c>
      <c r="Q71" s="295">
        <v>0</v>
      </c>
      <c r="R71" s="295">
        <v>0</v>
      </c>
      <c r="S71" s="295">
        <v>0</v>
      </c>
      <c r="T71" s="295">
        <v>0</v>
      </c>
      <c r="U71" s="295">
        <v>0</v>
      </c>
      <c r="V71" s="295">
        <v>0</v>
      </c>
      <c r="W71" s="295">
        <v>0</v>
      </c>
      <c r="X71" s="295">
        <v>0</v>
      </c>
      <c r="Y71" s="295">
        <v>0</v>
      </c>
      <c r="Z71" s="295">
        <v>0</v>
      </c>
      <c r="AA71" s="295">
        <v>0</v>
      </c>
      <c r="AB71" s="295">
        <v>0</v>
      </c>
      <c r="AC71" s="295">
        <v>0</v>
      </c>
      <c r="AD71" s="295">
        <v>0</v>
      </c>
      <c r="AE71" s="295">
        <v>0</v>
      </c>
      <c r="AF71" s="295">
        <v>0</v>
      </c>
      <c r="AG71" s="295">
        <v>0</v>
      </c>
      <c r="AH71" s="295">
        <v>160.94079725827564</v>
      </c>
      <c r="AI71" s="295">
        <v>151.0566383489593</v>
      </c>
      <c r="AJ71" s="295">
        <v>152.91917838732434</v>
      </c>
      <c r="AK71" s="295">
        <v>158.59298297461052</v>
      </c>
      <c r="AL71" s="295">
        <v>191.72164630232911</v>
      </c>
      <c r="AM71" s="295">
        <v>215.97591225967727</v>
      </c>
      <c r="AN71" s="295">
        <v>235.57791397264381</v>
      </c>
      <c r="AO71" s="295">
        <v>271.55079669544887</v>
      </c>
      <c r="AP71" s="295">
        <v>327.86121844421803</v>
      </c>
      <c r="AQ71" s="295">
        <v>337.38132075413159</v>
      </c>
      <c r="AR71" s="295">
        <v>417.66800943546122</v>
      </c>
      <c r="AS71" s="295">
        <v>421.69842741105668</v>
      </c>
      <c r="AT71" s="295">
        <v>321.94906153187111</v>
      </c>
      <c r="AU71" s="295">
        <v>500.32426428330052</v>
      </c>
      <c r="AV71" s="295">
        <v>484.00634656145098</v>
      </c>
      <c r="AW71" s="295">
        <v>467.0732705312555</v>
      </c>
      <c r="AX71" s="295">
        <v>497.78537759355441</v>
      </c>
      <c r="AY71" s="295">
        <v>617.40407144605149</v>
      </c>
      <c r="AZ71" s="295">
        <v>814.0680753553529</v>
      </c>
      <c r="BA71" s="295">
        <v>847.98665311041236</v>
      </c>
      <c r="BB71" s="295">
        <v>730.78188828239718</v>
      </c>
      <c r="BC71" s="295">
        <v>719.48918738783038</v>
      </c>
      <c r="BD71" s="295">
        <v>708.18675417628083</v>
      </c>
      <c r="BE71" s="295">
        <v>680.84579769525283</v>
      </c>
      <c r="BF71" s="295">
        <v>650.746068389691</v>
      </c>
      <c r="BG71" s="295">
        <v>653.47110097276061</v>
      </c>
      <c r="BH71" s="295">
        <v>590.35839477241541</v>
      </c>
      <c r="BI71" s="295">
        <v>435.27379712959464</v>
      </c>
      <c r="BJ71" s="295">
        <v>417.76054701191515</v>
      </c>
      <c r="BK71" s="295">
        <v>465.11567113731144</v>
      </c>
      <c r="BL71" s="295">
        <v>347.44181066873068</v>
      </c>
      <c r="BM71" s="295">
        <v>96.060680994445704</v>
      </c>
      <c r="BN71" s="295">
        <v>0</v>
      </c>
      <c r="BO71" s="295">
        <v>0</v>
      </c>
      <c r="BP71" s="295">
        <v>0</v>
      </c>
      <c r="BQ71" s="295">
        <v>0</v>
      </c>
      <c r="BR71" s="295">
        <v>0</v>
      </c>
      <c r="BS71" s="295">
        <v>0</v>
      </c>
      <c r="BT71" s="295">
        <v>0</v>
      </c>
      <c r="BU71" s="295">
        <v>0</v>
      </c>
      <c r="BV71" s="295">
        <v>0</v>
      </c>
      <c r="BW71" s="295">
        <v>0</v>
      </c>
      <c r="BX71" s="295">
        <v>0</v>
      </c>
      <c r="BY71" s="295">
        <v>0</v>
      </c>
      <c r="BZ71" s="295">
        <v>0</v>
      </c>
      <c r="CA71" s="295">
        <v>0</v>
      </c>
      <c r="CB71" s="295">
        <v>0</v>
      </c>
      <c r="CC71" s="296">
        <v>0</v>
      </c>
    </row>
    <row r="72" spans="1:81" s="49" customFormat="1" x14ac:dyDescent="0.4">
      <c r="B72" s="231" t="s">
        <v>665</v>
      </c>
      <c r="C72" s="339"/>
      <c r="D72" s="295">
        <v>0</v>
      </c>
      <c r="E72" s="295">
        <v>0</v>
      </c>
      <c r="F72" s="295">
        <v>0</v>
      </c>
      <c r="G72" s="295">
        <v>0</v>
      </c>
      <c r="H72" s="295">
        <v>0</v>
      </c>
      <c r="I72" s="295">
        <v>0</v>
      </c>
      <c r="J72" s="295">
        <v>0</v>
      </c>
      <c r="K72" s="295">
        <v>0</v>
      </c>
      <c r="L72" s="295">
        <v>0</v>
      </c>
      <c r="M72" s="295">
        <v>0</v>
      </c>
      <c r="N72" s="295">
        <v>0</v>
      </c>
      <c r="O72" s="295">
        <v>0</v>
      </c>
      <c r="P72" s="295">
        <v>0</v>
      </c>
      <c r="Q72" s="295">
        <v>0</v>
      </c>
      <c r="R72" s="295">
        <v>0</v>
      </c>
      <c r="S72" s="295">
        <v>0</v>
      </c>
      <c r="T72" s="295">
        <v>0</v>
      </c>
      <c r="U72" s="295">
        <v>0</v>
      </c>
      <c r="V72" s="295">
        <v>0</v>
      </c>
      <c r="W72" s="295">
        <v>0</v>
      </c>
      <c r="X72" s="295">
        <v>0</v>
      </c>
      <c r="Y72" s="295">
        <v>0</v>
      </c>
      <c r="Z72" s="295">
        <v>0</v>
      </c>
      <c r="AA72" s="295">
        <v>0</v>
      </c>
      <c r="AB72" s="295">
        <v>0</v>
      </c>
      <c r="AC72" s="295">
        <v>0</v>
      </c>
      <c r="AD72" s="295">
        <v>0</v>
      </c>
      <c r="AE72" s="295">
        <v>0</v>
      </c>
      <c r="AF72" s="295">
        <v>0</v>
      </c>
      <c r="AG72" s="295">
        <v>0</v>
      </c>
      <c r="AH72" s="295">
        <v>109.02441104592866</v>
      </c>
      <c r="AI72" s="295">
        <v>119.9567422182912</v>
      </c>
      <c r="AJ72" s="295">
        <v>126.81102597973238</v>
      </c>
      <c r="AK72" s="295">
        <v>156.09598707245706</v>
      </c>
      <c r="AL72" s="295">
        <v>204.29355753526872</v>
      </c>
      <c r="AM72" s="295">
        <v>266.9702248765455</v>
      </c>
      <c r="AN72" s="295">
        <v>317.88826945706154</v>
      </c>
      <c r="AO72" s="295">
        <v>311.88012293734715</v>
      </c>
      <c r="AP72" s="295">
        <v>384.65607518258651</v>
      </c>
      <c r="AQ72" s="295">
        <v>523.18552638684173</v>
      </c>
      <c r="AR72" s="295">
        <v>341.93699673562486</v>
      </c>
      <c r="AS72" s="295">
        <v>345.0259860635918</v>
      </c>
      <c r="AT72" s="295">
        <v>553.15026022512677</v>
      </c>
      <c r="AU72" s="295">
        <v>797.95749650146797</v>
      </c>
      <c r="AV72" s="295">
        <v>609.06488527524107</v>
      </c>
      <c r="AW72" s="295">
        <v>602.63597965215024</v>
      </c>
      <c r="AX72" s="295">
        <v>744.14198088764249</v>
      </c>
      <c r="AY72" s="295">
        <v>838.8095814956863</v>
      </c>
      <c r="AZ72" s="295">
        <v>738.22215537682257</v>
      </c>
      <c r="BA72" s="295">
        <v>669.37864260653998</v>
      </c>
      <c r="BB72" s="295">
        <v>618.72327616546374</v>
      </c>
      <c r="BC72" s="295">
        <v>462.47219753612143</v>
      </c>
      <c r="BD72" s="295">
        <v>461.9448451175698</v>
      </c>
      <c r="BE72" s="295">
        <v>507.76314116874602</v>
      </c>
      <c r="BF72" s="295">
        <v>539.97401668626264</v>
      </c>
      <c r="BG72" s="295">
        <v>723.49732139373498</v>
      </c>
      <c r="BH72" s="295">
        <v>554.40745419640962</v>
      </c>
      <c r="BI72" s="295">
        <v>358.55114398695622</v>
      </c>
      <c r="BJ72" s="295">
        <v>334.74417278681369</v>
      </c>
      <c r="BK72" s="295">
        <v>307.28089916678272</v>
      </c>
      <c r="BL72" s="295">
        <v>276.56681658378409</v>
      </c>
      <c r="BM72" s="295">
        <v>364.41449020310409</v>
      </c>
      <c r="BN72" s="295">
        <v>0</v>
      </c>
      <c r="BO72" s="295">
        <v>0</v>
      </c>
      <c r="BP72" s="295">
        <v>0</v>
      </c>
      <c r="BQ72" s="295">
        <v>0</v>
      </c>
      <c r="BR72" s="295">
        <v>0</v>
      </c>
      <c r="BS72" s="295">
        <v>0</v>
      </c>
      <c r="BT72" s="295">
        <v>0</v>
      </c>
      <c r="BU72" s="295">
        <v>0</v>
      </c>
      <c r="BV72" s="295">
        <v>0</v>
      </c>
      <c r="BW72" s="295">
        <v>0</v>
      </c>
      <c r="BX72" s="295">
        <v>0</v>
      </c>
      <c r="BY72" s="295">
        <v>0</v>
      </c>
      <c r="BZ72" s="295">
        <v>0</v>
      </c>
      <c r="CA72" s="295">
        <v>0</v>
      </c>
      <c r="CB72" s="295">
        <v>0</v>
      </c>
      <c r="CC72" s="296">
        <v>0</v>
      </c>
    </row>
    <row r="73" spans="1:81" s="49" customFormat="1" ht="24.75" customHeight="1" x14ac:dyDescent="0.4">
      <c r="B73" s="59" t="s">
        <v>655</v>
      </c>
      <c r="C73" s="60"/>
      <c r="D73" s="295">
        <v>0</v>
      </c>
      <c r="E73" s="295">
        <v>0</v>
      </c>
      <c r="F73" s="295">
        <v>0</v>
      </c>
      <c r="G73" s="295">
        <v>0</v>
      </c>
      <c r="H73" s="295">
        <v>0</v>
      </c>
      <c r="I73" s="295">
        <v>0</v>
      </c>
      <c r="J73" s="295">
        <v>0</v>
      </c>
      <c r="K73" s="295">
        <v>0</v>
      </c>
      <c r="L73" s="295">
        <v>0</v>
      </c>
      <c r="M73" s="295">
        <v>0</v>
      </c>
      <c r="N73" s="295">
        <v>0</v>
      </c>
      <c r="O73" s="295">
        <v>0</v>
      </c>
      <c r="P73" s="295">
        <v>0</v>
      </c>
      <c r="Q73" s="295">
        <v>0</v>
      </c>
      <c r="R73" s="295">
        <v>0</v>
      </c>
      <c r="S73" s="295">
        <v>0</v>
      </c>
      <c r="T73" s="295">
        <v>0</v>
      </c>
      <c r="U73" s="295">
        <v>0</v>
      </c>
      <c r="V73" s="295">
        <v>0</v>
      </c>
      <c r="W73" s="295">
        <v>0</v>
      </c>
      <c r="X73" s="295">
        <v>0</v>
      </c>
      <c r="Y73" s="295">
        <v>0</v>
      </c>
      <c r="Z73" s="295">
        <v>0</v>
      </c>
      <c r="AA73" s="295">
        <v>0</v>
      </c>
      <c r="AB73" s="295">
        <v>0</v>
      </c>
      <c r="AC73" s="295">
        <v>0</v>
      </c>
      <c r="AD73" s="295">
        <v>0</v>
      </c>
      <c r="AE73" s="295">
        <v>0</v>
      </c>
      <c r="AF73" s="295">
        <v>0</v>
      </c>
      <c r="AG73" s="295">
        <v>0</v>
      </c>
      <c r="AH73" s="295">
        <v>1492.6286229719854</v>
      </c>
      <c r="AI73" s="295">
        <v>1342.0958292435503</v>
      </c>
      <c r="AJ73" s="295">
        <v>1476.5489693946624</v>
      </c>
      <c r="AK73" s="295">
        <v>1904.3458378097991</v>
      </c>
      <c r="AL73" s="295">
        <v>2374.4147767347972</v>
      </c>
      <c r="AM73" s="295">
        <v>2648.592299652882</v>
      </c>
      <c r="AN73" s="295">
        <v>2897.2410609946223</v>
      </c>
      <c r="AO73" s="295">
        <v>3151.3865525743058</v>
      </c>
      <c r="AP73" s="295">
        <v>3215.5584339815578</v>
      </c>
      <c r="AQ73" s="295">
        <v>3156.9372408621634</v>
      </c>
      <c r="AR73" s="295">
        <v>3034.6632003842369</v>
      </c>
      <c r="AS73" s="295">
        <v>3018.4497935676559</v>
      </c>
      <c r="AT73" s="295">
        <v>3151.3679712541334</v>
      </c>
      <c r="AU73" s="295">
        <v>3876.2225370834908</v>
      </c>
      <c r="AV73" s="295">
        <v>4693.1612135124569</v>
      </c>
      <c r="AW73" s="295">
        <v>5080.9745207313053</v>
      </c>
      <c r="AX73" s="295">
        <v>4865.9254238221138</v>
      </c>
      <c r="AY73" s="295">
        <v>4654.8705040466239</v>
      </c>
      <c r="AZ73" s="295">
        <v>3993.7532456427443</v>
      </c>
      <c r="BA73" s="295">
        <v>3540.6417294185553</v>
      </c>
      <c r="BB73" s="295">
        <v>3493.0840724449172</v>
      </c>
      <c r="BC73" s="295">
        <v>3837.2853236414135</v>
      </c>
      <c r="BD73" s="295">
        <v>4654.5321494395284</v>
      </c>
      <c r="BE73" s="295">
        <v>5180.4528466937327</v>
      </c>
      <c r="BF73" s="295">
        <v>5570.2141339269301</v>
      </c>
      <c r="BG73" s="295">
        <v>5598.9478528503769</v>
      </c>
      <c r="BH73" s="295">
        <v>4754.7784227616166</v>
      </c>
      <c r="BI73" s="295">
        <v>3569.8104271082984</v>
      </c>
      <c r="BJ73" s="295">
        <v>2817.1352676790334</v>
      </c>
      <c r="BK73" s="295">
        <v>2322.2530198611503</v>
      </c>
      <c r="BL73" s="295">
        <v>1894.2606633513296</v>
      </c>
      <c r="BM73" s="295">
        <v>1123.4597673782039</v>
      </c>
      <c r="BN73" s="295">
        <v>0</v>
      </c>
      <c r="BO73" s="295">
        <v>0</v>
      </c>
      <c r="BP73" s="295">
        <v>0</v>
      </c>
      <c r="BQ73" s="295">
        <v>0</v>
      </c>
      <c r="BR73" s="295">
        <v>0</v>
      </c>
      <c r="BS73" s="295">
        <v>0</v>
      </c>
      <c r="BT73" s="295">
        <v>0</v>
      </c>
      <c r="BU73" s="295">
        <v>0</v>
      </c>
      <c r="BV73" s="295">
        <v>0</v>
      </c>
      <c r="BW73" s="295">
        <v>0</v>
      </c>
      <c r="BX73" s="295">
        <v>0</v>
      </c>
      <c r="BY73" s="295">
        <v>0</v>
      </c>
      <c r="BZ73" s="295">
        <v>0</v>
      </c>
      <c r="CA73" s="295">
        <v>0</v>
      </c>
      <c r="CB73" s="295">
        <v>0</v>
      </c>
      <c r="CC73" s="296">
        <v>0</v>
      </c>
    </row>
    <row r="74" spans="1:81" s="49" customFormat="1" x14ac:dyDescent="0.4">
      <c r="B74" s="155" t="s">
        <v>661</v>
      </c>
      <c r="C74" s="59"/>
      <c r="D74" s="295">
        <v>0</v>
      </c>
      <c r="E74" s="295">
        <v>0</v>
      </c>
      <c r="F74" s="295">
        <v>0</v>
      </c>
      <c r="G74" s="295">
        <v>0</v>
      </c>
      <c r="H74" s="295">
        <v>0</v>
      </c>
      <c r="I74" s="295">
        <v>0</v>
      </c>
      <c r="J74" s="295">
        <v>0</v>
      </c>
      <c r="K74" s="295">
        <v>0</v>
      </c>
      <c r="L74" s="295">
        <v>0</v>
      </c>
      <c r="M74" s="295">
        <v>0</v>
      </c>
      <c r="N74" s="295">
        <v>0</v>
      </c>
      <c r="O74" s="295">
        <v>0</v>
      </c>
      <c r="P74" s="295">
        <v>0</v>
      </c>
      <c r="Q74" s="295">
        <v>0</v>
      </c>
      <c r="R74" s="295">
        <v>0</v>
      </c>
      <c r="S74" s="295">
        <v>0</v>
      </c>
      <c r="T74" s="295">
        <v>0</v>
      </c>
      <c r="U74" s="295">
        <v>0</v>
      </c>
      <c r="V74" s="295">
        <v>0</v>
      </c>
      <c r="W74" s="295">
        <v>0</v>
      </c>
      <c r="X74" s="295">
        <v>0</v>
      </c>
      <c r="Y74" s="295">
        <v>0</v>
      </c>
      <c r="Z74" s="295">
        <v>0</v>
      </c>
      <c r="AA74" s="295">
        <v>0</v>
      </c>
      <c r="AB74" s="295">
        <v>0</v>
      </c>
      <c r="AC74" s="295">
        <v>0</v>
      </c>
      <c r="AD74" s="295">
        <v>0</v>
      </c>
      <c r="AE74" s="295">
        <v>0</v>
      </c>
      <c r="AF74" s="295">
        <v>0</v>
      </c>
      <c r="AG74" s="295">
        <v>0</v>
      </c>
      <c r="AH74" s="295">
        <v>485.26903540492037</v>
      </c>
      <c r="AI74" s="295">
        <v>421.72901744082156</v>
      </c>
      <c r="AJ74" s="295">
        <v>497.50104122504797</v>
      </c>
      <c r="AK74" s="295">
        <v>833.70950715937113</v>
      </c>
      <c r="AL74" s="295">
        <v>1123.8959886769273</v>
      </c>
      <c r="AM74" s="295">
        <v>1294.142081902213</v>
      </c>
      <c r="AN74" s="295">
        <v>1445.9389609392151</v>
      </c>
      <c r="AO74" s="295">
        <v>1527.4683050886767</v>
      </c>
      <c r="AP74" s="295">
        <v>1482.527681681775</v>
      </c>
      <c r="AQ74" s="295">
        <v>1310.8293845881979</v>
      </c>
      <c r="AR74" s="295">
        <v>995.00007094713851</v>
      </c>
      <c r="AS74" s="295">
        <v>755.40611926390727</v>
      </c>
      <c r="AT74" s="295">
        <v>741.01852392200556</v>
      </c>
      <c r="AU74" s="295">
        <v>1048.438706855959</v>
      </c>
      <c r="AV74" s="295">
        <v>1297.3782016552093</v>
      </c>
      <c r="AW74" s="295">
        <v>1361.8097495267998</v>
      </c>
      <c r="AX74" s="295">
        <v>1432.2245951814548</v>
      </c>
      <c r="AY74" s="295">
        <v>1119.4689207538295</v>
      </c>
      <c r="AZ74" s="295">
        <v>451.61201265685793</v>
      </c>
      <c r="BA74" s="295">
        <v>0</v>
      </c>
      <c r="BB74" s="295">
        <v>0</v>
      </c>
      <c r="BC74" s="295">
        <v>0</v>
      </c>
      <c r="BD74" s="295">
        <v>0</v>
      </c>
      <c r="BE74" s="295">
        <v>0</v>
      </c>
      <c r="BF74" s="295">
        <v>0</v>
      </c>
      <c r="BG74" s="295">
        <v>0</v>
      </c>
      <c r="BH74" s="295">
        <v>0</v>
      </c>
      <c r="BI74" s="295">
        <v>0</v>
      </c>
      <c r="BJ74" s="295">
        <v>0</v>
      </c>
      <c r="BK74" s="295">
        <v>0</v>
      </c>
      <c r="BL74" s="295">
        <v>0</v>
      </c>
      <c r="BM74" s="295">
        <v>0</v>
      </c>
      <c r="BN74" s="295">
        <v>0</v>
      </c>
      <c r="BO74" s="295">
        <v>0</v>
      </c>
      <c r="BP74" s="295">
        <v>0</v>
      </c>
      <c r="BQ74" s="295">
        <v>0</v>
      </c>
      <c r="BR74" s="295">
        <v>0</v>
      </c>
      <c r="BS74" s="295">
        <v>0</v>
      </c>
      <c r="BT74" s="295">
        <v>0</v>
      </c>
      <c r="BU74" s="295">
        <v>0</v>
      </c>
      <c r="BV74" s="295">
        <v>0</v>
      </c>
      <c r="BW74" s="295">
        <v>0</v>
      </c>
      <c r="BX74" s="295">
        <v>0</v>
      </c>
      <c r="BY74" s="295">
        <v>0</v>
      </c>
      <c r="BZ74" s="295">
        <v>0</v>
      </c>
      <c r="CA74" s="295">
        <v>0</v>
      </c>
      <c r="CB74" s="295">
        <v>0</v>
      </c>
      <c r="CC74" s="296">
        <v>0</v>
      </c>
    </row>
    <row r="75" spans="1:81" s="49" customFormat="1" x14ac:dyDescent="0.4">
      <c r="B75" s="155" t="s">
        <v>662</v>
      </c>
      <c r="C75" s="59"/>
      <c r="D75" s="295">
        <v>0</v>
      </c>
      <c r="E75" s="295">
        <v>0</v>
      </c>
      <c r="F75" s="295">
        <v>0</v>
      </c>
      <c r="G75" s="295">
        <v>0</v>
      </c>
      <c r="H75" s="295">
        <v>0</v>
      </c>
      <c r="I75" s="295">
        <v>0</v>
      </c>
      <c r="J75" s="295">
        <v>0</v>
      </c>
      <c r="K75" s="295">
        <v>0</v>
      </c>
      <c r="L75" s="295">
        <v>0</v>
      </c>
      <c r="M75" s="295">
        <v>0</v>
      </c>
      <c r="N75" s="295">
        <v>0</v>
      </c>
      <c r="O75" s="295">
        <v>0</v>
      </c>
      <c r="P75" s="295">
        <v>0</v>
      </c>
      <c r="Q75" s="295">
        <v>0</v>
      </c>
      <c r="R75" s="295">
        <v>0</v>
      </c>
      <c r="S75" s="295">
        <v>0</v>
      </c>
      <c r="T75" s="295">
        <v>0</v>
      </c>
      <c r="U75" s="295">
        <v>0</v>
      </c>
      <c r="V75" s="295">
        <v>0</v>
      </c>
      <c r="W75" s="295">
        <v>0</v>
      </c>
      <c r="X75" s="295">
        <v>0</v>
      </c>
      <c r="Y75" s="295">
        <v>0</v>
      </c>
      <c r="Z75" s="295">
        <v>0</v>
      </c>
      <c r="AA75" s="295">
        <v>0</v>
      </c>
      <c r="AB75" s="295">
        <v>0</v>
      </c>
      <c r="AC75" s="295">
        <v>0</v>
      </c>
      <c r="AD75" s="295">
        <v>0</v>
      </c>
      <c r="AE75" s="295">
        <v>0</v>
      </c>
      <c r="AF75" s="295">
        <v>0</v>
      </c>
      <c r="AG75" s="295">
        <v>0</v>
      </c>
      <c r="AH75" s="295">
        <v>14.552067833679803</v>
      </c>
      <c r="AI75" s="295">
        <v>13.85169380869587</v>
      </c>
      <c r="AJ75" s="295">
        <v>16.475130698761291</v>
      </c>
      <c r="AK75" s="295">
        <v>10.30020932594655</v>
      </c>
      <c r="AL75" s="295">
        <v>16.211457534030973</v>
      </c>
      <c r="AM75" s="295">
        <v>14.46072644873929</v>
      </c>
      <c r="AN75" s="295">
        <v>16.96506967924882</v>
      </c>
      <c r="AO75" s="295">
        <v>16.159666813091508</v>
      </c>
      <c r="AP75" s="295">
        <v>16.052592966627028</v>
      </c>
      <c r="AQ75" s="295">
        <v>27.344470006437376</v>
      </c>
      <c r="AR75" s="295">
        <v>46.759127758429422</v>
      </c>
      <c r="AS75" s="295">
        <v>49.461346477728782</v>
      </c>
      <c r="AT75" s="295">
        <v>53.970238155782489</v>
      </c>
      <c r="AU75" s="295">
        <v>61.700648550650136</v>
      </c>
      <c r="AV75" s="295">
        <v>70.324292478453259</v>
      </c>
      <c r="AW75" s="295">
        <v>76.686807662770875</v>
      </c>
      <c r="AX75" s="295">
        <v>75.914890006057021</v>
      </c>
      <c r="AY75" s="295">
        <v>79.483989538553345</v>
      </c>
      <c r="AZ75" s="295">
        <v>83.051323325589166</v>
      </c>
      <c r="BA75" s="295">
        <v>84.851253630613982</v>
      </c>
      <c r="BB75" s="295">
        <v>85.90567445132055</v>
      </c>
      <c r="BC75" s="295">
        <v>88.585697801066289</v>
      </c>
      <c r="BD75" s="295">
        <v>99.813232214729297</v>
      </c>
      <c r="BE75" s="295">
        <v>108.96025562383343</v>
      </c>
      <c r="BF75" s="295">
        <v>120.24781506827118</v>
      </c>
      <c r="BG75" s="295">
        <v>66.03340394761274</v>
      </c>
      <c r="BH75" s="295">
        <v>0</v>
      </c>
      <c r="BI75" s="295">
        <v>0</v>
      </c>
      <c r="BJ75" s="295">
        <v>0</v>
      </c>
      <c r="BK75" s="295">
        <v>0</v>
      </c>
      <c r="BL75" s="295">
        <v>0</v>
      </c>
      <c r="BM75" s="295">
        <v>0</v>
      </c>
      <c r="BN75" s="295">
        <v>0</v>
      </c>
      <c r="BO75" s="295">
        <v>0</v>
      </c>
      <c r="BP75" s="295">
        <v>0</v>
      </c>
      <c r="BQ75" s="295">
        <v>0</v>
      </c>
      <c r="BR75" s="295">
        <v>0</v>
      </c>
      <c r="BS75" s="295">
        <v>0</v>
      </c>
      <c r="BT75" s="295">
        <v>0</v>
      </c>
      <c r="BU75" s="295">
        <v>0</v>
      </c>
      <c r="BV75" s="295">
        <v>0</v>
      </c>
      <c r="BW75" s="295">
        <v>0</v>
      </c>
      <c r="BX75" s="295">
        <v>0</v>
      </c>
      <c r="BY75" s="295">
        <v>0</v>
      </c>
      <c r="BZ75" s="295">
        <v>0</v>
      </c>
      <c r="CA75" s="295">
        <v>0</v>
      </c>
      <c r="CB75" s="295">
        <v>0</v>
      </c>
      <c r="CC75" s="296">
        <v>0</v>
      </c>
    </row>
    <row r="76" spans="1:81" s="49" customFormat="1" x14ac:dyDescent="0.4">
      <c r="B76" s="155" t="s">
        <v>647</v>
      </c>
      <c r="C76" s="59"/>
      <c r="D76" s="295">
        <v>0</v>
      </c>
      <c r="E76" s="295">
        <v>0</v>
      </c>
      <c r="F76" s="295">
        <v>0</v>
      </c>
      <c r="G76" s="295">
        <v>0</v>
      </c>
      <c r="H76" s="295">
        <v>0</v>
      </c>
      <c r="I76" s="295">
        <v>0</v>
      </c>
      <c r="J76" s="295">
        <v>0</v>
      </c>
      <c r="K76" s="295">
        <v>0</v>
      </c>
      <c r="L76" s="295">
        <v>0</v>
      </c>
      <c r="M76" s="295">
        <v>0</v>
      </c>
      <c r="N76" s="295">
        <v>0</v>
      </c>
      <c r="O76" s="295">
        <v>0</v>
      </c>
      <c r="P76" s="295">
        <v>0</v>
      </c>
      <c r="Q76" s="295">
        <v>0</v>
      </c>
      <c r="R76" s="295">
        <v>0</v>
      </c>
      <c r="S76" s="295">
        <v>0</v>
      </c>
      <c r="T76" s="295">
        <v>0</v>
      </c>
      <c r="U76" s="295">
        <v>0</v>
      </c>
      <c r="V76" s="295">
        <v>0</v>
      </c>
      <c r="W76" s="295">
        <v>0</v>
      </c>
      <c r="X76" s="295">
        <v>0</v>
      </c>
      <c r="Y76" s="295">
        <v>0</v>
      </c>
      <c r="Z76" s="295">
        <v>0</v>
      </c>
      <c r="AA76" s="295">
        <v>0</v>
      </c>
      <c r="AB76" s="295">
        <v>0</v>
      </c>
      <c r="AC76" s="295">
        <v>0</v>
      </c>
      <c r="AD76" s="295">
        <v>0</v>
      </c>
      <c r="AE76" s="295">
        <v>0</v>
      </c>
      <c r="AF76" s="295">
        <v>0</v>
      </c>
      <c r="AG76" s="295">
        <v>0</v>
      </c>
      <c r="AH76" s="295">
        <v>26.962744214966339</v>
      </c>
      <c r="AI76" s="295">
        <v>26.103777788437736</v>
      </c>
      <c r="AJ76" s="295">
        <v>24.054738761262733</v>
      </c>
      <c r="AK76" s="295">
        <v>26.230319390305766</v>
      </c>
      <c r="AL76" s="295">
        <v>25.473390404384023</v>
      </c>
      <c r="AM76" s="295">
        <v>35.538443406156198</v>
      </c>
      <c r="AN76" s="295">
        <v>35.718469488370445</v>
      </c>
      <c r="AO76" s="295">
        <v>41.186807992364763</v>
      </c>
      <c r="AP76" s="295">
        <v>54.742260669464834</v>
      </c>
      <c r="AQ76" s="295">
        <v>65.564219080048929</v>
      </c>
      <c r="AR76" s="295">
        <v>72.464773135038385</v>
      </c>
      <c r="AS76" s="295">
        <v>94.014343338696719</v>
      </c>
      <c r="AT76" s="295">
        <v>138.77987890334038</v>
      </c>
      <c r="AU76" s="295">
        <v>242.77818173454401</v>
      </c>
      <c r="AV76" s="295">
        <v>343.02956421239782</v>
      </c>
      <c r="AW76" s="295">
        <v>451.28603829620886</v>
      </c>
      <c r="AX76" s="295">
        <v>445.65240232894945</v>
      </c>
      <c r="AY76" s="295">
        <v>503.85939191104711</v>
      </c>
      <c r="AZ76" s="295">
        <v>537.06216663946589</v>
      </c>
      <c r="BA76" s="295">
        <v>583.32114439572479</v>
      </c>
      <c r="BB76" s="295">
        <v>618.43064005533506</v>
      </c>
      <c r="BC76" s="295">
        <v>730.39741607446877</v>
      </c>
      <c r="BD76" s="295">
        <v>920.37562962234415</v>
      </c>
      <c r="BE76" s="295">
        <v>1087.2421869396883</v>
      </c>
      <c r="BF76" s="295">
        <v>1220.2098380497234</v>
      </c>
      <c r="BG76" s="295">
        <v>1293.3162851300319</v>
      </c>
      <c r="BH76" s="295">
        <v>1195.5138818138446</v>
      </c>
      <c r="BI76" s="295">
        <v>933.05102287329703</v>
      </c>
      <c r="BJ76" s="295">
        <v>758.46238344274093</v>
      </c>
      <c r="BK76" s="295">
        <v>633.06728999256632</v>
      </c>
      <c r="BL76" s="295">
        <v>542.74458679943405</v>
      </c>
      <c r="BM76" s="295">
        <v>387.3384667347089</v>
      </c>
      <c r="BN76" s="295">
        <v>0</v>
      </c>
      <c r="BO76" s="295">
        <v>0</v>
      </c>
      <c r="BP76" s="295">
        <v>0</v>
      </c>
      <c r="BQ76" s="295">
        <v>0</v>
      </c>
      <c r="BR76" s="295">
        <v>0</v>
      </c>
      <c r="BS76" s="295">
        <v>0</v>
      </c>
      <c r="BT76" s="295">
        <v>0</v>
      </c>
      <c r="BU76" s="295">
        <v>0</v>
      </c>
      <c r="BV76" s="295">
        <v>0</v>
      </c>
      <c r="BW76" s="295">
        <v>0</v>
      </c>
      <c r="BX76" s="295">
        <v>0</v>
      </c>
      <c r="BY76" s="295">
        <v>0</v>
      </c>
      <c r="BZ76" s="295">
        <v>0</v>
      </c>
      <c r="CA76" s="295">
        <v>0</v>
      </c>
      <c r="CB76" s="295">
        <v>0</v>
      </c>
      <c r="CC76" s="296">
        <v>0</v>
      </c>
    </row>
    <row r="77" spans="1:81" s="49" customFormat="1" x14ac:dyDescent="0.4">
      <c r="B77" s="155" t="s">
        <v>663</v>
      </c>
      <c r="C77" s="59"/>
      <c r="D77" s="295">
        <v>0</v>
      </c>
      <c r="E77" s="295">
        <v>0</v>
      </c>
      <c r="F77" s="295">
        <v>0</v>
      </c>
      <c r="G77" s="295">
        <v>0</v>
      </c>
      <c r="H77" s="295">
        <v>0</v>
      </c>
      <c r="I77" s="295">
        <v>0</v>
      </c>
      <c r="J77" s="295">
        <v>0</v>
      </c>
      <c r="K77" s="295">
        <v>0</v>
      </c>
      <c r="L77" s="295">
        <v>0</v>
      </c>
      <c r="M77" s="295">
        <v>0</v>
      </c>
      <c r="N77" s="295">
        <v>0</v>
      </c>
      <c r="O77" s="295">
        <v>0</v>
      </c>
      <c r="P77" s="295">
        <v>0</v>
      </c>
      <c r="Q77" s="295">
        <v>0</v>
      </c>
      <c r="R77" s="295">
        <v>0</v>
      </c>
      <c r="S77" s="295">
        <v>0</v>
      </c>
      <c r="T77" s="295">
        <v>0</v>
      </c>
      <c r="U77" s="295">
        <v>0</v>
      </c>
      <c r="V77" s="295">
        <v>0</v>
      </c>
      <c r="W77" s="295">
        <v>0</v>
      </c>
      <c r="X77" s="295">
        <v>0</v>
      </c>
      <c r="Y77" s="295">
        <v>0</v>
      </c>
      <c r="Z77" s="295">
        <v>0</v>
      </c>
      <c r="AA77" s="295">
        <v>0</v>
      </c>
      <c r="AB77" s="295">
        <v>0</v>
      </c>
      <c r="AC77" s="295">
        <v>0</v>
      </c>
      <c r="AD77" s="295">
        <v>0</v>
      </c>
      <c r="AE77" s="295">
        <v>0</v>
      </c>
      <c r="AF77" s="295">
        <v>0</v>
      </c>
      <c r="AG77" s="295">
        <v>0</v>
      </c>
      <c r="AH77" s="295">
        <v>945.66141533222253</v>
      </c>
      <c r="AI77" s="295">
        <v>860.149615705511</v>
      </c>
      <c r="AJ77" s="295">
        <v>917.83020490439446</v>
      </c>
      <c r="AK77" s="295">
        <v>1005.5733417415323</v>
      </c>
      <c r="AL77" s="295">
        <v>1172.2126101513302</v>
      </c>
      <c r="AM77" s="295">
        <v>1255.8664505239576</v>
      </c>
      <c r="AN77" s="295">
        <v>1342.450925131742</v>
      </c>
      <c r="AO77" s="295">
        <v>1504.1837944804049</v>
      </c>
      <c r="AP77" s="295">
        <v>1598.2671014829459</v>
      </c>
      <c r="AQ77" s="295">
        <v>1680.1508850934615</v>
      </c>
      <c r="AR77" s="295">
        <v>1805.2128748310126</v>
      </c>
      <c r="AS77" s="295">
        <v>1948.4295771137947</v>
      </c>
      <c r="AT77" s="295">
        <v>2030.4577776343965</v>
      </c>
      <c r="AU77" s="295">
        <v>2302.8568078064754</v>
      </c>
      <c r="AV77" s="295">
        <v>2712.2446990635735</v>
      </c>
      <c r="AW77" s="295">
        <v>2902.7713045354799</v>
      </c>
      <c r="AX77" s="295">
        <v>2733.7918817444415</v>
      </c>
      <c r="AY77" s="295">
        <v>2748.9882357834813</v>
      </c>
      <c r="AZ77" s="295">
        <v>2711.9949036512817</v>
      </c>
      <c r="BA77" s="295">
        <v>2662.49896180315</v>
      </c>
      <c r="BB77" s="295">
        <v>2592.7349176955786</v>
      </c>
      <c r="BC77" s="295">
        <v>2844.4111697876756</v>
      </c>
      <c r="BD77" s="295">
        <v>3423.5676241167339</v>
      </c>
      <c r="BE77" s="295">
        <v>3754.8302982995042</v>
      </c>
      <c r="BF77" s="295">
        <v>3985.1567308546573</v>
      </c>
      <c r="BG77" s="295">
        <v>4016.6511306614002</v>
      </c>
      <c r="BH77" s="295">
        <v>3394.3812518219634</v>
      </c>
      <c r="BI77" s="295">
        <v>2539.5494865846017</v>
      </c>
      <c r="BJ77" s="295">
        <v>1979.0908917014399</v>
      </c>
      <c r="BK77" s="295">
        <v>1621.6657618897902</v>
      </c>
      <c r="BL77" s="295">
        <v>1311.2838445832576</v>
      </c>
      <c r="BM77" s="295">
        <v>698.40278298182272</v>
      </c>
      <c r="BN77" s="295">
        <v>0</v>
      </c>
      <c r="BO77" s="295">
        <v>0</v>
      </c>
      <c r="BP77" s="295">
        <v>0</v>
      </c>
      <c r="BQ77" s="295">
        <v>0</v>
      </c>
      <c r="BR77" s="295">
        <v>0</v>
      </c>
      <c r="BS77" s="295">
        <v>0</v>
      </c>
      <c r="BT77" s="295">
        <v>0</v>
      </c>
      <c r="BU77" s="295">
        <v>0</v>
      </c>
      <c r="BV77" s="295">
        <v>0</v>
      </c>
      <c r="BW77" s="295">
        <v>0</v>
      </c>
      <c r="BX77" s="295">
        <v>0</v>
      </c>
      <c r="BY77" s="295">
        <v>0</v>
      </c>
      <c r="BZ77" s="295">
        <v>0</v>
      </c>
      <c r="CA77" s="295">
        <v>0</v>
      </c>
      <c r="CB77" s="295">
        <v>0</v>
      </c>
      <c r="CC77" s="296">
        <v>0</v>
      </c>
    </row>
    <row r="78" spans="1:81" s="49" customFormat="1" x14ac:dyDescent="0.4">
      <c r="B78" s="155" t="s">
        <v>664</v>
      </c>
      <c r="C78" s="59"/>
      <c r="D78" s="295">
        <v>0</v>
      </c>
      <c r="E78" s="295">
        <v>0</v>
      </c>
      <c r="F78" s="295">
        <v>0</v>
      </c>
      <c r="G78" s="295">
        <v>0</v>
      </c>
      <c r="H78" s="295">
        <v>0</v>
      </c>
      <c r="I78" s="295">
        <v>0</v>
      </c>
      <c r="J78" s="295">
        <v>0</v>
      </c>
      <c r="K78" s="295">
        <v>0</v>
      </c>
      <c r="L78" s="295">
        <v>0</v>
      </c>
      <c r="M78" s="295">
        <v>0</v>
      </c>
      <c r="N78" s="295">
        <v>0</v>
      </c>
      <c r="O78" s="295">
        <v>0</v>
      </c>
      <c r="P78" s="295">
        <v>0</v>
      </c>
      <c r="Q78" s="295">
        <v>0</v>
      </c>
      <c r="R78" s="295">
        <v>0</v>
      </c>
      <c r="S78" s="295">
        <v>0</v>
      </c>
      <c r="T78" s="295">
        <v>0</v>
      </c>
      <c r="U78" s="295">
        <v>0</v>
      </c>
      <c r="V78" s="295">
        <v>0</v>
      </c>
      <c r="W78" s="295">
        <v>0</v>
      </c>
      <c r="X78" s="295">
        <v>0</v>
      </c>
      <c r="Y78" s="295">
        <v>0</v>
      </c>
      <c r="Z78" s="295">
        <v>0</v>
      </c>
      <c r="AA78" s="295">
        <v>0</v>
      </c>
      <c r="AB78" s="295">
        <v>0</v>
      </c>
      <c r="AC78" s="295">
        <v>0</v>
      </c>
      <c r="AD78" s="295">
        <v>0</v>
      </c>
      <c r="AE78" s="295">
        <v>0</v>
      </c>
      <c r="AF78" s="295">
        <v>0</v>
      </c>
      <c r="AG78" s="295">
        <v>0</v>
      </c>
      <c r="AH78" s="295">
        <v>12.032387803309481</v>
      </c>
      <c r="AI78" s="295">
        <v>11.293420213161573</v>
      </c>
      <c r="AJ78" s="295">
        <v>11.309360080173828</v>
      </c>
      <c r="AK78" s="295">
        <v>14.379429863330895</v>
      </c>
      <c r="AL78" s="295">
        <v>17.729374032187309</v>
      </c>
      <c r="AM78" s="295">
        <v>21.727273358824672</v>
      </c>
      <c r="AN78" s="295">
        <v>23.907250091035138</v>
      </c>
      <c r="AO78" s="295">
        <v>29.037722572242036</v>
      </c>
      <c r="AP78" s="295">
        <v>29.434917543313649</v>
      </c>
      <c r="AQ78" s="295">
        <v>28.638246957313978</v>
      </c>
      <c r="AR78" s="295">
        <v>63.357088748327619</v>
      </c>
      <c r="AS78" s="295">
        <v>94.12612405544067</v>
      </c>
      <c r="AT78" s="295">
        <v>68.849381718921975</v>
      </c>
      <c r="AU78" s="295">
        <v>85.114966134299692</v>
      </c>
      <c r="AV78" s="295">
        <v>119.88068170496891</v>
      </c>
      <c r="AW78" s="295">
        <v>125.95332556722445</v>
      </c>
      <c r="AX78" s="295">
        <v>80.272695329200602</v>
      </c>
      <c r="AY78" s="295">
        <v>89.043575655778469</v>
      </c>
      <c r="AZ78" s="295">
        <v>91.645720088948394</v>
      </c>
      <c r="BA78" s="295">
        <v>91.689378560056667</v>
      </c>
      <c r="BB78" s="295">
        <v>78.098272374958398</v>
      </c>
      <c r="BC78" s="295">
        <v>81.930020418854468</v>
      </c>
      <c r="BD78" s="295">
        <v>99.928628717083924</v>
      </c>
      <c r="BE78" s="295">
        <v>100.74492406491566</v>
      </c>
      <c r="BF78" s="295">
        <v>102.66395526246261</v>
      </c>
      <c r="BG78" s="295">
        <v>83.184782433418349</v>
      </c>
      <c r="BH78" s="295">
        <v>47.00869756264261</v>
      </c>
      <c r="BI78" s="295">
        <v>18.93879504555845</v>
      </c>
      <c r="BJ78" s="295">
        <v>17.557942027357555</v>
      </c>
      <c r="BK78" s="295">
        <v>3.3859262523823217</v>
      </c>
      <c r="BL78" s="295">
        <v>0</v>
      </c>
      <c r="BM78" s="295">
        <v>0</v>
      </c>
      <c r="BN78" s="295">
        <v>0</v>
      </c>
      <c r="BO78" s="295">
        <v>0</v>
      </c>
      <c r="BP78" s="295">
        <v>0</v>
      </c>
      <c r="BQ78" s="295">
        <v>0</v>
      </c>
      <c r="BR78" s="295">
        <v>0</v>
      </c>
      <c r="BS78" s="295">
        <v>0</v>
      </c>
      <c r="BT78" s="295">
        <v>0</v>
      </c>
      <c r="BU78" s="295">
        <v>0</v>
      </c>
      <c r="BV78" s="295">
        <v>0</v>
      </c>
      <c r="BW78" s="295">
        <v>0</v>
      </c>
      <c r="BX78" s="295">
        <v>0</v>
      </c>
      <c r="BY78" s="295">
        <v>0</v>
      </c>
      <c r="BZ78" s="295">
        <v>0</v>
      </c>
      <c r="CA78" s="295">
        <v>0</v>
      </c>
      <c r="CB78" s="295">
        <v>0</v>
      </c>
      <c r="CC78" s="296">
        <v>0</v>
      </c>
    </row>
    <row r="79" spans="1:81" s="49" customFormat="1" x14ac:dyDescent="0.4">
      <c r="B79" s="231" t="s">
        <v>665</v>
      </c>
      <c r="C79" s="339"/>
      <c r="D79" s="295">
        <v>0</v>
      </c>
      <c r="E79" s="295">
        <v>0</v>
      </c>
      <c r="F79" s="295">
        <v>0</v>
      </c>
      <c r="G79" s="295">
        <v>0</v>
      </c>
      <c r="H79" s="295">
        <v>0</v>
      </c>
      <c r="I79" s="295">
        <v>0</v>
      </c>
      <c r="J79" s="295">
        <v>0</v>
      </c>
      <c r="K79" s="295">
        <v>0</v>
      </c>
      <c r="L79" s="295">
        <v>0</v>
      </c>
      <c r="M79" s="295">
        <v>0</v>
      </c>
      <c r="N79" s="295">
        <v>0</v>
      </c>
      <c r="O79" s="295">
        <v>0</v>
      </c>
      <c r="P79" s="295">
        <v>0</v>
      </c>
      <c r="Q79" s="295">
        <v>0</v>
      </c>
      <c r="R79" s="295">
        <v>0</v>
      </c>
      <c r="S79" s="295">
        <v>0</v>
      </c>
      <c r="T79" s="295">
        <v>0</v>
      </c>
      <c r="U79" s="295">
        <v>0</v>
      </c>
      <c r="V79" s="295">
        <v>0</v>
      </c>
      <c r="W79" s="295">
        <v>0</v>
      </c>
      <c r="X79" s="295">
        <v>0</v>
      </c>
      <c r="Y79" s="295">
        <v>0</v>
      </c>
      <c r="Z79" s="295">
        <v>0</v>
      </c>
      <c r="AA79" s="295">
        <v>0</v>
      </c>
      <c r="AB79" s="295">
        <v>0</v>
      </c>
      <c r="AC79" s="295">
        <v>0</v>
      </c>
      <c r="AD79" s="295">
        <v>0</v>
      </c>
      <c r="AE79" s="295">
        <v>0</v>
      </c>
      <c r="AF79" s="295">
        <v>0</v>
      </c>
      <c r="AG79" s="295">
        <v>0</v>
      </c>
      <c r="AH79" s="295">
        <v>8.1509723828870673</v>
      </c>
      <c r="AI79" s="295">
        <v>8.9683042869224252</v>
      </c>
      <c r="AJ79" s="295">
        <v>9.3784937250221994</v>
      </c>
      <c r="AK79" s="295">
        <v>14.153030329312497</v>
      </c>
      <c r="AL79" s="295">
        <v>18.891955935937293</v>
      </c>
      <c r="AM79" s="295">
        <v>26.857324012991608</v>
      </c>
      <c r="AN79" s="295">
        <v>32.260385665011263</v>
      </c>
      <c r="AO79" s="295">
        <v>33.350255627525499</v>
      </c>
      <c r="AP79" s="295">
        <v>34.533879637430971</v>
      </c>
      <c r="AQ79" s="295">
        <v>44.41003513670428</v>
      </c>
      <c r="AR79" s="295">
        <v>51.869264964290196</v>
      </c>
      <c r="AS79" s="295">
        <v>77.012283318087825</v>
      </c>
      <c r="AT79" s="295">
        <v>118.29217091968653</v>
      </c>
      <c r="AU79" s="295">
        <v>135.33322600156228</v>
      </c>
      <c r="AV79" s="295">
        <v>150.30377439785462</v>
      </c>
      <c r="AW79" s="295">
        <v>162.46729514282123</v>
      </c>
      <c r="AX79" s="295">
        <v>98.068959232010158</v>
      </c>
      <c r="AY79" s="295">
        <v>114.02639040393477</v>
      </c>
      <c r="AZ79" s="295">
        <v>118.3871192806013</v>
      </c>
      <c r="BA79" s="295">
        <v>118.28099102900934</v>
      </c>
      <c r="BB79" s="295">
        <v>117.9145678677252</v>
      </c>
      <c r="BC79" s="295">
        <v>91.961019559348799</v>
      </c>
      <c r="BD79" s="295">
        <v>110.84703476863655</v>
      </c>
      <c r="BE79" s="295">
        <v>128.67518176579162</v>
      </c>
      <c r="BF79" s="295">
        <v>141.93579469181611</v>
      </c>
      <c r="BG79" s="295">
        <v>139.76225067791384</v>
      </c>
      <c r="BH79" s="295">
        <v>117.87459156316581</v>
      </c>
      <c r="BI79" s="295">
        <v>78.271122604841949</v>
      </c>
      <c r="BJ79" s="295">
        <v>62.024050507494685</v>
      </c>
      <c r="BK79" s="295">
        <v>64.134041726411454</v>
      </c>
      <c r="BL79" s="295">
        <v>40.232231968637898</v>
      </c>
      <c r="BM79" s="295">
        <v>37.718517661672166</v>
      </c>
      <c r="BN79" s="295">
        <v>0</v>
      </c>
      <c r="BO79" s="295">
        <v>0</v>
      </c>
      <c r="BP79" s="295">
        <v>0</v>
      </c>
      <c r="BQ79" s="295">
        <v>0</v>
      </c>
      <c r="BR79" s="295">
        <v>0</v>
      </c>
      <c r="BS79" s="295">
        <v>0</v>
      </c>
      <c r="BT79" s="295">
        <v>0</v>
      </c>
      <c r="BU79" s="295">
        <v>0</v>
      </c>
      <c r="BV79" s="295">
        <v>0</v>
      </c>
      <c r="BW79" s="295">
        <v>0</v>
      </c>
      <c r="BX79" s="295">
        <v>0</v>
      </c>
      <c r="BY79" s="295">
        <v>0</v>
      </c>
      <c r="BZ79" s="295">
        <v>0</v>
      </c>
      <c r="CA79" s="295">
        <v>0</v>
      </c>
      <c r="CB79" s="295">
        <v>0</v>
      </c>
      <c r="CC79" s="296">
        <v>0</v>
      </c>
    </row>
    <row r="80" spans="1:81" s="49" customFormat="1" ht="25.5" customHeight="1" x14ac:dyDescent="0.4">
      <c r="B80" s="339" t="s">
        <v>666</v>
      </c>
      <c r="C80" s="339"/>
      <c r="D80" s="295">
        <v>0</v>
      </c>
      <c r="E80" s="295">
        <v>0</v>
      </c>
      <c r="F80" s="295">
        <v>0</v>
      </c>
      <c r="G80" s="295">
        <v>0</v>
      </c>
      <c r="H80" s="295">
        <v>0</v>
      </c>
      <c r="I80" s="295">
        <v>0</v>
      </c>
      <c r="J80" s="295">
        <v>0</v>
      </c>
      <c r="K80" s="295">
        <v>0</v>
      </c>
      <c r="L80" s="295">
        <v>0</v>
      </c>
      <c r="M80" s="295">
        <v>0</v>
      </c>
      <c r="N80" s="295">
        <v>0</v>
      </c>
      <c r="O80" s="295">
        <v>0</v>
      </c>
      <c r="P80" s="295">
        <v>0</v>
      </c>
      <c r="Q80" s="295">
        <v>0</v>
      </c>
      <c r="R80" s="295">
        <v>0</v>
      </c>
      <c r="S80" s="295">
        <v>0</v>
      </c>
      <c r="T80" s="295">
        <v>0</v>
      </c>
      <c r="U80" s="295">
        <v>0</v>
      </c>
      <c r="V80" s="295">
        <v>0</v>
      </c>
      <c r="W80" s="295">
        <v>0</v>
      </c>
      <c r="X80" s="295">
        <v>0</v>
      </c>
      <c r="Y80" s="295">
        <v>0</v>
      </c>
      <c r="Z80" s="295">
        <v>0</v>
      </c>
      <c r="AA80" s="295">
        <v>0</v>
      </c>
      <c r="AB80" s="295">
        <v>0</v>
      </c>
      <c r="AC80" s="295">
        <v>0</v>
      </c>
      <c r="AD80" s="295">
        <v>0</v>
      </c>
      <c r="AE80" s="295">
        <v>0</v>
      </c>
      <c r="AF80" s="295">
        <v>0</v>
      </c>
      <c r="AG80" s="295">
        <v>0</v>
      </c>
      <c r="AH80" s="295">
        <v>0</v>
      </c>
      <c r="AI80" s="295">
        <v>0</v>
      </c>
      <c r="AJ80" s="295">
        <v>0</v>
      </c>
      <c r="AK80" s="295">
        <v>0</v>
      </c>
      <c r="AL80" s="295">
        <v>0</v>
      </c>
      <c r="AM80" s="295">
        <v>0</v>
      </c>
      <c r="AN80" s="295">
        <v>0</v>
      </c>
      <c r="AO80" s="295">
        <v>0</v>
      </c>
      <c r="AP80" s="295">
        <v>0</v>
      </c>
      <c r="AQ80" s="295">
        <v>0</v>
      </c>
      <c r="AR80" s="295">
        <v>0</v>
      </c>
      <c r="AS80" s="295">
        <v>0</v>
      </c>
      <c r="AT80" s="295">
        <v>0</v>
      </c>
      <c r="AU80" s="295">
        <v>0</v>
      </c>
      <c r="AV80" s="295">
        <v>0</v>
      </c>
      <c r="AW80" s="295">
        <v>0</v>
      </c>
      <c r="AX80" s="295">
        <v>0</v>
      </c>
      <c r="AY80" s="295">
        <v>0</v>
      </c>
      <c r="AZ80" s="295">
        <v>0</v>
      </c>
      <c r="BA80" s="295">
        <v>0</v>
      </c>
      <c r="BB80" s="295">
        <v>0</v>
      </c>
      <c r="BC80" s="295">
        <v>0</v>
      </c>
      <c r="BD80" s="295">
        <v>0</v>
      </c>
      <c r="BE80" s="295">
        <v>0</v>
      </c>
      <c r="BF80" s="295">
        <v>0</v>
      </c>
      <c r="BG80" s="295">
        <v>0</v>
      </c>
      <c r="BH80" s="295">
        <v>0</v>
      </c>
      <c r="BI80" s="295">
        <v>0</v>
      </c>
      <c r="BJ80" s="295">
        <v>0</v>
      </c>
      <c r="BK80" s="295">
        <v>0</v>
      </c>
      <c r="BL80" s="295">
        <v>0</v>
      </c>
      <c r="BM80" s="295">
        <v>0</v>
      </c>
      <c r="BN80" s="295">
        <v>0</v>
      </c>
      <c r="BO80" s="295">
        <v>0</v>
      </c>
      <c r="BP80" s="295">
        <v>0</v>
      </c>
      <c r="BQ80" s="295">
        <v>0</v>
      </c>
      <c r="BR80" s="295">
        <v>0</v>
      </c>
      <c r="BS80" s="295">
        <v>0</v>
      </c>
      <c r="BT80" s="295">
        <v>0</v>
      </c>
      <c r="BU80" s="295">
        <v>0</v>
      </c>
      <c r="BV80" s="295">
        <v>0</v>
      </c>
      <c r="BW80" s="295">
        <v>0</v>
      </c>
      <c r="BX80" s="295">
        <v>0</v>
      </c>
      <c r="BY80" s="295">
        <v>0</v>
      </c>
      <c r="BZ80" s="295">
        <v>0</v>
      </c>
      <c r="CA80" s="295">
        <v>0</v>
      </c>
      <c r="CB80" s="295">
        <v>0</v>
      </c>
      <c r="CC80" s="296">
        <v>0</v>
      </c>
    </row>
    <row r="81" spans="1:81" s="49" customFormat="1" x14ac:dyDescent="0.4">
      <c r="B81" s="231" t="s">
        <v>667</v>
      </c>
      <c r="C81" s="339"/>
      <c r="D81" s="295">
        <v>0</v>
      </c>
      <c r="E81" s="295">
        <v>0</v>
      </c>
      <c r="F81" s="295">
        <v>0</v>
      </c>
      <c r="G81" s="295">
        <v>0</v>
      </c>
      <c r="H81" s="295">
        <v>0</v>
      </c>
      <c r="I81" s="295">
        <v>0</v>
      </c>
      <c r="J81" s="295">
        <v>0</v>
      </c>
      <c r="K81" s="295">
        <v>0</v>
      </c>
      <c r="L81" s="295">
        <v>0</v>
      </c>
      <c r="M81" s="295">
        <v>0</v>
      </c>
      <c r="N81" s="295">
        <v>0</v>
      </c>
      <c r="O81" s="295">
        <v>0</v>
      </c>
      <c r="P81" s="295">
        <v>0</v>
      </c>
      <c r="Q81" s="295">
        <v>0</v>
      </c>
      <c r="R81" s="295">
        <v>0</v>
      </c>
      <c r="S81" s="295">
        <v>0</v>
      </c>
      <c r="T81" s="295">
        <v>0</v>
      </c>
      <c r="U81" s="295">
        <v>0</v>
      </c>
      <c r="V81" s="295">
        <v>0</v>
      </c>
      <c r="W81" s="295">
        <v>0</v>
      </c>
      <c r="X81" s="295">
        <v>0</v>
      </c>
      <c r="Y81" s="295">
        <v>0</v>
      </c>
      <c r="Z81" s="295">
        <v>0</v>
      </c>
      <c r="AA81" s="295">
        <v>0</v>
      </c>
      <c r="AB81" s="295">
        <v>0</v>
      </c>
      <c r="AC81" s="295">
        <v>0</v>
      </c>
      <c r="AD81" s="295">
        <v>0</v>
      </c>
      <c r="AE81" s="295">
        <v>0</v>
      </c>
      <c r="AF81" s="295">
        <v>0</v>
      </c>
      <c r="AG81" s="295">
        <v>0</v>
      </c>
      <c r="AH81" s="295">
        <v>0</v>
      </c>
      <c r="AI81" s="295">
        <v>35.191106105009162</v>
      </c>
      <c r="AJ81" s="295">
        <v>53.176851906445499</v>
      </c>
      <c r="AK81" s="295">
        <v>61.473220369855206</v>
      </c>
      <c r="AL81" s="295">
        <v>97.090768934615667</v>
      </c>
      <c r="AM81" s="295">
        <v>247.10309154144696</v>
      </c>
      <c r="AN81" s="295">
        <v>449.63332727057247</v>
      </c>
      <c r="AO81" s="295">
        <v>741.10709404485056</v>
      </c>
      <c r="AP81" s="295">
        <v>1022.4176801330925</v>
      </c>
      <c r="AQ81" s="295">
        <v>1299.3809243873357</v>
      </c>
      <c r="AR81" s="295">
        <v>1595.9760117242949</v>
      </c>
      <c r="AS81" s="295">
        <v>1864.1080769782609</v>
      </c>
      <c r="AT81" s="295">
        <v>1993.1154412649264</v>
      </c>
      <c r="AU81" s="295">
        <v>2389.899463005293</v>
      </c>
      <c r="AV81" s="295">
        <v>2808.6719821798606</v>
      </c>
      <c r="AW81" s="295">
        <v>2997.8766979389043</v>
      </c>
      <c r="AX81" s="295">
        <v>2975.2199844980664</v>
      </c>
      <c r="AY81" s="295">
        <v>2544.4705488753821</v>
      </c>
      <c r="AZ81" s="295">
        <v>2328.3982152551298</v>
      </c>
      <c r="BA81" s="295">
        <v>2136.311157432222</v>
      </c>
      <c r="BB81" s="295">
        <v>1910.7261665067065</v>
      </c>
      <c r="BC81" s="295">
        <v>1791.0169400012585</v>
      </c>
      <c r="BD81" s="295">
        <v>1703.7850200875823</v>
      </c>
      <c r="BE81" s="295">
        <v>1646.795972206028</v>
      </c>
      <c r="BF81" s="295">
        <v>926.46851123317776</v>
      </c>
      <c r="BG81" s="295">
        <v>356.96728397393252</v>
      </c>
      <c r="BH81" s="295">
        <v>0</v>
      </c>
      <c r="BI81" s="295">
        <v>0</v>
      </c>
      <c r="BJ81" s="295">
        <v>0</v>
      </c>
      <c r="BK81" s="295">
        <v>0</v>
      </c>
      <c r="BL81" s="295">
        <v>0</v>
      </c>
      <c r="BM81" s="295">
        <v>0</v>
      </c>
      <c r="BN81" s="295">
        <v>0</v>
      </c>
      <c r="BO81" s="295">
        <v>0</v>
      </c>
      <c r="BP81" s="295">
        <v>0</v>
      </c>
      <c r="BQ81" s="295">
        <v>0</v>
      </c>
      <c r="BR81" s="295">
        <v>0</v>
      </c>
      <c r="BS81" s="295">
        <v>0</v>
      </c>
      <c r="BT81" s="295">
        <v>0</v>
      </c>
      <c r="BU81" s="295">
        <v>0</v>
      </c>
      <c r="BV81" s="295">
        <v>0</v>
      </c>
      <c r="BW81" s="295">
        <v>0</v>
      </c>
      <c r="BX81" s="295">
        <v>0</v>
      </c>
      <c r="BY81" s="295">
        <v>0</v>
      </c>
      <c r="BZ81" s="295">
        <v>0</v>
      </c>
      <c r="CA81" s="295">
        <v>0</v>
      </c>
      <c r="CB81" s="295">
        <v>0</v>
      </c>
      <c r="CC81" s="296">
        <v>0</v>
      </c>
    </row>
    <row r="82" spans="1:81" s="49" customFormat="1" x14ac:dyDescent="0.4">
      <c r="B82" s="231" t="s">
        <v>668</v>
      </c>
      <c r="C82" s="339"/>
      <c r="D82" s="295">
        <v>0</v>
      </c>
      <c r="E82" s="295">
        <v>0</v>
      </c>
      <c r="F82" s="295">
        <v>0</v>
      </c>
      <c r="G82" s="295">
        <v>0</v>
      </c>
      <c r="H82" s="295">
        <v>0</v>
      </c>
      <c r="I82" s="295">
        <v>0</v>
      </c>
      <c r="J82" s="295">
        <v>0</v>
      </c>
      <c r="K82" s="295">
        <v>0</v>
      </c>
      <c r="L82" s="295">
        <v>0</v>
      </c>
      <c r="M82" s="295">
        <v>0</v>
      </c>
      <c r="N82" s="295">
        <v>0</v>
      </c>
      <c r="O82" s="295">
        <v>0</v>
      </c>
      <c r="P82" s="295">
        <v>0</v>
      </c>
      <c r="Q82" s="295">
        <v>0</v>
      </c>
      <c r="R82" s="295">
        <v>0</v>
      </c>
      <c r="S82" s="295">
        <v>0</v>
      </c>
      <c r="T82" s="295">
        <v>0</v>
      </c>
      <c r="U82" s="295">
        <v>0</v>
      </c>
      <c r="V82" s="295">
        <v>0</v>
      </c>
      <c r="W82" s="295">
        <v>0</v>
      </c>
      <c r="X82" s="295">
        <v>0</v>
      </c>
      <c r="Y82" s="295">
        <v>0</v>
      </c>
      <c r="Z82" s="295">
        <v>0</v>
      </c>
      <c r="AA82" s="295">
        <v>0</v>
      </c>
      <c r="AB82" s="295">
        <v>0</v>
      </c>
      <c r="AC82" s="295">
        <v>0</v>
      </c>
      <c r="AD82" s="295">
        <v>0</v>
      </c>
      <c r="AE82" s="295">
        <v>0</v>
      </c>
      <c r="AF82" s="295">
        <v>0</v>
      </c>
      <c r="AG82" s="295">
        <v>0</v>
      </c>
      <c r="AH82" s="295">
        <v>0</v>
      </c>
      <c r="AI82" s="295">
        <v>9.2373169388023904</v>
      </c>
      <c r="AJ82" s="295">
        <v>13.958397141648106</v>
      </c>
      <c r="AK82" s="295">
        <v>16.136111724103127</v>
      </c>
      <c r="AL82" s="295">
        <v>25.485365586545569</v>
      </c>
      <c r="AM82" s="295">
        <v>64.862115055864663</v>
      </c>
      <c r="AN82" s="295">
        <v>118.02429675989455</v>
      </c>
      <c r="AO82" s="295">
        <v>194.53327476719096</v>
      </c>
      <c r="AP82" s="295">
        <v>268.37451846619098</v>
      </c>
      <c r="AQ82" s="295">
        <v>341.07462797514472</v>
      </c>
      <c r="AR82" s="295">
        <v>418.927901925897</v>
      </c>
      <c r="AS82" s="295">
        <v>489.30991438142411</v>
      </c>
      <c r="AT82" s="295">
        <v>495.76349896762031</v>
      </c>
      <c r="AU82" s="295">
        <v>599.77444483499369</v>
      </c>
      <c r="AV82" s="295">
        <v>706.4931542142117</v>
      </c>
      <c r="AW82" s="295">
        <v>818.66377132244736</v>
      </c>
      <c r="AX82" s="295">
        <v>836.28029356828608</v>
      </c>
      <c r="AY82" s="295">
        <v>815.45542527206294</v>
      </c>
      <c r="AZ82" s="295">
        <v>797.98488659920372</v>
      </c>
      <c r="BA82" s="295">
        <v>811.72248745404431</v>
      </c>
      <c r="BB82" s="295">
        <v>802.33479942162955</v>
      </c>
      <c r="BC82" s="295">
        <v>799.18472946998622</v>
      </c>
      <c r="BD82" s="295">
        <v>767.07804045844114</v>
      </c>
      <c r="BE82" s="295">
        <v>761.93732163388449</v>
      </c>
      <c r="BF82" s="295">
        <v>224.21674003270439</v>
      </c>
      <c r="BG82" s="295">
        <v>96.94012167588528</v>
      </c>
      <c r="BH82" s="295">
        <v>0</v>
      </c>
      <c r="BI82" s="295">
        <v>0</v>
      </c>
      <c r="BJ82" s="295">
        <v>0</v>
      </c>
      <c r="BK82" s="295">
        <v>0</v>
      </c>
      <c r="BL82" s="295">
        <v>0</v>
      </c>
      <c r="BM82" s="295">
        <v>0</v>
      </c>
      <c r="BN82" s="295">
        <v>0</v>
      </c>
      <c r="BO82" s="295">
        <v>0</v>
      </c>
      <c r="BP82" s="295">
        <v>0</v>
      </c>
      <c r="BQ82" s="295">
        <v>0</v>
      </c>
      <c r="BR82" s="295">
        <v>0</v>
      </c>
      <c r="BS82" s="295">
        <v>0</v>
      </c>
      <c r="BT82" s="295">
        <v>0</v>
      </c>
      <c r="BU82" s="295">
        <v>0</v>
      </c>
      <c r="BV82" s="295">
        <v>0</v>
      </c>
      <c r="BW82" s="295">
        <v>0</v>
      </c>
      <c r="BX82" s="295">
        <v>0</v>
      </c>
      <c r="BY82" s="295">
        <v>0</v>
      </c>
      <c r="BZ82" s="295">
        <v>0</v>
      </c>
      <c r="CA82" s="295">
        <v>0</v>
      </c>
      <c r="CB82" s="295">
        <v>0</v>
      </c>
      <c r="CC82" s="296">
        <v>0</v>
      </c>
    </row>
    <row r="83" spans="1:81" s="49" customFormat="1" ht="25.5" customHeight="1" x14ac:dyDescent="0.4">
      <c r="B83" s="59" t="s">
        <v>656</v>
      </c>
      <c r="C83" s="60"/>
      <c r="D83" s="295">
        <v>0</v>
      </c>
      <c r="E83" s="295">
        <v>0</v>
      </c>
      <c r="F83" s="295">
        <v>0</v>
      </c>
      <c r="G83" s="295">
        <v>0</v>
      </c>
      <c r="H83" s="295">
        <v>0</v>
      </c>
      <c r="I83" s="295">
        <v>0</v>
      </c>
      <c r="J83" s="295">
        <v>0</v>
      </c>
      <c r="K83" s="295">
        <v>0</v>
      </c>
      <c r="L83" s="295">
        <v>0</v>
      </c>
      <c r="M83" s="295">
        <v>0</v>
      </c>
      <c r="N83" s="295">
        <v>0</v>
      </c>
      <c r="O83" s="295">
        <v>0</v>
      </c>
      <c r="P83" s="295">
        <v>0</v>
      </c>
      <c r="Q83" s="295">
        <v>0</v>
      </c>
      <c r="R83" s="295">
        <v>0</v>
      </c>
      <c r="S83" s="295">
        <v>0</v>
      </c>
      <c r="T83" s="295">
        <v>0</v>
      </c>
      <c r="U83" s="295">
        <v>0</v>
      </c>
      <c r="V83" s="295">
        <v>0</v>
      </c>
      <c r="W83" s="295">
        <v>0</v>
      </c>
      <c r="X83" s="295">
        <v>0</v>
      </c>
      <c r="Y83" s="295">
        <v>0</v>
      </c>
      <c r="Z83" s="295">
        <v>0</v>
      </c>
      <c r="AA83" s="295">
        <v>0</v>
      </c>
      <c r="AB83" s="295">
        <v>0</v>
      </c>
      <c r="AC83" s="295">
        <v>0</v>
      </c>
      <c r="AD83" s="295">
        <v>0</v>
      </c>
      <c r="AE83" s="295">
        <v>0</v>
      </c>
      <c r="AF83" s="295">
        <v>0</v>
      </c>
      <c r="AG83" s="295">
        <v>0</v>
      </c>
      <c r="AH83" s="295">
        <v>6611.5192647753775</v>
      </c>
      <c r="AI83" s="295">
        <v>6055.2366075510736</v>
      </c>
      <c r="AJ83" s="295">
        <v>6531.1943476196138</v>
      </c>
      <c r="AK83" s="295">
        <v>8967.8780088570875</v>
      </c>
      <c r="AL83" s="295">
        <v>11998.422740323416</v>
      </c>
      <c r="AM83" s="295">
        <v>13813.571679251407</v>
      </c>
      <c r="AN83" s="295">
        <v>14898.825452360517</v>
      </c>
      <c r="AO83" s="295">
        <v>15932.450625091991</v>
      </c>
      <c r="AP83" s="295">
        <v>16055.969091105742</v>
      </c>
      <c r="AQ83" s="295">
        <v>14653.373785904854</v>
      </c>
      <c r="AR83" s="295">
        <v>12350.153991325189</v>
      </c>
      <c r="AS83" s="295">
        <v>10974.394280166849</v>
      </c>
      <c r="AT83" s="295">
        <v>11865.370461520584</v>
      </c>
      <c r="AU83" s="295">
        <v>14795.024889740449</v>
      </c>
      <c r="AV83" s="295">
        <v>18602.340532369504</v>
      </c>
      <c r="AW83" s="295">
        <v>19603.902819232859</v>
      </c>
      <c r="AX83" s="295">
        <v>19944.444039598202</v>
      </c>
      <c r="AY83" s="295">
        <v>20298.494282650907</v>
      </c>
      <c r="AZ83" s="295">
        <v>16539.75310470632</v>
      </c>
      <c r="BA83" s="295">
        <v>13174.946943980298</v>
      </c>
      <c r="BB83" s="295">
        <v>12856.737046477137</v>
      </c>
      <c r="BC83" s="295">
        <v>13020.164097576615</v>
      </c>
      <c r="BD83" s="295">
        <v>13616.299343452349</v>
      </c>
      <c r="BE83" s="295">
        <v>14380.020623637636</v>
      </c>
      <c r="BF83" s="295">
        <v>14976.70382927818</v>
      </c>
      <c r="BG83" s="295">
        <v>13132.068976289018</v>
      </c>
      <c r="BH83" s="295">
        <v>9792.2804961381589</v>
      </c>
      <c r="BI83" s="295">
        <v>9361.2074451158514</v>
      </c>
      <c r="BJ83" s="295">
        <v>9329.2125769052145</v>
      </c>
      <c r="BK83" s="295">
        <v>9744.0047577206187</v>
      </c>
      <c r="BL83" s="295">
        <v>9407.0108757261223</v>
      </c>
      <c r="BM83" s="295">
        <v>9601.7280453341118</v>
      </c>
      <c r="BN83" s="295">
        <v>0</v>
      </c>
      <c r="BO83" s="295">
        <v>0</v>
      </c>
      <c r="BP83" s="295">
        <v>0</v>
      </c>
      <c r="BQ83" s="295">
        <v>0</v>
      </c>
      <c r="BR83" s="295">
        <v>0</v>
      </c>
      <c r="BS83" s="295">
        <v>0</v>
      </c>
      <c r="BT83" s="295">
        <v>0</v>
      </c>
      <c r="BU83" s="295">
        <v>0</v>
      </c>
      <c r="BV83" s="295">
        <v>0</v>
      </c>
      <c r="BW83" s="295">
        <v>0</v>
      </c>
      <c r="BX83" s="295">
        <v>0</v>
      </c>
      <c r="BY83" s="295">
        <v>0</v>
      </c>
      <c r="BZ83" s="295">
        <v>0</v>
      </c>
      <c r="CA83" s="295">
        <v>0</v>
      </c>
      <c r="CB83" s="295">
        <v>0</v>
      </c>
      <c r="CC83" s="296">
        <v>0</v>
      </c>
    </row>
    <row r="84" spans="1:81" s="49" customFormat="1" x14ac:dyDescent="0.4">
      <c r="B84" s="155" t="s">
        <v>661</v>
      </c>
      <c r="C84" s="59"/>
      <c r="D84" s="295">
        <v>0</v>
      </c>
      <c r="E84" s="295">
        <v>0</v>
      </c>
      <c r="F84" s="295">
        <v>0</v>
      </c>
      <c r="G84" s="295">
        <v>0</v>
      </c>
      <c r="H84" s="295">
        <v>0</v>
      </c>
      <c r="I84" s="295">
        <v>0</v>
      </c>
      <c r="J84" s="295">
        <v>0</v>
      </c>
      <c r="K84" s="295">
        <v>0</v>
      </c>
      <c r="L84" s="295">
        <v>0</v>
      </c>
      <c r="M84" s="295">
        <v>0</v>
      </c>
      <c r="N84" s="295">
        <v>0</v>
      </c>
      <c r="O84" s="295">
        <v>0</v>
      </c>
      <c r="P84" s="295">
        <v>0</v>
      </c>
      <c r="Q84" s="295">
        <v>0</v>
      </c>
      <c r="R84" s="295">
        <v>0</v>
      </c>
      <c r="S84" s="295">
        <v>0</v>
      </c>
      <c r="T84" s="295">
        <v>0</v>
      </c>
      <c r="U84" s="295">
        <v>0</v>
      </c>
      <c r="V84" s="295">
        <v>0</v>
      </c>
      <c r="W84" s="295">
        <v>0</v>
      </c>
      <c r="X84" s="295">
        <v>0</v>
      </c>
      <c r="Y84" s="295">
        <v>0</v>
      </c>
      <c r="Z84" s="295">
        <v>0</v>
      </c>
      <c r="AA84" s="295">
        <v>0</v>
      </c>
      <c r="AB84" s="295">
        <v>0</v>
      </c>
      <c r="AC84" s="295">
        <v>0</v>
      </c>
      <c r="AD84" s="295">
        <v>0</v>
      </c>
      <c r="AE84" s="295">
        <v>0</v>
      </c>
      <c r="AF84" s="295">
        <v>0</v>
      </c>
      <c r="AG84" s="295">
        <v>0</v>
      </c>
      <c r="AH84" s="295">
        <v>2188.4248545309492</v>
      </c>
      <c r="AI84" s="295">
        <v>1901.8775077505227</v>
      </c>
      <c r="AJ84" s="295">
        <v>2463.9093890075255</v>
      </c>
      <c r="AK84" s="295">
        <v>4268.3954710731841</v>
      </c>
      <c r="AL84" s="295">
        <v>6944.1280450620707</v>
      </c>
      <c r="AM84" s="295">
        <v>8475.7682824001331</v>
      </c>
      <c r="AN84" s="295">
        <v>9140.8757272289949</v>
      </c>
      <c r="AO84" s="295">
        <v>9802.3837471352981</v>
      </c>
      <c r="AP84" s="295">
        <v>9711.2222645712118</v>
      </c>
      <c r="AQ84" s="295">
        <v>8431.6674502321966</v>
      </c>
      <c r="AR84" s="295">
        <v>5992.9070099923092</v>
      </c>
      <c r="AS84" s="295">
        <v>4848.0714692133151</v>
      </c>
      <c r="AT84" s="295">
        <v>5045.8069059870577</v>
      </c>
      <c r="AU84" s="295">
        <v>6763.3156053740122</v>
      </c>
      <c r="AV84" s="295">
        <v>8453.4462858131228</v>
      </c>
      <c r="AW84" s="295">
        <v>8788.1877998588552</v>
      </c>
      <c r="AX84" s="295">
        <v>7620.4828155813266</v>
      </c>
      <c r="AY84" s="295">
        <v>7061.135025906352</v>
      </c>
      <c r="AZ84" s="295">
        <v>3412.344908396014</v>
      </c>
      <c r="BA84" s="295">
        <v>0</v>
      </c>
      <c r="BB84" s="295">
        <v>0</v>
      </c>
      <c r="BC84" s="295">
        <v>0</v>
      </c>
      <c r="BD84" s="295">
        <v>0</v>
      </c>
      <c r="BE84" s="295">
        <v>0</v>
      </c>
      <c r="BF84" s="295">
        <v>0</v>
      </c>
      <c r="BG84" s="295">
        <v>0</v>
      </c>
      <c r="BH84" s="295">
        <v>0</v>
      </c>
      <c r="BI84" s="295">
        <v>0</v>
      </c>
      <c r="BJ84" s="295">
        <v>0</v>
      </c>
      <c r="BK84" s="295">
        <v>0</v>
      </c>
      <c r="BL84" s="295">
        <v>0</v>
      </c>
      <c r="BM84" s="295">
        <v>0</v>
      </c>
      <c r="BN84" s="295">
        <v>0</v>
      </c>
      <c r="BO84" s="295">
        <v>0</v>
      </c>
      <c r="BP84" s="295">
        <v>0</v>
      </c>
      <c r="BQ84" s="295">
        <v>0</v>
      </c>
      <c r="BR84" s="295">
        <v>0</v>
      </c>
      <c r="BS84" s="295">
        <v>0</v>
      </c>
      <c r="BT84" s="295">
        <v>0</v>
      </c>
      <c r="BU84" s="295">
        <v>0</v>
      </c>
      <c r="BV84" s="295">
        <v>0</v>
      </c>
      <c r="BW84" s="295">
        <v>0</v>
      </c>
      <c r="BX84" s="295">
        <v>0</v>
      </c>
      <c r="BY84" s="295">
        <v>0</v>
      </c>
      <c r="BZ84" s="295">
        <v>0</v>
      </c>
      <c r="CA84" s="295">
        <v>0</v>
      </c>
      <c r="CB84" s="295">
        <v>0</v>
      </c>
      <c r="CC84" s="296">
        <v>0</v>
      </c>
    </row>
    <row r="85" spans="1:81" s="49" customFormat="1" x14ac:dyDescent="0.4">
      <c r="B85" s="155" t="s">
        <v>662</v>
      </c>
      <c r="C85" s="59"/>
      <c r="D85" s="295">
        <v>0</v>
      </c>
      <c r="E85" s="295">
        <v>0</v>
      </c>
      <c r="F85" s="295">
        <v>0</v>
      </c>
      <c r="G85" s="295">
        <v>0</v>
      </c>
      <c r="H85" s="295">
        <v>0</v>
      </c>
      <c r="I85" s="295">
        <v>0</v>
      </c>
      <c r="J85" s="295">
        <v>0</v>
      </c>
      <c r="K85" s="295">
        <v>0</v>
      </c>
      <c r="L85" s="295">
        <v>0</v>
      </c>
      <c r="M85" s="295">
        <v>0</v>
      </c>
      <c r="N85" s="295">
        <v>0</v>
      </c>
      <c r="O85" s="295">
        <v>0</v>
      </c>
      <c r="P85" s="295">
        <v>0</v>
      </c>
      <c r="Q85" s="295">
        <v>0</v>
      </c>
      <c r="R85" s="295">
        <v>0</v>
      </c>
      <c r="S85" s="295">
        <v>0</v>
      </c>
      <c r="T85" s="295">
        <v>0</v>
      </c>
      <c r="U85" s="295">
        <v>0</v>
      </c>
      <c r="V85" s="295">
        <v>0</v>
      </c>
      <c r="W85" s="295">
        <v>0</v>
      </c>
      <c r="X85" s="295">
        <v>0</v>
      </c>
      <c r="Y85" s="295">
        <v>0</v>
      </c>
      <c r="Z85" s="295">
        <v>0</v>
      </c>
      <c r="AA85" s="295">
        <v>0</v>
      </c>
      <c r="AB85" s="295">
        <v>0</v>
      </c>
      <c r="AC85" s="295">
        <v>0</v>
      </c>
      <c r="AD85" s="295">
        <v>0</v>
      </c>
      <c r="AE85" s="295">
        <v>0</v>
      </c>
      <c r="AF85" s="295">
        <v>0</v>
      </c>
      <c r="AG85" s="295">
        <v>0</v>
      </c>
      <c r="AH85" s="295">
        <v>2897.9571986789861</v>
      </c>
      <c r="AI85" s="295">
        <v>2723.2907980201362</v>
      </c>
      <c r="AJ85" s="295">
        <v>2649.3256038425843</v>
      </c>
      <c r="AK85" s="295">
        <v>3046.5357906515769</v>
      </c>
      <c r="AL85" s="295">
        <v>2844.2398910803977</v>
      </c>
      <c r="AM85" s="295">
        <v>2693.1066483401205</v>
      </c>
      <c r="AN85" s="295">
        <v>2908.1261779113051</v>
      </c>
      <c r="AO85" s="295">
        <v>2928.8336576515662</v>
      </c>
      <c r="AP85" s="295">
        <v>2725.479778015791</v>
      </c>
      <c r="AQ85" s="295">
        <v>2521.3774959468296</v>
      </c>
      <c r="AR85" s="295">
        <v>2611.9180645234742</v>
      </c>
      <c r="AS85" s="295">
        <v>2452.6236810968185</v>
      </c>
      <c r="AT85" s="295">
        <v>2489.4907474884276</v>
      </c>
      <c r="AU85" s="295">
        <v>2678.1185534750707</v>
      </c>
      <c r="AV85" s="295">
        <v>3878.9649986790987</v>
      </c>
      <c r="AW85" s="295">
        <v>3894.3819967567165</v>
      </c>
      <c r="AX85" s="295">
        <v>3881.1814892461134</v>
      </c>
      <c r="AY85" s="295">
        <v>3970.7351038449874</v>
      </c>
      <c r="AZ85" s="295">
        <v>3837.3828708371311</v>
      </c>
      <c r="BA85" s="295">
        <v>3979.3291435603919</v>
      </c>
      <c r="BB85" s="295">
        <v>3854.473587568511</v>
      </c>
      <c r="BC85" s="295">
        <v>4206.2779382902627</v>
      </c>
      <c r="BD85" s="295">
        <v>4669.6712975902556</v>
      </c>
      <c r="BE85" s="295">
        <v>5233.4296954216361</v>
      </c>
      <c r="BF85" s="295">
        <v>5786.879389528468</v>
      </c>
      <c r="BG85" s="295">
        <v>3329.3586809751955</v>
      </c>
      <c r="BH85" s="295">
        <v>186.67799678235951</v>
      </c>
      <c r="BI85" s="295">
        <v>116.28735193769056</v>
      </c>
      <c r="BJ85" s="295">
        <v>118.43099244090085</v>
      </c>
      <c r="BK85" s="295">
        <v>117.71970713342563</v>
      </c>
      <c r="BL85" s="295">
        <v>117.37417183711176</v>
      </c>
      <c r="BM85" s="295">
        <v>123.26634666115265</v>
      </c>
      <c r="BN85" s="295">
        <v>0</v>
      </c>
      <c r="BO85" s="295">
        <v>0</v>
      </c>
      <c r="BP85" s="295">
        <v>0</v>
      </c>
      <c r="BQ85" s="295">
        <v>0</v>
      </c>
      <c r="BR85" s="295">
        <v>0</v>
      </c>
      <c r="BS85" s="295">
        <v>0</v>
      </c>
      <c r="BT85" s="295">
        <v>0</v>
      </c>
      <c r="BU85" s="295">
        <v>0</v>
      </c>
      <c r="BV85" s="295">
        <v>0</v>
      </c>
      <c r="BW85" s="295">
        <v>0</v>
      </c>
      <c r="BX85" s="295">
        <v>0</v>
      </c>
      <c r="BY85" s="295">
        <v>0</v>
      </c>
      <c r="BZ85" s="295">
        <v>0</v>
      </c>
      <c r="CA85" s="295">
        <v>0</v>
      </c>
      <c r="CB85" s="295">
        <v>0</v>
      </c>
      <c r="CC85" s="296">
        <v>0</v>
      </c>
    </row>
    <row r="86" spans="1:81" s="49" customFormat="1" x14ac:dyDescent="0.4">
      <c r="B86" s="155" t="s">
        <v>647</v>
      </c>
      <c r="C86" s="59"/>
      <c r="D86" s="295">
        <v>0</v>
      </c>
      <c r="E86" s="295">
        <v>0</v>
      </c>
      <c r="F86" s="295">
        <v>0</v>
      </c>
      <c r="G86" s="295">
        <v>0</v>
      </c>
      <c r="H86" s="295">
        <v>0</v>
      </c>
      <c r="I86" s="295">
        <v>0</v>
      </c>
      <c r="J86" s="295">
        <v>0</v>
      </c>
      <c r="K86" s="295">
        <v>0</v>
      </c>
      <c r="L86" s="295">
        <v>0</v>
      </c>
      <c r="M86" s="295">
        <v>0</v>
      </c>
      <c r="N86" s="295">
        <v>0</v>
      </c>
      <c r="O86" s="295">
        <v>0</v>
      </c>
      <c r="P86" s="295">
        <v>0</v>
      </c>
      <c r="Q86" s="295">
        <v>0</v>
      </c>
      <c r="R86" s="295">
        <v>0</v>
      </c>
      <c r="S86" s="295">
        <v>0</v>
      </c>
      <c r="T86" s="295">
        <v>0</v>
      </c>
      <c r="U86" s="295">
        <v>0</v>
      </c>
      <c r="V86" s="295">
        <v>0</v>
      </c>
      <c r="W86" s="295">
        <v>0</v>
      </c>
      <c r="X86" s="295">
        <v>0</v>
      </c>
      <c r="Y86" s="295">
        <v>0</v>
      </c>
      <c r="Z86" s="295">
        <v>0</v>
      </c>
      <c r="AA86" s="295">
        <v>0</v>
      </c>
      <c r="AB86" s="295">
        <v>0</v>
      </c>
      <c r="AC86" s="295">
        <v>0</v>
      </c>
      <c r="AD86" s="295">
        <v>0</v>
      </c>
      <c r="AE86" s="295">
        <v>0</v>
      </c>
      <c r="AF86" s="295">
        <v>0</v>
      </c>
      <c r="AG86" s="295">
        <v>0</v>
      </c>
      <c r="AH86" s="295">
        <v>487.00947928726879</v>
      </c>
      <c r="AI86" s="295">
        <v>462.25724336344928</v>
      </c>
      <c r="AJ86" s="295">
        <v>450.5822877248815</v>
      </c>
      <c r="AK86" s="295">
        <v>467.15570567636104</v>
      </c>
      <c r="AL86" s="295">
        <v>571.35085003958136</v>
      </c>
      <c r="AM86" s="295">
        <v>598.52149093387925</v>
      </c>
      <c r="AN86" s="295">
        <v>612.59502619286536</v>
      </c>
      <c r="AO86" s="295">
        <v>654.21371631166767</v>
      </c>
      <c r="AP86" s="295">
        <v>740.49599251015377</v>
      </c>
      <c r="AQ86" s="295">
        <v>691.07284148542294</v>
      </c>
      <c r="AR86" s="295">
        <v>862.58603684523007</v>
      </c>
      <c r="AS86" s="295">
        <v>916.04792863030275</v>
      </c>
      <c r="AT86" s="295">
        <v>1172.8548369781402</v>
      </c>
      <c r="AU86" s="295">
        <v>1259.181271720907</v>
      </c>
      <c r="AV86" s="295">
        <v>1908.898096510799</v>
      </c>
      <c r="AW86" s="295">
        <v>2434.7904498224389</v>
      </c>
      <c r="AX86" s="295">
        <v>3037.4470893268349</v>
      </c>
      <c r="AY86" s="295">
        <v>3528.324842687261</v>
      </c>
      <c r="AZ86" s="295">
        <v>3595.2243890543132</v>
      </c>
      <c r="BA86" s="295">
        <v>3802.9830809181271</v>
      </c>
      <c r="BB86" s="295">
        <v>4069.7993671757358</v>
      </c>
      <c r="BC86" s="295">
        <v>4271.4000274885211</v>
      </c>
      <c r="BD86" s="295">
        <v>4559.7651971171208</v>
      </c>
      <c r="BE86" s="295">
        <v>4900.074485970672</v>
      </c>
      <c r="BF86" s="295">
        <v>5178.8577620149899</v>
      </c>
      <c r="BG86" s="295">
        <v>5423.4479725150813</v>
      </c>
      <c r="BH86" s="295">
        <v>5562.4216494998727</v>
      </c>
      <c r="BI86" s="295">
        <v>5737.3785954763352</v>
      </c>
      <c r="BJ86" s="295">
        <v>5824.0146566463163</v>
      </c>
      <c r="BK86" s="295">
        <v>6115.119559353082</v>
      </c>
      <c r="BL86" s="295">
        <v>6035.2267724905787</v>
      </c>
      <c r="BM86" s="295">
        <v>6190.896967764932</v>
      </c>
      <c r="BN86" s="295">
        <v>0</v>
      </c>
      <c r="BO86" s="295">
        <v>0</v>
      </c>
      <c r="BP86" s="295">
        <v>0</v>
      </c>
      <c r="BQ86" s="295">
        <v>0</v>
      </c>
      <c r="BR86" s="295">
        <v>0</v>
      </c>
      <c r="BS86" s="295">
        <v>0</v>
      </c>
      <c r="BT86" s="295">
        <v>0</v>
      </c>
      <c r="BU86" s="295">
        <v>0</v>
      </c>
      <c r="BV86" s="295">
        <v>0</v>
      </c>
      <c r="BW86" s="295">
        <v>0</v>
      </c>
      <c r="BX86" s="295">
        <v>0</v>
      </c>
      <c r="BY86" s="295">
        <v>0</v>
      </c>
      <c r="BZ86" s="295">
        <v>0</v>
      </c>
      <c r="CA86" s="295">
        <v>0</v>
      </c>
      <c r="CB86" s="295">
        <v>0</v>
      </c>
      <c r="CC86" s="296">
        <v>0</v>
      </c>
    </row>
    <row r="87" spans="1:81" s="49" customFormat="1" x14ac:dyDescent="0.4">
      <c r="B87" s="155" t="s">
        <v>663</v>
      </c>
      <c r="C87" s="59"/>
      <c r="D87" s="295">
        <v>0</v>
      </c>
      <c r="E87" s="295">
        <v>0</v>
      </c>
      <c r="F87" s="295">
        <v>0</v>
      </c>
      <c r="G87" s="295">
        <v>0</v>
      </c>
      <c r="H87" s="295">
        <v>0</v>
      </c>
      <c r="I87" s="295">
        <v>0</v>
      </c>
      <c r="J87" s="295">
        <v>0</v>
      </c>
      <c r="K87" s="295">
        <v>0</v>
      </c>
      <c r="L87" s="295">
        <v>0</v>
      </c>
      <c r="M87" s="295">
        <v>0</v>
      </c>
      <c r="N87" s="295">
        <v>0</v>
      </c>
      <c r="O87" s="295">
        <v>0</v>
      </c>
      <c r="P87" s="295">
        <v>0</v>
      </c>
      <c r="Q87" s="295">
        <v>0</v>
      </c>
      <c r="R87" s="295">
        <v>0</v>
      </c>
      <c r="S87" s="295">
        <v>0</v>
      </c>
      <c r="T87" s="295">
        <v>0</v>
      </c>
      <c r="U87" s="295">
        <v>0</v>
      </c>
      <c r="V87" s="295">
        <v>0</v>
      </c>
      <c r="W87" s="295">
        <v>0</v>
      </c>
      <c r="X87" s="295">
        <v>0</v>
      </c>
      <c r="Y87" s="295">
        <v>0</v>
      </c>
      <c r="Z87" s="295">
        <v>0</v>
      </c>
      <c r="AA87" s="295">
        <v>0</v>
      </c>
      <c r="AB87" s="295">
        <v>0</v>
      </c>
      <c r="AC87" s="295">
        <v>0</v>
      </c>
      <c r="AD87" s="295">
        <v>0</v>
      </c>
      <c r="AE87" s="295">
        <v>0</v>
      </c>
      <c r="AF87" s="295">
        <v>0</v>
      </c>
      <c r="AG87" s="295">
        <v>0</v>
      </c>
      <c r="AH87" s="295">
        <v>788.34588416016663</v>
      </c>
      <c r="AI87" s="295">
        <v>717.05940234979914</v>
      </c>
      <c r="AJ87" s="295">
        <v>708.33471648276191</v>
      </c>
      <c r="AK87" s="295">
        <v>899.63453160154404</v>
      </c>
      <c r="AL87" s="295">
        <v>1279.3100802718945</v>
      </c>
      <c r="AM87" s="295">
        <v>1611.8137178128686</v>
      </c>
      <c r="AN87" s="295">
        <v>1739.9299733536936</v>
      </c>
      <c r="AO87" s="295">
        <v>2025.97656256043</v>
      </c>
      <c r="AP87" s="295">
        <v>2230.2225595625291</v>
      </c>
      <c r="AQ87" s="295">
        <v>2221.7374331934516</v>
      </c>
      <c r="AR87" s="295">
        <v>2238.3642275057055</v>
      </c>
      <c r="AS87" s="295">
        <v>2162.065195125293</v>
      </c>
      <c r="AT87" s="295">
        <v>2469.2602019485685</v>
      </c>
      <c r="AU87" s="295">
        <v>3016.5758905215525</v>
      </c>
      <c r="AV87" s="295">
        <v>3538.1443756326175</v>
      </c>
      <c r="AW87" s="295">
        <v>3705.2539433214879</v>
      </c>
      <c r="AX87" s="295">
        <v>4341.7469415239411</v>
      </c>
      <c r="AY87" s="295">
        <v>4485.1556233302808</v>
      </c>
      <c r="AZ87" s="295">
        <v>4352.5435450562381</v>
      </c>
      <c r="BA87" s="295">
        <v>4085.2397933738912</v>
      </c>
      <c r="BB87" s="295">
        <v>3778.971767527712</v>
      </c>
      <c r="BC87" s="295">
        <v>3534.415786852082</v>
      </c>
      <c r="BD87" s="295">
        <v>3427.5069129368399</v>
      </c>
      <c r="BE87" s="295">
        <v>3287.3276092120359</v>
      </c>
      <c r="BF87" s="295">
        <v>3064.8463426130493</v>
      </c>
      <c r="BG87" s="295">
        <v>3225.2409335435764</v>
      </c>
      <c r="BH87" s="295">
        <v>3063.2982900129095</v>
      </c>
      <c r="BI87" s="295">
        <v>2810.9264742356754</v>
      </c>
      <c r="BJ87" s="295">
        <v>2713.8442005541201</v>
      </c>
      <c r="BK87" s="295">
        <v>2806.2888889088103</v>
      </c>
      <c r="BL87" s="295">
        <v>2670.6335361145548</v>
      </c>
      <c r="BM87" s="295">
        <v>2864.8080773721495</v>
      </c>
      <c r="BN87" s="295">
        <v>0</v>
      </c>
      <c r="BO87" s="295">
        <v>0</v>
      </c>
      <c r="BP87" s="295">
        <v>0</v>
      </c>
      <c r="BQ87" s="295">
        <v>0</v>
      </c>
      <c r="BR87" s="295">
        <v>0</v>
      </c>
      <c r="BS87" s="295">
        <v>0</v>
      </c>
      <c r="BT87" s="295">
        <v>0</v>
      </c>
      <c r="BU87" s="295">
        <v>0</v>
      </c>
      <c r="BV87" s="295">
        <v>0</v>
      </c>
      <c r="BW87" s="295">
        <v>0</v>
      </c>
      <c r="BX87" s="295">
        <v>0</v>
      </c>
      <c r="BY87" s="295">
        <v>0</v>
      </c>
      <c r="BZ87" s="295">
        <v>0</v>
      </c>
      <c r="CA87" s="295">
        <v>0</v>
      </c>
      <c r="CB87" s="295">
        <v>0</v>
      </c>
      <c r="CC87" s="296">
        <v>0</v>
      </c>
    </row>
    <row r="88" spans="1:81" s="49" customFormat="1" x14ac:dyDescent="0.4">
      <c r="B88" s="155" t="s">
        <v>664</v>
      </c>
      <c r="C88" s="59"/>
      <c r="D88" s="295">
        <v>0</v>
      </c>
      <c r="E88" s="295">
        <v>0</v>
      </c>
      <c r="F88" s="295">
        <v>0</v>
      </c>
      <c r="G88" s="295">
        <v>0</v>
      </c>
      <c r="H88" s="295">
        <v>0</v>
      </c>
      <c r="I88" s="295">
        <v>0</v>
      </c>
      <c r="J88" s="295">
        <v>0</v>
      </c>
      <c r="K88" s="295">
        <v>0</v>
      </c>
      <c r="L88" s="295">
        <v>0</v>
      </c>
      <c r="M88" s="295">
        <v>0</v>
      </c>
      <c r="N88" s="295">
        <v>0</v>
      </c>
      <c r="O88" s="295">
        <v>0</v>
      </c>
      <c r="P88" s="295">
        <v>0</v>
      </c>
      <c r="Q88" s="295">
        <v>0</v>
      </c>
      <c r="R88" s="295">
        <v>0</v>
      </c>
      <c r="S88" s="295">
        <v>0</v>
      </c>
      <c r="T88" s="295">
        <v>0</v>
      </c>
      <c r="U88" s="295">
        <v>0</v>
      </c>
      <c r="V88" s="295">
        <v>0</v>
      </c>
      <c r="W88" s="295">
        <v>0</v>
      </c>
      <c r="X88" s="295">
        <v>0</v>
      </c>
      <c r="Y88" s="295">
        <v>0</v>
      </c>
      <c r="Z88" s="295">
        <v>0</v>
      </c>
      <c r="AA88" s="295">
        <v>0</v>
      </c>
      <c r="AB88" s="295">
        <v>0</v>
      </c>
      <c r="AC88" s="295">
        <v>0</v>
      </c>
      <c r="AD88" s="295">
        <v>0</v>
      </c>
      <c r="AE88" s="295">
        <v>0</v>
      </c>
      <c r="AF88" s="295">
        <v>0</v>
      </c>
      <c r="AG88" s="295">
        <v>0</v>
      </c>
      <c r="AH88" s="295">
        <v>148.90840945496615</v>
      </c>
      <c r="AI88" s="295">
        <v>139.7632181357977</v>
      </c>
      <c r="AJ88" s="295">
        <v>141.6098183071505</v>
      </c>
      <c r="AK88" s="295">
        <v>144.21355311127962</v>
      </c>
      <c r="AL88" s="295">
        <v>173.99227227014183</v>
      </c>
      <c r="AM88" s="295">
        <v>194.2486389008526</v>
      </c>
      <c r="AN88" s="295">
        <v>211.67066388160868</v>
      </c>
      <c r="AO88" s="295">
        <v>242.51307412320682</v>
      </c>
      <c r="AP88" s="295">
        <v>298.42630090090438</v>
      </c>
      <c r="AQ88" s="295">
        <v>308.74307379681761</v>
      </c>
      <c r="AR88" s="295">
        <v>354.31092068713355</v>
      </c>
      <c r="AS88" s="295">
        <v>327.57230335561599</v>
      </c>
      <c r="AT88" s="295">
        <v>253.09967981294918</v>
      </c>
      <c r="AU88" s="295">
        <v>415.20929814900086</v>
      </c>
      <c r="AV88" s="295">
        <v>364.1256648564821</v>
      </c>
      <c r="AW88" s="295">
        <v>341.11994496403105</v>
      </c>
      <c r="AX88" s="295">
        <v>417.51268226435383</v>
      </c>
      <c r="AY88" s="295">
        <v>528.36049579027292</v>
      </c>
      <c r="AZ88" s="295">
        <v>722.42235526640457</v>
      </c>
      <c r="BA88" s="295">
        <v>756.29727455035572</v>
      </c>
      <c r="BB88" s="295">
        <v>652.68361590743871</v>
      </c>
      <c r="BC88" s="295">
        <v>637.55916696897589</v>
      </c>
      <c r="BD88" s="295">
        <v>608.25812545919689</v>
      </c>
      <c r="BE88" s="295">
        <v>580.10087363033722</v>
      </c>
      <c r="BF88" s="295">
        <v>548.08211312722835</v>
      </c>
      <c r="BG88" s="295">
        <v>570.28631853934223</v>
      </c>
      <c r="BH88" s="295">
        <v>543.34969720977278</v>
      </c>
      <c r="BI88" s="295">
        <v>416.3350020840362</v>
      </c>
      <c r="BJ88" s="295">
        <v>400.20260498455758</v>
      </c>
      <c r="BK88" s="295">
        <v>461.72974488492918</v>
      </c>
      <c r="BL88" s="295">
        <v>347.44181066873068</v>
      </c>
      <c r="BM88" s="295">
        <v>96.060680994445704</v>
      </c>
      <c r="BN88" s="295">
        <v>0</v>
      </c>
      <c r="BO88" s="295">
        <v>0</v>
      </c>
      <c r="BP88" s="295">
        <v>0</v>
      </c>
      <c r="BQ88" s="295">
        <v>0</v>
      </c>
      <c r="BR88" s="295">
        <v>0</v>
      </c>
      <c r="BS88" s="295">
        <v>0</v>
      </c>
      <c r="BT88" s="295">
        <v>0</v>
      </c>
      <c r="BU88" s="295">
        <v>0</v>
      </c>
      <c r="BV88" s="295">
        <v>0</v>
      </c>
      <c r="BW88" s="295">
        <v>0</v>
      </c>
      <c r="BX88" s="295">
        <v>0</v>
      </c>
      <c r="BY88" s="295">
        <v>0</v>
      </c>
      <c r="BZ88" s="295">
        <v>0</v>
      </c>
      <c r="CA88" s="295">
        <v>0</v>
      </c>
      <c r="CB88" s="295">
        <v>0</v>
      </c>
      <c r="CC88" s="296">
        <v>0</v>
      </c>
    </row>
    <row r="89" spans="1:81" s="29" customFormat="1" ht="27" customHeight="1" thickBot="1" x14ac:dyDescent="0.4">
      <c r="B89" s="343" t="s">
        <v>665</v>
      </c>
      <c r="C89" s="388"/>
      <c r="D89" s="389">
        <v>0</v>
      </c>
      <c r="E89" s="389">
        <v>0</v>
      </c>
      <c r="F89" s="389">
        <v>0</v>
      </c>
      <c r="G89" s="389">
        <v>0</v>
      </c>
      <c r="H89" s="389">
        <v>0</v>
      </c>
      <c r="I89" s="389">
        <v>0</v>
      </c>
      <c r="J89" s="389">
        <v>0</v>
      </c>
      <c r="K89" s="389">
        <v>0</v>
      </c>
      <c r="L89" s="389">
        <v>0</v>
      </c>
      <c r="M89" s="389">
        <v>0</v>
      </c>
      <c r="N89" s="389">
        <v>0</v>
      </c>
      <c r="O89" s="389">
        <v>0</v>
      </c>
      <c r="P89" s="389">
        <v>0</v>
      </c>
      <c r="Q89" s="389">
        <v>0</v>
      </c>
      <c r="R89" s="389">
        <v>0</v>
      </c>
      <c r="S89" s="389">
        <v>0</v>
      </c>
      <c r="T89" s="389">
        <v>0</v>
      </c>
      <c r="U89" s="389">
        <v>0</v>
      </c>
      <c r="V89" s="389">
        <v>0</v>
      </c>
      <c r="W89" s="389">
        <v>0</v>
      </c>
      <c r="X89" s="389">
        <v>0</v>
      </c>
      <c r="Y89" s="389">
        <v>0</v>
      </c>
      <c r="Z89" s="389">
        <v>0</v>
      </c>
      <c r="AA89" s="389">
        <v>0</v>
      </c>
      <c r="AB89" s="389">
        <v>0</v>
      </c>
      <c r="AC89" s="389">
        <v>0</v>
      </c>
      <c r="AD89" s="389">
        <v>0</v>
      </c>
      <c r="AE89" s="389">
        <v>0</v>
      </c>
      <c r="AF89" s="389">
        <v>0</v>
      </c>
      <c r="AG89" s="389">
        <v>0</v>
      </c>
      <c r="AH89" s="389">
        <v>100.87343866304158</v>
      </c>
      <c r="AI89" s="389">
        <v>110.98843793136878</v>
      </c>
      <c r="AJ89" s="389">
        <v>117.43253225471018</v>
      </c>
      <c r="AK89" s="389">
        <v>141.94295674314458</v>
      </c>
      <c r="AL89" s="389">
        <v>185.40160159933143</v>
      </c>
      <c r="AM89" s="389">
        <v>240.1129008635539</v>
      </c>
      <c r="AN89" s="389">
        <v>285.62788379205023</v>
      </c>
      <c r="AO89" s="389">
        <v>278.52986730982167</v>
      </c>
      <c r="AP89" s="389">
        <v>350.12219554515548</v>
      </c>
      <c r="AQ89" s="389">
        <v>478.77549125013746</v>
      </c>
      <c r="AR89" s="389">
        <v>290.06773177133465</v>
      </c>
      <c r="AS89" s="389">
        <v>268.01370274550396</v>
      </c>
      <c r="AT89" s="389">
        <v>434.85808930544016</v>
      </c>
      <c r="AU89" s="389">
        <v>662.62427049990572</v>
      </c>
      <c r="AV89" s="389">
        <v>458.7611108773865</v>
      </c>
      <c r="AW89" s="389">
        <v>440.16868450932901</v>
      </c>
      <c r="AX89" s="389">
        <v>646.07302165563226</v>
      </c>
      <c r="AY89" s="389">
        <v>724.78319109175152</v>
      </c>
      <c r="AZ89" s="389">
        <v>619.83503609622119</v>
      </c>
      <c r="BA89" s="389">
        <v>551.09765157753066</v>
      </c>
      <c r="BB89" s="389">
        <v>500.80870829773852</v>
      </c>
      <c r="BC89" s="389">
        <v>370.51117797677261</v>
      </c>
      <c r="BD89" s="389">
        <v>351.09781034893325</v>
      </c>
      <c r="BE89" s="389">
        <v>379.08795940295437</v>
      </c>
      <c r="BF89" s="389">
        <v>398.03822199444653</v>
      </c>
      <c r="BG89" s="389">
        <v>583.73507071582117</v>
      </c>
      <c r="BH89" s="389">
        <v>436.53286263324384</v>
      </c>
      <c r="BI89" s="389">
        <v>280.28002138211428</v>
      </c>
      <c r="BJ89" s="389">
        <v>272.72012227931901</v>
      </c>
      <c r="BK89" s="389">
        <v>243.14685744037126</v>
      </c>
      <c r="BL89" s="389">
        <v>236.33458461514616</v>
      </c>
      <c r="BM89" s="389">
        <v>326.6959725414319</v>
      </c>
      <c r="BN89" s="389">
        <v>0</v>
      </c>
      <c r="BO89" s="389">
        <v>0</v>
      </c>
      <c r="BP89" s="389">
        <v>0</v>
      </c>
      <c r="BQ89" s="389">
        <v>0</v>
      </c>
      <c r="BR89" s="389">
        <v>0</v>
      </c>
      <c r="BS89" s="389">
        <v>0</v>
      </c>
      <c r="BT89" s="389">
        <v>0</v>
      </c>
      <c r="BU89" s="389">
        <v>0</v>
      </c>
      <c r="BV89" s="389">
        <v>0</v>
      </c>
      <c r="BW89" s="389">
        <v>0</v>
      </c>
      <c r="BX89" s="389">
        <v>0</v>
      </c>
      <c r="BY89" s="389">
        <v>0</v>
      </c>
      <c r="BZ89" s="389">
        <v>0</v>
      </c>
      <c r="CA89" s="389">
        <v>0</v>
      </c>
      <c r="CB89" s="389">
        <v>0</v>
      </c>
      <c r="CC89" s="390">
        <v>0</v>
      </c>
    </row>
    <row r="90" spans="1:81" ht="39.75" customHeight="1" x14ac:dyDescent="0.4">
      <c r="A90" s="302"/>
      <c r="B90" s="303" t="s">
        <v>671</v>
      </c>
      <c r="C90" s="391"/>
      <c r="D90" s="305" t="s">
        <v>474</v>
      </c>
      <c r="E90" s="305" t="s">
        <v>475</v>
      </c>
      <c r="F90" s="305" t="s">
        <v>476</v>
      </c>
      <c r="G90" s="305" t="s">
        <v>477</v>
      </c>
      <c r="H90" s="305" t="s">
        <v>478</v>
      </c>
      <c r="I90" s="305" t="s">
        <v>479</v>
      </c>
      <c r="J90" s="305" t="s">
        <v>480</v>
      </c>
      <c r="K90" s="305" t="s">
        <v>481</v>
      </c>
      <c r="L90" s="305" t="s">
        <v>482</v>
      </c>
      <c r="M90" s="305" t="s">
        <v>483</v>
      </c>
      <c r="N90" s="305" t="s">
        <v>484</v>
      </c>
      <c r="O90" s="305" t="s">
        <v>485</v>
      </c>
      <c r="P90" s="305" t="s">
        <v>486</v>
      </c>
      <c r="Q90" s="305" t="s">
        <v>487</v>
      </c>
      <c r="R90" s="305" t="s">
        <v>488</v>
      </c>
      <c r="S90" s="305" t="s">
        <v>489</v>
      </c>
      <c r="T90" s="305" t="s">
        <v>490</v>
      </c>
      <c r="U90" s="305" t="s">
        <v>491</v>
      </c>
      <c r="V90" s="305" t="s">
        <v>492</v>
      </c>
      <c r="W90" s="305" t="s">
        <v>493</v>
      </c>
      <c r="X90" s="305" t="s">
        <v>494</v>
      </c>
      <c r="Y90" s="305" t="s">
        <v>495</v>
      </c>
      <c r="Z90" s="305" t="s">
        <v>496</v>
      </c>
      <c r="AA90" s="305" t="s">
        <v>497</v>
      </c>
      <c r="AB90" s="305" t="s">
        <v>498</v>
      </c>
      <c r="AC90" s="305" t="s">
        <v>499</v>
      </c>
      <c r="AD90" s="305" t="s">
        <v>500</v>
      </c>
      <c r="AE90" s="305" t="s">
        <v>501</v>
      </c>
      <c r="AF90" s="305" t="s">
        <v>502</v>
      </c>
      <c r="AG90" s="305" t="s">
        <v>503</v>
      </c>
      <c r="AH90" s="305" t="s">
        <v>504</v>
      </c>
      <c r="AI90" s="305" t="s">
        <v>505</v>
      </c>
      <c r="AJ90" s="305" t="s">
        <v>506</v>
      </c>
      <c r="AK90" s="305" t="s">
        <v>507</v>
      </c>
      <c r="AL90" s="305" t="s">
        <v>508</v>
      </c>
      <c r="AM90" s="305" t="s">
        <v>509</v>
      </c>
      <c r="AN90" s="305" t="s">
        <v>510</v>
      </c>
      <c r="AO90" s="305" t="s">
        <v>511</v>
      </c>
      <c r="AP90" s="305" t="s">
        <v>512</v>
      </c>
      <c r="AQ90" s="305" t="s">
        <v>513</v>
      </c>
      <c r="AR90" s="305" t="s">
        <v>514</v>
      </c>
      <c r="AS90" s="305" t="s">
        <v>515</v>
      </c>
      <c r="AT90" s="305" t="s">
        <v>516</v>
      </c>
      <c r="AU90" s="305" t="s">
        <v>517</v>
      </c>
      <c r="AV90" s="305" t="s">
        <v>518</v>
      </c>
      <c r="AW90" s="305" t="s">
        <v>519</v>
      </c>
      <c r="AX90" s="305" t="s">
        <v>520</v>
      </c>
      <c r="AY90" s="305" t="s">
        <v>521</v>
      </c>
      <c r="AZ90" s="305" t="s">
        <v>522</v>
      </c>
      <c r="BA90" s="305" t="s">
        <v>523</v>
      </c>
      <c r="BB90" s="305" t="s">
        <v>524</v>
      </c>
      <c r="BC90" s="305" t="s">
        <v>525</v>
      </c>
      <c r="BD90" s="305" t="s">
        <v>526</v>
      </c>
      <c r="BE90" s="305" t="s">
        <v>527</v>
      </c>
      <c r="BF90" s="305" t="s">
        <v>528</v>
      </c>
      <c r="BG90" s="305" t="s">
        <v>529</v>
      </c>
      <c r="BH90" s="305" t="s">
        <v>530</v>
      </c>
      <c r="BI90" s="305" t="s">
        <v>531</v>
      </c>
      <c r="BJ90" s="305" t="s">
        <v>532</v>
      </c>
      <c r="BK90" s="305" t="s">
        <v>533</v>
      </c>
      <c r="BL90" s="305" t="s">
        <v>534</v>
      </c>
      <c r="BM90" s="305" t="s">
        <v>535</v>
      </c>
      <c r="BN90" s="305" t="s">
        <v>536</v>
      </c>
      <c r="BO90" s="305" t="s">
        <v>537</v>
      </c>
      <c r="BP90" s="305" t="s">
        <v>538</v>
      </c>
      <c r="BQ90" s="305" t="s">
        <v>539</v>
      </c>
      <c r="BR90" s="305" t="s">
        <v>540</v>
      </c>
      <c r="BS90" s="305" t="s">
        <v>541</v>
      </c>
      <c r="BT90" s="305" t="s">
        <v>542</v>
      </c>
      <c r="BU90" s="305" t="s">
        <v>543</v>
      </c>
      <c r="BV90" s="305" t="s">
        <v>544</v>
      </c>
      <c r="BW90" s="305" t="s">
        <v>545</v>
      </c>
      <c r="BX90" s="305" t="s">
        <v>546</v>
      </c>
      <c r="BY90" s="305" t="s">
        <v>547</v>
      </c>
      <c r="BZ90" s="305" t="s">
        <v>548</v>
      </c>
      <c r="CA90" s="305" t="s">
        <v>549</v>
      </c>
      <c r="CB90" s="305" t="s">
        <v>550</v>
      </c>
      <c r="CC90" s="306" t="s">
        <v>551</v>
      </c>
    </row>
    <row r="91" spans="1:81" ht="26.25" customHeight="1" x14ac:dyDescent="0.4">
      <c r="A91" s="294"/>
      <c r="B91" s="75" t="s">
        <v>129</v>
      </c>
      <c r="C91" s="49"/>
      <c r="D91" s="292">
        <v>0</v>
      </c>
      <c r="E91" s="292">
        <v>0</v>
      </c>
      <c r="F91" s="292">
        <v>0</v>
      </c>
      <c r="G91" s="292">
        <v>0</v>
      </c>
      <c r="H91" s="292">
        <v>0</v>
      </c>
      <c r="I91" s="292">
        <v>0</v>
      </c>
      <c r="J91" s="292">
        <v>0</v>
      </c>
      <c r="K91" s="292">
        <v>0</v>
      </c>
      <c r="L91" s="292">
        <v>0</v>
      </c>
      <c r="M91" s="292">
        <v>0</v>
      </c>
      <c r="N91" s="292">
        <v>0</v>
      </c>
      <c r="O91" s="292">
        <v>0</v>
      </c>
      <c r="P91" s="292">
        <v>0</v>
      </c>
      <c r="Q91" s="292">
        <v>0</v>
      </c>
      <c r="R91" s="292">
        <v>0</v>
      </c>
      <c r="S91" s="292">
        <v>0</v>
      </c>
      <c r="T91" s="292">
        <v>0</v>
      </c>
      <c r="U91" s="292">
        <v>0</v>
      </c>
      <c r="V91" s="292">
        <v>0</v>
      </c>
      <c r="W91" s="292">
        <v>0</v>
      </c>
      <c r="X91" s="292">
        <v>0</v>
      </c>
      <c r="Y91" s="292">
        <v>0</v>
      </c>
      <c r="Z91" s="292">
        <v>0</v>
      </c>
      <c r="AA91" s="292">
        <v>0</v>
      </c>
      <c r="AB91" s="292">
        <v>0</v>
      </c>
      <c r="AC91" s="292">
        <v>0</v>
      </c>
      <c r="AD91" s="292">
        <v>0</v>
      </c>
      <c r="AE91" s="292">
        <v>0</v>
      </c>
      <c r="AF91" s="292">
        <v>0</v>
      </c>
      <c r="AG91" s="292">
        <v>0</v>
      </c>
      <c r="AH91" s="292">
        <v>0</v>
      </c>
      <c r="AI91" s="292">
        <v>2838</v>
      </c>
      <c r="AJ91" s="292">
        <v>3010</v>
      </c>
      <c r="AK91" s="292">
        <v>3584</v>
      </c>
      <c r="AL91" s="292">
        <v>4157</v>
      </c>
      <c r="AM91" s="292">
        <v>4336</v>
      </c>
      <c r="AN91" s="292">
        <v>4541</v>
      </c>
      <c r="AO91" s="292">
        <v>4709</v>
      </c>
      <c r="AP91" s="292">
        <v>4710</v>
      </c>
      <c r="AQ91" s="292">
        <v>4517</v>
      </c>
      <c r="AR91" s="292">
        <v>4089</v>
      </c>
      <c r="AS91" s="292">
        <v>3977</v>
      </c>
      <c r="AT91" s="292">
        <v>4124</v>
      </c>
      <c r="AU91" s="292">
        <v>4593</v>
      </c>
      <c r="AV91" s="292">
        <v>5179</v>
      </c>
      <c r="AW91" s="292">
        <v>5512</v>
      </c>
      <c r="AX91" s="292">
        <v>5647</v>
      </c>
      <c r="AY91" s="292">
        <v>5657</v>
      </c>
      <c r="AZ91" s="292">
        <v>5514</v>
      </c>
      <c r="BA91" s="292">
        <v>3943</v>
      </c>
      <c r="BB91" s="292">
        <v>3834</v>
      </c>
      <c r="BC91" s="292">
        <v>3822</v>
      </c>
      <c r="BD91" s="292">
        <v>3901</v>
      </c>
      <c r="BE91" s="292">
        <v>3986</v>
      </c>
      <c r="BF91" s="292">
        <v>3989</v>
      </c>
      <c r="BG91" s="292">
        <v>3129</v>
      </c>
      <c r="BH91" s="292">
        <v>2187</v>
      </c>
      <c r="BI91" s="292">
        <v>2142</v>
      </c>
      <c r="BJ91" s="292">
        <v>2135</v>
      </c>
      <c r="BK91" s="292">
        <v>2117</v>
      </c>
      <c r="BL91" s="292">
        <v>2087</v>
      </c>
      <c r="BM91" s="292">
        <v>1935</v>
      </c>
      <c r="BN91" s="292">
        <v>1803</v>
      </c>
      <c r="BO91" s="292">
        <v>1619</v>
      </c>
      <c r="BP91" s="292">
        <v>1254</v>
      </c>
      <c r="BQ91" s="292">
        <v>939</v>
      </c>
      <c r="BR91" s="292">
        <v>799</v>
      </c>
      <c r="BS91" s="292">
        <v>706</v>
      </c>
      <c r="BT91" s="292">
        <v>625</v>
      </c>
      <c r="BU91" s="292">
        <v>588</v>
      </c>
      <c r="BV91" s="292">
        <v>494</v>
      </c>
      <c r="BW91" s="292">
        <v>359</v>
      </c>
      <c r="BX91" s="292">
        <v>262</v>
      </c>
      <c r="BY91" s="292">
        <v>186</v>
      </c>
      <c r="BZ91" s="292">
        <v>132</v>
      </c>
      <c r="CA91" s="292">
        <v>89</v>
      </c>
      <c r="CB91" s="292">
        <v>52</v>
      </c>
      <c r="CC91" s="293">
        <v>27</v>
      </c>
    </row>
    <row r="92" spans="1:81" ht="26.25" customHeight="1" x14ac:dyDescent="0.4">
      <c r="A92" s="49"/>
      <c r="B92" s="59" t="s">
        <v>651</v>
      </c>
      <c r="C92" s="339"/>
      <c r="D92" s="392"/>
      <c r="E92" s="392"/>
      <c r="F92" s="392"/>
      <c r="G92" s="392"/>
      <c r="H92" s="392"/>
      <c r="I92" s="392"/>
      <c r="J92" s="392"/>
      <c r="K92" s="392"/>
      <c r="L92" s="392"/>
      <c r="M92" s="392"/>
      <c r="N92" s="392"/>
      <c r="O92" s="392"/>
      <c r="P92" s="392"/>
      <c r="Q92" s="392"/>
      <c r="R92" s="392"/>
      <c r="S92" s="392"/>
      <c r="T92" s="392"/>
      <c r="U92" s="392"/>
      <c r="V92" s="392"/>
      <c r="W92" s="392"/>
      <c r="X92" s="392"/>
      <c r="Y92" s="392"/>
      <c r="Z92" s="392"/>
      <c r="AA92" s="392"/>
      <c r="AB92" s="392"/>
      <c r="AC92" s="392"/>
      <c r="AD92" s="392"/>
      <c r="AE92" s="392"/>
      <c r="AF92" s="392"/>
      <c r="AG92" s="392"/>
      <c r="AH92" s="392"/>
      <c r="AI92" s="392"/>
      <c r="AJ92" s="392"/>
      <c r="AK92" s="392"/>
      <c r="AL92" s="392"/>
      <c r="AM92" s="392"/>
      <c r="AN92" s="392"/>
      <c r="AO92" s="392"/>
      <c r="AP92" s="392"/>
      <c r="AQ92" s="392"/>
      <c r="AR92" s="392"/>
      <c r="AS92" s="392"/>
      <c r="AT92" s="392"/>
      <c r="BX92" s="151"/>
      <c r="BY92" s="151"/>
      <c r="BZ92" s="151"/>
      <c r="CA92" s="151"/>
      <c r="CB92" s="151"/>
      <c r="CC92" s="174"/>
    </row>
    <row r="93" spans="1:81" x14ac:dyDescent="0.4">
      <c r="A93" s="308"/>
      <c r="B93" s="231" t="s">
        <v>652</v>
      </c>
      <c r="C93" s="308"/>
      <c r="D93" s="295">
        <v>0</v>
      </c>
      <c r="E93" s="295">
        <v>0</v>
      </c>
      <c r="F93" s="295">
        <v>0</v>
      </c>
      <c r="G93" s="295">
        <v>0</v>
      </c>
      <c r="H93" s="295">
        <v>0</v>
      </c>
      <c r="I93" s="295">
        <v>0</v>
      </c>
      <c r="J93" s="295">
        <v>0</v>
      </c>
      <c r="K93" s="295">
        <v>0</v>
      </c>
      <c r="L93" s="295">
        <v>0</v>
      </c>
      <c r="M93" s="295">
        <v>0</v>
      </c>
      <c r="N93" s="295">
        <v>0</v>
      </c>
      <c r="O93" s="295">
        <v>0</v>
      </c>
      <c r="P93" s="295">
        <v>0</v>
      </c>
      <c r="Q93" s="295">
        <v>0</v>
      </c>
      <c r="R93" s="295">
        <v>0</v>
      </c>
      <c r="S93" s="295">
        <v>0</v>
      </c>
      <c r="T93" s="295">
        <v>0</v>
      </c>
      <c r="U93" s="295">
        <v>0</v>
      </c>
      <c r="V93" s="295">
        <v>0</v>
      </c>
      <c r="W93" s="295">
        <v>0</v>
      </c>
      <c r="X93" s="295">
        <v>0</v>
      </c>
      <c r="Y93" s="295">
        <v>0</v>
      </c>
      <c r="Z93" s="295">
        <v>0</v>
      </c>
      <c r="AA93" s="295">
        <v>0</v>
      </c>
      <c r="AB93" s="295">
        <v>0</v>
      </c>
      <c r="AC93" s="295">
        <v>0</v>
      </c>
      <c r="AD93" s="295">
        <v>0</v>
      </c>
      <c r="AE93" s="295">
        <v>0</v>
      </c>
      <c r="AF93" s="295">
        <v>0</v>
      </c>
      <c r="AG93" s="295">
        <v>0</v>
      </c>
      <c r="AH93" s="295">
        <v>0</v>
      </c>
      <c r="AI93" s="295">
        <v>0</v>
      </c>
      <c r="AJ93" s="295">
        <v>0</v>
      </c>
      <c r="AK93" s="295">
        <v>0</v>
      </c>
      <c r="AL93" s="295">
        <v>0</v>
      </c>
      <c r="AM93" s="295">
        <v>0</v>
      </c>
      <c r="AN93" s="295">
        <v>0</v>
      </c>
      <c r="AO93" s="295">
        <v>0</v>
      </c>
      <c r="AP93" s="295">
        <v>0</v>
      </c>
      <c r="AQ93" s="295">
        <v>0</v>
      </c>
      <c r="AR93" s="295">
        <v>0</v>
      </c>
      <c r="AS93" s="295">
        <v>0</v>
      </c>
      <c r="AT93" s="295">
        <v>0</v>
      </c>
      <c r="AU93" s="295">
        <v>0</v>
      </c>
      <c r="AV93" s="295">
        <v>0</v>
      </c>
      <c r="AW93" s="295">
        <v>0</v>
      </c>
      <c r="AX93" s="295">
        <v>0</v>
      </c>
      <c r="AY93" s="295">
        <v>0</v>
      </c>
      <c r="AZ93" s="295">
        <v>0</v>
      </c>
      <c r="BA93" s="295">
        <v>0</v>
      </c>
      <c r="BB93" s="295">
        <v>0</v>
      </c>
      <c r="BC93" s="295">
        <v>0</v>
      </c>
      <c r="BD93" s="295">
        <v>1268</v>
      </c>
      <c r="BE93" s="295">
        <v>1322</v>
      </c>
      <c r="BF93" s="295">
        <v>1345</v>
      </c>
      <c r="BG93" s="295">
        <v>1297</v>
      </c>
      <c r="BH93" s="295">
        <v>1213</v>
      </c>
      <c r="BI93" s="295">
        <v>1198</v>
      </c>
      <c r="BJ93" s="295">
        <v>1196</v>
      </c>
      <c r="BK93" s="295">
        <v>1196</v>
      </c>
      <c r="BL93" s="295">
        <v>1176</v>
      </c>
      <c r="BM93" s="295">
        <v>1055</v>
      </c>
      <c r="BN93" s="295">
        <v>969</v>
      </c>
      <c r="BO93" s="295">
        <v>847</v>
      </c>
      <c r="BP93" s="295">
        <v>530</v>
      </c>
      <c r="BQ93" s="295">
        <v>252</v>
      </c>
      <c r="BR93" s="295">
        <v>138</v>
      </c>
      <c r="BS93" s="295">
        <v>73</v>
      </c>
      <c r="BT93" s="295">
        <v>28</v>
      </c>
      <c r="BU93" s="295">
        <v>6</v>
      </c>
      <c r="BV93" s="295">
        <v>0</v>
      </c>
      <c r="BW93" s="295">
        <v>0</v>
      </c>
      <c r="BX93" s="295">
        <v>0</v>
      </c>
      <c r="BY93" s="295">
        <v>0</v>
      </c>
      <c r="BZ93" s="295">
        <v>0</v>
      </c>
      <c r="CA93" s="295">
        <v>0</v>
      </c>
      <c r="CB93" s="295">
        <v>0</v>
      </c>
      <c r="CC93" s="296">
        <v>0</v>
      </c>
    </row>
    <row r="94" spans="1:81" x14ac:dyDescent="0.4">
      <c r="A94" s="49"/>
      <c r="B94" s="155" t="s">
        <v>653</v>
      </c>
      <c r="C94" s="339"/>
      <c r="D94" s="295">
        <v>0</v>
      </c>
      <c r="E94" s="295">
        <v>0</v>
      </c>
      <c r="F94" s="295">
        <v>0</v>
      </c>
      <c r="G94" s="295">
        <v>0</v>
      </c>
      <c r="H94" s="295">
        <v>0</v>
      </c>
      <c r="I94" s="295">
        <v>0</v>
      </c>
      <c r="J94" s="295">
        <v>0</v>
      </c>
      <c r="K94" s="295">
        <v>0</v>
      </c>
      <c r="L94" s="295">
        <v>0</v>
      </c>
      <c r="M94" s="295">
        <v>0</v>
      </c>
      <c r="N94" s="295">
        <v>0</v>
      </c>
      <c r="O94" s="295">
        <v>0</v>
      </c>
      <c r="P94" s="295">
        <v>0</v>
      </c>
      <c r="Q94" s="295">
        <v>0</v>
      </c>
      <c r="R94" s="295">
        <v>0</v>
      </c>
      <c r="S94" s="295">
        <v>0</v>
      </c>
      <c r="T94" s="295">
        <v>0</v>
      </c>
      <c r="U94" s="295">
        <v>0</v>
      </c>
      <c r="V94" s="295">
        <v>0</v>
      </c>
      <c r="W94" s="295">
        <v>0</v>
      </c>
      <c r="X94" s="295">
        <v>0</v>
      </c>
      <c r="Y94" s="295">
        <v>0</v>
      </c>
      <c r="Z94" s="295">
        <v>0</v>
      </c>
      <c r="AA94" s="295">
        <v>0</v>
      </c>
      <c r="AB94" s="295">
        <v>0</v>
      </c>
      <c r="AC94" s="295">
        <v>0</v>
      </c>
      <c r="AD94" s="295">
        <v>0</v>
      </c>
      <c r="AE94" s="295">
        <v>0</v>
      </c>
      <c r="AF94" s="295">
        <v>0</v>
      </c>
      <c r="AG94" s="295">
        <v>0</v>
      </c>
      <c r="AH94" s="295">
        <v>0</v>
      </c>
      <c r="AI94" s="295">
        <v>0</v>
      </c>
      <c r="AJ94" s="295">
        <v>0</v>
      </c>
      <c r="AK94" s="295">
        <v>0</v>
      </c>
      <c r="AL94" s="295">
        <v>0</v>
      </c>
      <c r="AM94" s="295">
        <v>0</v>
      </c>
      <c r="AN94" s="295">
        <v>0</v>
      </c>
      <c r="AO94" s="295">
        <v>0</v>
      </c>
      <c r="AP94" s="295">
        <v>0</v>
      </c>
      <c r="AQ94" s="295">
        <v>0</v>
      </c>
      <c r="AR94" s="295">
        <v>0</v>
      </c>
      <c r="AS94" s="295">
        <v>0</v>
      </c>
      <c r="AT94" s="295">
        <v>0</v>
      </c>
      <c r="AU94" s="295">
        <v>0</v>
      </c>
      <c r="AV94" s="295">
        <v>0</v>
      </c>
      <c r="AW94" s="295">
        <v>0</v>
      </c>
      <c r="AX94" s="295">
        <v>0</v>
      </c>
      <c r="AY94" s="295">
        <v>0</v>
      </c>
      <c r="AZ94" s="295">
        <v>0</v>
      </c>
      <c r="BA94" s="295">
        <v>0</v>
      </c>
      <c r="BB94" s="295">
        <v>0</v>
      </c>
      <c r="BC94" s="295">
        <v>0</v>
      </c>
      <c r="BD94" s="295">
        <v>913</v>
      </c>
      <c r="BE94" s="295">
        <v>889</v>
      </c>
      <c r="BF94" s="295">
        <v>863</v>
      </c>
      <c r="BG94" s="295">
        <v>842</v>
      </c>
      <c r="BH94" s="295">
        <v>808</v>
      </c>
      <c r="BI94" s="295">
        <v>784</v>
      </c>
      <c r="BJ94" s="295">
        <v>776</v>
      </c>
      <c r="BK94" s="295">
        <v>753</v>
      </c>
      <c r="BL94" s="295">
        <v>737</v>
      </c>
      <c r="BM94" s="295">
        <v>706</v>
      </c>
      <c r="BN94" s="295">
        <v>653</v>
      </c>
      <c r="BO94" s="295">
        <v>589</v>
      </c>
      <c r="BP94" s="295">
        <v>534</v>
      </c>
      <c r="BQ94" s="295">
        <v>491</v>
      </c>
      <c r="BR94" s="295">
        <v>462</v>
      </c>
      <c r="BS94" s="295">
        <v>431</v>
      </c>
      <c r="BT94" s="295">
        <v>395</v>
      </c>
      <c r="BU94" s="295">
        <v>379</v>
      </c>
      <c r="BV94" s="295">
        <v>314</v>
      </c>
      <c r="BW94" s="295">
        <v>218</v>
      </c>
      <c r="BX94" s="295">
        <v>153</v>
      </c>
      <c r="BY94" s="295">
        <v>109</v>
      </c>
      <c r="BZ94" s="295">
        <v>76</v>
      </c>
      <c r="CA94" s="295">
        <v>51</v>
      </c>
      <c r="CB94" s="295">
        <v>30</v>
      </c>
      <c r="CC94" s="296">
        <v>16</v>
      </c>
    </row>
    <row r="95" spans="1:81" x14ac:dyDescent="0.4">
      <c r="A95" s="49"/>
      <c r="B95" s="231" t="s">
        <v>438</v>
      </c>
      <c r="C95" s="49"/>
      <c r="D95" s="295">
        <v>0</v>
      </c>
      <c r="E95" s="295">
        <v>0</v>
      </c>
      <c r="F95" s="295">
        <v>0</v>
      </c>
      <c r="G95" s="295">
        <v>0</v>
      </c>
      <c r="H95" s="295">
        <v>0</v>
      </c>
      <c r="I95" s="295">
        <v>0</v>
      </c>
      <c r="J95" s="295">
        <v>0</v>
      </c>
      <c r="K95" s="295">
        <v>0</v>
      </c>
      <c r="L95" s="295">
        <v>0</v>
      </c>
      <c r="M95" s="295">
        <v>0</v>
      </c>
      <c r="N95" s="295">
        <v>0</v>
      </c>
      <c r="O95" s="295">
        <v>0</v>
      </c>
      <c r="P95" s="295">
        <v>0</v>
      </c>
      <c r="Q95" s="295">
        <v>0</v>
      </c>
      <c r="R95" s="295">
        <v>0</v>
      </c>
      <c r="S95" s="295">
        <v>0</v>
      </c>
      <c r="T95" s="295">
        <v>0</v>
      </c>
      <c r="U95" s="295">
        <v>0</v>
      </c>
      <c r="V95" s="295">
        <v>0</v>
      </c>
      <c r="W95" s="295">
        <v>0</v>
      </c>
      <c r="X95" s="295">
        <v>0</v>
      </c>
      <c r="Y95" s="295">
        <v>0</v>
      </c>
      <c r="Z95" s="295">
        <v>0</v>
      </c>
      <c r="AA95" s="295">
        <v>0</v>
      </c>
      <c r="AB95" s="295">
        <v>0</v>
      </c>
      <c r="AC95" s="295">
        <v>0</v>
      </c>
      <c r="AD95" s="295">
        <v>0</v>
      </c>
      <c r="AE95" s="295">
        <v>0</v>
      </c>
      <c r="AF95" s="295">
        <v>0</v>
      </c>
      <c r="AG95" s="295">
        <v>0</v>
      </c>
      <c r="AH95" s="295">
        <v>0</v>
      </c>
      <c r="AI95" s="295">
        <v>0</v>
      </c>
      <c r="AJ95" s="295">
        <v>0</v>
      </c>
      <c r="AK95" s="295">
        <v>0</v>
      </c>
      <c r="AL95" s="295">
        <v>0</v>
      </c>
      <c r="AM95" s="295">
        <v>0</v>
      </c>
      <c r="AN95" s="295">
        <v>0</v>
      </c>
      <c r="AO95" s="295">
        <v>0</v>
      </c>
      <c r="AP95" s="295">
        <v>0</v>
      </c>
      <c r="AQ95" s="295">
        <v>0</v>
      </c>
      <c r="AR95" s="295">
        <v>0</v>
      </c>
      <c r="AS95" s="295">
        <v>0</v>
      </c>
      <c r="AT95" s="295">
        <v>0</v>
      </c>
      <c r="AU95" s="295">
        <v>0</v>
      </c>
      <c r="AV95" s="295">
        <v>0</v>
      </c>
      <c r="AW95" s="295">
        <v>0</v>
      </c>
      <c r="AX95" s="295">
        <v>0</v>
      </c>
      <c r="AY95" s="295">
        <v>0</v>
      </c>
      <c r="AZ95" s="295">
        <v>0</v>
      </c>
      <c r="BA95" s="295">
        <v>0</v>
      </c>
      <c r="BB95" s="295">
        <v>0</v>
      </c>
      <c r="BC95" s="295">
        <v>0</v>
      </c>
      <c r="BD95" s="295">
        <v>92</v>
      </c>
      <c r="BE95" s="295">
        <v>97</v>
      </c>
      <c r="BF95" s="295">
        <v>106</v>
      </c>
      <c r="BG95" s="295">
        <v>100</v>
      </c>
      <c r="BH95" s="295">
        <v>80</v>
      </c>
      <c r="BI95" s="295">
        <v>81</v>
      </c>
      <c r="BJ95" s="295">
        <v>83</v>
      </c>
      <c r="BK95" s="295">
        <v>85</v>
      </c>
      <c r="BL95" s="295">
        <v>89</v>
      </c>
      <c r="BM95" s="295">
        <v>97</v>
      </c>
      <c r="BN95" s="295">
        <v>109</v>
      </c>
      <c r="BO95" s="295">
        <v>121</v>
      </c>
      <c r="BP95" s="295">
        <v>136</v>
      </c>
      <c r="BQ95" s="295">
        <v>150</v>
      </c>
      <c r="BR95" s="295">
        <v>160</v>
      </c>
      <c r="BS95" s="295">
        <v>169</v>
      </c>
      <c r="BT95" s="295">
        <v>173</v>
      </c>
      <c r="BU95" s="295">
        <v>180</v>
      </c>
      <c r="BV95" s="295">
        <v>165</v>
      </c>
      <c r="BW95" s="295">
        <v>133</v>
      </c>
      <c r="BX95" s="295">
        <v>103</v>
      </c>
      <c r="BY95" s="295">
        <v>74</v>
      </c>
      <c r="BZ95" s="295">
        <v>54</v>
      </c>
      <c r="CA95" s="295">
        <v>36</v>
      </c>
      <c r="CB95" s="295">
        <v>21</v>
      </c>
      <c r="CC95" s="296">
        <v>11</v>
      </c>
    </row>
    <row r="96" spans="1:81" x14ac:dyDescent="0.4">
      <c r="A96" s="49"/>
      <c r="B96" s="231" t="s">
        <v>654</v>
      </c>
      <c r="C96" s="59"/>
      <c r="D96" s="295">
        <v>0</v>
      </c>
      <c r="E96" s="295">
        <v>0</v>
      </c>
      <c r="F96" s="295">
        <v>0</v>
      </c>
      <c r="G96" s="295">
        <v>0</v>
      </c>
      <c r="H96" s="295">
        <v>0</v>
      </c>
      <c r="I96" s="295">
        <v>0</v>
      </c>
      <c r="J96" s="295">
        <v>0</v>
      </c>
      <c r="K96" s="295">
        <v>0</v>
      </c>
      <c r="L96" s="295">
        <v>0</v>
      </c>
      <c r="M96" s="295">
        <v>0</v>
      </c>
      <c r="N96" s="295">
        <v>0</v>
      </c>
      <c r="O96" s="295">
        <v>0</v>
      </c>
      <c r="P96" s="295">
        <v>0</v>
      </c>
      <c r="Q96" s="295">
        <v>0</v>
      </c>
      <c r="R96" s="295">
        <v>0</v>
      </c>
      <c r="S96" s="295">
        <v>0</v>
      </c>
      <c r="T96" s="295">
        <v>0</v>
      </c>
      <c r="U96" s="295">
        <v>0</v>
      </c>
      <c r="V96" s="295">
        <v>0</v>
      </c>
      <c r="W96" s="295">
        <v>0</v>
      </c>
      <c r="X96" s="295">
        <v>0</v>
      </c>
      <c r="Y96" s="295">
        <v>0</v>
      </c>
      <c r="Z96" s="295">
        <v>0</v>
      </c>
      <c r="AA96" s="295">
        <v>0</v>
      </c>
      <c r="AB96" s="295">
        <v>0</v>
      </c>
      <c r="AC96" s="295">
        <v>0</v>
      </c>
      <c r="AD96" s="295">
        <v>0</v>
      </c>
      <c r="AE96" s="295">
        <v>0</v>
      </c>
      <c r="AF96" s="295">
        <v>0</v>
      </c>
      <c r="AG96" s="295">
        <v>0</v>
      </c>
      <c r="AH96" s="295">
        <v>0</v>
      </c>
      <c r="AI96" s="295">
        <v>0</v>
      </c>
      <c r="AJ96" s="295">
        <v>0</v>
      </c>
      <c r="AK96" s="295">
        <v>0</v>
      </c>
      <c r="AL96" s="295">
        <v>0</v>
      </c>
      <c r="AM96" s="295">
        <v>0</v>
      </c>
      <c r="AN96" s="295">
        <v>0</v>
      </c>
      <c r="AO96" s="295">
        <v>0</v>
      </c>
      <c r="AP96" s="295">
        <v>0</v>
      </c>
      <c r="AQ96" s="295">
        <v>0</v>
      </c>
      <c r="AR96" s="295">
        <v>0</v>
      </c>
      <c r="AS96" s="295">
        <v>0</v>
      </c>
      <c r="AT96" s="295">
        <v>0</v>
      </c>
      <c r="AU96" s="295">
        <v>0</v>
      </c>
      <c r="AV96" s="295">
        <v>0</v>
      </c>
      <c r="AW96" s="295">
        <v>0</v>
      </c>
      <c r="AX96" s="295">
        <v>0</v>
      </c>
      <c r="AY96" s="295">
        <v>0</v>
      </c>
      <c r="AZ96" s="295">
        <v>0</v>
      </c>
      <c r="BA96" s="295">
        <v>0</v>
      </c>
      <c r="BB96" s="295">
        <v>0</v>
      </c>
      <c r="BC96" s="295">
        <v>0</v>
      </c>
      <c r="BD96" s="295">
        <v>1628</v>
      </c>
      <c r="BE96" s="295">
        <v>1677</v>
      </c>
      <c r="BF96" s="295">
        <v>1675</v>
      </c>
      <c r="BG96" s="295">
        <v>890</v>
      </c>
      <c r="BH96" s="295">
        <v>86</v>
      </c>
      <c r="BI96" s="295">
        <v>79</v>
      </c>
      <c r="BJ96" s="295">
        <v>79</v>
      </c>
      <c r="BK96" s="295">
        <v>83</v>
      </c>
      <c r="BL96" s="295">
        <v>85</v>
      </c>
      <c r="BM96" s="295">
        <v>76</v>
      </c>
      <c r="BN96" s="295">
        <v>71</v>
      </c>
      <c r="BO96" s="295">
        <v>62</v>
      </c>
      <c r="BP96" s="295">
        <v>53</v>
      </c>
      <c r="BQ96" s="295">
        <v>46</v>
      </c>
      <c r="BR96" s="295">
        <v>39</v>
      </c>
      <c r="BS96" s="295">
        <v>33</v>
      </c>
      <c r="BT96" s="295">
        <v>29</v>
      </c>
      <c r="BU96" s="295">
        <v>24</v>
      </c>
      <c r="BV96" s="295">
        <v>14</v>
      </c>
      <c r="BW96" s="295">
        <v>9</v>
      </c>
      <c r="BX96" s="295">
        <v>5</v>
      </c>
      <c r="BY96" s="295">
        <v>3</v>
      </c>
      <c r="BZ96" s="295">
        <v>2</v>
      </c>
      <c r="CA96" s="295">
        <v>1</v>
      </c>
      <c r="CB96" s="295">
        <v>1</v>
      </c>
      <c r="CC96" s="296">
        <v>1</v>
      </c>
    </row>
    <row r="97" spans="1:81" ht="26.25" customHeight="1" x14ac:dyDescent="0.4">
      <c r="A97" s="308"/>
      <c r="B97" s="59" t="s">
        <v>658</v>
      </c>
      <c r="D97" s="295">
        <v>0</v>
      </c>
      <c r="E97" s="295">
        <v>0</v>
      </c>
      <c r="F97" s="295">
        <v>0</v>
      </c>
      <c r="G97" s="295">
        <v>0</v>
      </c>
      <c r="H97" s="295">
        <v>0</v>
      </c>
      <c r="I97" s="295">
        <v>0</v>
      </c>
      <c r="J97" s="295">
        <v>0</v>
      </c>
      <c r="K97" s="295">
        <v>0</v>
      </c>
      <c r="L97" s="295">
        <v>0</v>
      </c>
      <c r="M97" s="295">
        <v>0</v>
      </c>
      <c r="N97" s="295">
        <v>0</v>
      </c>
      <c r="O97" s="295">
        <v>0</v>
      </c>
      <c r="P97" s="295">
        <v>0</v>
      </c>
      <c r="Q97" s="295">
        <v>0</v>
      </c>
      <c r="R97" s="295">
        <v>0</v>
      </c>
      <c r="S97" s="295">
        <v>0</v>
      </c>
      <c r="T97" s="295">
        <v>0</v>
      </c>
      <c r="U97" s="295">
        <v>0</v>
      </c>
      <c r="V97" s="295">
        <v>0</v>
      </c>
      <c r="W97" s="295">
        <v>0</v>
      </c>
      <c r="X97" s="295">
        <v>0</v>
      </c>
      <c r="Y97" s="295">
        <v>0</v>
      </c>
      <c r="Z97" s="295">
        <v>0</v>
      </c>
      <c r="AA97" s="295">
        <v>0</v>
      </c>
      <c r="AB97" s="295">
        <v>0</v>
      </c>
      <c r="AC97" s="295">
        <v>0</v>
      </c>
      <c r="AD97" s="295">
        <v>0</v>
      </c>
      <c r="AE97" s="295">
        <v>0</v>
      </c>
      <c r="AF97" s="295">
        <v>0</v>
      </c>
      <c r="AG97" s="295">
        <v>0</v>
      </c>
      <c r="AH97" s="295">
        <v>0</v>
      </c>
      <c r="AI97" s="295">
        <v>1115</v>
      </c>
      <c r="AJ97" s="295">
        <v>1316</v>
      </c>
      <c r="AK97" s="295">
        <v>1846</v>
      </c>
      <c r="AL97" s="295">
        <v>2376</v>
      </c>
      <c r="AM97" s="295">
        <v>2685</v>
      </c>
      <c r="AN97" s="295">
        <v>2858</v>
      </c>
      <c r="AO97" s="295">
        <v>2992</v>
      </c>
      <c r="AP97" s="295">
        <v>2988</v>
      </c>
      <c r="AQ97" s="295">
        <v>2790</v>
      </c>
      <c r="AR97" s="295">
        <v>2370</v>
      </c>
      <c r="AS97" s="295">
        <v>2370</v>
      </c>
      <c r="AT97" s="295">
        <v>2449</v>
      </c>
      <c r="AU97" s="295">
        <v>3018</v>
      </c>
      <c r="AV97" s="295">
        <v>3536</v>
      </c>
      <c r="AW97" s="295">
        <v>3776</v>
      </c>
      <c r="AX97" s="295">
        <v>3882</v>
      </c>
      <c r="AY97" s="295">
        <v>3876</v>
      </c>
      <c r="AZ97" s="295">
        <v>3750</v>
      </c>
      <c r="BA97" s="295">
        <v>2238</v>
      </c>
      <c r="BB97" s="295">
        <v>2192</v>
      </c>
      <c r="BC97" s="295">
        <v>2202</v>
      </c>
      <c r="BD97" s="295">
        <v>2230</v>
      </c>
      <c r="BE97" s="295">
        <v>2235</v>
      </c>
      <c r="BF97" s="295">
        <v>2213</v>
      </c>
      <c r="BG97" s="295">
        <v>2218</v>
      </c>
      <c r="BH97" s="295">
        <v>2175</v>
      </c>
      <c r="BI97" s="295">
        <v>2131</v>
      </c>
      <c r="BJ97" s="295">
        <v>2123</v>
      </c>
      <c r="BK97" s="295">
        <v>2105</v>
      </c>
      <c r="BL97" s="295">
        <v>2076</v>
      </c>
      <c r="BM97" s="295">
        <v>1925</v>
      </c>
      <c r="BN97" s="295">
        <v>0</v>
      </c>
      <c r="BO97" s="295">
        <v>0</v>
      </c>
      <c r="BP97" s="295">
        <v>0</v>
      </c>
      <c r="BQ97" s="295">
        <v>0</v>
      </c>
      <c r="BR97" s="295">
        <v>0</v>
      </c>
      <c r="BS97" s="295">
        <v>0</v>
      </c>
      <c r="BT97" s="295">
        <v>0</v>
      </c>
      <c r="BU97" s="295">
        <v>0</v>
      </c>
      <c r="BV97" s="295">
        <v>0</v>
      </c>
      <c r="BW97" s="295">
        <v>0</v>
      </c>
      <c r="BX97" s="295">
        <v>0</v>
      </c>
      <c r="BY97" s="295">
        <v>0</v>
      </c>
      <c r="BZ97" s="295">
        <v>0</v>
      </c>
      <c r="CA97" s="295">
        <v>0</v>
      </c>
      <c r="CB97" s="295">
        <v>0</v>
      </c>
      <c r="CC97" s="296">
        <v>0</v>
      </c>
    </row>
    <row r="98" spans="1:81" x14ac:dyDescent="0.4">
      <c r="A98" s="308"/>
      <c r="B98" s="59" t="s">
        <v>659</v>
      </c>
      <c r="D98" s="295">
        <v>0</v>
      </c>
      <c r="E98" s="295">
        <v>0</v>
      </c>
      <c r="F98" s="295">
        <v>0</v>
      </c>
      <c r="G98" s="295">
        <v>0</v>
      </c>
      <c r="H98" s="295">
        <v>0</v>
      </c>
      <c r="I98" s="295">
        <v>0</v>
      </c>
      <c r="J98" s="295">
        <v>0</v>
      </c>
      <c r="K98" s="295">
        <v>0</v>
      </c>
      <c r="L98" s="295">
        <v>0</v>
      </c>
      <c r="M98" s="295">
        <v>0</v>
      </c>
      <c r="N98" s="295">
        <v>0</v>
      </c>
      <c r="O98" s="295">
        <v>0</v>
      </c>
      <c r="P98" s="295">
        <v>0</v>
      </c>
      <c r="Q98" s="295">
        <v>0</v>
      </c>
      <c r="R98" s="295">
        <v>0</v>
      </c>
      <c r="S98" s="295">
        <v>0</v>
      </c>
      <c r="T98" s="295">
        <v>0</v>
      </c>
      <c r="U98" s="295">
        <v>0</v>
      </c>
      <c r="V98" s="295">
        <v>0</v>
      </c>
      <c r="W98" s="295">
        <v>0</v>
      </c>
      <c r="X98" s="295">
        <v>0</v>
      </c>
      <c r="Y98" s="295">
        <v>0</v>
      </c>
      <c r="Z98" s="295">
        <v>0</v>
      </c>
      <c r="AA98" s="295">
        <v>0</v>
      </c>
      <c r="AB98" s="295">
        <v>0</v>
      </c>
      <c r="AC98" s="295">
        <v>0</v>
      </c>
      <c r="AD98" s="295">
        <v>0</v>
      </c>
      <c r="AE98" s="295">
        <v>0</v>
      </c>
      <c r="AF98" s="295">
        <v>0</v>
      </c>
      <c r="AG98" s="295">
        <v>0</v>
      </c>
      <c r="AH98" s="295">
        <v>0</v>
      </c>
      <c r="AI98" s="295">
        <v>0</v>
      </c>
      <c r="AJ98" s="295">
        <v>0</v>
      </c>
      <c r="AK98" s="295">
        <v>0</v>
      </c>
      <c r="AL98" s="295">
        <v>0</v>
      </c>
      <c r="AM98" s="295">
        <v>0</v>
      </c>
      <c r="AN98" s="295">
        <v>0</v>
      </c>
      <c r="AO98" s="295">
        <v>0</v>
      </c>
      <c r="AP98" s="295">
        <v>0</v>
      </c>
      <c r="AQ98" s="295">
        <v>0</v>
      </c>
      <c r="AR98" s="295">
        <v>0</v>
      </c>
      <c r="AS98" s="295">
        <v>0</v>
      </c>
      <c r="AT98" s="295">
        <v>0</v>
      </c>
      <c r="AU98" s="295">
        <v>0</v>
      </c>
      <c r="AV98" s="295">
        <v>0</v>
      </c>
      <c r="AW98" s="295">
        <v>0</v>
      </c>
      <c r="AX98" s="295">
        <v>0</v>
      </c>
      <c r="AY98" s="295">
        <v>0</v>
      </c>
      <c r="AZ98" s="295">
        <v>0</v>
      </c>
      <c r="BA98" s="295">
        <v>0</v>
      </c>
      <c r="BB98" s="295">
        <v>0</v>
      </c>
      <c r="BC98" s="295">
        <v>0</v>
      </c>
      <c r="BD98" s="295">
        <v>2633</v>
      </c>
      <c r="BE98" s="295">
        <v>2663</v>
      </c>
      <c r="BF98" s="295">
        <v>2644</v>
      </c>
      <c r="BG98" s="295">
        <v>1832</v>
      </c>
      <c r="BH98" s="295">
        <v>974</v>
      </c>
      <c r="BI98" s="295">
        <v>944</v>
      </c>
      <c r="BJ98" s="295">
        <v>938</v>
      </c>
      <c r="BK98" s="295">
        <v>922</v>
      </c>
      <c r="BL98" s="295">
        <v>911</v>
      </c>
      <c r="BM98" s="295">
        <v>880</v>
      </c>
      <c r="BN98" s="295">
        <v>833</v>
      </c>
      <c r="BO98" s="295">
        <v>771</v>
      </c>
      <c r="BP98" s="295">
        <v>723</v>
      </c>
      <c r="BQ98" s="295">
        <v>687</v>
      </c>
      <c r="BR98" s="295">
        <v>661</v>
      </c>
      <c r="BS98" s="295">
        <v>633</v>
      </c>
      <c r="BT98" s="295">
        <v>598</v>
      </c>
      <c r="BU98" s="295">
        <v>582</v>
      </c>
      <c r="BV98" s="295">
        <v>493</v>
      </c>
      <c r="BW98" s="295">
        <v>359</v>
      </c>
      <c r="BX98" s="295">
        <v>262</v>
      </c>
      <c r="BY98" s="295">
        <v>186</v>
      </c>
      <c r="BZ98" s="295">
        <v>132</v>
      </c>
      <c r="CA98" s="295">
        <v>89</v>
      </c>
      <c r="CB98" s="295">
        <v>52</v>
      </c>
      <c r="CC98" s="296">
        <v>27</v>
      </c>
    </row>
    <row r="99" spans="1:81" ht="24.75" customHeight="1" x14ac:dyDescent="0.4">
      <c r="A99" s="49"/>
      <c r="B99" s="59" t="s">
        <v>660</v>
      </c>
      <c r="BX99" s="151"/>
      <c r="BY99" s="151"/>
      <c r="BZ99" s="151"/>
      <c r="CA99" s="151"/>
      <c r="CB99" s="151"/>
      <c r="CC99" s="174"/>
    </row>
    <row r="100" spans="1:81" x14ac:dyDescent="0.4">
      <c r="A100" s="308"/>
      <c r="B100" s="155" t="s">
        <v>661</v>
      </c>
      <c r="D100" s="295">
        <v>0</v>
      </c>
      <c r="E100" s="295">
        <v>0</v>
      </c>
      <c r="F100" s="295">
        <v>0</v>
      </c>
      <c r="G100" s="295">
        <v>0</v>
      </c>
      <c r="H100" s="295">
        <v>0</v>
      </c>
      <c r="I100" s="295">
        <v>0</v>
      </c>
      <c r="J100" s="295">
        <v>0</v>
      </c>
      <c r="K100" s="295">
        <v>0</v>
      </c>
      <c r="L100" s="295">
        <v>0</v>
      </c>
      <c r="M100" s="295">
        <v>0</v>
      </c>
      <c r="N100" s="295">
        <v>0</v>
      </c>
      <c r="O100" s="295">
        <v>0</v>
      </c>
      <c r="P100" s="295">
        <v>0</v>
      </c>
      <c r="Q100" s="295">
        <v>0</v>
      </c>
      <c r="R100" s="295">
        <v>0</v>
      </c>
      <c r="S100" s="295">
        <v>0</v>
      </c>
      <c r="T100" s="295">
        <v>0</v>
      </c>
      <c r="U100" s="295">
        <v>0</v>
      </c>
      <c r="V100" s="295">
        <v>0</v>
      </c>
      <c r="W100" s="295">
        <v>0</v>
      </c>
      <c r="X100" s="295">
        <v>0</v>
      </c>
      <c r="Y100" s="295">
        <v>0</v>
      </c>
      <c r="Z100" s="295">
        <v>0</v>
      </c>
      <c r="AA100" s="295">
        <v>0</v>
      </c>
      <c r="AB100" s="295">
        <v>0</v>
      </c>
      <c r="AC100" s="295">
        <v>0</v>
      </c>
      <c r="AD100" s="295">
        <v>0</v>
      </c>
      <c r="AE100" s="295">
        <v>0</v>
      </c>
      <c r="AF100" s="295">
        <v>0</v>
      </c>
      <c r="AG100" s="295">
        <v>0</v>
      </c>
      <c r="AH100" s="295">
        <v>0</v>
      </c>
      <c r="AI100" s="295">
        <v>551</v>
      </c>
      <c r="AJ100" s="295">
        <v>746</v>
      </c>
      <c r="AK100" s="295">
        <v>1179</v>
      </c>
      <c r="AL100" s="295">
        <v>1611</v>
      </c>
      <c r="AM100" s="295">
        <v>1813</v>
      </c>
      <c r="AN100" s="295">
        <v>1885</v>
      </c>
      <c r="AO100" s="295">
        <v>1892</v>
      </c>
      <c r="AP100" s="295">
        <v>1832</v>
      </c>
      <c r="AQ100" s="295">
        <v>1578</v>
      </c>
      <c r="AR100" s="295">
        <v>1249</v>
      </c>
      <c r="AS100" s="295">
        <v>1031</v>
      </c>
      <c r="AT100" s="295">
        <v>1007</v>
      </c>
      <c r="AU100" s="295">
        <v>1441</v>
      </c>
      <c r="AV100" s="295">
        <v>1753</v>
      </c>
      <c r="AW100" s="295">
        <v>1790</v>
      </c>
      <c r="AX100" s="295">
        <v>1800</v>
      </c>
      <c r="AY100" s="295">
        <v>1659</v>
      </c>
      <c r="AZ100" s="295">
        <v>1461</v>
      </c>
      <c r="BA100" s="295">
        <v>0</v>
      </c>
      <c r="BB100" s="295">
        <v>0</v>
      </c>
      <c r="BC100" s="295">
        <v>0</v>
      </c>
      <c r="BD100" s="295">
        <v>0</v>
      </c>
      <c r="BE100" s="295">
        <v>0</v>
      </c>
      <c r="BF100" s="295">
        <v>0</v>
      </c>
      <c r="BG100" s="295">
        <v>0</v>
      </c>
      <c r="BH100" s="295">
        <v>0</v>
      </c>
      <c r="BI100" s="295">
        <v>0</v>
      </c>
      <c r="BJ100" s="295">
        <v>0</v>
      </c>
      <c r="BK100" s="295">
        <v>0</v>
      </c>
      <c r="BL100" s="295">
        <v>0</v>
      </c>
      <c r="BM100" s="295">
        <v>0</v>
      </c>
      <c r="BN100" s="295">
        <v>0</v>
      </c>
      <c r="BO100" s="295">
        <v>0</v>
      </c>
      <c r="BP100" s="295">
        <v>0</v>
      </c>
      <c r="BQ100" s="295">
        <v>0</v>
      </c>
      <c r="BR100" s="295">
        <v>0</v>
      </c>
      <c r="BS100" s="295">
        <v>0</v>
      </c>
      <c r="BT100" s="295">
        <v>0</v>
      </c>
      <c r="BU100" s="295">
        <v>0</v>
      </c>
      <c r="BV100" s="295">
        <v>0</v>
      </c>
      <c r="BW100" s="295">
        <v>0</v>
      </c>
      <c r="BX100" s="295">
        <v>0</v>
      </c>
      <c r="BY100" s="295">
        <v>0</v>
      </c>
      <c r="BZ100" s="295">
        <v>0</v>
      </c>
      <c r="CA100" s="295">
        <v>0</v>
      </c>
      <c r="CB100" s="295">
        <v>0</v>
      </c>
      <c r="CC100" s="296">
        <v>0</v>
      </c>
    </row>
    <row r="101" spans="1:81" x14ac:dyDescent="0.4">
      <c r="A101" s="308"/>
      <c r="B101" s="155" t="s">
        <v>662</v>
      </c>
      <c r="D101" s="295">
        <v>0</v>
      </c>
      <c r="E101" s="295">
        <v>0</v>
      </c>
      <c r="F101" s="295">
        <v>0</v>
      </c>
      <c r="G101" s="295">
        <v>0</v>
      </c>
      <c r="H101" s="295">
        <v>0</v>
      </c>
      <c r="I101" s="295">
        <v>0</v>
      </c>
      <c r="J101" s="295">
        <v>0</v>
      </c>
      <c r="K101" s="295">
        <v>0</v>
      </c>
      <c r="L101" s="295">
        <v>0</v>
      </c>
      <c r="M101" s="295">
        <v>0</v>
      </c>
      <c r="N101" s="295">
        <v>0</v>
      </c>
      <c r="O101" s="295">
        <v>0</v>
      </c>
      <c r="P101" s="295">
        <v>0</v>
      </c>
      <c r="Q101" s="295">
        <v>0</v>
      </c>
      <c r="R101" s="295">
        <v>0</v>
      </c>
      <c r="S101" s="295">
        <v>0</v>
      </c>
      <c r="T101" s="295">
        <v>0</v>
      </c>
      <c r="U101" s="295">
        <v>0</v>
      </c>
      <c r="V101" s="295">
        <v>0</v>
      </c>
      <c r="W101" s="295">
        <v>0</v>
      </c>
      <c r="X101" s="295">
        <v>0</v>
      </c>
      <c r="Y101" s="295">
        <v>0</v>
      </c>
      <c r="Z101" s="295">
        <v>0</v>
      </c>
      <c r="AA101" s="295">
        <v>0</v>
      </c>
      <c r="AB101" s="295">
        <v>0</v>
      </c>
      <c r="AC101" s="295">
        <v>0</v>
      </c>
      <c r="AD101" s="295">
        <v>0</v>
      </c>
      <c r="AE101" s="295">
        <v>0</v>
      </c>
      <c r="AF101" s="295">
        <v>0</v>
      </c>
      <c r="AG101" s="295">
        <v>0</v>
      </c>
      <c r="AH101" s="295">
        <v>0</v>
      </c>
      <c r="AI101" s="295">
        <v>1723</v>
      </c>
      <c r="AJ101" s="295">
        <v>1694</v>
      </c>
      <c r="AK101" s="295">
        <v>1738</v>
      </c>
      <c r="AL101" s="295">
        <v>1781</v>
      </c>
      <c r="AM101" s="295">
        <v>1651</v>
      </c>
      <c r="AN101" s="295">
        <v>1683</v>
      </c>
      <c r="AO101" s="295">
        <v>1717</v>
      </c>
      <c r="AP101" s="295">
        <v>1722</v>
      </c>
      <c r="AQ101" s="295">
        <v>1727</v>
      </c>
      <c r="AR101" s="295">
        <v>1719</v>
      </c>
      <c r="AS101" s="295">
        <v>1607</v>
      </c>
      <c r="AT101" s="295">
        <v>1675</v>
      </c>
      <c r="AU101" s="295">
        <v>1575</v>
      </c>
      <c r="AV101" s="295">
        <v>1643</v>
      </c>
      <c r="AW101" s="295">
        <v>1736</v>
      </c>
      <c r="AX101" s="295">
        <v>1765</v>
      </c>
      <c r="AY101" s="295">
        <v>1781</v>
      </c>
      <c r="AZ101" s="295">
        <v>1764</v>
      </c>
      <c r="BA101" s="295">
        <v>1705</v>
      </c>
      <c r="BB101" s="295">
        <v>1643</v>
      </c>
      <c r="BC101" s="295">
        <v>1620</v>
      </c>
      <c r="BD101" s="295">
        <v>1671</v>
      </c>
      <c r="BE101" s="295">
        <v>1750</v>
      </c>
      <c r="BF101" s="295">
        <v>1776</v>
      </c>
      <c r="BG101" s="295">
        <v>911</v>
      </c>
      <c r="BH101" s="295">
        <v>12</v>
      </c>
      <c r="BI101" s="295">
        <v>11</v>
      </c>
      <c r="BJ101" s="295">
        <v>12</v>
      </c>
      <c r="BK101" s="295">
        <v>12</v>
      </c>
      <c r="BL101" s="295">
        <v>11</v>
      </c>
      <c r="BM101" s="295">
        <v>10</v>
      </c>
      <c r="BN101" s="295">
        <v>0</v>
      </c>
      <c r="BO101" s="295">
        <v>0</v>
      </c>
      <c r="BP101" s="295">
        <v>0</v>
      </c>
      <c r="BQ101" s="295">
        <v>0</v>
      </c>
      <c r="BR101" s="295">
        <v>0</v>
      </c>
      <c r="BS101" s="295">
        <v>0</v>
      </c>
      <c r="BT101" s="295">
        <v>0</v>
      </c>
      <c r="BU101" s="295">
        <v>0</v>
      </c>
      <c r="BV101" s="295">
        <v>0</v>
      </c>
      <c r="BW101" s="295">
        <v>0</v>
      </c>
      <c r="BX101" s="295">
        <v>0</v>
      </c>
      <c r="BY101" s="295">
        <v>0</v>
      </c>
      <c r="BZ101" s="295">
        <v>0</v>
      </c>
      <c r="CA101" s="295">
        <v>0</v>
      </c>
      <c r="CB101" s="295">
        <v>0</v>
      </c>
      <c r="CC101" s="296">
        <v>0</v>
      </c>
    </row>
    <row r="102" spans="1:81" x14ac:dyDescent="0.4">
      <c r="A102" s="49"/>
      <c r="B102" s="155" t="s">
        <v>647</v>
      </c>
      <c r="D102" s="295">
        <v>0</v>
      </c>
      <c r="E102" s="295">
        <v>0</v>
      </c>
      <c r="F102" s="295">
        <v>0</v>
      </c>
      <c r="G102" s="295">
        <v>0</v>
      </c>
      <c r="H102" s="295">
        <v>0</v>
      </c>
      <c r="I102" s="295">
        <v>0</v>
      </c>
      <c r="J102" s="295">
        <v>0</v>
      </c>
      <c r="K102" s="295">
        <v>0</v>
      </c>
      <c r="L102" s="295">
        <v>0</v>
      </c>
      <c r="M102" s="295">
        <v>0</v>
      </c>
      <c r="N102" s="295">
        <v>0</v>
      </c>
      <c r="O102" s="295">
        <v>0</v>
      </c>
      <c r="P102" s="295">
        <v>0</v>
      </c>
      <c r="Q102" s="295">
        <v>0</v>
      </c>
      <c r="R102" s="295">
        <v>0</v>
      </c>
      <c r="S102" s="295">
        <v>0</v>
      </c>
      <c r="T102" s="295">
        <v>0</v>
      </c>
      <c r="U102" s="295">
        <v>0</v>
      </c>
      <c r="V102" s="295">
        <v>0</v>
      </c>
      <c r="W102" s="295">
        <v>0</v>
      </c>
      <c r="X102" s="295">
        <v>0</v>
      </c>
      <c r="Y102" s="295">
        <v>0</v>
      </c>
      <c r="Z102" s="295">
        <v>0</v>
      </c>
      <c r="AA102" s="295">
        <v>0</v>
      </c>
      <c r="AB102" s="295">
        <v>0</v>
      </c>
      <c r="AC102" s="295">
        <v>0</v>
      </c>
      <c r="AD102" s="295">
        <v>0</v>
      </c>
      <c r="AE102" s="295">
        <v>0</v>
      </c>
      <c r="AF102" s="295">
        <v>0</v>
      </c>
      <c r="AG102" s="295">
        <v>0</v>
      </c>
      <c r="AH102" s="295">
        <v>0</v>
      </c>
      <c r="AI102" s="295">
        <v>207</v>
      </c>
      <c r="AJ102" s="295">
        <v>205</v>
      </c>
      <c r="AK102" s="295">
        <v>221</v>
      </c>
      <c r="AL102" s="295">
        <v>240</v>
      </c>
      <c r="AM102" s="295">
        <v>241</v>
      </c>
      <c r="AN102" s="295">
        <v>273</v>
      </c>
      <c r="AO102" s="295">
        <v>301</v>
      </c>
      <c r="AP102" s="295">
        <v>327</v>
      </c>
      <c r="AQ102" s="295">
        <v>352</v>
      </c>
      <c r="AR102" s="295">
        <v>247</v>
      </c>
      <c r="AS102" s="295">
        <v>290</v>
      </c>
      <c r="AT102" s="295">
        <v>330</v>
      </c>
      <c r="AU102" s="295">
        <v>375</v>
      </c>
      <c r="AV102" s="295">
        <v>425</v>
      </c>
      <c r="AW102" s="295">
        <v>527</v>
      </c>
      <c r="AX102" s="295">
        <v>618</v>
      </c>
      <c r="AY102" s="295">
        <v>739</v>
      </c>
      <c r="AZ102" s="295">
        <v>786</v>
      </c>
      <c r="BA102" s="295">
        <v>849</v>
      </c>
      <c r="BB102" s="295">
        <v>898</v>
      </c>
      <c r="BC102" s="295">
        <v>932</v>
      </c>
      <c r="BD102" s="295">
        <v>994</v>
      </c>
      <c r="BE102" s="295">
        <v>1048</v>
      </c>
      <c r="BF102" s="295">
        <v>1091</v>
      </c>
      <c r="BG102" s="295">
        <v>1121</v>
      </c>
      <c r="BH102" s="295">
        <v>1137</v>
      </c>
      <c r="BI102" s="295">
        <v>1139</v>
      </c>
      <c r="BJ102" s="295">
        <v>1142</v>
      </c>
      <c r="BK102" s="295">
        <v>1133</v>
      </c>
      <c r="BL102" s="295">
        <v>1128</v>
      </c>
      <c r="BM102" s="295">
        <v>1099</v>
      </c>
      <c r="BN102" s="295">
        <v>0</v>
      </c>
      <c r="BO102" s="295">
        <v>0</v>
      </c>
      <c r="BP102" s="295">
        <v>0</v>
      </c>
      <c r="BQ102" s="295">
        <v>0</v>
      </c>
      <c r="BR102" s="295">
        <v>0</v>
      </c>
      <c r="BS102" s="295">
        <v>0</v>
      </c>
      <c r="BT102" s="295">
        <v>0</v>
      </c>
      <c r="BU102" s="295">
        <v>0</v>
      </c>
      <c r="BV102" s="295">
        <v>0</v>
      </c>
      <c r="BW102" s="295">
        <v>0</v>
      </c>
      <c r="BX102" s="295">
        <v>0</v>
      </c>
      <c r="BY102" s="295">
        <v>0</v>
      </c>
      <c r="BZ102" s="295">
        <v>0</v>
      </c>
      <c r="CA102" s="295">
        <v>0</v>
      </c>
      <c r="CB102" s="295">
        <v>0</v>
      </c>
      <c r="CC102" s="296">
        <v>0</v>
      </c>
    </row>
    <row r="103" spans="1:81" x14ac:dyDescent="0.4">
      <c r="A103" s="49"/>
      <c r="B103" s="155" t="s">
        <v>663</v>
      </c>
      <c r="D103" s="295">
        <v>0</v>
      </c>
      <c r="E103" s="295">
        <v>0</v>
      </c>
      <c r="F103" s="295">
        <v>0</v>
      </c>
      <c r="G103" s="295">
        <v>0</v>
      </c>
      <c r="H103" s="295">
        <v>0</v>
      </c>
      <c r="I103" s="295">
        <v>0</v>
      </c>
      <c r="J103" s="295">
        <v>0</v>
      </c>
      <c r="K103" s="295">
        <v>0</v>
      </c>
      <c r="L103" s="295">
        <v>0</v>
      </c>
      <c r="M103" s="295">
        <v>0</v>
      </c>
      <c r="N103" s="295">
        <v>0</v>
      </c>
      <c r="O103" s="295">
        <v>0</v>
      </c>
      <c r="P103" s="295">
        <v>0</v>
      </c>
      <c r="Q103" s="295">
        <v>0</v>
      </c>
      <c r="R103" s="295">
        <v>0</v>
      </c>
      <c r="S103" s="295">
        <v>0</v>
      </c>
      <c r="T103" s="295">
        <v>0</v>
      </c>
      <c r="U103" s="295">
        <v>0</v>
      </c>
      <c r="V103" s="295">
        <v>0</v>
      </c>
      <c r="W103" s="295">
        <v>0</v>
      </c>
      <c r="X103" s="295">
        <v>0</v>
      </c>
      <c r="Y103" s="295">
        <v>0</v>
      </c>
      <c r="Z103" s="295">
        <v>0</v>
      </c>
      <c r="AA103" s="295">
        <v>0</v>
      </c>
      <c r="AB103" s="295">
        <v>0</v>
      </c>
      <c r="AC103" s="295">
        <v>0</v>
      </c>
      <c r="AD103" s="295">
        <v>0</v>
      </c>
      <c r="AE103" s="295">
        <v>0</v>
      </c>
      <c r="AF103" s="295">
        <v>0</v>
      </c>
      <c r="AG103" s="295">
        <v>0</v>
      </c>
      <c r="AH103" s="295">
        <v>0</v>
      </c>
      <c r="AI103" s="295">
        <v>306</v>
      </c>
      <c r="AJ103" s="295">
        <v>316</v>
      </c>
      <c r="AK103" s="295">
        <v>369</v>
      </c>
      <c r="AL103" s="295">
        <v>415</v>
      </c>
      <c r="AM103" s="295">
        <v>449</v>
      </c>
      <c r="AN103" s="295">
        <v>492</v>
      </c>
      <c r="AO103" s="295">
        <v>575</v>
      </c>
      <c r="AP103" s="295">
        <v>602</v>
      </c>
      <c r="AQ103" s="295">
        <v>629</v>
      </c>
      <c r="AR103" s="295">
        <v>694</v>
      </c>
      <c r="AS103" s="295">
        <v>756</v>
      </c>
      <c r="AT103" s="295">
        <v>793</v>
      </c>
      <c r="AU103" s="295">
        <v>871</v>
      </c>
      <c r="AV103" s="295">
        <v>957</v>
      </c>
      <c r="AW103" s="295">
        <v>1013</v>
      </c>
      <c r="AX103" s="295">
        <v>1039</v>
      </c>
      <c r="AY103" s="295">
        <v>1056</v>
      </c>
      <c r="AZ103" s="295">
        <v>1059</v>
      </c>
      <c r="BA103" s="295">
        <v>995</v>
      </c>
      <c r="BB103" s="295">
        <v>949</v>
      </c>
      <c r="BC103" s="295">
        <v>931</v>
      </c>
      <c r="BD103" s="295">
        <v>913</v>
      </c>
      <c r="BE103" s="295">
        <v>886</v>
      </c>
      <c r="BF103" s="295">
        <v>857</v>
      </c>
      <c r="BG103" s="295">
        <v>841</v>
      </c>
      <c r="BH103" s="295">
        <v>805</v>
      </c>
      <c r="BI103" s="295">
        <v>780</v>
      </c>
      <c r="BJ103" s="295">
        <v>771</v>
      </c>
      <c r="BK103" s="295">
        <v>750</v>
      </c>
      <c r="BL103" s="295">
        <v>735</v>
      </c>
      <c r="BM103" s="295">
        <v>693</v>
      </c>
      <c r="BN103" s="295">
        <v>0</v>
      </c>
      <c r="BO103" s="295">
        <v>0</v>
      </c>
      <c r="BP103" s="295">
        <v>0</v>
      </c>
      <c r="BQ103" s="295">
        <v>0</v>
      </c>
      <c r="BR103" s="295">
        <v>0</v>
      </c>
      <c r="BS103" s="295">
        <v>0</v>
      </c>
      <c r="BT103" s="295">
        <v>0</v>
      </c>
      <c r="BU103" s="295">
        <v>0</v>
      </c>
      <c r="BV103" s="295">
        <v>0</v>
      </c>
      <c r="BW103" s="295">
        <v>0</v>
      </c>
      <c r="BX103" s="295">
        <v>0</v>
      </c>
      <c r="BY103" s="295">
        <v>0</v>
      </c>
      <c r="BZ103" s="295">
        <v>0</v>
      </c>
      <c r="CA103" s="295">
        <v>0</v>
      </c>
      <c r="CB103" s="295">
        <v>0</v>
      </c>
      <c r="CC103" s="296">
        <v>0</v>
      </c>
    </row>
    <row r="104" spans="1:81" x14ac:dyDescent="0.4">
      <c r="A104" s="49"/>
      <c r="B104" s="155" t="s">
        <v>672</v>
      </c>
      <c r="D104" s="295">
        <v>0</v>
      </c>
      <c r="E104" s="295">
        <v>0</v>
      </c>
      <c r="F104" s="295">
        <v>0</v>
      </c>
      <c r="G104" s="295">
        <v>0</v>
      </c>
      <c r="H104" s="295">
        <v>0</v>
      </c>
      <c r="I104" s="295">
        <v>0</v>
      </c>
      <c r="J104" s="295">
        <v>0</v>
      </c>
      <c r="K104" s="295">
        <v>0</v>
      </c>
      <c r="L104" s="295">
        <v>0</v>
      </c>
      <c r="M104" s="295">
        <v>0</v>
      </c>
      <c r="N104" s="295">
        <v>0</v>
      </c>
      <c r="O104" s="295">
        <v>0</v>
      </c>
      <c r="P104" s="295">
        <v>0</v>
      </c>
      <c r="Q104" s="295">
        <v>0</v>
      </c>
      <c r="R104" s="295">
        <v>0</v>
      </c>
      <c r="S104" s="295">
        <v>0</v>
      </c>
      <c r="T104" s="295">
        <v>0</v>
      </c>
      <c r="U104" s="295">
        <v>0</v>
      </c>
      <c r="V104" s="295">
        <v>0</v>
      </c>
      <c r="W104" s="295">
        <v>0</v>
      </c>
      <c r="X104" s="295">
        <v>0</v>
      </c>
      <c r="Y104" s="295">
        <v>0</v>
      </c>
      <c r="Z104" s="295">
        <v>0</v>
      </c>
      <c r="AA104" s="295">
        <v>0</v>
      </c>
      <c r="AB104" s="295">
        <v>0</v>
      </c>
      <c r="AC104" s="295">
        <v>0</v>
      </c>
      <c r="AD104" s="295">
        <v>0</v>
      </c>
      <c r="AE104" s="295">
        <v>0</v>
      </c>
      <c r="AF104" s="295">
        <v>0</v>
      </c>
      <c r="AG104" s="295">
        <v>0</v>
      </c>
      <c r="AH104" s="295">
        <v>0</v>
      </c>
      <c r="AI104" s="295">
        <v>51</v>
      </c>
      <c r="AJ104" s="295">
        <v>49</v>
      </c>
      <c r="AK104" s="295">
        <v>77</v>
      </c>
      <c r="AL104" s="295">
        <v>110</v>
      </c>
      <c r="AM104" s="295">
        <v>182</v>
      </c>
      <c r="AN104" s="295">
        <v>208</v>
      </c>
      <c r="AO104" s="295">
        <v>224</v>
      </c>
      <c r="AP104" s="295">
        <v>228</v>
      </c>
      <c r="AQ104" s="295">
        <v>231</v>
      </c>
      <c r="AR104" s="295">
        <v>180</v>
      </c>
      <c r="AS104" s="295">
        <v>293</v>
      </c>
      <c r="AT104" s="295">
        <v>319</v>
      </c>
      <c r="AU104" s="295">
        <v>331</v>
      </c>
      <c r="AV104" s="295">
        <v>401</v>
      </c>
      <c r="AW104" s="295">
        <v>446</v>
      </c>
      <c r="AX104" s="295">
        <v>425</v>
      </c>
      <c r="AY104" s="295">
        <v>422</v>
      </c>
      <c r="AZ104" s="295">
        <v>444</v>
      </c>
      <c r="BA104" s="295">
        <v>394</v>
      </c>
      <c r="BB104" s="295">
        <v>345</v>
      </c>
      <c r="BC104" s="295">
        <v>339</v>
      </c>
      <c r="BD104" s="295">
        <v>323</v>
      </c>
      <c r="BE104" s="295">
        <v>301</v>
      </c>
      <c r="BF104" s="295">
        <v>265</v>
      </c>
      <c r="BG104" s="295">
        <v>256</v>
      </c>
      <c r="BH104" s="295">
        <v>233</v>
      </c>
      <c r="BI104" s="295">
        <v>212</v>
      </c>
      <c r="BJ104" s="295">
        <v>211</v>
      </c>
      <c r="BK104" s="295">
        <v>222</v>
      </c>
      <c r="BL104" s="295">
        <v>214</v>
      </c>
      <c r="BM104" s="295">
        <v>133</v>
      </c>
      <c r="BN104" s="295">
        <v>0</v>
      </c>
      <c r="BO104" s="295">
        <v>0</v>
      </c>
      <c r="BP104" s="295">
        <v>0</v>
      </c>
      <c r="BQ104" s="295">
        <v>0</v>
      </c>
      <c r="BR104" s="295">
        <v>0</v>
      </c>
      <c r="BS104" s="295">
        <v>0</v>
      </c>
      <c r="BT104" s="295">
        <v>0</v>
      </c>
      <c r="BU104" s="295">
        <v>0</v>
      </c>
      <c r="BV104" s="295">
        <v>0</v>
      </c>
      <c r="BW104" s="295">
        <v>0</v>
      </c>
      <c r="BX104" s="295">
        <v>0</v>
      </c>
      <c r="BY104" s="295">
        <v>0</v>
      </c>
      <c r="BZ104" s="295">
        <v>0</v>
      </c>
      <c r="CA104" s="295">
        <v>0</v>
      </c>
      <c r="CB104" s="295">
        <v>0</v>
      </c>
      <c r="CC104" s="296">
        <v>0</v>
      </c>
    </row>
    <row r="105" spans="1:81" ht="15.4" thickBot="1" x14ac:dyDescent="0.45">
      <c r="A105" s="87"/>
      <c r="B105" s="366"/>
      <c r="C105" s="311"/>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c r="BF105" s="322"/>
      <c r="BG105" s="322"/>
      <c r="BH105" s="322"/>
      <c r="BI105" s="322"/>
      <c r="BJ105" s="322"/>
      <c r="BK105" s="322"/>
      <c r="BL105" s="322"/>
      <c r="BM105" s="322"/>
      <c r="BN105" s="322"/>
      <c r="BO105" s="322"/>
      <c r="BP105" s="322"/>
      <c r="BQ105" s="322"/>
      <c r="BR105" s="322"/>
      <c r="BS105" s="322"/>
      <c r="BT105" s="322"/>
      <c r="BU105" s="322"/>
      <c r="BV105" s="322"/>
      <c r="BW105" s="322"/>
      <c r="BX105" s="322"/>
      <c r="BY105" s="322"/>
      <c r="BZ105" s="322"/>
      <c r="CA105" s="322"/>
      <c r="CB105" s="322"/>
      <c r="CC105" s="32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1"/>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1"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2"/>
      <c r="BW1" s="252"/>
    </row>
    <row r="2" spans="1:81" ht="15.75" customHeight="1" x14ac:dyDescent="0.4">
      <c r="A2" s="44" t="s">
        <v>45</v>
      </c>
      <c r="B2" s="18" t="s">
        <v>673</v>
      </c>
      <c r="C2" s="335"/>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6.25" customHeight="1" x14ac:dyDescent="0.4">
      <c r="A4" s="393"/>
      <c r="B4" s="75" t="s">
        <v>129</v>
      </c>
      <c r="C4" s="336"/>
      <c r="D4" s="292">
        <f t="shared" ref="D4:Y4" si="0">SUM(D6,D10,D13)</f>
        <v>0</v>
      </c>
      <c r="E4" s="292">
        <f t="shared" si="0"/>
        <v>0</v>
      </c>
      <c r="F4" s="292">
        <f t="shared" si="0"/>
        <v>0</v>
      </c>
      <c r="G4" s="292">
        <f t="shared" si="0"/>
        <v>0</v>
      </c>
      <c r="H4" s="292">
        <f t="shared" si="0"/>
        <v>0</v>
      </c>
      <c r="I4" s="292">
        <f t="shared" si="0"/>
        <v>0</v>
      </c>
      <c r="J4" s="292">
        <f t="shared" si="0"/>
        <v>0</v>
      </c>
      <c r="K4" s="292">
        <f t="shared" si="0"/>
        <v>0</v>
      </c>
      <c r="L4" s="292">
        <f t="shared" si="0"/>
        <v>0</v>
      </c>
      <c r="M4" s="292">
        <f t="shared" si="0"/>
        <v>0</v>
      </c>
      <c r="N4" s="292">
        <f t="shared" si="0"/>
        <v>0</v>
      </c>
      <c r="O4" s="292">
        <f t="shared" si="0"/>
        <v>0</v>
      </c>
      <c r="P4" s="292">
        <f t="shared" si="0"/>
        <v>0</v>
      </c>
      <c r="Q4" s="292">
        <f t="shared" si="0"/>
        <v>0</v>
      </c>
      <c r="R4" s="292">
        <f t="shared" si="0"/>
        <v>0</v>
      </c>
      <c r="S4" s="292">
        <f t="shared" si="0"/>
        <v>0</v>
      </c>
      <c r="T4" s="292">
        <f t="shared" si="0"/>
        <v>0</v>
      </c>
      <c r="U4" s="292">
        <f t="shared" si="0"/>
        <v>0</v>
      </c>
      <c r="V4" s="292">
        <f t="shared" si="0"/>
        <v>0</v>
      </c>
      <c r="W4" s="292">
        <f t="shared" si="0"/>
        <v>0</v>
      </c>
      <c r="X4" s="292">
        <f t="shared" si="0"/>
        <v>0</v>
      </c>
      <c r="Y4" s="292">
        <f t="shared" si="0"/>
        <v>0</v>
      </c>
      <c r="Z4" s="292">
        <f t="shared" ref="Z4:BK4" si="1">SUM(Z6,Z10,Z13,Z16,Z18)</f>
        <v>76.699999999999989</v>
      </c>
      <c r="AA4" s="292">
        <f t="shared" si="1"/>
        <v>83.800000000000011</v>
      </c>
      <c r="AB4" s="292">
        <f t="shared" si="1"/>
        <v>92.7</v>
      </c>
      <c r="AC4" s="292">
        <f t="shared" si="1"/>
        <v>103.7</v>
      </c>
      <c r="AD4" s="292">
        <f t="shared" si="1"/>
        <v>130.80000000000001</v>
      </c>
      <c r="AE4" s="292">
        <f t="shared" si="1"/>
        <v>171.1</v>
      </c>
      <c r="AF4" s="292">
        <f t="shared" si="1"/>
        <v>196.7</v>
      </c>
      <c r="AG4" s="292">
        <f t="shared" si="1"/>
        <v>224.6</v>
      </c>
      <c r="AH4" s="292">
        <f t="shared" si="1"/>
        <v>253</v>
      </c>
      <c r="AI4" s="292">
        <f t="shared" si="1"/>
        <v>285</v>
      </c>
      <c r="AJ4" s="292">
        <f t="shared" si="1"/>
        <v>329</v>
      </c>
      <c r="AK4" s="292">
        <f t="shared" si="1"/>
        <v>367</v>
      </c>
      <c r="AL4" s="292">
        <f t="shared" si="1"/>
        <v>399</v>
      </c>
      <c r="AM4" s="292">
        <f t="shared" si="1"/>
        <v>428</v>
      </c>
      <c r="AN4" s="292">
        <f t="shared" si="1"/>
        <v>441</v>
      </c>
      <c r="AO4" s="292">
        <f t="shared" si="1"/>
        <v>470</v>
      </c>
      <c r="AP4" s="292">
        <f t="shared" si="1"/>
        <v>505</v>
      </c>
      <c r="AQ4" s="292">
        <f t="shared" si="1"/>
        <v>514.10200000000009</v>
      </c>
      <c r="AR4" s="292">
        <f t="shared" si="1"/>
        <v>513.58300000000008</v>
      </c>
      <c r="AS4" s="292">
        <f t="shared" si="1"/>
        <v>533.13800000000003</v>
      </c>
      <c r="AT4" s="292">
        <f t="shared" si="1"/>
        <v>584.37099999999998</v>
      </c>
      <c r="AU4" s="292">
        <f t="shared" si="1"/>
        <v>654.65499413448993</v>
      </c>
      <c r="AV4" s="292">
        <f t="shared" si="1"/>
        <v>667.50399999999991</v>
      </c>
      <c r="AW4" s="292">
        <f t="shared" si="1"/>
        <v>686.28399999999988</v>
      </c>
      <c r="AX4" s="292">
        <f t="shared" si="1"/>
        <v>710.02199999999993</v>
      </c>
      <c r="AY4" s="292">
        <f t="shared" si="1"/>
        <v>734.97559504132221</v>
      </c>
      <c r="AZ4" s="292">
        <f t="shared" si="1"/>
        <v>748.39700000000005</v>
      </c>
      <c r="BA4" s="292">
        <f t="shared" si="1"/>
        <v>751.94600000000003</v>
      </c>
      <c r="BB4" s="292">
        <f t="shared" si="1"/>
        <v>769.20972503840244</v>
      </c>
      <c r="BC4" s="292">
        <f t="shared" si="1"/>
        <v>763.73799999999994</v>
      </c>
      <c r="BD4" s="292">
        <f t="shared" si="1"/>
        <v>770.87267336961202</v>
      </c>
      <c r="BE4" s="292">
        <f t="shared" si="1"/>
        <v>792.85709700000007</v>
      </c>
      <c r="BF4" s="292">
        <f t="shared" si="1"/>
        <v>802.21727761258762</v>
      </c>
      <c r="BG4" s="292">
        <f t="shared" si="1"/>
        <v>802.82745841250244</v>
      </c>
      <c r="BH4" s="292">
        <f t="shared" si="1"/>
        <v>815.19508900000005</v>
      </c>
      <c r="BI4" s="292">
        <f t="shared" si="1"/>
        <v>834.12734177900018</v>
      </c>
      <c r="BJ4" s="292">
        <f t="shared" si="1"/>
        <v>823.13039853999976</v>
      </c>
      <c r="BK4" s="292">
        <f t="shared" si="1"/>
        <v>822.24543098380013</v>
      </c>
      <c r="BL4" s="292">
        <f t="shared" ref="BL4:CC4" si="2">SUM(BL6,BL10,BL13,BL15,BL18)</f>
        <v>853.28739183000016</v>
      </c>
      <c r="BM4" s="292">
        <f t="shared" si="2"/>
        <v>886.07535800000016</v>
      </c>
      <c r="BN4" s="292">
        <f t="shared" si="2"/>
        <v>935.91351682000004</v>
      </c>
      <c r="BO4" s="292">
        <f t="shared" si="2"/>
        <v>934.84436764999998</v>
      </c>
      <c r="BP4" s="292">
        <f t="shared" si="2"/>
        <v>956.67538677023606</v>
      </c>
      <c r="BQ4" s="292">
        <f t="shared" si="2"/>
        <v>955.36992824000004</v>
      </c>
      <c r="BR4" s="292">
        <f t="shared" si="2"/>
        <v>990.27274720504909</v>
      </c>
      <c r="BS4" s="292">
        <f t="shared" si="2"/>
        <v>981.8956384411166</v>
      </c>
      <c r="BT4" s="292">
        <f t="shared" si="2"/>
        <v>944.54616344999977</v>
      </c>
      <c r="BU4" s="292">
        <f t="shared" si="2"/>
        <v>930.13222866000024</v>
      </c>
      <c r="BV4" s="292">
        <f t="shared" si="2"/>
        <v>923.82389724765926</v>
      </c>
      <c r="BW4" s="292">
        <f t="shared" si="2"/>
        <v>916.4481629099995</v>
      </c>
      <c r="BX4" s="292">
        <f t="shared" si="2"/>
        <v>805.11169514739527</v>
      </c>
      <c r="BY4" s="292">
        <f t="shared" si="2"/>
        <v>784.01349005029897</v>
      </c>
      <c r="BZ4" s="292">
        <f t="shared" si="2"/>
        <v>767.43745799827286</v>
      </c>
      <c r="CA4" s="292">
        <f t="shared" si="2"/>
        <v>754.45467173434986</v>
      </c>
      <c r="CB4" s="292">
        <f t="shared" si="2"/>
        <v>738.24606047893167</v>
      </c>
      <c r="CC4" s="293">
        <f t="shared" si="2"/>
        <v>725.58479546869387</v>
      </c>
    </row>
    <row r="5" spans="1:81" s="196" customFormat="1" ht="26.25" customHeight="1" x14ac:dyDescent="0.4">
      <c r="A5" s="393"/>
      <c r="B5" s="187" t="s">
        <v>674</v>
      </c>
      <c r="C5" s="336"/>
      <c r="D5" s="292"/>
      <c r="E5" s="292"/>
      <c r="F5" s="292"/>
      <c r="G5" s="292"/>
      <c r="H5" s="292"/>
      <c r="I5" s="292"/>
      <c r="J5" s="292"/>
      <c r="K5" s="292"/>
      <c r="L5" s="292"/>
      <c r="M5" s="292"/>
      <c r="N5" s="292"/>
      <c r="O5" s="292"/>
      <c r="P5" s="292"/>
      <c r="Q5" s="292"/>
      <c r="R5" s="292"/>
      <c r="S5" s="292"/>
      <c r="T5" s="292"/>
      <c r="U5" s="292"/>
      <c r="V5" s="292"/>
      <c r="W5" s="292"/>
      <c r="X5" s="292"/>
      <c r="Y5" s="292"/>
      <c r="Z5" s="292">
        <f t="shared" ref="Z5:BE5" si="3">Z6+Z10+Z13</f>
        <v>76.699999999999989</v>
      </c>
      <c r="AA5" s="292">
        <f t="shared" si="3"/>
        <v>83.800000000000011</v>
      </c>
      <c r="AB5" s="292">
        <f t="shared" si="3"/>
        <v>92.7</v>
      </c>
      <c r="AC5" s="292">
        <f t="shared" si="3"/>
        <v>103.7</v>
      </c>
      <c r="AD5" s="292">
        <f t="shared" si="3"/>
        <v>130.80000000000001</v>
      </c>
      <c r="AE5" s="292">
        <f t="shared" si="3"/>
        <v>171.1</v>
      </c>
      <c r="AF5" s="292">
        <f t="shared" si="3"/>
        <v>196.7</v>
      </c>
      <c r="AG5" s="292">
        <f t="shared" si="3"/>
        <v>224.6</v>
      </c>
      <c r="AH5" s="292">
        <f t="shared" si="3"/>
        <v>253</v>
      </c>
      <c r="AI5" s="292">
        <f t="shared" si="3"/>
        <v>285</v>
      </c>
      <c r="AJ5" s="292">
        <f t="shared" si="3"/>
        <v>329</v>
      </c>
      <c r="AK5" s="292">
        <f t="shared" si="3"/>
        <v>367</v>
      </c>
      <c r="AL5" s="292">
        <f t="shared" si="3"/>
        <v>399</v>
      </c>
      <c r="AM5" s="292">
        <f t="shared" si="3"/>
        <v>428</v>
      </c>
      <c r="AN5" s="292">
        <f t="shared" si="3"/>
        <v>441</v>
      </c>
      <c r="AO5" s="292">
        <f t="shared" si="3"/>
        <v>470</v>
      </c>
      <c r="AP5" s="292">
        <f t="shared" si="3"/>
        <v>505</v>
      </c>
      <c r="AQ5" s="292">
        <f t="shared" si="3"/>
        <v>514.10200000000009</v>
      </c>
      <c r="AR5" s="292">
        <f t="shared" si="3"/>
        <v>513.58300000000008</v>
      </c>
      <c r="AS5" s="292">
        <f t="shared" si="3"/>
        <v>533.13800000000003</v>
      </c>
      <c r="AT5" s="292">
        <f t="shared" si="3"/>
        <v>584.37099999999998</v>
      </c>
      <c r="AU5" s="292">
        <f t="shared" si="3"/>
        <v>654.65499413448993</v>
      </c>
      <c r="AV5" s="292">
        <f t="shared" si="3"/>
        <v>667.50399999999991</v>
      </c>
      <c r="AW5" s="292">
        <f t="shared" si="3"/>
        <v>686.28399999999988</v>
      </c>
      <c r="AX5" s="292">
        <f t="shared" si="3"/>
        <v>706.56499999999994</v>
      </c>
      <c r="AY5" s="292">
        <f t="shared" si="3"/>
        <v>730.84699999999987</v>
      </c>
      <c r="AZ5" s="292">
        <f t="shared" si="3"/>
        <v>742.93900000000008</v>
      </c>
      <c r="BA5" s="292">
        <f t="shared" si="3"/>
        <v>746.97900000000004</v>
      </c>
      <c r="BB5" s="292">
        <f t="shared" si="3"/>
        <v>760.91300000000001</v>
      </c>
      <c r="BC5" s="292">
        <f t="shared" si="3"/>
        <v>753.17499999999995</v>
      </c>
      <c r="BD5" s="292">
        <f t="shared" si="3"/>
        <v>759</v>
      </c>
      <c r="BE5" s="292">
        <f t="shared" si="3"/>
        <v>778.45800000000008</v>
      </c>
      <c r="BF5" s="292">
        <f t="shared" ref="BF5:CC5" si="4">BF6+BF10+BF13</f>
        <v>782.50758261258761</v>
      </c>
      <c r="BG5" s="292">
        <f t="shared" si="4"/>
        <v>783.48695761035617</v>
      </c>
      <c r="BH5" s="292">
        <f t="shared" si="4"/>
        <v>794.55200000000002</v>
      </c>
      <c r="BI5" s="292">
        <f t="shared" si="4"/>
        <v>787.58934177900016</v>
      </c>
      <c r="BJ5" s="292">
        <f t="shared" si="4"/>
        <v>790.4603985399998</v>
      </c>
      <c r="BK5" s="292">
        <f t="shared" si="4"/>
        <v>794.80543098380008</v>
      </c>
      <c r="BL5" s="292">
        <f t="shared" si="4"/>
        <v>816.22339083000008</v>
      </c>
      <c r="BM5" s="292">
        <f t="shared" si="4"/>
        <v>843.82698400000015</v>
      </c>
      <c r="BN5" s="292">
        <f t="shared" si="4"/>
        <v>888.44639182000003</v>
      </c>
      <c r="BO5" s="292">
        <f t="shared" si="4"/>
        <v>887.63814664999995</v>
      </c>
      <c r="BP5" s="292">
        <f t="shared" si="4"/>
        <v>905.24794301000009</v>
      </c>
      <c r="BQ5" s="292">
        <f t="shared" si="4"/>
        <v>900.69442791999995</v>
      </c>
      <c r="BR5" s="292">
        <f t="shared" si="4"/>
        <v>907.95083237504912</v>
      </c>
      <c r="BS5" s="292">
        <f t="shared" si="4"/>
        <v>892.04744098111667</v>
      </c>
      <c r="BT5" s="292">
        <f t="shared" si="4"/>
        <v>861.11320264999983</v>
      </c>
      <c r="BU5" s="292">
        <f t="shared" si="4"/>
        <v>840.41455076000022</v>
      </c>
      <c r="BV5" s="292">
        <f t="shared" si="4"/>
        <v>837.9986454000001</v>
      </c>
      <c r="BW5" s="292">
        <f t="shared" si="4"/>
        <v>830.78183790999947</v>
      </c>
      <c r="BX5" s="292">
        <f t="shared" si="4"/>
        <v>722.45747231548967</v>
      </c>
      <c r="BY5" s="292">
        <f t="shared" si="4"/>
        <v>698.91714066908719</v>
      </c>
      <c r="BZ5" s="292">
        <f t="shared" si="4"/>
        <v>683.79964353272737</v>
      </c>
      <c r="CA5" s="292">
        <f t="shared" si="4"/>
        <v>671.15385771289095</v>
      </c>
      <c r="CB5" s="292">
        <f t="shared" si="4"/>
        <v>655.59727533303794</v>
      </c>
      <c r="CC5" s="293">
        <f t="shared" si="4"/>
        <v>642.93601032280014</v>
      </c>
    </row>
    <row r="6" spans="1:81" ht="15" customHeight="1" x14ac:dyDescent="0.4">
      <c r="A6" s="394"/>
      <c r="B6" s="155" t="s">
        <v>675</v>
      </c>
      <c r="C6" s="49"/>
      <c r="D6" s="295">
        <v>0</v>
      </c>
      <c r="E6" s="295">
        <v>0</v>
      </c>
      <c r="F6" s="295">
        <v>0</v>
      </c>
      <c r="G6" s="295">
        <v>0</v>
      </c>
      <c r="H6" s="295">
        <v>0</v>
      </c>
      <c r="I6" s="295">
        <v>0</v>
      </c>
      <c r="J6" s="295">
        <v>0</v>
      </c>
      <c r="K6" s="295">
        <v>0</v>
      </c>
      <c r="L6" s="295">
        <v>0</v>
      </c>
      <c r="M6" s="295">
        <v>0</v>
      </c>
      <c r="N6" s="295">
        <v>0</v>
      </c>
      <c r="O6" s="295">
        <v>0</v>
      </c>
      <c r="P6" s="295">
        <v>0</v>
      </c>
      <c r="Q6" s="295">
        <v>0</v>
      </c>
      <c r="R6" s="295">
        <v>0</v>
      </c>
      <c r="S6" s="295">
        <v>0</v>
      </c>
      <c r="T6" s="295">
        <v>0</v>
      </c>
      <c r="U6" s="295">
        <v>0</v>
      </c>
      <c r="V6" s="295">
        <v>0</v>
      </c>
      <c r="W6" s="295">
        <v>0</v>
      </c>
      <c r="X6" s="295">
        <v>0</v>
      </c>
      <c r="Y6" s="295">
        <v>0</v>
      </c>
      <c r="Z6" s="295">
        <v>64.599999999999994</v>
      </c>
      <c r="AA6" s="295">
        <v>70.7</v>
      </c>
      <c r="AB6" s="295">
        <v>78.099999999999994</v>
      </c>
      <c r="AC6" s="295">
        <v>87.3</v>
      </c>
      <c r="AD6" s="295">
        <v>110.1</v>
      </c>
      <c r="AE6" s="295">
        <v>144.6</v>
      </c>
      <c r="AF6" s="295">
        <v>167.2</v>
      </c>
      <c r="AG6" s="295">
        <v>191.1</v>
      </c>
      <c r="AH6" s="295">
        <v>216</v>
      </c>
      <c r="AI6" s="295">
        <v>244</v>
      </c>
      <c r="AJ6" s="295">
        <v>282</v>
      </c>
      <c r="AK6" s="295">
        <v>315</v>
      </c>
      <c r="AL6" s="295">
        <v>343</v>
      </c>
      <c r="AM6" s="295">
        <v>369</v>
      </c>
      <c r="AN6" s="295">
        <v>381</v>
      </c>
      <c r="AO6" s="295">
        <v>407</v>
      </c>
      <c r="AP6" s="295">
        <v>440</v>
      </c>
      <c r="AQ6" s="295">
        <v>453.38600000000002</v>
      </c>
      <c r="AR6" s="295">
        <v>451.27800000000002</v>
      </c>
      <c r="AS6" s="295">
        <v>469.52100000000002</v>
      </c>
      <c r="AT6" s="295">
        <v>520.06299999999999</v>
      </c>
      <c r="AU6" s="295">
        <v>586.55099413448988</v>
      </c>
      <c r="AV6" s="295">
        <f t="shared" ref="AV6:CC6" si="5">SUM(AV7:AV8)</f>
        <v>600.92999999999995</v>
      </c>
      <c r="AW6" s="295">
        <f t="shared" si="5"/>
        <v>616.15499999999997</v>
      </c>
      <c r="AX6" s="295">
        <f t="shared" si="5"/>
        <v>645.43899999999996</v>
      </c>
      <c r="AY6" s="295">
        <f t="shared" si="5"/>
        <v>669.97299999999996</v>
      </c>
      <c r="AZ6" s="295">
        <f t="shared" si="5"/>
        <v>684.82</v>
      </c>
      <c r="BA6" s="295">
        <f t="shared" si="5"/>
        <v>689.89800000000002</v>
      </c>
      <c r="BB6" s="295">
        <f t="shared" si="5"/>
        <v>709.66099999999994</v>
      </c>
      <c r="BC6" s="295">
        <f t="shared" si="5"/>
        <v>699.61199999999997</v>
      </c>
      <c r="BD6" s="295">
        <f t="shared" si="5"/>
        <v>708</v>
      </c>
      <c r="BE6" s="295">
        <f t="shared" si="5"/>
        <v>727.45800000000008</v>
      </c>
      <c r="BF6" s="295">
        <f t="shared" si="5"/>
        <v>732.7211213525876</v>
      </c>
      <c r="BG6" s="295">
        <f t="shared" si="5"/>
        <v>736.5558877814442</v>
      </c>
      <c r="BH6" s="295">
        <f t="shared" si="5"/>
        <v>749.94100000000003</v>
      </c>
      <c r="BI6" s="295">
        <f t="shared" si="5"/>
        <v>745.66237929900012</v>
      </c>
      <c r="BJ6" s="295">
        <f t="shared" si="5"/>
        <v>750.09489891999988</v>
      </c>
      <c r="BK6" s="295">
        <f t="shared" si="5"/>
        <v>755.76206665380005</v>
      </c>
      <c r="BL6" s="295">
        <f t="shared" si="5"/>
        <v>778.67019714000014</v>
      </c>
      <c r="BM6" s="295">
        <f t="shared" si="5"/>
        <v>807.08740407000005</v>
      </c>
      <c r="BN6" s="295">
        <f t="shared" si="5"/>
        <v>853.62603838000007</v>
      </c>
      <c r="BO6" s="295">
        <f t="shared" si="5"/>
        <v>854.15397472999996</v>
      </c>
      <c r="BP6" s="295">
        <f t="shared" si="5"/>
        <v>873.08095759619198</v>
      </c>
      <c r="BQ6" s="295">
        <f t="shared" si="5"/>
        <v>870.57572770000002</v>
      </c>
      <c r="BR6" s="295">
        <f t="shared" si="5"/>
        <v>879.197</v>
      </c>
      <c r="BS6" s="295">
        <f t="shared" si="5"/>
        <v>865.05245451249425</v>
      </c>
      <c r="BT6" s="295">
        <f t="shared" si="5"/>
        <v>835.55666754648746</v>
      </c>
      <c r="BU6" s="295">
        <f t="shared" si="5"/>
        <v>816.57277727936867</v>
      </c>
      <c r="BV6" s="295">
        <f t="shared" si="5"/>
        <v>815.5092675253602</v>
      </c>
      <c r="BW6" s="295">
        <f t="shared" si="5"/>
        <v>809.79907880232054</v>
      </c>
      <c r="BX6" s="295">
        <f t="shared" si="5"/>
        <v>705.73960095008943</v>
      </c>
      <c r="BY6" s="295">
        <f t="shared" si="5"/>
        <v>683.53586658426309</v>
      </c>
      <c r="BZ6" s="295">
        <f t="shared" si="5"/>
        <v>669.25634211161139</v>
      </c>
      <c r="CA6" s="295">
        <f t="shared" si="5"/>
        <v>657.58053728414336</v>
      </c>
      <c r="CB6" s="295">
        <f t="shared" si="5"/>
        <v>643.00059084709346</v>
      </c>
      <c r="CC6" s="296">
        <f t="shared" si="5"/>
        <v>631.19066169179484</v>
      </c>
    </row>
    <row r="7" spans="1:81" x14ac:dyDescent="0.4">
      <c r="A7" s="271"/>
      <c r="B7" s="242" t="s">
        <v>404</v>
      </c>
      <c r="C7" s="339"/>
      <c r="D7" s="295">
        <v>0</v>
      </c>
      <c r="E7" s="295">
        <v>0</v>
      </c>
      <c r="F7" s="295">
        <v>0</v>
      </c>
      <c r="G7" s="295">
        <v>0</v>
      </c>
      <c r="H7" s="295">
        <v>0</v>
      </c>
      <c r="I7" s="295">
        <v>0</v>
      </c>
      <c r="J7" s="295">
        <v>0</v>
      </c>
      <c r="K7" s="295">
        <v>0</v>
      </c>
      <c r="L7" s="295">
        <v>0</v>
      </c>
      <c r="M7" s="295">
        <v>0</v>
      </c>
      <c r="N7" s="295">
        <v>0</v>
      </c>
      <c r="O7" s="295">
        <v>0</v>
      </c>
      <c r="P7" s="295">
        <v>0</v>
      </c>
      <c r="Q7" s="295">
        <v>0</v>
      </c>
      <c r="R7" s="295">
        <v>0</v>
      </c>
      <c r="S7" s="295">
        <v>0</v>
      </c>
      <c r="T7" s="295">
        <v>0</v>
      </c>
      <c r="U7" s="295">
        <v>0</v>
      </c>
      <c r="V7" s="295">
        <v>0</v>
      </c>
      <c r="W7" s="295">
        <v>0</v>
      </c>
      <c r="X7" s="295">
        <v>0</v>
      </c>
      <c r="Y7" s="295">
        <v>0</v>
      </c>
      <c r="Z7" s="295">
        <v>0</v>
      </c>
      <c r="AA7" s="295">
        <v>0</v>
      </c>
      <c r="AB7" s="295">
        <v>0</v>
      </c>
      <c r="AC7" s="295">
        <v>0</v>
      </c>
      <c r="AD7" s="295">
        <v>0</v>
      </c>
      <c r="AE7" s="295">
        <v>0</v>
      </c>
      <c r="AF7" s="295">
        <v>0</v>
      </c>
      <c r="AG7" s="295">
        <v>0</v>
      </c>
      <c r="AH7" s="295">
        <v>150.86192021876099</v>
      </c>
      <c r="AI7" s="295">
        <v>169.58927529545215</v>
      </c>
      <c r="AJ7" s="295">
        <v>194.52703018605663</v>
      </c>
      <c r="AK7" s="295">
        <v>215.59324696900481</v>
      </c>
      <c r="AL7" s="295">
        <v>223.46081816684327</v>
      </c>
      <c r="AM7" s="295">
        <v>248.3824459728107</v>
      </c>
      <c r="AN7" s="295">
        <v>264.93793790353891</v>
      </c>
      <c r="AO7" s="295">
        <v>287.54597527130755</v>
      </c>
      <c r="AP7" s="295">
        <v>283.61457487886878</v>
      </c>
      <c r="AQ7" s="295">
        <v>292.24290374097916</v>
      </c>
      <c r="AR7" s="295">
        <v>287.73943877592222</v>
      </c>
      <c r="AS7" s="295">
        <v>302.68487699282929</v>
      </c>
      <c r="AT7" s="295">
        <v>333.52147044155834</v>
      </c>
      <c r="AU7" s="295">
        <v>380.80942158251628</v>
      </c>
      <c r="AV7" s="295">
        <v>384.88923407703078</v>
      </c>
      <c r="AW7" s="295">
        <v>387.87665524354281</v>
      </c>
      <c r="AX7" s="295">
        <v>409.33011150143244</v>
      </c>
      <c r="AY7" s="295">
        <v>424.97262513563601</v>
      </c>
      <c r="AZ7" s="295">
        <v>448.46025849279948</v>
      </c>
      <c r="BA7" s="295">
        <v>451.93083260759454</v>
      </c>
      <c r="BB7" s="295">
        <v>464.56368155140774</v>
      </c>
      <c r="BC7" s="295">
        <v>457.40530309547091</v>
      </c>
      <c r="BD7" s="295">
        <v>449.27100000000002</v>
      </c>
      <c r="BE7" s="295">
        <v>458.60217196123631</v>
      </c>
      <c r="BF7" s="295">
        <v>453.35111210171794</v>
      </c>
      <c r="BG7" s="295">
        <v>469.02827967669646</v>
      </c>
      <c r="BH7" s="295">
        <v>459.91899999999998</v>
      </c>
      <c r="BI7" s="295">
        <v>449.75794596037161</v>
      </c>
      <c r="BJ7" s="295">
        <v>443.13462537454694</v>
      </c>
      <c r="BK7" s="295">
        <v>416.31119045700922</v>
      </c>
      <c r="BL7" s="295">
        <v>348.6831197044811</v>
      </c>
      <c r="BM7" s="295">
        <v>354.05537931399999</v>
      </c>
      <c r="BN7" s="295">
        <v>401.20840422019995</v>
      </c>
      <c r="BO7" s="295">
        <v>390.79752025713873</v>
      </c>
      <c r="BP7" s="295">
        <v>387.51426097503168</v>
      </c>
      <c r="BQ7" s="295">
        <v>373.41078429999999</v>
      </c>
      <c r="BR7" s="295">
        <v>366.75900000000001</v>
      </c>
      <c r="BS7" s="295">
        <v>345.97860915582129</v>
      </c>
      <c r="BT7" s="295">
        <v>355.64538137819335</v>
      </c>
      <c r="BU7" s="295">
        <v>339.49637994597953</v>
      </c>
      <c r="BV7" s="295">
        <v>333.23259464091467</v>
      </c>
      <c r="BW7" s="295">
        <v>328.2225998791555</v>
      </c>
      <c r="BX7" s="295">
        <v>284.53576288113658</v>
      </c>
      <c r="BY7" s="295">
        <v>268.20869579699405</v>
      </c>
      <c r="BZ7" s="295">
        <v>254.74621158743255</v>
      </c>
      <c r="CA7" s="295">
        <v>242.64954157810249</v>
      </c>
      <c r="CB7" s="295">
        <v>229.82431102952162</v>
      </c>
      <c r="CC7" s="296">
        <v>218.27692894091072</v>
      </c>
    </row>
    <row r="8" spans="1:81" x14ac:dyDescent="0.4">
      <c r="A8" s="271"/>
      <c r="B8" s="242" t="s">
        <v>403</v>
      </c>
      <c r="C8" s="339"/>
      <c r="D8" s="295">
        <v>0</v>
      </c>
      <c r="E8" s="295">
        <v>0</v>
      </c>
      <c r="F8" s="295">
        <v>0</v>
      </c>
      <c r="G8" s="295">
        <v>0</v>
      </c>
      <c r="H8" s="295">
        <v>0</v>
      </c>
      <c r="I8" s="295">
        <v>0</v>
      </c>
      <c r="J8" s="295">
        <v>0</v>
      </c>
      <c r="K8" s="295">
        <v>0</v>
      </c>
      <c r="L8" s="295">
        <v>0</v>
      </c>
      <c r="M8" s="295">
        <v>0</v>
      </c>
      <c r="N8" s="295">
        <v>0</v>
      </c>
      <c r="O8" s="295">
        <v>0</v>
      </c>
      <c r="P8" s="295">
        <v>0</v>
      </c>
      <c r="Q8" s="295">
        <v>0</v>
      </c>
      <c r="R8" s="295">
        <v>0</v>
      </c>
      <c r="S8" s="295">
        <v>0</v>
      </c>
      <c r="T8" s="295">
        <v>0</v>
      </c>
      <c r="U8" s="295">
        <v>0</v>
      </c>
      <c r="V8" s="295">
        <v>0</v>
      </c>
      <c r="W8" s="295">
        <v>0</v>
      </c>
      <c r="X8" s="295">
        <v>0</v>
      </c>
      <c r="Y8" s="295">
        <v>0</v>
      </c>
      <c r="Z8" s="295">
        <v>0</v>
      </c>
      <c r="AA8" s="295">
        <v>0</v>
      </c>
      <c r="AB8" s="295">
        <v>0</v>
      </c>
      <c r="AC8" s="295">
        <v>0</v>
      </c>
      <c r="AD8" s="295">
        <v>0</v>
      </c>
      <c r="AE8" s="295">
        <v>0</v>
      </c>
      <c r="AF8" s="295">
        <v>0</v>
      </c>
      <c r="AG8" s="295">
        <v>0</v>
      </c>
      <c r="AH8" s="295">
        <v>65.138079781239014</v>
      </c>
      <c r="AI8" s="295">
        <v>74.410724704547846</v>
      </c>
      <c r="AJ8" s="295">
        <v>87.472969813943365</v>
      </c>
      <c r="AK8" s="295">
        <v>99.406753030995191</v>
      </c>
      <c r="AL8" s="295">
        <v>119.53918183315673</v>
      </c>
      <c r="AM8" s="295">
        <v>120.6175540271893</v>
      </c>
      <c r="AN8" s="295">
        <v>116.06206209646109</v>
      </c>
      <c r="AO8" s="295">
        <v>119.45402472869245</v>
      </c>
      <c r="AP8" s="295">
        <v>156.38542512113122</v>
      </c>
      <c r="AQ8" s="295">
        <v>161.14309625902087</v>
      </c>
      <c r="AR8" s="295">
        <v>163.5385612240778</v>
      </c>
      <c r="AS8" s="295">
        <v>166.83612300717073</v>
      </c>
      <c r="AT8" s="295">
        <v>186.54152955844165</v>
      </c>
      <c r="AU8" s="295">
        <v>205.7415725519736</v>
      </c>
      <c r="AV8" s="295">
        <v>216.04076592296917</v>
      </c>
      <c r="AW8" s="295">
        <v>228.27834475645716</v>
      </c>
      <c r="AX8" s="295">
        <v>236.10888849856752</v>
      </c>
      <c r="AY8" s="295">
        <v>245.00037486436395</v>
      </c>
      <c r="AZ8" s="295">
        <v>236.35974150720057</v>
      </c>
      <c r="BA8" s="295">
        <v>237.96716739240549</v>
      </c>
      <c r="BB8" s="295">
        <v>245.0973184485922</v>
      </c>
      <c r="BC8" s="295">
        <v>242.20669690452905</v>
      </c>
      <c r="BD8" s="295">
        <v>258.72899999999998</v>
      </c>
      <c r="BE8" s="295">
        <v>268.85582803876378</v>
      </c>
      <c r="BF8" s="295">
        <v>279.37000925086966</v>
      </c>
      <c r="BG8" s="295">
        <v>267.52760810474769</v>
      </c>
      <c r="BH8" s="295">
        <v>290.02199999999999</v>
      </c>
      <c r="BI8" s="295">
        <v>295.90443333862845</v>
      </c>
      <c r="BJ8" s="295">
        <v>306.96027354545299</v>
      </c>
      <c r="BK8" s="295">
        <v>339.45087619679083</v>
      </c>
      <c r="BL8" s="295">
        <v>429.98707743551904</v>
      </c>
      <c r="BM8" s="295">
        <v>453.03202475600006</v>
      </c>
      <c r="BN8" s="295">
        <v>452.41763415980012</v>
      </c>
      <c r="BO8" s="295">
        <v>463.35645447286123</v>
      </c>
      <c r="BP8" s="295">
        <v>485.5666966211603</v>
      </c>
      <c r="BQ8" s="295">
        <v>497.16494340000003</v>
      </c>
      <c r="BR8" s="295">
        <v>512.43799999999999</v>
      </c>
      <c r="BS8" s="295">
        <v>519.07384535667302</v>
      </c>
      <c r="BT8" s="295">
        <v>479.91128616829411</v>
      </c>
      <c r="BU8" s="295">
        <v>477.07639733338914</v>
      </c>
      <c r="BV8" s="295">
        <v>482.27667288444547</v>
      </c>
      <c r="BW8" s="295">
        <v>481.57647892316504</v>
      </c>
      <c r="BX8" s="295">
        <v>421.2038380689529</v>
      </c>
      <c r="BY8" s="295">
        <v>415.32717078726904</v>
      </c>
      <c r="BZ8" s="295">
        <v>414.51013052417881</v>
      </c>
      <c r="CA8" s="295">
        <v>414.93099570604085</v>
      </c>
      <c r="CB8" s="295">
        <v>413.17627981757187</v>
      </c>
      <c r="CC8" s="296">
        <v>412.91373275088415</v>
      </c>
    </row>
    <row r="9" spans="1:81" ht="21.75" customHeight="1" x14ac:dyDescent="0.4">
      <c r="A9" s="271"/>
      <c r="B9" s="350" t="s">
        <v>589</v>
      </c>
      <c r="C9" s="339"/>
      <c r="D9" s="295">
        <v>0</v>
      </c>
      <c r="E9" s="295">
        <v>0</v>
      </c>
      <c r="F9" s="295">
        <v>0</v>
      </c>
      <c r="G9" s="295">
        <v>0</v>
      </c>
      <c r="H9" s="295">
        <v>0</v>
      </c>
      <c r="I9" s="295">
        <v>0</v>
      </c>
      <c r="J9" s="295">
        <v>0</v>
      </c>
      <c r="K9" s="295">
        <v>0</v>
      </c>
      <c r="L9" s="295">
        <v>0</v>
      </c>
      <c r="M9" s="295">
        <v>0</v>
      </c>
      <c r="N9" s="295">
        <v>0</v>
      </c>
      <c r="O9" s="295">
        <v>0</v>
      </c>
      <c r="P9" s="295">
        <v>0</v>
      </c>
      <c r="Q9" s="295">
        <v>0</v>
      </c>
      <c r="R9" s="295">
        <v>0</v>
      </c>
      <c r="S9" s="295">
        <v>0</v>
      </c>
      <c r="T9" s="295">
        <v>0</v>
      </c>
      <c r="U9" s="295">
        <v>0</v>
      </c>
      <c r="V9" s="295">
        <v>0</v>
      </c>
      <c r="W9" s="295">
        <v>0</v>
      </c>
      <c r="X9" s="295">
        <v>0</v>
      </c>
      <c r="Y9" s="295">
        <v>0</v>
      </c>
      <c r="Z9" s="295">
        <v>0</v>
      </c>
      <c r="AA9" s="295">
        <v>0</v>
      </c>
      <c r="AB9" s="295">
        <v>0</v>
      </c>
      <c r="AC9" s="295">
        <v>0</v>
      </c>
      <c r="AD9" s="295">
        <v>0</v>
      </c>
      <c r="AE9" s="295">
        <v>0</v>
      </c>
      <c r="AF9" s="295">
        <v>0</v>
      </c>
      <c r="AG9" s="295">
        <v>0</v>
      </c>
      <c r="AH9" s="295">
        <v>0</v>
      </c>
      <c r="AI9" s="295">
        <v>0</v>
      </c>
      <c r="AJ9" s="295">
        <v>0</v>
      </c>
      <c r="AK9" s="295">
        <v>0</v>
      </c>
      <c r="AL9" s="295">
        <v>0</v>
      </c>
      <c r="AM9" s="295">
        <v>0</v>
      </c>
      <c r="AN9" s="295">
        <v>0</v>
      </c>
      <c r="AO9" s="295">
        <v>0</v>
      </c>
      <c r="AP9" s="295">
        <v>0</v>
      </c>
      <c r="AQ9" s="295">
        <v>0</v>
      </c>
      <c r="AR9" s="295">
        <v>0</v>
      </c>
      <c r="AS9" s="295">
        <v>0</v>
      </c>
      <c r="AT9" s="295">
        <v>0</v>
      </c>
      <c r="AU9" s="295">
        <v>8.5689234733107629</v>
      </c>
      <c r="AV9" s="295">
        <v>8.5689234733107629</v>
      </c>
      <c r="AW9" s="295">
        <v>8.5689234733107629</v>
      </c>
      <c r="AX9" s="295">
        <v>8.5689234733107629</v>
      </c>
      <c r="AY9" s="295">
        <v>8.5689234733107629</v>
      </c>
      <c r="AZ9" s="295">
        <v>8.5689234733107629</v>
      </c>
      <c r="BA9" s="295">
        <v>8.5689234733107629</v>
      </c>
      <c r="BB9" s="295">
        <v>8.5689234733107629</v>
      </c>
      <c r="BC9" s="295">
        <v>8.5689234733107629</v>
      </c>
      <c r="BD9" s="295">
        <v>10.031442333804979</v>
      </c>
      <c r="BE9" s="295">
        <v>11.300390135446513</v>
      </c>
      <c r="BF9" s="295">
        <v>13.048991239095871</v>
      </c>
      <c r="BG9" s="295">
        <v>13.117562070944141</v>
      </c>
      <c r="BH9" s="295">
        <v>11.495379362478616</v>
      </c>
      <c r="BI9" s="295">
        <v>11.459261914883713</v>
      </c>
      <c r="BJ9" s="295">
        <v>15.020734931035486</v>
      </c>
      <c r="BK9" s="295">
        <v>15.280651014211305</v>
      </c>
      <c r="BL9" s="295">
        <v>15.887440978603943</v>
      </c>
      <c r="BM9" s="295">
        <v>16.554241335234778</v>
      </c>
      <c r="BN9" s="295">
        <v>17.326090727748223</v>
      </c>
      <c r="BO9" s="295">
        <v>17.444311718611427</v>
      </c>
      <c r="BP9" s="295">
        <v>18.097163159146831</v>
      </c>
      <c r="BQ9" s="295">
        <v>18.292431275019226</v>
      </c>
      <c r="BR9" s="295">
        <v>18.795417115847687</v>
      </c>
      <c r="BS9" s="295">
        <v>17.828845421948191</v>
      </c>
      <c r="BT9" s="295">
        <v>17.737647843171132</v>
      </c>
      <c r="BU9" s="295">
        <v>17.836847827401204</v>
      </c>
      <c r="BV9" s="295">
        <v>18.33359647544378</v>
      </c>
      <c r="BW9" s="295">
        <v>18.809462157504843</v>
      </c>
      <c r="BX9" s="295">
        <v>19.037784484800849</v>
      </c>
      <c r="BY9" s="295">
        <v>19.23779044389094</v>
      </c>
      <c r="BZ9" s="295">
        <v>19.555429237419883</v>
      </c>
      <c r="CA9" s="295">
        <v>19.972782736550847</v>
      </c>
      <c r="CB9" s="295">
        <v>20.268034296260517</v>
      </c>
      <c r="CC9" s="296">
        <v>20.631266270660976</v>
      </c>
    </row>
    <row r="10" spans="1:81" ht="26.25" customHeight="1" x14ac:dyDescent="0.4">
      <c r="A10" s="394"/>
      <c r="B10" s="155" t="s">
        <v>676</v>
      </c>
      <c r="C10" s="49"/>
      <c r="D10" s="295">
        <v>0</v>
      </c>
      <c r="E10" s="295">
        <v>0</v>
      </c>
      <c r="F10" s="295">
        <v>0</v>
      </c>
      <c r="G10" s="295">
        <v>0</v>
      </c>
      <c r="H10" s="295">
        <v>0</v>
      </c>
      <c r="I10" s="295">
        <v>0</v>
      </c>
      <c r="J10" s="295">
        <v>0</v>
      </c>
      <c r="K10" s="295">
        <v>0</v>
      </c>
      <c r="L10" s="295">
        <v>0</v>
      </c>
      <c r="M10" s="295">
        <v>0</v>
      </c>
      <c r="N10" s="295">
        <v>0</v>
      </c>
      <c r="O10" s="295">
        <v>0</v>
      </c>
      <c r="P10" s="295">
        <v>0</v>
      </c>
      <c r="Q10" s="295">
        <v>0</v>
      </c>
      <c r="R10" s="295">
        <v>0</v>
      </c>
      <c r="S10" s="295">
        <v>0</v>
      </c>
      <c r="T10" s="295">
        <v>0</v>
      </c>
      <c r="U10" s="295">
        <v>0</v>
      </c>
      <c r="V10" s="295">
        <v>0</v>
      </c>
      <c r="W10" s="295">
        <v>0</v>
      </c>
      <c r="X10" s="295">
        <v>0</v>
      </c>
      <c r="Y10" s="295">
        <v>0</v>
      </c>
      <c r="Z10" s="295">
        <v>9.3000000000000007</v>
      </c>
      <c r="AA10" s="295">
        <v>10.199999999999999</v>
      </c>
      <c r="AB10" s="295">
        <v>11.7</v>
      </c>
      <c r="AC10" s="295">
        <v>13.4</v>
      </c>
      <c r="AD10" s="295">
        <v>17.2</v>
      </c>
      <c r="AE10" s="295">
        <v>22.5</v>
      </c>
      <c r="AF10" s="295">
        <v>25.5</v>
      </c>
      <c r="AG10" s="295">
        <v>29</v>
      </c>
      <c r="AH10" s="295">
        <f t="shared" ref="AH10:CC10" si="6">SUM(AH11:AH12)</f>
        <v>32</v>
      </c>
      <c r="AI10" s="295">
        <f t="shared" si="6"/>
        <v>36</v>
      </c>
      <c r="AJ10" s="295">
        <f t="shared" si="6"/>
        <v>42</v>
      </c>
      <c r="AK10" s="295">
        <f t="shared" si="6"/>
        <v>47</v>
      </c>
      <c r="AL10" s="295">
        <f t="shared" si="6"/>
        <v>51</v>
      </c>
      <c r="AM10" s="295">
        <f t="shared" si="6"/>
        <v>54</v>
      </c>
      <c r="AN10" s="295">
        <f t="shared" si="6"/>
        <v>55</v>
      </c>
      <c r="AO10" s="295">
        <f t="shared" si="6"/>
        <v>58</v>
      </c>
      <c r="AP10" s="295">
        <f t="shared" si="6"/>
        <v>61</v>
      </c>
      <c r="AQ10" s="295">
        <f t="shared" si="6"/>
        <v>56.491999999999997</v>
      </c>
      <c r="AR10" s="295">
        <f t="shared" si="6"/>
        <v>58.61</v>
      </c>
      <c r="AS10" s="295">
        <f t="shared" si="6"/>
        <v>59.338999999999999</v>
      </c>
      <c r="AT10" s="295">
        <f t="shared" si="6"/>
        <v>60.216000000000001</v>
      </c>
      <c r="AU10" s="295">
        <f t="shared" si="6"/>
        <v>64.003</v>
      </c>
      <c r="AV10" s="295">
        <f t="shared" si="6"/>
        <v>62.688000000000002</v>
      </c>
      <c r="AW10" s="295">
        <f t="shared" si="6"/>
        <v>66.622</v>
      </c>
      <c r="AX10" s="295">
        <f t="shared" si="6"/>
        <v>58.168999999999997</v>
      </c>
      <c r="AY10" s="295">
        <f t="shared" si="6"/>
        <v>57.765999999999998</v>
      </c>
      <c r="AZ10" s="295">
        <f t="shared" si="6"/>
        <v>55.347000000000001</v>
      </c>
      <c r="BA10" s="295">
        <f t="shared" si="6"/>
        <v>54.619</v>
      </c>
      <c r="BB10" s="295">
        <f t="shared" si="6"/>
        <v>49.393000000000001</v>
      </c>
      <c r="BC10" s="295">
        <f t="shared" si="6"/>
        <v>51.527999999999999</v>
      </c>
      <c r="BD10" s="295">
        <f t="shared" si="6"/>
        <v>49</v>
      </c>
      <c r="BE10" s="295">
        <f t="shared" si="6"/>
        <v>49</v>
      </c>
      <c r="BF10" s="295">
        <f t="shared" si="6"/>
        <v>48.056406750000008</v>
      </c>
      <c r="BG10" s="295">
        <f t="shared" si="6"/>
        <v>45.566810758911991</v>
      </c>
      <c r="BH10" s="295">
        <f t="shared" si="6"/>
        <v>43.427999999999997</v>
      </c>
      <c r="BI10" s="295">
        <f t="shared" si="6"/>
        <v>40.824999999999996</v>
      </c>
      <c r="BJ10" s="295">
        <f t="shared" si="6"/>
        <v>39.280999999999992</v>
      </c>
      <c r="BK10" s="295">
        <f t="shared" si="6"/>
        <v>37.953660409999991</v>
      </c>
      <c r="BL10" s="295">
        <f t="shared" si="6"/>
        <v>36.609209720000003</v>
      </c>
      <c r="BM10" s="295">
        <f t="shared" si="6"/>
        <v>35.892877070000004</v>
      </c>
      <c r="BN10" s="295">
        <f t="shared" si="6"/>
        <v>34.066781949999992</v>
      </c>
      <c r="BO10" s="295">
        <f t="shared" si="6"/>
        <v>32.863790210000005</v>
      </c>
      <c r="BP10" s="295">
        <f t="shared" si="6"/>
        <v>31.777945706246079</v>
      </c>
      <c r="BQ10" s="295">
        <f t="shared" si="6"/>
        <v>30.124750710000001</v>
      </c>
      <c r="BR10" s="295">
        <f t="shared" si="6"/>
        <v>28.755832375049046</v>
      </c>
      <c r="BS10" s="295">
        <f t="shared" si="6"/>
        <v>26.997191909051221</v>
      </c>
      <c r="BT10" s="295">
        <f t="shared" si="6"/>
        <v>25.593044347406025</v>
      </c>
      <c r="BU10" s="295">
        <f t="shared" si="6"/>
        <v>23.841773480631531</v>
      </c>
      <c r="BV10" s="295">
        <f t="shared" si="6"/>
        <v>22.512013811873182</v>
      </c>
      <c r="BW10" s="295">
        <f t="shared" si="6"/>
        <v>21.019595704720828</v>
      </c>
      <c r="BX10" s="295">
        <f t="shared" si="6"/>
        <v>16.717560872065292</v>
      </c>
      <c r="BY10" s="295">
        <f t="shared" si="6"/>
        <v>15.382541893346637</v>
      </c>
      <c r="BZ10" s="295">
        <f t="shared" si="6"/>
        <v>14.543301421115945</v>
      </c>
      <c r="CA10" s="295">
        <f t="shared" si="6"/>
        <v>13.573320428747634</v>
      </c>
      <c r="CB10" s="295">
        <f t="shared" si="6"/>
        <v>12.596684485944461</v>
      </c>
      <c r="CC10" s="296">
        <f t="shared" si="6"/>
        <v>11.745348631005328</v>
      </c>
    </row>
    <row r="11" spans="1:81" x14ac:dyDescent="0.4">
      <c r="A11" s="271"/>
      <c r="B11" s="242" t="s">
        <v>404</v>
      </c>
      <c r="C11" s="339"/>
      <c r="D11" s="295">
        <v>0</v>
      </c>
      <c r="E11" s="295">
        <v>0</v>
      </c>
      <c r="F11" s="295">
        <v>0</v>
      </c>
      <c r="G11" s="295">
        <v>0</v>
      </c>
      <c r="H11" s="295">
        <v>0</v>
      </c>
      <c r="I11" s="295">
        <v>0</v>
      </c>
      <c r="J11" s="295">
        <v>0</v>
      </c>
      <c r="K11" s="295">
        <v>0</v>
      </c>
      <c r="L11" s="295">
        <v>0</v>
      </c>
      <c r="M11" s="295">
        <v>0</v>
      </c>
      <c r="N11" s="295">
        <v>0</v>
      </c>
      <c r="O11" s="295">
        <v>0</v>
      </c>
      <c r="P11" s="295">
        <v>0</v>
      </c>
      <c r="Q11" s="295">
        <v>0</v>
      </c>
      <c r="R11" s="295">
        <v>0</v>
      </c>
      <c r="S11" s="295">
        <v>0</v>
      </c>
      <c r="T11" s="295">
        <v>0</v>
      </c>
      <c r="U11" s="295">
        <v>0</v>
      </c>
      <c r="V11" s="295">
        <v>0</v>
      </c>
      <c r="W11" s="295">
        <v>0</v>
      </c>
      <c r="X11" s="295">
        <v>0</v>
      </c>
      <c r="Y11" s="295">
        <v>0</v>
      </c>
      <c r="Z11" s="295">
        <v>0</v>
      </c>
      <c r="AA11" s="295">
        <v>0</v>
      </c>
      <c r="AB11" s="295">
        <v>0</v>
      </c>
      <c r="AC11" s="295">
        <v>0</v>
      </c>
      <c r="AD11" s="295">
        <v>0</v>
      </c>
      <c r="AE11" s="295">
        <v>0</v>
      </c>
      <c r="AF11" s="295">
        <v>0</v>
      </c>
      <c r="AG11" s="295">
        <v>0</v>
      </c>
      <c r="AH11" s="295">
        <v>5.8755802207076453</v>
      </c>
      <c r="AI11" s="295">
        <v>6.6100277482961012</v>
      </c>
      <c r="AJ11" s="295">
        <v>7.7116990396787841</v>
      </c>
      <c r="AK11" s="295">
        <v>8.6297584491643544</v>
      </c>
      <c r="AL11" s="295">
        <v>9.3642059767528103</v>
      </c>
      <c r="AM11" s="295">
        <v>9.9150416224441535</v>
      </c>
      <c r="AN11" s="295">
        <v>10.098653504341266</v>
      </c>
      <c r="AO11" s="295">
        <v>10.649489150032608</v>
      </c>
      <c r="AP11" s="295">
        <v>11.200324795723949</v>
      </c>
      <c r="AQ11" s="295">
        <v>10.372602432131758</v>
      </c>
      <c r="AR11" s="295">
        <v>10.761492397989846</v>
      </c>
      <c r="AS11" s="295">
        <v>10.895345459892843</v>
      </c>
      <c r="AT11" s="295">
        <v>11.056373080316611</v>
      </c>
      <c r="AU11" s="295">
        <v>11.751711277060982</v>
      </c>
      <c r="AV11" s="295">
        <v>10.740101662601536</v>
      </c>
      <c r="AW11" s="295">
        <v>10.867560615178869</v>
      </c>
      <c r="AX11" s="295">
        <v>8.9144351893882074</v>
      </c>
      <c r="AY11" s="295">
        <v>8.2866278477680808</v>
      </c>
      <c r="AZ11" s="295">
        <v>7.7611274445963527</v>
      </c>
      <c r="BA11" s="295">
        <v>6.8913768673835412</v>
      </c>
      <c r="BB11" s="295">
        <v>6.0945233728261901</v>
      </c>
      <c r="BC11" s="295">
        <v>6.0057435125149512</v>
      </c>
      <c r="BD11" s="295">
        <v>5.2120000000000033</v>
      </c>
      <c r="BE11" s="295">
        <v>5.213000000000001</v>
      </c>
      <c r="BF11" s="295">
        <v>4.7798173643700785</v>
      </c>
      <c r="BG11" s="295">
        <v>3.6967457020200758</v>
      </c>
      <c r="BH11" s="295">
        <v>3.266</v>
      </c>
      <c r="BI11" s="295">
        <v>6.1911786786786775</v>
      </c>
      <c r="BJ11" s="295">
        <v>5.6055504291845493</v>
      </c>
      <c r="BK11" s="295">
        <v>5.6746798378225547</v>
      </c>
      <c r="BL11" s="295">
        <v>2.1965525831999999</v>
      </c>
      <c r="BM11" s="295">
        <v>1.8406603625641045</v>
      </c>
      <c r="BN11" s="295">
        <v>1.6231135700409567</v>
      </c>
      <c r="BO11" s="295">
        <v>1.448690672492809</v>
      </c>
      <c r="BP11" s="295">
        <v>1.2921065736641424</v>
      </c>
      <c r="BQ11" s="295">
        <v>1.3134113182071192</v>
      </c>
      <c r="BR11" s="295">
        <v>1.2081481339837865</v>
      </c>
      <c r="BS11" s="295">
        <v>1.0695824618982828</v>
      </c>
      <c r="BT11" s="295">
        <v>1.0235628534902357</v>
      </c>
      <c r="BU11" s="295">
        <v>0.97169123909287136</v>
      </c>
      <c r="BV11" s="295">
        <v>0.95175206091498477</v>
      </c>
      <c r="BW11" s="295">
        <v>0.90136718533465643</v>
      </c>
      <c r="BX11" s="295">
        <v>0.65395885795620368</v>
      </c>
      <c r="BY11" s="295">
        <v>0.48775946658082897</v>
      </c>
      <c r="BZ11" s="295">
        <v>0.36441628348362182</v>
      </c>
      <c r="CA11" s="295">
        <v>0.26674828040012472</v>
      </c>
      <c r="CB11" s="295">
        <v>0.19435319302456397</v>
      </c>
      <c r="CC11" s="296">
        <v>0.14214869951076309</v>
      </c>
    </row>
    <row r="12" spans="1:81" x14ac:dyDescent="0.4">
      <c r="A12" s="271"/>
      <c r="B12" s="242" t="s">
        <v>403</v>
      </c>
      <c r="C12" s="339"/>
      <c r="D12" s="295">
        <v>0</v>
      </c>
      <c r="E12" s="295">
        <v>0</v>
      </c>
      <c r="F12" s="295">
        <v>0</v>
      </c>
      <c r="G12" s="295">
        <v>0</v>
      </c>
      <c r="H12" s="295">
        <v>0</v>
      </c>
      <c r="I12" s="295">
        <v>0</v>
      </c>
      <c r="J12" s="295">
        <v>0</v>
      </c>
      <c r="K12" s="295">
        <v>0</v>
      </c>
      <c r="L12" s="295">
        <v>0</v>
      </c>
      <c r="M12" s="295">
        <v>0</v>
      </c>
      <c r="N12" s="295">
        <v>0</v>
      </c>
      <c r="O12" s="295">
        <v>0</v>
      </c>
      <c r="P12" s="295">
        <v>0</v>
      </c>
      <c r="Q12" s="295">
        <v>0</v>
      </c>
      <c r="R12" s="295">
        <v>0</v>
      </c>
      <c r="S12" s="295">
        <v>0</v>
      </c>
      <c r="T12" s="295">
        <v>0</v>
      </c>
      <c r="U12" s="295">
        <v>0</v>
      </c>
      <c r="V12" s="295">
        <v>0</v>
      </c>
      <c r="W12" s="295">
        <v>0</v>
      </c>
      <c r="X12" s="295">
        <v>0</v>
      </c>
      <c r="Y12" s="295">
        <v>0</v>
      </c>
      <c r="Z12" s="295">
        <v>0</v>
      </c>
      <c r="AA12" s="295">
        <v>0</v>
      </c>
      <c r="AB12" s="295">
        <v>0</v>
      </c>
      <c r="AC12" s="295">
        <v>0</v>
      </c>
      <c r="AD12" s="295">
        <v>0</v>
      </c>
      <c r="AE12" s="295">
        <v>0</v>
      </c>
      <c r="AF12" s="295">
        <v>0</v>
      </c>
      <c r="AG12" s="295">
        <v>0</v>
      </c>
      <c r="AH12" s="295">
        <v>26.124419779292353</v>
      </c>
      <c r="AI12" s="295">
        <v>29.389972251703899</v>
      </c>
      <c r="AJ12" s="295">
        <v>34.288300960321216</v>
      </c>
      <c r="AK12" s="295">
        <v>38.370241550835644</v>
      </c>
      <c r="AL12" s="295">
        <v>41.635794023247186</v>
      </c>
      <c r="AM12" s="295">
        <v>44.08495837755585</v>
      </c>
      <c r="AN12" s="295">
        <v>44.901346495658736</v>
      </c>
      <c r="AO12" s="295">
        <v>47.350510849967392</v>
      </c>
      <c r="AP12" s="295">
        <v>49.799675204276049</v>
      </c>
      <c r="AQ12" s="295">
        <v>46.119397567868241</v>
      </c>
      <c r="AR12" s="295">
        <v>47.848507602010152</v>
      </c>
      <c r="AS12" s="295">
        <v>48.443654540107154</v>
      </c>
      <c r="AT12" s="295">
        <v>49.15962691968339</v>
      </c>
      <c r="AU12" s="295">
        <v>52.251288722939016</v>
      </c>
      <c r="AV12" s="295">
        <v>51.94789833739847</v>
      </c>
      <c r="AW12" s="295">
        <v>55.754439384821133</v>
      </c>
      <c r="AX12" s="295">
        <v>49.254564810611789</v>
      </c>
      <c r="AY12" s="295">
        <v>49.479372152231917</v>
      </c>
      <c r="AZ12" s="295">
        <v>47.585872555403647</v>
      </c>
      <c r="BA12" s="295">
        <v>47.727623132616458</v>
      </c>
      <c r="BB12" s="295">
        <v>43.298476627173812</v>
      </c>
      <c r="BC12" s="295">
        <v>45.522256487485045</v>
      </c>
      <c r="BD12" s="295">
        <v>43.787999999999997</v>
      </c>
      <c r="BE12" s="295">
        <v>43.786999999999999</v>
      </c>
      <c r="BF12" s="295">
        <v>43.276589385629926</v>
      </c>
      <c r="BG12" s="295">
        <v>41.870065056891917</v>
      </c>
      <c r="BH12" s="295">
        <v>40.161999999999999</v>
      </c>
      <c r="BI12" s="295">
        <v>34.633821321321321</v>
      </c>
      <c r="BJ12" s="295">
        <v>33.675449570815445</v>
      </c>
      <c r="BK12" s="295">
        <v>32.278980572177439</v>
      </c>
      <c r="BL12" s="295">
        <v>34.4126571368</v>
      </c>
      <c r="BM12" s="295">
        <v>34.052216707435903</v>
      </c>
      <c r="BN12" s="295">
        <v>32.443668379959036</v>
      </c>
      <c r="BO12" s="295">
        <v>31.415099537507196</v>
      </c>
      <c r="BP12" s="295">
        <v>30.485839132581937</v>
      </c>
      <c r="BQ12" s="295">
        <v>28.811339391792881</v>
      </c>
      <c r="BR12" s="295">
        <v>27.547684241065259</v>
      </c>
      <c r="BS12" s="295">
        <v>25.927609447152939</v>
      </c>
      <c r="BT12" s="295">
        <v>24.569481493915788</v>
      </c>
      <c r="BU12" s="295">
        <v>22.870082241538661</v>
      </c>
      <c r="BV12" s="295">
        <v>21.560261750958198</v>
      </c>
      <c r="BW12" s="295">
        <v>20.118228519386172</v>
      </c>
      <c r="BX12" s="295">
        <v>16.063602014109087</v>
      </c>
      <c r="BY12" s="295">
        <v>14.894782426765808</v>
      </c>
      <c r="BZ12" s="295">
        <v>14.178885137632323</v>
      </c>
      <c r="CA12" s="295">
        <v>13.306572148347509</v>
      </c>
      <c r="CB12" s="295">
        <v>12.402331292919897</v>
      </c>
      <c r="CC12" s="296">
        <v>11.603199931494565</v>
      </c>
    </row>
    <row r="13" spans="1:81" s="253" customFormat="1" ht="27" customHeight="1" x14ac:dyDescent="0.35">
      <c r="A13" s="395"/>
      <c r="B13" s="232" t="s">
        <v>677</v>
      </c>
      <c r="C13" s="16"/>
      <c r="D13" s="396">
        <v>0</v>
      </c>
      <c r="E13" s="396">
        <v>0</v>
      </c>
      <c r="F13" s="396">
        <v>0</v>
      </c>
      <c r="G13" s="396">
        <v>0</v>
      </c>
      <c r="H13" s="396">
        <v>0</v>
      </c>
      <c r="I13" s="396">
        <v>0</v>
      </c>
      <c r="J13" s="396">
        <v>0</v>
      </c>
      <c r="K13" s="396">
        <v>0</v>
      </c>
      <c r="L13" s="396">
        <v>0</v>
      </c>
      <c r="M13" s="396">
        <v>0</v>
      </c>
      <c r="N13" s="396">
        <v>0</v>
      </c>
      <c r="O13" s="396">
        <v>0</v>
      </c>
      <c r="P13" s="396">
        <v>0</v>
      </c>
      <c r="Q13" s="396">
        <v>0</v>
      </c>
      <c r="R13" s="396">
        <v>0</v>
      </c>
      <c r="S13" s="396">
        <v>0</v>
      </c>
      <c r="T13" s="396">
        <v>0</v>
      </c>
      <c r="U13" s="396">
        <v>0</v>
      </c>
      <c r="V13" s="396">
        <v>0</v>
      </c>
      <c r="W13" s="396">
        <v>0</v>
      </c>
      <c r="X13" s="396">
        <v>0</v>
      </c>
      <c r="Y13" s="396">
        <v>0</v>
      </c>
      <c r="Z13" s="396">
        <v>2.8</v>
      </c>
      <c r="AA13" s="396">
        <v>2.9</v>
      </c>
      <c r="AB13" s="396">
        <v>2.9</v>
      </c>
      <c r="AC13" s="396">
        <v>3</v>
      </c>
      <c r="AD13" s="396">
        <v>3.5</v>
      </c>
      <c r="AE13" s="396">
        <v>4</v>
      </c>
      <c r="AF13" s="396">
        <v>4</v>
      </c>
      <c r="AG13" s="396">
        <v>4.5</v>
      </c>
      <c r="AH13" s="396">
        <v>5</v>
      </c>
      <c r="AI13" s="396">
        <v>5</v>
      </c>
      <c r="AJ13" s="396">
        <v>5</v>
      </c>
      <c r="AK13" s="396">
        <v>5</v>
      </c>
      <c r="AL13" s="396">
        <v>5</v>
      </c>
      <c r="AM13" s="396">
        <v>5</v>
      </c>
      <c r="AN13" s="396">
        <v>5</v>
      </c>
      <c r="AO13" s="396">
        <v>5</v>
      </c>
      <c r="AP13" s="396">
        <v>4</v>
      </c>
      <c r="AQ13" s="396">
        <v>4.2240000000000002</v>
      </c>
      <c r="AR13" s="396">
        <v>3.6949999999999998</v>
      </c>
      <c r="AS13" s="396">
        <v>4.2779999999999996</v>
      </c>
      <c r="AT13" s="396">
        <v>4.0919999999999996</v>
      </c>
      <c r="AU13" s="396">
        <v>4.101</v>
      </c>
      <c r="AV13" s="396">
        <v>3.8860000000000001</v>
      </c>
      <c r="AW13" s="396">
        <v>3.5070000000000001</v>
      </c>
      <c r="AX13" s="396">
        <v>2.9569999999999999</v>
      </c>
      <c r="AY13" s="396">
        <v>3.1080000000000001</v>
      </c>
      <c r="AZ13" s="396">
        <v>2.7719999999999998</v>
      </c>
      <c r="BA13" s="396">
        <v>2.4620000000000002</v>
      </c>
      <c r="BB13" s="396">
        <v>1.859</v>
      </c>
      <c r="BC13" s="396">
        <v>2.0350000000000001</v>
      </c>
      <c r="BD13" s="396">
        <v>2</v>
      </c>
      <c r="BE13" s="396">
        <v>2</v>
      </c>
      <c r="BF13" s="396">
        <v>1.73005451</v>
      </c>
      <c r="BG13" s="396">
        <v>1.3642590700000001</v>
      </c>
      <c r="BH13" s="396">
        <v>1.1830000000000001</v>
      </c>
      <c r="BI13" s="396">
        <v>1.1019624799999999</v>
      </c>
      <c r="BJ13" s="396">
        <v>1.0844996200000001</v>
      </c>
      <c r="BK13" s="396">
        <v>1.0897039199999998</v>
      </c>
      <c r="BL13" s="396">
        <v>0.94398397000000001</v>
      </c>
      <c r="BM13" s="396">
        <v>0.84670285999999995</v>
      </c>
      <c r="BN13" s="396">
        <v>0.75357149000000001</v>
      </c>
      <c r="BO13" s="396">
        <v>0.62038171000000009</v>
      </c>
      <c r="BP13" s="396">
        <v>0.38903970756204248</v>
      </c>
      <c r="BQ13" s="396">
        <v>-6.0504900000000004E-3</v>
      </c>
      <c r="BR13" s="396">
        <v>-2E-3</v>
      </c>
      <c r="BS13" s="396">
        <v>-2.2054404288382682E-3</v>
      </c>
      <c r="BT13" s="396">
        <v>-3.650924389366203E-2</v>
      </c>
      <c r="BU13" s="396">
        <v>0</v>
      </c>
      <c r="BV13" s="396">
        <v>-2.2635937233309179E-2</v>
      </c>
      <c r="BW13" s="396">
        <v>-3.6836597041907927E-2</v>
      </c>
      <c r="BX13" s="396">
        <v>3.1049333490031252E-4</v>
      </c>
      <c r="BY13" s="396">
        <v>-1.2678085225848912E-3</v>
      </c>
      <c r="BZ13" s="396">
        <v>0</v>
      </c>
      <c r="CA13" s="396">
        <v>0</v>
      </c>
      <c r="CB13" s="396">
        <v>0</v>
      </c>
      <c r="CC13" s="397">
        <v>0</v>
      </c>
    </row>
    <row r="14" spans="1:81" s="253" customFormat="1" ht="27" customHeight="1" x14ac:dyDescent="0.4">
      <c r="A14" s="395"/>
      <c r="B14" s="187" t="s">
        <v>678</v>
      </c>
      <c r="C14" s="16"/>
      <c r="D14" s="396"/>
      <c r="E14" s="396"/>
      <c r="F14" s="396"/>
      <c r="G14" s="396"/>
      <c r="H14" s="396"/>
      <c r="I14" s="396"/>
      <c r="J14" s="396"/>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c r="AK14" s="396"/>
      <c r="AL14" s="396"/>
      <c r="AM14" s="396"/>
      <c r="AN14" s="396"/>
      <c r="AO14" s="396"/>
      <c r="AP14" s="396"/>
      <c r="AQ14" s="396"/>
      <c r="AR14" s="396"/>
      <c r="AS14" s="396"/>
      <c r="AT14" s="396"/>
      <c r="AU14" s="396"/>
      <c r="AV14" s="396"/>
      <c r="AW14" s="396"/>
      <c r="AX14" s="398">
        <f t="shared" ref="AX14:BK14" si="7">SUM(AX16:AX18)</f>
        <v>3.4569999999999999</v>
      </c>
      <c r="AY14" s="398">
        <f t="shared" si="7"/>
        <v>4.1285950413223143</v>
      </c>
      <c r="AZ14" s="398">
        <f t="shared" si="7"/>
        <v>5.4580000000000002</v>
      </c>
      <c r="BA14" s="398">
        <f t="shared" si="7"/>
        <v>4.9669999999999996</v>
      </c>
      <c r="BB14" s="398">
        <f t="shared" si="7"/>
        <v>8.2967250384024585</v>
      </c>
      <c r="BC14" s="398">
        <f t="shared" si="7"/>
        <v>10.563000000000001</v>
      </c>
      <c r="BD14" s="398">
        <f t="shared" si="7"/>
        <v>11.87267336961207</v>
      </c>
      <c r="BE14" s="398">
        <f t="shared" si="7"/>
        <v>14.399096999999999</v>
      </c>
      <c r="BF14" s="398">
        <f t="shared" si="7"/>
        <v>19.709695</v>
      </c>
      <c r="BG14" s="398">
        <f t="shared" si="7"/>
        <v>19.340500802146213</v>
      </c>
      <c r="BH14" s="398">
        <f t="shared" si="7"/>
        <v>20.643089</v>
      </c>
      <c r="BI14" s="398">
        <f t="shared" si="7"/>
        <v>46.53799999999999</v>
      </c>
      <c r="BJ14" s="398">
        <f t="shared" si="7"/>
        <v>32.67</v>
      </c>
      <c r="BK14" s="398">
        <f t="shared" si="7"/>
        <v>27.44</v>
      </c>
      <c r="BL14" s="398">
        <f t="shared" ref="BL14:CC14" si="8">SUM(BL15,BL18)</f>
        <v>37.064000999999998</v>
      </c>
      <c r="BM14" s="398">
        <f t="shared" si="8"/>
        <v>42.248373999999998</v>
      </c>
      <c r="BN14" s="398">
        <f t="shared" si="8"/>
        <v>47.467124999999996</v>
      </c>
      <c r="BO14" s="398">
        <f t="shared" si="8"/>
        <v>47.206220999999999</v>
      </c>
      <c r="BP14" s="398">
        <f t="shared" si="8"/>
        <v>51.427443760235988</v>
      </c>
      <c r="BQ14" s="398">
        <f t="shared" si="8"/>
        <v>54.675500320000005</v>
      </c>
      <c r="BR14" s="398">
        <f t="shared" si="8"/>
        <v>82.321914830000011</v>
      </c>
      <c r="BS14" s="398">
        <f t="shared" si="8"/>
        <v>89.848197459999994</v>
      </c>
      <c r="BT14" s="398">
        <f t="shared" si="8"/>
        <v>83.432960799999989</v>
      </c>
      <c r="BU14" s="398">
        <f t="shared" si="8"/>
        <v>89.717677900000012</v>
      </c>
      <c r="BV14" s="398">
        <f t="shared" si="8"/>
        <v>85.82525184765916</v>
      </c>
      <c r="BW14" s="398">
        <f t="shared" si="8"/>
        <v>85.666325000000001</v>
      </c>
      <c r="BX14" s="398">
        <f t="shared" si="8"/>
        <v>82.654222831905628</v>
      </c>
      <c r="BY14" s="398">
        <f t="shared" si="8"/>
        <v>85.096349381211752</v>
      </c>
      <c r="BZ14" s="398">
        <f t="shared" si="8"/>
        <v>83.637814465545461</v>
      </c>
      <c r="CA14" s="398">
        <f t="shared" si="8"/>
        <v>83.300814021458905</v>
      </c>
      <c r="CB14" s="398">
        <f t="shared" si="8"/>
        <v>82.648785145893726</v>
      </c>
      <c r="CC14" s="399">
        <f t="shared" si="8"/>
        <v>82.648785145893726</v>
      </c>
    </row>
    <row r="15" spans="1:81" s="253" customFormat="1" ht="27" customHeight="1" x14ac:dyDescent="0.4">
      <c r="A15" s="395"/>
      <c r="B15" s="155" t="s">
        <v>679</v>
      </c>
      <c r="C15" s="16"/>
      <c r="D15" s="396"/>
      <c r="E15" s="396"/>
      <c r="F15" s="396"/>
      <c r="G15" s="396"/>
      <c r="H15" s="396"/>
      <c r="I15" s="396"/>
      <c r="J15" s="396"/>
      <c r="K15" s="396"/>
      <c r="L15" s="396"/>
      <c r="M15" s="396"/>
      <c r="N15" s="396"/>
      <c r="O15" s="396"/>
      <c r="P15" s="396"/>
      <c r="Q15" s="396"/>
      <c r="R15" s="396"/>
      <c r="S15" s="396"/>
      <c r="T15" s="396"/>
      <c r="U15" s="396"/>
      <c r="V15" s="396"/>
      <c r="W15" s="396"/>
      <c r="X15" s="396"/>
      <c r="Y15" s="396"/>
      <c r="Z15" s="396"/>
      <c r="AA15" s="396"/>
      <c r="AB15" s="396"/>
      <c r="AC15" s="396"/>
      <c r="AD15" s="396"/>
      <c r="AE15" s="396"/>
      <c r="AF15" s="396"/>
      <c r="AG15" s="396"/>
      <c r="AH15" s="396"/>
      <c r="AI15" s="396"/>
      <c r="AJ15" s="396"/>
      <c r="AK15" s="396"/>
      <c r="AL15" s="396"/>
      <c r="AM15" s="396"/>
      <c r="AN15" s="396"/>
      <c r="AO15" s="396"/>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6">
        <v>5.5109329999999996</v>
      </c>
      <c r="BM15" s="396">
        <v>7.0408049999999998</v>
      </c>
      <c r="BN15" s="396">
        <v>9.2482140000000008</v>
      </c>
      <c r="BO15" s="396">
        <v>9.5133209999999995</v>
      </c>
      <c r="BP15" s="396">
        <v>9.4075343484310903</v>
      </c>
      <c r="BQ15" s="396">
        <v>9.2168086836232543</v>
      </c>
      <c r="BR15" s="396">
        <v>37.532187830000005</v>
      </c>
      <c r="BS15" s="396">
        <v>43.794516459999997</v>
      </c>
      <c r="BT15" s="396">
        <v>41.280517799999998</v>
      </c>
      <c r="BU15" s="396">
        <v>48.629247100000001</v>
      </c>
      <c r="BV15" s="396">
        <v>41.032349681177138</v>
      </c>
      <c r="BW15" s="396">
        <f t="shared" ref="BW15:CC15" si="9">SUM(BW16:BW17)</f>
        <v>43.885255000000001</v>
      </c>
      <c r="BX15" s="396">
        <f t="shared" si="9"/>
        <v>43.31334350407279</v>
      </c>
      <c r="BY15" s="396">
        <f t="shared" si="9"/>
        <v>43.609423199060728</v>
      </c>
      <c r="BZ15" s="396">
        <f t="shared" si="9"/>
        <v>43.324271863762711</v>
      </c>
      <c r="CA15" s="396">
        <f t="shared" si="9"/>
        <v>43.258238213665678</v>
      </c>
      <c r="CB15" s="396">
        <f t="shared" si="9"/>
        <v>43.130476225876791</v>
      </c>
      <c r="CC15" s="397">
        <f t="shared" si="9"/>
        <v>43.130476225876791</v>
      </c>
    </row>
    <row r="16" spans="1:81" x14ac:dyDescent="0.4">
      <c r="A16" s="271"/>
      <c r="B16" s="242" t="s">
        <v>680</v>
      </c>
      <c r="C16" s="339"/>
      <c r="D16" s="295"/>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v>10.385251</v>
      </c>
      <c r="BX16" s="295">
        <v>9.8133395040727915</v>
      </c>
      <c r="BY16" s="295">
        <v>10.10941919906073</v>
      </c>
      <c r="BZ16" s="295">
        <v>9.8242678637627154</v>
      </c>
      <c r="CA16" s="295">
        <v>9.7582342136656788</v>
      </c>
      <c r="CB16" s="295">
        <v>9.6304722258767974</v>
      </c>
      <c r="CC16" s="296">
        <v>9.6304722258767974</v>
      </c>
    </row>
    <row r="17" spans="1:81" s="269" customFormat="1" ht="23.25" customHeight="1" x14ac:dyDescent="0.35">
      <c r="A17" s="267"/>
      <c r="B17" s="400" t="s">
        <v>681</v>
      </c>
      <c r="C17" s="388"/>
      <c r="D17" s="389"/>
      <c r="E17" s="389"/>
      <c r="F17" s="389"/>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c r="BL17" s="389"/>
      <c r="BM17" s="389"/>
      <c r="BN17" s="389"/>
      <c r="BO17" s="389"/>
      <c r="BP17" s="389"/>
      <c r="BQ17" s="389"/>
      <c r="BR17" s="389"/>
      <c r="BS17" s="389"/>
      <c r="BT17" s="389"/>
      <c r="BU17" s="389"/>
      <c r="BV17" s="389"/>
      <c r="BW17" s="389">
        <v>33.500003999999997</v>
      </c>
      <c r="BX17" s="389">
        <v>33.500003999999997</v>
      </c>
      <c r="BY17" s="389">
        <v>33.500003999999997</v>
      </c>
      <c r="BZ17" s="389">
        <v>33.500003999999997</v>
      </c>
      <c r="CA17" s="389">
        <v>33.500003999999997</v>
      </c>
      <c r="CB17" s="389">
        <v>33.500003999999997</v>
      </c>
      <c r="CC17" s="390">
        <v>33.500003999999997</v>
      </c>
    </row>
    <row r="18" spans="1:81" s="269" customFormat="1" ht="27" customHeight="1" thickBot="1" x14ac:dyDescent="0.4">
      <c r="A18" s="267"/>
      <c r="B18" s="343" t="s">
        <v>682</v>
      </c>
      <c r="C18" s="344"/>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v>3.4569999999999999</v>
      </c>
      <c r="AY18" s="298">
        <v>4.1285950413223143</v>
      </c>
      <c r="AZ18" s="298">
        <v>5.4580000000000002</v>
      </c>
      <c r="BA18" s="298">
        <v>4.9669999999999996</v>
      </c>
      <c r="BB18" s="298">
        <v>8.2967250384024585</v>
      </c>
      <c r="BC18" s="298">
        <v>10.563000000000001</v>
      </c>
      <c r="BD18" s="298">
        <v>11.87267336961207</v>
      </c>
      <c r="BE18" s="298">
        <v>14.399096999999999</v>
      </c>
      <c r="BF18" s="298">
        <v>19.709695</v>
      </c>
      <c r="BG18" s="298">
        <v>19.340500802146213</v>
      </c>
      <c r="BH18" s="298">
        <v>20.643089</v>
      </c>
      <c r="BI18" s="298">
        <v>46.53799999999999</v>
      </c>
      <c r="BJ18" s="298">
        <v>32.67</v>
      </c>
      <c r="BK18" s="298">
        <v>27.44</v>
      </c>
      <c r="BL18" s="298">
        <v>31.553068</v>
      </c>
      <c r="BM18" s="298">
        <v>35.207568999999999</v>
      </c>
      <c r="BN18" s="298">
        <v>38.218910999999999</v>
      </c>
      <c r="BO18" s="298">
        <v>37.692900000000002</v>
      </c>
      <c r="BP18" s="298">
        <v>42.019909411804896</v>
      </c>
      <c r="BQ18" s="298">
        <v>45.458691636376749</v>
      </c>
      <c r="BR18" s="298">
        <v>44.789727000000006</v>
      </c>
      <c r="BS18" s="298">
        <v>46.053681000000005</v>
      </c>
      <c r="BT18" s="298">
        <v>42.152442999999998</v>
      </c>
      <c r="BU18" s="298">
        <v>41.088430800000005</v>
      </c>
      <c r="BV18" s="298">
        <v>44.79290216648203</v>
      </c>
      <c r="BW18" s="298">
        <v>41.78107</v>
      </c>
      <c r="BX18" s="298">
        <v>39.34087932783283</v>
      </c>
      <c r="BY18" s="298">
        <v>41.486926182151016</v>
      </c>
      <c r="BZ18" s="298">
        <v>40.31354260178275</v>
      </c>
      <c r="CA18" s="298">
        <v>40.04257580779322</v>
      </c>
      <c r="CB18" s="298">
        <v>39.518308920016928</v>
      </c>
      <c r="CC18" s="299">
        <v>39.518308920016928</v>
      </c>
    </row>
    <row r="19" spans="1:81" ht="26.25" customHeight="1" x14ac:dyDescent="0.4">
      <c r="A19" s="277"/>
      <c r="B19" s="133" t="s">
        <v>683</v>
      </c>
      <c r="C19" s="335"/>
      <c r="D19" s="47" t="s">
        <v>137</v>
      </c>
      <c r="E19" s="47" t="s">
        <v>138</v>
      </c>
      <c r="F19" s="47" t="s">
        <v>139</v>
      </c>
      <c r="G19" s="47" t="s">
        <v>140</v>
      </c>
      <c r="H19" s="47" t="s">
        <v>141</v>
      </c>
      <c r="I19" s="47" t="s">
        <v>142</v>
      </c>
      <c r="J19" s="47" t="s">
        <v>143</v>
      </c>
      <c r="K19" s="47" t="s">
        <v>144</v>
      </c>
      <c r="L19" s="47" t="s">
        <v>145</v>
      </c>
      <c r="M19" s="47" t="s">
        <v>146</v>
      </c>
      <c r="N19" s="47" t="s">
        <v>147</v>
      </c>
      <c r="O19" s="47" t="s">
        <v>148</v>
      </c>
      <c r="P19" s="47" t="s">
        <v>149</v>
      </c>
      <c r="Q19" s="47" t="s">
        <v>150</v>
      </c>
      <c r="R19" s="47" t="s">
        <v>151</v>
      </c>
      <c r="S19" s="47" t="s">
        <v>152</v>
      </c>
      <c r="T19" s="47" t="s">
        <v>153</v>
      </c>
      <c r="U19" s="47" t="s">
        <v>154</v>
      </c>
      <c r="V19" s="47" t="s">
        <v>155</v>
      </c>
      <c r="W19" s="47" t="s">
        <v>156</v>
      </c>
      <c r="X19" s="47" t="s">
        <v>157</v>
      </c>
      <c r="Y19" s="47" t="s">
        <v>158</v>
      </c>
      <c r="Z19" s="47" t="s">
        <v>159</v>
      </c>
      <c r="AA19" s="47" t="s">
        <v>160</v>
      </c>
      <c r="AB19" s="47" t="s">
        <v>161</v>
      </c>
      <c r="AC19" s="47" t="s">
        <v>162</v>
      </c>
      <c r="AD19" s="47" t="s">
        <v>163</v>
      </c>
      <c r="AE19" s="47" t="s">
        <v>164</v>
      </c>
      <c r="AF19" s="47" t="s">
        <v>165</v>
      </c>
      <c r="AG19" s="47" t="s">
        <v>166</v>
      </c>
      <c r="AH19" s="47" t="s">
        <v>167</v>
      </c>
      <c r="AI19" s="47" t="s">
        <v>168</v>
      </c>
      <c r="AJ19" s="47" t="s">
        <v>169</v>
      </c>
      <c r="AK19" s="47" t="s">
        <v>170</v>
      </c>
      <c r="AL19" s="47" t="s">
        <v>171</v>
      </c>
      <c r="AM19" s="47" t="s">
        <v>172</v>
      </c>
      <c r="AN19" s="47" t="s">
        <v>173</v>
      </c>
      <c r="AO19" s="47" t="s">
        <v>174</v>
      </c>
      <c r="AP19" s="47" t="s">
        <v>175</v>
      </c>
      <c r="AQ19" s="47" t="s">
        <v>176</v>
      </c>
      <c r="AR19" s="47" t="s">
        <v>177</v>
      </c>
      <c r="AS19" s="47" t="s">
        <v>178</v>
      </c>
      <c r="AT19" s="47" t="s">
        <v>179</v>
      </c>
      <c r="AU19" s="47" t="s">
        <v>180</v>
      </c>
      <c r="AV19" s="47" t="s">
        <v>181</v>
      </c>
      <c r="AW19" s="47" t="s">
        <v>182</v>
      </c>
      <c r="AX19" s="47" t="s">
        <v>183</v>
      </c>
      <c r="AY19" s="47" t="s">
        <v>85</v>
      </c>
      <c r="AZ19" s="47" t="s">
        <v>86</v>
      </c>
      <c r="BA19" s="47" t="s">
        <v>87</v>
      </c>
      <c r="BB19" s="47" t="s">
        <v>88</v>
      </c>
      <c r="BC19" s="47" t="s">
        <v>89</v>
      </c>
      <c r="BD19" s="47" t="s">
        <v>90</v>
      </c>
      <c r="BE19" s="47" t="s">
        <v>91</v>
      </c>
      <c r="BF19" s="47" t="s">
        <v>92</v>
      </c>
      <c r="BG19" s="47" t="s">
        <v>93</v>
      </c>
      <c r="BH19" s="47" t="s">
        <v>94</v>
      </c>
      <c r="BI19" s="47" t="s">
        <v>95</v>
      </c>
      <c r="BJ19" s="47" t="s">
        <v>96</v>
      </c>
      <c r="BK19" s="47" t="s">
        <v>97</v>
      </c>
      <c r="BL19" s="47" t="s">
        <v>98</v>
      </c>
      <c r="BM19" s="47" t="s">
        <v>99</v>
      </c>
      <c r="BN19" s="47" t="s">
        <v>100</v>
      </c>
      <c r="BO19" s="47" t="s">
        <v>101</v>
      </c>
      <c r="BP19" s="47" t="s">
        <v>102</v>
      </c>
      <c r="BQ19" s="47" t="s">
        <v>103</v>
      </c>
      <c r="BR19" s="47" t="s">
        <v>104</v>
      </c>
      <c r="BS19" s="47" t="s">
        <v>105</v>
      </c>
      <c r="BT19" s="47" t="s">
        <v>106</v>
      </c>
      <c r="BU19" s="47" t="s">
        <v>107</v>
      </c>
      <c r="BV19" s="47" t="s">
        <v>108</v>
      </c>
      <c r="BW19" s="47" t="s">
        <v>109</v>
      </c>
      <c r="BX19" s="47" t="s">
        <v>110</v>
      </c>
      <c r="BY19" s="47" t="s">
        <v>111</v>
      </c>
      <c r="BZ19" s="47" t="s">
        <v>112</v>
      </c>
      <c r="CA19" s="47" t="s">
        <v>113</v>
      </c>
      <c r="CB19" s="47" t="s">
        <v>114</v>
      </c>
      <c r="CC19" s="48" t="s">
        <v>115</v>
      </c>
    </row>
    <row r="20" spans="1:81" x14ac:dyDescent="0.4">
      <c r="A20" s="277"/>
      <c r="B20" s="280" t="s">
        <v>299</v>
      </c>
      <c r="C20" s="301"/>
      <c r="D20" s="224" t="s">
        <v>116</v>
      </c>
      <c r="E20" s="224" t="s">
        <v>116</v>
      </c>
      <c r="F20" s="224" t="s">
        <v>116</v>
      </c>
      <c r="G20" s="224" t="s">
        <v>116</v>
      </c>
      <c r="H20" s="224" t="s">
        <v>116</v>
      </c>
      <c r="I20" s="224" t="s">
        <v>116</v>
      </c>
      <c r="J20" s="224" t="s">
        <v>116</v>
      </c>
      <c r="K20" s="224" t="s">
        <v>116</v>
      </c>
      <c r="L20" s="224" t="s">
        <v>116</v>
      </c>
      <c r="M20" s="224" t="s">
        <v>116</v>
      </c>
      <c r="N20" s="224" t="s">
        <v>116</v>
      </c>
      <c r="O20" s="224" t="s">
        <v>116</v>
      </c>
      <c r="P20" s="224" t="s">
        <v>116</v>
      </c>
      <c r="Q20" s="224" t="s">
        <v>116</v>
      </c>
      <c r="R20" s="224" t="s">
        <v>116</v>
      </c>
      <c r="S20" s="224" t="s">
        <v>116</v>
      </c>
      <c r="T20" s="224" t="s">
        <v>116</v>
      </c>
      <c r="U20" s="224" t="s">
        <v>116</v>
      </c>
      <c r="V20" s="224" t="s">
        <v>116</v>
      </c>
      <c r="W20" s="224" t="s">
        <v>116</v>
      </c>
      <c r="X20" s="224" t="s">
        <v>116</v>
      </c>
      <c r="Y20" s="224" t="s">
        <v>116</v>
      </c>
      <c r="Z20" s="224" t="s">
        <v>116</v>
      </c>
      <c r="AA20" s="224" t="s">
        <v>116</v>
      </c>
      <c r="AB20" s="224" t="s">
        <v>116</v>
      </c>
      <c r="AC20" s="224" t="s">
        <v>116</v>
      </c>
      <c r="AD20" s="224" t="s">
        <v>116</v>
      </c>
      <c r="AE20" s="224" t="s">
        <v>116</v>
      </c>
      <c r="AF20" s="224" t="s">
        <v>116</v>
      </c>
      <c r="AG20" s="224" t="s">
        <v>116</v>
      </c>
      <c r="AH20" s="224" t="s">
        <v>116</v>
      </c>
      <c r="AI20" s="224" t="s">
        <v>116</v>
      </c>
      <c r="AJ20" s="224" t="s">
        <v>116</v>
      </c>
      <c r="AK20" s="224" t="s">
        <v>116</v>
      </c>
      <c r="AL20" s="224" t="s">
        <v>116</v>
      </c>
      <c r="AM20" s="224" t="s">
        <v>116</v>
      </c>
      <c r="AN20" s="224" t="s">
        <v>116</v>
      </c>
      <c r="AO20" s="224" t="s">
        <v>116</v>
      </c>
      <c r="AP20" s="224" t="s">
        <v>116</v>
      </c>
      <c r="AQ20" s="224" t="s">
        <v>116</v>
      </c>
      <c r="AR20" s="224" t="s">
        <v>116</v>
      </c>
      <c r="AS20" s="224" t="s">
        <v>116</v>
      </c>
      <c r="AT20" s="224" t="s">
        <v>116</v>
      </c>
      <c r="AU20" s="224" t="s">
        <v>116</v>
      </c>
      <c r="AV20" s="224" t="s">
        <v>116</v>
      </c>
      <c r="AW20" s="224" t="s">
        <v>116</v>
      </c>
      <c r="AX20" s="224" t="s">
        <v>116</v>
      </c>
      <c r="AY20" s="224" t="s">
        <v>116</v>
      </c>
      <c r="AZ20" s="224" t="s">
        <v>116</v>
      </c>
      <c r="BA20" s="224" t="s">
        <v>116</v>
      </c>
      <c r="BB20" s="224" t="s">
        <v>116</v>
      </c>
      <c r="BC20" s="224" t="s">
        <v>116</v>
      </c>
      <c r="BD20" s="224" t="s">
        <v>116</v>
      </c>
      <c r="BE20" s="224" t="s">
        <v>116</v>
      </c>
      <c r="BF20" s="224" t="s">
        <v>116</v>
      </c>
      <c r="BG20" s="224" t="s">
        <v>116</v>
      </c>
      <c r="BH20" s="224" t="s">
        <v>116</v>
      </c>
      <c r="BI20" s="224" t="s">
        <v>116</v>
      </c>
      <c r="BJ20" s="224" t="s">
        <v>116</v>
      </c>
      <c r="BK20" s="224" t="s">
        <v>116</v>
      </c>
      <c r="BL20" s="224" t="s">
        <v>116</v>
      </c>
      <c r="BM20" s="224" t="s">
        <v>116</v>
      </c>
      <c r="BN20" s="224" t="s">
        <v>116</v>
      </c>
      <c r="BO20" s="224" t="s">
        <v>116</v>
      </c>
      <c r="BP20" s="224" t="s">
        <v>116</v>
      </c>
      <c r="BQ20" s="224" t="s">
        <v>116</v>
      </c>
      <c r="BR20" s="224" t="s">
        <v>116</v>
      </c>
      <c r="BS20" s="224" t="s">
        <v>116</v>
      </c>
      <c r="BT20" s="224" t="s">
        <v>116</v>
      </c>
      <c r="BU20" s="224" t="s">
        <v>116</v>
      </c>
      <c r="BV20" s="224" t="s">
        <v>116</v>
      </c>
      <c r="BW20" s="224" t="s">
        <v>116</v>
      </c>
      <c r="BX20" s="224" t="s">
        <v>117</v>
      </c>
      <c r="BY20" s="224" t="s">
        <v>117</v>
      </c>
      <c r="BZ20" s="224" t="s">
        <v>117</v>
      </c>
      <c r="CA20" s="224" t="s">
        <v>117</v>
      </c>
      <c r="CB20" s="224" t="s">
        <v>117</v>
      </c>
      <c r="CC20" s="225" t="s">
        <v>117</v>
      </c>
    </row>
    <row r="21" spans="1:81" s="196" customFormat="1" ht="26.25" customHeight="1" x14ac:dyDescent="0.4">
      <c r="A21" s="401"/>
      <c r="B21" s="75" t="s">
        <v>129</v>
      </c>
      <c r="C21" s="336"/>
      <c r="D21" s="292">
        <v>0</v>
      </c>
      <c r="E21" s="292">
        <v>0</v>
      </c>
      <c r="F21" s="292">
        <v>0</v>
      </c>
      <c r="G21" s="292">
        <v>0</v>
      </c>
      <c r="H21" s="292">
        <v>0</v>
      </c>
      <c r="I21" s="292">
        <v>0</v>
      </c>
      <c r="J21" s="292">
        <v>0</v>
      </c>
      <c r="K21" s="292">
        <v>0</v>
      </c>
      <c r="L21" s="292">
        <v>0</v>
      </c>
      <c r="M21" s="292">
        <v>0</v>
      </c>
      <c r="N21" s="292">
        <v>0</v>
      </c>
      <c r="O21" s="292">
        <v>0</v>
      </c>
      <c r="P21" s="292">
        <v>0</v>
      </c>
      <c r="Q21" s="292">
        <v>0</v>
      </c>
      <c r="R21" s="292">
        <v>0</v>
      </c>
      <c r="S21" s="292">
        <v>0</v>
      </c>
      <c r="T21" s="292">
        <v>0</v>
      </c>
      <c r="U21" s="292">
        <v>0</v>
      </c>
      <c r="V21" s="292">
        <v>0</v>
      </c>
      <c r="W21" s="292">
        <v>0</v>
      </c>
      <c r="X21" s="292">
        <v>0</v>
      </c>
      <c r="Y21" s="292">
        <v>0</v>
      </c>
      <c r="Z21" s="292">
        <f t="shared" ref="Z21:BK21" si="10">SUM(Z23,Z27,Z30,Z33,Z35)</f>
        <v>1091.5476728466101</v>
      </c>
      <c r="AA21" s="292">
        <f t="shared" si="10"/>
        <v>1108.8100749106241</v>
      </c>
      <c r="AB21" s="292">
        <f t="shared" si="10"/>
        <v>1130.5375505926211</v>
      </c>
      <c r="AC21" s="292">
        <f t="shared" si="10"/>
        <v>1162.3520933459993</v>
      </c>
      <c r="AD21" s="292">
        <f t="shared" si="10"/>
        <v>1218.7317805826137</v>
      </c>
      <c r="AE21" s="292">
        <f t="shared" si="10"/>
        <v>1280.7078585880013</v>
      </c>
      <c r="AF21" s="292">
        <f t="shared" si="10"/>
        <v>1292.4170355765345</v>
      </c>
      <c r="AG21" s="292">
        <f t="shared" si="10"/>
        <v>1297.3159712956547</v>
      </c>
      <c r="AH21" s="292">
        <f t="shared" si="10"/>
        <v>1313.4845711723785</v>
      </c>
      <c r="AI21" s="292">
        <f t="shared" si="10"/>
        <v>1266.2100567486293</v>
      </c>
      <c r="AJ21" s="292">
        <f t="shared" si="10"/>
        <v>1227.0831631568221</v>
      </c>
      <c r="AK21" s="292">
        <f t="shared" si="10"/>
        <v>1238.3749947166398</v>
      </c>
      <c r="AL21" s="292">
        <f t="shared" si="10"/>
        <v>1254.0481454857263</v>
      </c>
      <c r="AM21" s="292">
        <f t="shared" si="10"/>
        <v>1283.8568117658592</v>
      </c>
      <c r="AN21" s="292">
        <f t="shared" si="10"/>
        <v>1251.6850609871799</v>
      </c>
      <c r="AO21" s="292">
        <f t="shared" si="10"/>
        <v>1263.6522222461479</v>
      </c>
      <c r="AP21" s="292">
        <f t="shared" si="10"/>
        <v>1303.7001205852764</v>
      </c>
      <c r="AQ21" s="292">
        <f t="shared" si="10"/>
        <v>1256.8725490024678</v>
      </c>
      <c r="AR21" s="292">
        <f t="shared" si="10"/>
        <v>1178.6109301642443</v>
      </c>
      <c r="AS21" s="292">
        <f t="shared" si="10"/>
        <v>1135.4720009751309</v>
      </c>
      <c r="AT21" s="292">
        <f t="shared" si="10"/>
        <v>1150.0351178622623</v>
      </c>
      <c r="AU21" s="292">
        <f t="shared" si="10"/>
        <v>1217.6199936792827</v>
      </c>
      <c r="AV21" s="292">
        <f t="shared" si="10"/>
        <v>1210.0231174350367</v>
      </c>
      <c r="AW21" s="292">
        <f t="shared" si="10"/>
        <v>1214.1852742169397</v>
      </c>
      <c r="AX21" s="292">
        <f t="shared" si="10"/>
        <v>1240.135331121862</v>
      </c>
      <c r="AY21" s="292">
        <f t="shared" si="10"/>
        <v>1246.6399032747163</v>
      </c>
      <c r="AZ21" s="292">
        <f t="shared" si="10"/>
        <v>1225.8472945507449</v>
      </c>
      <c r="BA21" s="292">
        <f t="shared" si="10"/>
        <v>1235.7367671700815</v>
      </c>
      <c r="BB21" s="292">
        <f t="shared" si="10"/>
        <v>1243.6383525414763</v>
      </c>
      <c r="BC21" s="292">
        <f t="shared" si="10"/>
        <v>1229.309246078762</v>
      </c>
      <c r="BD21" s="292">
        <f t="shared" si="10"/>
        <v>1218.575483117897</v>
      </c>
      <c r="BE21" s="292">
        <f t="shared" si="10"/>
        <v>1235.2709900807952</v>
      </c>
      <c r="BF21" s="292">
        <f t="shared" si="10"/>
        <v>1222.5755021093037</v>
      </c>
      <c r="BG21" s="292">
        <f t="shared" si="10"/>
        <v>1197.7729295433355</v>
      </c>
      <c r="BH21" s="292">
        <f t="shared" si="10"/>
        <v>1182.4502805120301</v>
      </c>
      <c r="BI21" s="292">
        <f t="shared" si="10"/>
        <v>1178.8109589148069</v>
      </c>
      <c r="BJ21" s="292">
        <f t="shared" si="10"/>
        <v>1131.1559393296257</v>
      </c>
      <c r="BK21" s="292">
        <f t="shared" si="10"/>
        <v>1098.9633203207416</v>
      </c>
      <c r="BL21" s="292">
        <f t="shared" ref="BL21:CC21" si="11">SUM(BL23,BL27,BL30,BL32,BL35)</f>
        <v>1110.3659791693408</v>
      </c>
      <c r="BM21" s="292">
        <f t="shared" si="11"/>
        <v>1134.8933640250305</v>
      </c>
      <c r="BN21" s="292">
        <f t="shared" si="11"/>
        <v>1177.16863093253</v>
      </c>
      <c r="BO21" s="292">
        <f t="shared" si="11"/>
        <v>1158.2629282958987</v>
      </c>
      <c r="BP21" s="292">
        <f t="shared" si="11"/>
        <v>1161.5618300735566</v>
      </c>
      <c r="BQ21" s="292">
        <f t="shared" si="11"/>
        <v>1139.4258490908894</v>
      </c>
      <c r="BR21" s="292">
        <f t="shared" si="11"/>
        <v>1164.9889018214244</v>
      </c>
      <c r="BS21" s="292">
        <f t="shared" si="11"/>
        <v>1145.7845814198822</v>
      </c>
      <c r="BT21" s="292">
        <f t="shared" si="11"/>
        <v>1075.5818863845404</v>
      </c>
      <c r="BU21" s="292">
        <f t="shared" si="11"/>
        <v>1040.8413925597108</v>
      </c>
      <c r="BV21" s="292">
        <f t="shared" si="11"/>
        <v>1010.4645556099479</v>
      </c>
      <c r="BW21" s="292">
        <f t="shared" si="11"/>
        <v>978.49117176682103</v>
      </c>
      <c r="BX21" s="292">
        <f t="shared" si="11"/>
        <v>805.11169514739527</v>
      </c>
      <c r="BY21" s="292">
        <f t="shared" si="11"/>
        <v>806.53337283251278</v>
      </c>
      <c r="BZ21" s="292">
        <f t="shared" si="11"/>
        <v>782.65955664750845</v>
      </c>
      <c r="CA21" s="292">
        <f t="shared" si="11"/>
        <v>755.27767064536363</v>
      </c>
      <c r="CB21" s="292">
        <f t="shared" si="11"/>
        <v>723.59804694349214</v>
      </c>
      <c r="CC21" s="293">
        <f t="shared" si="11"/>
        <v>696.11250625376874</v>
      </c>
    </row>
    <row r="22" spans="1:81" s="196" customFormat="1" ht="26.25" customHeight="1" x14ac:dyDescent="0.4">
      <c r="A22" s="401"/>
      <c r="B22" s="187" t="s">
        <v>674</v>
      </c>
      <c r="C22" s="336"/>
      <c r="D22" s="292"/>
      <c r="E22" s="292"/>
      <c r="F22" s="292"/>
      <c r="G22" s="292"/>
      <c r="H22" s="292"/>
      <c r="I22" s="292"/>
      <c r="J22" s="292"/>
      <c r="K22" s="292"/>
      <c r="L22" s="292"/>
      <c r="M22" s="292"/>
      <c r="N22" s="292"/>
      <c r="O22" s="292"/>
      <c r="P22" s="292"/>
      <c r="Q22" s="292"/>
      <c r="R22" s="292"/>
      <c r="S22" s="292"/>
      <c r="T22" s="292"/>
      <c r="U22" s="292"/>
      <c r="V22" s="292"/>
      <c r="W22" s="292"/>
      <c r="X22" s="292"/>
      <c r="Y22" s="292"/>
      <c r="Z22" s="292">
        <f t="shared" ref="Z22:BE22" si="12">Z23+Z27+Z30</f>
        <v>1091.5476728466101</v>
      </c>
      <c r="AA22" s="292">
        <f t="shared" si="12"/>
        <v>1108.8100749106241</v>
      </c>
      <c r="AB22" s="292">
        <f t="shared" si="12"/>
        <v>1130.5375505926211</v>
      </c>
      <c r="AC22" s="292">
        <f t="shared" si="12"/>
        <v>1162.3520933459993</v>
      </c>
      <c r="AD22" s="292">
        <f t="shared" si="12"/>
        <v>1218.7317805826137</v>
      </c>
      <c r="AE22" s="292">
        <f t="shared" si="12"/>
        <v>1280.7078585880013</v>
      </c>
      <c r="AF22" s="292">
        <f t="shared" si="12"/>
        <v>1292.4170355765345</v>
      </c>
      <c r="AG22" s="292">
        <f t="shared" si="12"/>
        <v>1297.3159712956547</v>
      </c>
      <c r="AH22" s="292">
        <f t="shared" si="12"/>
        <v>1313.4845711723785</v>
      </c>
      <c r="AI22" s="292">
        <f t="shared" si="12"/>
        <v>1266.2100567486293</v>
      </c>
      <c r="AJ22" s="292">
        <f t="shared" si="12"/>
        <v>1227.0831631568221</v>
      </c>
      <c r="AK22" s="292">
        <f t="shared" si="12"/>
        <v>1238.3749947166398</v>
      </c>
      <c r="AL22" s="292">
        <f t="shared" si="12"/>
        <v>1254.0481454857263</v>
      </c>
      <c r="AM22" s="292">
        <f t="shared" si="12"/>
        <v>1283.8568117658592</v>
      </c>
      <c r="AN22" s="292">
        <f t="shared" si="12"/>
        <v>1251.6850609871799</v>
      </c>
      <c r="AO22" s="292">
        <f t="shared" si="12"/>
        <v>1263.6522222461479</v>
      </c>
      <c r="AP22" s="292">
        <f t="shared" si="12"/>
        <v>1303.7001205852764</v>
      </c>
      <c r="AQ22" s="292">
        <f t="shared" si="12"/>
        <v>1256.8725490024678</v>
      </c>
      <c r="AR22" s="292">
        <f t="shared" si="12"/>
        <v>1178.6109301642443</v>
      </c>
      <c r="AS22" s="292">
        <f t="shared" si="12"/>
        <v>1135.4720009751309</v>
      </c>
      <c r="AT22" s="292">
        <f t="shared" si="12"/>
        <v>1150.0351178622623</v>
      </c>
      <c r="AU22" s="292">
        <f t="shared" si="12"/>
        <v>1217.6199936792827</v>
      </c>
      <c r="AV22" s="292">
        <f t="shared" si="12"/>
        <v>1210.0231174350367</v>
      </c>
      <c r="AW22" s="292">
        <f t="shared" si="12"/>
        <v>1214.1852742169397</v>
      </c>
      <c r="AX22" s="292">
        <f t="shared" si="12"/>
        <v>1234.0972818224202</v>
      </c>
      <c r="AY22" s="292">
        <f t="shared" si="12"/>
        <v>1239.6371247366274</v>
      </c>
      <c r="AZ22" s="292">
        <f t="shared" si="12"/>
        <v>1216.9072873972448</v>
      </c>
      <c r="BA22" s="292">
        <f t="shared" si="12"/>
        <v>1227.5740739414005</v>
      </c>
      <c r="BB22" s="292">
        <f t="shared" si="12"/>
        <v>1230.224422474831</v>
      </c>
      <c r="BC22" s="292">
        <f t="shared" si="12"/>
        <v>1212.3070888385437</v>
      </c>
      <c r="BD22" s="292">
        <f t="shared" si="12"/>
        <v>1199.8074696870472</v>
      </c>
      <c r="BE22" s="292">
        <f t="shared" si="12"/>
        <v>1212.837203620712</v>
      </c>
      <c r="BF22" s="292">
        <f t="shared" ref="BF22:CC22" si="13">BF23+BF27+BF30</f>
        <v>1192.5380160896082</v>
      </c>
      <c r="BG22" s="292">
        <f t="shared" si="13"/>
        <v>1168.9180017978035</v>
      </c>
      <c r="BH22" s="292">
        <f t="shared" si="13"/>
        <v>1152.5072316540839</v>
      </c>
      <c r="BI22" s="292">
        <f t="shared" si="13"/>
        <v>1113.0422187498164</v>
      </c>
      <c r="BJ22" s="292">
        <f t="shared" si="13"/>
        <v>1086.2604226491017</v>
      </c>
      <c r="BK22" s="292">
        <f t="shared" si="13"/>
        <v>1062.2886823437075</v>
      </c>
      <c r="BL22" s="292">
        <f t="shared" si="13"/>
        <v>1062.1353289144056</v>
      </c>
      <c r="BM22" s="292">
        <f t="shared" si="13"/>
        <v>1080.7812629937234</v>
      </c>
      <c r="BN22" s="292">
        <f t="shared" si="13"/>
        <v>1117.4656674146947</v>
      </c>
      <c r="BO22" s="292">
        <f t="shared" si="13"/>
        <v>1099.7748872258219</v>
      </c>
      <c r="BP22" s="292">
        <f t="shared" si="13"/>
        <v>1099.120424643638</v>
      </c>
      <c r="BQ22" s="292">
        <f t="shared" si="13"/>
        <v>1074.2168901995908</v>
      </c>
      <c r="BR22" s="292">
        <f t="shared" si="13"/>
        <v>1068.1427375456542</v>
      </c>
      <c r="BS22" s="292">
        <f t="shared" si="13"/>
        <v>1040.9397534283069</v>
      </c>
      <c r="BT22" s="292">
        <f t="shared" si="13"/>
        <v>980.57437395535908</v>
      </c>
      <c r="BU22" s="292">
        <f t="shared" si="13"/>
        <v>940.44505113071773</v>
      </c>
      <c r="BV22" s="292">
        <f t="shared" si="13"/>
        <v>916.59019792475374</v>
      </c>
      <c r="BW22" s="292">
        <f t="shared" si="13"/>
        <v>887.02528627249956</v>
      </c>
      <c r="BX22" s="292">
        <f t="shared" si="13"/>
        <v>722.45747231548967</v>
      </c>
      <c r="BY22" s="292">
        <f t="shared" si="13"/>
        <v>718.99272901303027</v>
      </c>
      <c r="BZ22" s="292">
        <f t="shared" si="13"/>
        <v>697.36278867463511</v>
      </c>
      <c r="CA22" s="292">
        <f t="shared" si="13"/>
        <v>671.88598770653346</v>
      </c>
      <c r="CB22" s="292">
        <f t="shared" si="13"/>
        <v>642.5891493477186</v>
      </c>
      <c r="CC22" s="293">
        <f t="shared" si="13"/>
        <v>616.82080482061804</v>
      </c>
    </row>
    <row r="23" spans="1:81" ht="15.75" customHeight="1" x14ac:dyDescent="0.4">
      <c r="A23" s="394"/>
      <c r="B23" s="155" t="s">
        <v>675</v>
      </c>
      <c r="C23" s="49"/>
      <c r="D23" s="295">
        <v>0</v>
      </c>
      <c r="E23" s="295">
        <v>0</v>
      </c>
      <c r="F23" s="295">
        <v>0</v>
      </c>
      <c r="G23" s="295">
        <v>0</v>
      </c>
      <c r="H23" s="295">
        <v>0</v>
      </c>
      <c r="I23" s="295">
        <v>0</v>
      </c>
      <c r="J23" s="295">
        <v>0</v>
      </c>
      <c r="K23" s="295">
        <v>0</v>
      </c>
      <c r="L23" s="295">
        <v>0</v>
      </c>
      <c r="M23" s="295">
        <v>0</v>
      </c>
      <c r="N23" s="295">
        <v>0</v>
      </c>
      <c r="O23" s="295">
        <v>0</v>
      </c>
      <c r="P23" s="295">
        <v>0</v>
      </c>
      <c r="Q23" s="295">
        <v>0</v>
      </c>
      <c r="R23" s="295">
        <v>0</v>
      </c>
      <c r="S23" s="295">
        <v>0</v>
      </c>
      <c r="T23" s="295">
        <v>0</v>
      </c>
      <c r="U23" s="295">
        <v>0</v>
      </c>
      <c r="V23" s="295">
        <v>0</v>
      </c>
      <c r="W23" s="295">
        <v>0</v>
      </c>
      <c r="X23" s="295">
        <v>0</v>
      </c>
      <c r="Y23" s="295">
        <v>0</v>
      </c>
      <c r="Z23" s="295">
        <v>919.34784440535873</v>
      </c>
      <c r="AA23" s="295">
        <v>935.47580305705389</v>
      </c>
      <c r="AB23" s="295">
        <v>952.48093528892889</v>
      </c>
      <c r="AC23" s="295">
        <v>978.52784714663198</v>
      </c>
      <c r="AD23" s="295">
        <v>1025.8590905362826</v>
      </c>
      <c r="AE23" s="295">
        <v>1082.3515859253359</v>
      </c>
      <c r="AF23" s="295">
        <v>1098.5873327320619</v>
      </c>
      <c r="AG23" s="295">
        <v>1103.8160379100607</v>
      </c>
      <c r="AH23" s="295">
        <f t="shared" ref="AH23:CC23" si="14">SUM(AH24:AH25)</f>
        <v>1121.3939421866949</v>
      </c>
      <c r="AI23" s="295">
        <f t="shared" si="14"/>
        <v>1084.0535222690019</v>
      </c>
      <c r="AJ23" s="295">
        <f t="shared" si="14"/>
        <v>1051.7855684201331</v>
      </c>
      <c r="AK23" s="295">
        <f t="shared" si="14"/>
        <v>1062.9104178085599</v>
      </c>
      <c r="AL23" s="295">
        <f t="shared" si="14"/>
        <v>1078.0413882245718</v>
      </c>
      <c r="AM23" s="295">
        <f t="shared" si="14"/>
        <v>1106.8765503308459</v>
      </c>
      <c r="AN23" s="295">
        <f t="shared" si="14"/>
        <v>1081.3877737780397</v>
      </c>
      <c r="AO23" s="295">
        <f t="shared" si="14"/>
        <v>1094.2690520301749</v>
      </c>
      <c r="AP23" s="295">
        <f t="shared" si="14"/>
        <v>1135.8971347673694</v>
      </c>
      <c r="AQ23" s="295">
        <f t="shared" si="14"/>
        <v>1108.4345470393673</v>
      </c>
      <c r="AR23" s="295">
        <f t="shared" si="14"/>
        <v>1035.6284833077807</v>
      </c>
      <c r="AS23" s="295">
        <f t="shared" si="14"/>
        <v>999.98114816397344</v>
      </c>
      <c r="AT23" s="295">
        <f t="shared" si="14"/>
        <v>1023.4777453035858</v>
      </c>
      <c r="AU23" s="295">
        <f t="shared" si="14"/>
        <v>1090.950537564971</v>
      </c>
      <c r="AV23" s="295">
        <f t="shared" si="14"/>
        <v>1089.3405761766769</v>
      </c>
      <c r="AW23" s="295">
        <f t="shared" si="14"/>
        <v>1090.1118598643397</v>
      </c>
      <c r="AX23" s="295">
        <f t="shared" si="14"/>
        <v>1127.3336713284427</v>
      </c>
      <c r="AY23" s="295">
        <f t="shared" si="14"/>
        <v>1136.3847746124325</v>
      </c>
      <c r="AZ23" s="295">
        <f t="shared" si="14"/>
        <v>1121.7104614986979</v>
      </c>
      <c r="BA23" s="295">
        <f t="shared" si="14"/>
        <v>1133.7680155185412</v>
      </c>
      <c r="BB23" s="295">
        <f t="shared" si="14"/>
        <v>1147.3615168592351</v>
      </c>
      <c r="BC23" s="295">
        <f t="shared" si="14"/>
        <v>1126.0923252053126</v>
      </c>
      <c r="BD23" s="295">
        <f t="shared" si="14"/>
        <v>1119.1879954393009</v>
      </c>
      <c r="BE23" s="295">
        <f t="shared" si="14"/>
        <v>1133.3792272306482</v>
      </c>
      <c r="BF23" s="295">
        <f t="shared" si="14"/>
        <v>1116.6636743472648</v>
      </c>
      <c r="BG23" s="295">
        <f t="shared" si="14"/>
        <v>1098.8995135080122</v>
      </c>
      <c r="BH23" s="295">
        <f t="shared" si="14"/>
        <v>1087.7984396413267</v>
      </c>
      <c r="BI23" s="295">
        <f t="shared" si="14"/>
        <v>1053.7899195265059</v>
      </c>
      <c r="BJ23" s="295">
        <f t="shared" si="14"/>
        <v>1030.7896555383763</v>
      </c>
      <c r="BK23" s="295">
        <f t="shared" si="14"/>
        <v>1010.1056921028843</v>
      </c>
      <c r="BL23" s="295">
        <f t="shared" si="14"/>
        <v>1013.268101902993</v>
      </c>
      <c r="BM23" s="295">
        <f t="shared" si="14"/>
        <v>1033.7248754267143</v>
      </c>
      <c r="BN23" s="295">
        <f t="shared" si="14"/>
        <v>1073.6694970945744</v>
      </c>
      <c r="BO23" s="295">
        <f t="shared" si="14"/>
        <v>1058.2883292898566</v>
      </c>
      <c r="BP23" s="295">
        <f t="shared" si="14"/>
        <v>1060.0643948116654</v>
      </c>
      <c r="BQ23" s="295">
        <f t="shared" si="14"/>
        <v>1038.2956993003663</v>
      </c>
      <c r="BR23" s="295">
        <f t="shared" si="14"/>
        <v>1034.3157987590316</v>
      </c>
      <c r="BS23" s="295">
        <f t="shared" si="14"/>
        <v>1009.4390133695244</v>
      </c>
      <c r="BT23" s="295">
        <f t="shared" si="14"/>
        <v>951.47241229401811</v>
      </c>
      <c r="BU23" s="295">
        <f t="shared" si="14"/>
        <v>913.76550606600767</v>
      </c>
      <c r="BV23" s="295">
        <f t="shared" si="14"/>
        <v>891.99165778334179</v>
      </c>
      <c r="BW23" s="295">
        <f t="shared" si="14"/>
        <v>864.6220065485486</v>
      </c>
      <c r="BX23" s="295">
        <f t="shared" si="14"/>
        <v>705.73960095008943</v>
      </c>
      <c r="BY23" s="295">
        <f t="shared" si="14"/>
        <v>703.1696455794804</v>
      </c>
      <c r="BZ23" s="295">
        <f t="shared" si="14"/>
        <v>682.53102131194885</v>
      </c>
      <c r="CA23" s="295">
        <f t="shared" si="14"/>
        <v>658.29786078463223</v>
      </c>
      <c r="CB23" s="295">
        <f t="shared" si="14"/>
        <v>630.24240375712304</v>
      </c>
      <c r="CC23" s="296">
        <f t="shared" si="14"/>
        <v>605.55253662727478</v>
      </c>
    </row>
    <row r="24" spans="1:81" x14ac:dyDescent="0.4">
      <c r="A24" s="271"/>
      <c r="B24" s="242" t="s">
        <v>404</v>
      </c>
      <c r="C24" s="339"/>
      <c r="D24" s="295">
        <v>0</v>
      </c>
      <c r="E24" s="295">
        <v>0</v>
      </c>
      <c r="F24" s="295">
        <v>0</v>
      </c>
      <c r="G24" s="295">
        <v>0</v>
      </c>
      <c r="H24" s="295">
        <v>0</v>
      </c>
      <c r="I24" s="295">
        <v>0</v>
      </c>
      <c r="J24" s="295">
        <v>0</v>
      </c>
      <c r="K24" s="295">
        <v>0</v>
      </c>
      <c r="L24" s="295">
        <v>0</v>
      </c>
      <c r="M24" s="295">
        <v>0</v>
      </c>
      <c r="N24" s="295">
        <v>0</v>
      </c>
      <c r="O24" s="295">
        <v>0</v>
      </c>
      <c r="P24" s="295">
        <v>0</v>
      </c>
      <c r="Q24" s="295">
        <v>0</v>
      </c>
      <c r="R24" s="295">
        <v>0</v>
      </c>
      <c r="S24" s="295">
        <v>0</v>
      </c>
      <c r="T24" s="295">
        <v>0</v>
      </c>
      <c r="U24" s="295">
        <v>0</v>
      </c>
      <c r="V24" s="295">
        <v>0</v>
      </c>
      <c r="W24" s="295">
        <v>0</v>
      </c>
      <c r="X24" s="295">
        <v>0</v>
      </c>
      <c r="Y24" s="295">
        <v>0</v>
      </c>
      <c r="Z24" s="295">
        <v>0</v>
      </c>
      <c r="AA24" s="295">
        <v>0</v>
      </c>
      <c r="AB24" s="295">
        <v>0</v>
      </c>
      <c r="AC24" s="295">
        <v>0</v>
      </c>
      <c r="AD24" s="295">
        <v>0</v>
      </c>
      <c r="AE24" s="295">
        <v>0</v>
      </c>
      <c r="AF24" s="295">
        <v>0</v>
      </c>
      <c r="AG24" s="295">
        <v>0</v>
      </c>
      <c r="AH24" s="295">
        <v>783.22057148134729</v>
      </c>
      <c r="AI24" s="295">
        <v>753.45840665197682</v>
      </c>
      <c r="AJ24" s="295">
        <v>725.53447878482973</v>
      </c>
      <c r="AK24" s="295">
        <v>727.48034353183789</v>
      </c>
      <c r="AL24" s="295">
        <v>702.33239250840336</v>
      </c>
      <c r="AM24" s="295">
        <v>745.06424108705266</v>
      </c>
      <c r="AN24" s="295">
        <v>751.97020172927148</v>
      </c>
      <c r="AO24" s="295">
        <v>773.10236308409299</v>
      </c>
      <c r="AP24" s="295">
        <v>732.17496132539225</v>
      </c>
      <c r="AQ24" s="295">
        <v>714.47316554459485</v>
      </c>
      <c r="AR24" s="295">
        <v>660.32724521767148</v>
      </c>
      <c r="AS24" s="295">
        <v>644.65523549992542</v>
      </c>
      <c r="AT24" s="295">
        <v>656.36625289217397</v>
      </c>
      <c r="AU24" s="295">
        <v>708.28324790119586</v>
      </c>
      <c r="AV24" s="295">
        <v>697.71098133505166</v>
      </c>
      <c r="AW24" s="295">
        <v>686.23794669441588</v>
      </c>
      <c r="AX24" s="295">
        <v>714.94226004965719</v>
      </c>
      <c r="AY24" s="295">
        <v>720.82370607653365</v>
      </c>
      <c r="AZ24" s="295">
        <v>734.56172938550776</v>
      </c>
      <c r="BA24" s="295">
        <v>742.69634531069016</v>
      </c>
      <c r="BB24" s="295">
        <v>751.09452307867252</v>
      </c>
      <c r="BC24" s="295">
        <v>736.23751640054718</v>
      </c>
      <c r="BD24" s="295">
        <v>710.19591793645509</v>
      </c>
      <c r="BE24" s="295">
        <v>714.50197161035112</v>
      </c>
      <c r="BF24" s="295">
        <v>690.90504402877525</v>
      </c>
      <c r="BG24" s="295">
        <v>699.76353038285549</v>
      </c>
      <c r="BH24" s="295">
        <v>667.11804070106757</v>
      </c>
      <c r="BI24" s="295">
        <v>635.60989911486365</v>
      </c>
      <c r="BJ24" s="295">
        <v>608.96106413286464</v>
      </c>
      <c r="BK24" s="295">
        <v>556.41626077984176</v>
      </c>
      <c r="BL24" s="295">
        <v>453.73443617882651</v>
      </c>
      <c r="BM24" s="295">
        <v>453.47734462199497</v>
      </c>
      <c r="BN24" s="295">
        <v>504.62990375354434</v>
      </c>
      <c r="BO24" s="295">
        <v>484.19426360953094</v>
      </c>
      <c r="BP24" s="295">
        <v>470.50627661424835</v>
      </c>
      <c r="BQ24" s="295">
        <v>445.34989786054746</v>
      </c>
      <c r="BR24" s="295">
        <v>431.46715472989979</v>
      </c>
      <c r="BS24" s="295">
        <v>403.72616024774055</v>
      </c>
      <c r="BT24" s="295">
        <v>404.98362598765215</v>
      </c>
      <c r="BU24" s="295">
        <v>379.90500058365529</v>
      </c>
      <c r="BV24" s="295">
        <v>364.48475370876201</v>
      </c>
      <c r="BW24" s="295">
        <v>350.4430794386866</v>
      </c>
      <c r="BX24" s="295">
        <v>284.53576288113658</v>
      </c>
      <c r="BY24" s="295">
        <v>275.91268108190445</v>
      </c>
      <c r="BZ24" s="295">
        <v>259.79909494996406</v>
      </c>
      <c r="CA24" s="295">
        <v>242.91423648418302</v>
      </c>
      <c r="CB24" s="295">
        <v>225.2642194842318</v>
      </c>
      <c r="CC24" s="296">
        <v>209.41081044054067</v>
      </c>
    </row>
    <row r="25" spans="1:81" x14ac:dyDescent="0.4">
      <c r="A25" s="271"/>
      <c r="B25" s="242" t="s">
        <v>403</v>
      </c>
      <c r="C25" s="339"/>
      <c r="D25" s="295">
        <v>0</v>
      </c>
      <c r="E25" s="295">
        <v>0</v>
      </c>
      <c r="F25" s="295">
        <v>0</v>
      </c>
      <c r="G25" s="295">
        <v>0</v>
      </c>
      <c r="H25" s="295">
        <v>0</v>
      </c>
      <c r="I25" s="295">
        <v>0</v>
      </c>
      <c r="J25" s="295">
        <v>0</v>
      </c>
      <c r="K25" s="295">
        <v>0</v>
      </c>
      <c r="L25" s="295">
        <v>0</v>
      </c>
      <c r="M25" s="295">
        <v>0</v>
      </c>
      <c r="N25" s="295">
        <v>0</v>
      </c>
      <c r="O25" s="295">
        <v>0</v>
      </c>
      <c r="P25" s="295">
        <v>0</v>
      </c>
      <c r="Q25" s="295">
        <v>0</v>
      </c>
      <c r="R25" s="295">
        <v>0</v>
      </c>
      <c r="S25" s="295">
        <v>0</v>
      </c>
      <c r="T25" s="295">
        <v>0</v>
      </c>
      <c r="U25" s="295">
        <v>0</v>
      </c>
      <c r="V25" s="295">
        <v>0</v>
      </c>
      <c r="W25" s="295">
        <v>0</v>
      </c>
      <c r="X25" s="295">
        <v>0</v>
      </c>
      <c r="Y25" s="295">
        <v>0</v>
      </c>
      <c r="Z25" s="295">
        <v>0</v>
      </c>
      <c r="AA25" s="295">
        <v>0</v>
      </c>
      <c r="AB25" s="295">
        <v>0</v>
      </c>
      <c r="AC25" s="295">
        <v>0</v>
      </c>
      <c r="AD25" s="295">
        <v>0</v>
      </c>
      <c r="AE25" s="295">
        <v>0</v>
      </c>
      <c r="AF25" s="295">
        <v>0</v>
      </c>
      <c r="AG25" s="295">
        <v>0</v>
      </c>
      <c r="AH25" s="295">
        <v>338.17337070534745</v>
      </c>
      <c r="AI25" s="295">
        <v>330.5951156170251</v>
      </c>
      <c r="AJ25" s="295">
        <v>326.25108963530346</v>
      </c>
      <c r="AK25" s="295">
        <v>335.43007427672194</v>
      </c>
      <c r="AL25" s="295">
        <v>375.70899571616854</v>
      </c>
      <c r="AM25" s="295">
        <v>361.81230924379332</v>
      </c>
      <c r="AN25" s="295">
        <v>329.41757204876814</v>
      </c>
      <c r="AO25" s="295">
        <v>321.16668894608199</v>
      </c>
      <c r="AP25" s="295">
        <v>403.72217344197719</v>
      </c>
      <c r="AQ25" s="295">
        <v>393.96138149477258</v>
      </c>
      <c r="AR25" s="295">
        <v>375.30123809010922</v>
      </c>
      <c r="AS25" s="295">
        <v>355.32591266404802</v>
      </c>
      <c r="AT25" s="295">
        <v>367.1114924114118</v>
      </c>
      <c r="AU25" s="295">
        <v>382.66728966377502</v>
      </c>
      <c r="AV25" s="295">
        <v>391.62959484162519</v>
      </c>
      <c r="AW25" s="295">
        <v>403.87391316992398</v>
      </c>
      <c r="AX25" s="295">
        <v>412.39141127878554</v>
      </c>
      <c r="AY25" s="295">
        <v>415.56106853589876</v>
      </c>
      <c r="AZ25" s="295">
        <v>387.14873211319014</v>
      </c>
      <c r="BA25" s="295">
        <v>391.07167020785113</v>
      </c>
      <c r="BB25" s="295">
        <v>396.26699378056242</v>
      </c>
      <c r="BC25" s="295">
        <v>389.85480880476541</v>
      </c>
      <c r="BD25" s="295">
        <v>408.99207750284586</v>
      </c>
      <c r="BE25" s="295">
        <v>418.87725562029715</v>
      </c>
      <c r="BF25" s="295">
        <v>425.75863031848957</v>
      </c>
      <c r="BG25" s="295">
        <v>399.13598312515683</v>
      </c>
      <c r="BH25" s="295">
        <v>420.68039894025907</v>
      </c>
      <c r="BI25" s="295">
        <v>418.18002041164226</v>
      </c>
      <c r="BJ25" s="295">
        <v>421.8285914055117</v>
      </c>
      <c r="BK25" s="295">
        <v>453.68943132304253</v>
      </c>
      <c r="BL25" s="295">
        <v>559.53366572416644</v>
      </c>
      <c r="BM25" s="295">
        <v>580.2475308047193</v>
      </c>
      <c r="BN25" s="295">
        <v>569.03959334103001</v>
      </c>
      <c r="BO25" s="295">
        <v>574.09406568032568</v>
      </c>
      <c r="BP25" s="295">
        <v>589.55811819741712</v>
      </c>
      <c r="BQ25" s="295">
        <v>592.94580143981898</v>
      </c>
      <c r="BR25" s="295">
        <v>602.84864402913183</v>
      </c>
      <c r="BS25" s="295">
        <v>605.71285312178384</v>
      </c>
      <c r="BT25" s="295">
        <v>546.48878630636591</v>
      </c>
      <c r="BU25" s="295">
        <v>533.86050548235232</v>
      </c>
      <c r="BV25" s="295">
        <v>527.50690407457978</v>
      </c>
      <c r="BW25" s="295">
        <v>514.178927109862</v>
      </c>
      <c r="BX25" s="295">
        <v>421.2038380689529</v>
      </c>
      <c r="BY25" s="295">
        <v>427.25696449757595</v>
      </c>
      <c r="BZ25" s="295">
        <v>422.73192636198479</v>
      </c>
      <c r="CA25" s="295">
        <v>415.38362430044918</v>
      </c>
      <c r="CB25" s="295">
        <v>404.97818427289127</v>
      </c>
      <c r="CC25" s="296">
        <v>396.1417261867341</v>
      </c>
    </row>
    <row r="26" spans="1:81" ht="26.25" customHeight="1" x14ac:dyDescent="0.4">
      <c r="A26" s="271"/>
      <c r="B26" s="350" t="s">
        <v>589</v>
      </c>
      <c r="C26" s="339"/>
      <c r="D26" s="295">
        <v>0</v>
      </c>
      <c r="E26" s="295">
        <v>0</v>
      </c>
      <c r="F26" s="295">
        <v>0</v>
      </c>
      <c r="G26" s="295">
        <v>0</v>
      </c>
      <c r="H26" s="295">
        <v>0</v>
      </c>
      <c r="I26" s="295">
        <v>0</v>
      </c>
      <c r="J26" s="295">
        <v>0</v>
      </c>
      <c r="K26" s="295">
        <v>0</v>
      </c>
      <c r="L26" s="295">
        <v>0</v>
      </c>
      <c r="M26" s="295">
        <v>0</v>
      </c>
      <c r="N26" s="295">
        <v>0</v>
      </c>
      <c r="O26" s="295">
        <v>0</v>
      </c>
      <c r="P26" s="295">
        <v>0</v>
      </c>
      <c r="Q26" s="295">
        <v>0</v>
      </c>
      <c r="R26" s="295">
        <v>0</v>
      </c>
      <c r="S26" s="295">
        <v>0</v>
      </c>
      <c r="T26" s="295">
        <v>0</v>
      </c>
      <c r="U26" s="295">
        <v>0</v>
      </c>
      <c r="V26" s="295">
        <v>0</v>
      </c>
      <c r="W26" s="295">
        <v>0</v>
      </c>
      <c r="X26" s="295">
        <v>0</v>
      </c>
      <c r="Y26" s="295">
        <v>0</v>
      </c>
      <c r="Z26" s="295">
        <v>0</v>
      </c>
      <c r="AA26" s="295">
        <v>0</v>
      </c>
      <c r="AB26" s="295">
        <v>0</v>
      </c>
      <c r="AC26" s="295">
        <v>0</v>
      </c>
      <c r="AD26" s="295">
        <v>0</v>
      </c>
      <c r="AE26" s="295">
        <v>0</v>
      </c>
      <c r="AF26" s="295">
        <v>0</v>
      </c>
      <c r="AG26" s="295">
        <v>0</v>
      </c>
      <c r="AH26" s="295">
        <v>0</v>
      </c>
      <c r="AI26" s="295">
        <v>0</v>
      </c>
      <c r="AJ26" s="295">
        <v>0</v>
      </c>
      <c r="AK26" s="295">
        <v>0</v>
      </c>
      <c r="AL26" s="295">
        <v>0</v>
      </c>
      <c r="AM26" s="295">
        <v>0</v>
      </c>
      <c r="AN26" s="295">
        <v>0</v>
      </c>
      <c r="AO26" s="295">
        <v>0</v>
      </c>
      <c r="AP26" s="295">
        <v>0</v>
      </c>
      <c r="AQ26" s="295">
        <v>0</v>
      </c>
      <c r="AR26" s="295">
        <v>0</v>
      </c>
      <c r="AS26" s="295">
        <v>0</v>
      </c>
      <c r="AT26" s="295">
        <v>0</v>
      </c>
      <c r="AU26" s="295">
        <v>15.93769640328666</v>
      </c>
      <c r="AV26" s="295">
        <v>15.533383311916859</v>
      </c>
      <c r="AW26" s="295">
        <v>15.16028451367918</v>
      </c>
      <c r="AX26" s="295">
        <v>14.966613356955333</v>
      </c>
      <c r="AY26" s="295">
        <v>14.534308352559631</v>
      </c>
      <c r="AZ26" s="295">
        <v>14.035587605202009</v>
      </c>
      <c r="BA26" s="295">
        <v>14.082040187775279</v>
      </c>
      <c r="BB26" s="295">
        <v>13.854013443303973</v>
      </c>
      <c r="BC26" s="295">
        <v>13.792500641165248</v>
      </c>
      <c r="BD26" s="295">
        <v>15.857443272508668</v>
      </c>
      <c r="BE26" s="295">
        <v>17.606002599623906</v>
      </c>
      <c r="BF26" s="295">
        <v>19.88660361895354</v>
      </c>
      <c r="BG26" s="295">
        <v>19.570656914562541</v>
      </c>
      <c r="BH26" s="295">
        <v>16.674186014085571</v>
      </c>
      <c r="BI26" s="295">
        <v>16.194533915564882</v>
      </c>
      <c r="BJ26" s="295">
        <v>20.641679083257785</v>
      </c>
      <c r="BK26" s="295">
        <v>20.42319037899405</v>
      </c>
      <c r="BL26" s="295">
        <v>20.674012211605785</v>
      </c>
      <c r="BM26" s="295">
        <v>21.202822613454064</v>
      </c>
      <c r="BN26" s="295">
        <v>21.792323900498591</v>
      </c>
      <c r="BO26" s="295">
        <v>21.613329739683476</v>
      </c>
      <c r="BP26" s="295">
        <v>21.972943225021986</v>
      </c>
      <c r="BQ26" s="295">
        <v>21.816542913248949</v>
      </c>
      <c r="BR26" s="295">
        <v>22.11153685372809</v>
      </c>
      <c r="BS26" s="295">
        <v>20.804671483640309</v>
      </c>
      <c r="BT26" s="295">
        <v>20.19836982609543</v>
      </c>
      <c r="BU26" s="295">
        <v>19.959882003329955</v>
      </c>
      <c r="BV26" s="295">
        <v>20.053009529721113</v>
      </c>
      <c r="BW26" s="295">
        <v>20.082851831313082</v>
      </c>
      <c r="BX26" s="295">
        <v>19.037784484800849</v>
      </c>
      <c r="BY26" s="295">
        <v>19.79037377476886</v>
      </c>
      <c r="BZ26" s="295">
        <v>19.943310581857496</v>
      </c>
      <c r="CA26" s="295">
        <v>19.994570100401756</v>
      </c>
      <c r="CB26" s="295">
        <v>19.865883229560922</v>
      </c>
      <c r="CC26" s="296">
        <v>19.793251678574219</v>
      </c>
    </row>
    <row r="27" spans="1:81" ht="26.25" customHeight="1" x14ac:dyDescent="0.4">
      <c r="A27" s="394"/>
      <c r="B27" s="155" t="s">
        <v>676</v>
      </c>
      <c r="C27" s="49"/>
      <c r="D27" s="295">
        <v>0</v>
      </c>
      <c r="E27" s="295">
        <v>0</v>
      </c>
      <c r="F27" s="295">
        <v>0</v>
      </c>
      <c r="G27" s="295">
        <v>0</v>
      </c>
      <c r="H27" s="295">
        <v>0</v>
      </c>
      <c r="I27" s="295">
        <v>0</v>
      </c>
      <c r="J27" s="295">
        <v>0</v>
      </c>
      <c r="K27" s="295">
        <v>0</v>
      </c>
      <c r="L27" s="295">
        <v>0</v>
      </c>
      <c r="M27" s="295">
        <v>0</v>
      </c>
      <c r="N27" s="295">
        <v>0</v>
      </c>
      <c r="O27" s="295">
        <v>0</v>
      </c>
      <c r="P27" s="295">
        <v>0</v>
      </c>
      <c r="Q27" s="295">
        <v>0</v>
      </c>
      <c r="R27" s="295">
        <v>0</v>
      </c>
      <c r="S27" s="295">
        <v>0</v>
      </c>
      <c r="T27" s="295">
        <v>0</v>
      </c>
      <c r="U27" s="295">
        <v>0</v>
      </c>
      <c r="V27" s="295">
        <v>0</v>
      </c>
      <c r="W27" s="295">
        <v>0</v>
      </c>
      <c r="X27" s="295">
        <v>0</v>
      </c>
      <c r="Y27" s="295">
        <v>0</v>
      </c>
      <c r="Z27" s="295">
        <v>132.35193425649902</v>
      </c>
      <c r="AA27" s="295">
        <v>134.96256281728358</v>
      </c>
      <c r="AB27" s="295">
        <v>142.68920541460267</v>
      </c>
      <c r="AC27" s="295">
        <v>150.19785969948305</v>
      </c>
      <c r="AD27" s="295">
        <v>160.26136564236205</v>
      </c>
      <c r="AE27" s="295">
        <v>168.41570320414979</v>
      </c>
      <c r="AF27" s="295">
        <v>167.54770923844248</v>
      </c>
      <c r="AG27" s="295">
        <v>167.50740502036507</v>
      </c>
      <c r="AH27" s="295">
        <f t="shared" ref="AH27:CC27" si="15">SUM(AH28:AH29)</f>
        <v>166.13243587951033</v>
      </c>
      <c r="AI27" s="295">
        <f t="shared" si="15"/>
        <v>159.94232295772159</v>
      </c>
      <c r="AJ27" s="295">
        <f t="shared" si="15"/>
        <v>156.64891444555175</v>
      </c>
      <c r="AK27" s="295">
        <f t="shared" si="15"/>
        <v>158.59298297461052</v>
      </c>
      <c r="AL27" s="295">
        <f t="shared" si="15"/>
        <v>160.29186821998007</v>
      </c>
      <c r="AM27" s="295">
        <f t="shared" si="15"/>
        <v>161.98193419475797</v>
      </c>
      <c r="AN27" s="295">
        <f t="shared" si="15"/>
        <v>156.10584660837844</v>
      </c>
      <c r="AO27" s="295">
        <f t="shared" si="15"/>
        <v>155.94006146867358</v>
      </c>
      <c r="AP27" s="295">
        <f t="shared" si="15"/>
        <v>157.47664822911258</v>
      </c>
      <c r="AQ27" s="295">
        <f t="shared" si="15"/>
        <v>138.11119979740872</v>
      </c>
      <c r="AR27" s="295">
        <f t="shared" si="15"/>
        <v>134.50286831325485</v>
      </c>
      <c r="AS27" s="295">
        <f t="shared" si="15"/>
        <v>126.37961103103379</v>
      </c>
      <c r="AT27" s="295">
        <f t="shared" si="15"/>
        <v>118.50436564647114</v>
      </c>
      <c r="AU27" s="295">
        <f t="shared" si="15"/>
        <v>119.0418360108702</v>
      </c>
      <c r="AV27" s="295">
        <f t="shared" si="15"/>
        <v>113.63816424436047</v>
      </c>
      <c r="AW27" s="295">
        <f t="shared" si="15"/>
        <v>117.86877056565646</v>
      </c>
      <c r="AX27" s="295">
        <f t="shared" si="15"/>
        <v>101.59886887452444</v>
      </c>
      <c r="AY27" s="295">
        <f t="shared" si="15"/>
        <v>97.980669206463205</v>
      </c>
      <c r="AZ27" s="295">
        <f t="shared" si="15"/>
        <v>90.656389872621162</v>
      </c>
      <c r="BA27" s="295">
        <f t="shared" si="15"/>
        <v>89.760044585731805</v>
      </c>
      <c r="BB27" s="295">
        <f t="shared" si="15"/>
        <v>79.857322583921331</v>
      </c>
      <c r="BC27" s="295">
        <f t="shared" si="15"/>
        <v>82.939236795794457</v>
      </c>
      <c r="BD27" s="295">
        <f t="shared" si="15"/>
        <v>77.457926238030709</v>
      </c>
      <c r="BE27" s="295">
        <f t="shared" si="15"/>
        <v>76.341977315943694</v>
      </c>
      <c r="BF27" s="295">
        <f t="shared" si="15"/>
        <v>73.237746495312209</v>
      </c>
      <c r="BG27" s="295">
        <f t="shared" si="15"/>
        <v>67.983091311515196</v>
      </c>
      <c r="BH27" s="295">
        <f t="shared" si="15"/>
        <v>62.992836285445833</v>
      </c>
      <c r="BI27" s="295">
        <f t="shared" si="15"/>
        <v>57.694976518882143</v>
      </c>
      <c r="BJ27" s="295">
        <f t="shared" si="15"/>
        <v>53.98043436570736</v>
      </c>
      <c r="BK27" s="295">
        <f t="shared" si="15"/>
        <v>50.726558142858494</v>
      </c>
      <c r="BL27" s="295">
        <f t="shared" si="15"/>
        <v>47.638839371790617</v>
      </c>
      <c r="BM27" s="295">
        <f t="shared" si="15"/>
        <v>45.971922855921676</v>
      </c>
      <c r="BN27" s="295">
        <f t="shared" si="15"/>
        <v>42.848346933396421</v>
      </c>
      <c r="BO27" s="295">
        <f t="shared" si="15"/>
        <v>40.717911131265403</v>
      </c>
      <c r="BP27" s="295">
        <f t="shared" si="15"/>
        <v>38.583671411408922</v>
      </c>
      <c r="BQ27" s="295">
        <f t="shared" si="15"/>
        <v>35.928407040848704</v>
      </c>
      <c r="BR27" s="295">
        <f t="shared" si="15"/>
        <v>33.829291651336021</v>
      </c>
      <c r="BS27" s="295">
        <f t="shared" si="15"/>
        <v>31.503313610939834</v>
      </c>
      <c r="BT27" s="295">
        <f t="shared" si="15"/>
        <v>29.143535787558516</v>
      </c>
      <c r="BU27" s="295">
        <f t="shared" si="15"/>
        <v>26.679545064710091</v>
      </c>
      <c r="BV27" s="295">
        <f t="shared" si="15"/>
        <v>24.623298985955174</v>
      </c>
      <c r="BW27" s="295">
        <f t="shared" si="15"/>
        <v>22.442610137238031</v>
      </c>
      <c r="BX27" s="295">
        <f t="shared" si="15"/>
        <v>16.717560872065292</v>
      </c>
      <c r="BY27" s="295">
        <f t="shared" si="15"/>
        <v>15.824387658409218</v>
      </c>
      <c r="BZ27" s="295">
        <f t="shared" si="15"/>
        <v>14.831767362686254</v>
      </c>
      <c r="CA27" s="295">
        <f t="shared" si="15"/>
        <v>13.588126921901186</v>
      </c>
      <c r="CB27" s="295">
        <f t="shared" si="15"/>
        <v>12.346745590595567</v>
      </c>
      <c r="CC27" s="296">
        <f t="shared" si="15"/>
        <v>11.268268193343305</v>
      </c>
    </row>
    <row r="28" spans="1:81" x14ac:dyDescent="0.4">
      <c r="A28" s="271"/>
      <c r="B28" s="242" t="s">
        <v>404</v>
      </c>
      <c r="C28" s="339"/>
      <c r="D28" s="295">
        <v>0</v>
      </c>
      <c r="E28" s="295">
        <v>0</v>
      </c>
      <c r="F28" s="295">
        <v>0</v>
      </c>
      <c r="G28" s="295">
        <v>0</v>
      </c>
      <c r="H28" s="295">
        <v>0</v>
      </c>
      <c r="I28" s="295">
        <v>0</v>
      </c>
      <c r="J28" s="295">
        <v>0</v>
      </c>
      <c r="K28" s="295">
        <v>0</v>
      </c>
      <c r="L28" s="295">
        <v>0</v>
      </c>
      <c r="M28" s="295">
        <v>0</v>
      </c>
      <c r="N28" s="295">
        <v>0</v>
      </c>
      <c r="O28" s="295">
        <v>0</v>
      </c>
      <c r="P28" s="295">
        <v>0</v>
      </c>
      <c r="Q28" s="295">
        <v>0</v>
      </c>
      <c r="R28" s="295">
        <v>0</v>
      </c>
      <c r="S28" s="295">
        <v>0</v>
      </c>
      <c r="T28" s="295">
        <v>0</v>
      </c>
      <c r="U28" s="295">
        <v>0</v>
      </c>
      <c r="V28" s="295">
        <v>0</v>
      </c>
      <c r="W28" s="295">
        <v>0</v>
      </c>
      <c r="X28" s="295">
        <v>0</v>
      </c>
      <c r="Y28" s="295">
        <v>0</v>
      </c>
      <c r="Z28" s="295">
        <v>0</v>
      </c>
      <c r="AA28" s="295">
        <v>0</v>
      </c>
      <c r="AB28" s="295">
        <v>0</v>
      </c>
      <c r="AC28" s="295">
        <v>0</v>
      </c>
      <c r="AD28" s="295">
        <v>0</v>
      </c>
      <c r="AE28" s="295">
        <v>0</v>
      </c>
      <c r="AF28" s="295">
        <v>0</v>
      </c>
      <c r="AG28" s="295">
        <v>0</v>
      </c>
      <c r="AH28" s="295">
        <v>30.503889195988503</v>
      </c>
      <c r="AI28" s="295">
        <v>29.367310913263228</v>
      </c>
      <c r="AJ28" s="295">
        <v>28.762601978487748</v>
      </c>
      <c r="AK28" s="295">
        <v>29.119556059645184</v>
      </c>
      <c r="AL28" s="295">
        <v>29.43149157667473</v>
      </c>
      <c r="AM28" s="295">
        <v>29.741807770833979</v>
      </c>
      <c r="AN28" s="295">
        <v>28.662888270906564</v>
      </c>
      <c r="AO28" s="295">
        <v>28.632448149414781</v>
      </c>
      <c r="AP28" s="295">
        <v>28.914583736197173</v>
      </c>
      <c r="AQ28" s="295">
        <v>25.358857305870508</v>
      </c>
      <c r="AR28" s="295">
        <v>24.696324771556412</v>
      </c>
      <c r="AS28" s="295">
        <v>23.204798214833371</v>
      </c>
      <c r="AT28" s="295">
        <v>21.758809589372262</v>
      </c>
      <c r="AU28" s="295">
        <v>21.857495534443501</v>
      </c>
      <c r="AV28" s="295">
        <v>19.469203623274662</v>
      </c>
      <c r="AW28" s="295">
        <v>19.227072269804005</v>
      </c>
      <c r="AX28" s="295">
        <v>15.570089427308343</v>
      </c>
      <c r="AY28" s="295">
        <v>14.055488383984185</v>
      </c>
      <c r="AZ28" s="295">
        <v>12.712446843883624</v>
      </c>
      <c r="BA28" s="295">
        <v>11.325185281192029</v>
      </c>
      <c r="BB28" s="295">
        <v>9.8534674747237325</v>
      </c>
      <c r="BC28" s="295">
        <v>9.6668177169555172</v>
      </c>
      <c r="BD28" s="295">
        <v>8.2389941133187019</v>
      </c>
      <c r="BE28" s="295">
        <v>8.1218515866941736</v>
      </c>
      <c r="BF28" s="295">
        <v>7.2844200409475501</v>
      </c>
      <c r="BG28" s="295">
        <v>5.5153344381629674</v>
      </c>
      <c r="BH28" s="295">
        <v>4.7373722784440018</v>
      </c>
      <c r="BI28" s="295">
        <v>8.7495384810917347</v>
      </c>
      <c r="BJ28" s="295">
        <v>7.7032164921020172</v>
      </c>
      <c r="BK28" s="295">
        <v>7.5844325323511699</v>
      </c>
      <c r="BL28" s="295">
        <v>2.858330362307437</v>
      </c>
      <c r="BM28" s="295">
        <v>2.3575345054318828</v>
      </c>
      <c r="BN28" s="295">
        <v>2.0415116832430531</v>
      </c>
      <c r="BO28" s="295">
        <v>1.7949134193689615</v>
      </c>
      <c r="BP28" s="295">
        <v>1.5688306578288245</v>
      </c>
      <c r="BQ28" s="295">
        <v>1.5664453759923922</v>
      </c>
      <c r="BR28" s="295">
        <v>1.4213045565677247</v>
      </c>
      <c r="BS28" s="295">
        <v>1.2481072788405749</v>
      </c>
      <c r="BT28" s="295">
        <v>1.1655604642646444</v>
      </c>
      <c r="BU28" s="295">
        <v>1.0873469720456195</v>
      </c>
      <c r="BV28" s="295">
        <v>1.0410119570932641</v>
      </c>
      <c r="BW28" s="295">
        <v>0.96238922076041622</v>
      </c>
      <c r="BX28" s="295">
        <v>0.65395885795620368</v>
      </c>
      <c r="BY28" s="295">
        <v>0.5017697944039009</v>
      </c>
      <c r="BZ28" s="295">
        <v>0.37164446938823531</v>
      </c>
      <c r="CA28" s="295">
        <v>0.2670392634803665</v>
      </c>
      <c r="CB28" s="295">
        <v>0.19049690667982844</v>
      </c>
      <c r="CC28" s="296">
        <v>0.13637480842364277</v>
      </c>
    </row>
    <row r="29" spans="1:81" x14ac:dyDescent="0.4">
      <c r="A29" s="271"/>
      <c r="B29" s="242" t="s">
        <v>403</v>
      </c>
      <c r="C29" s="339"/>
      <c r="D29" s="295">
        <v>0</v>
      </c>
      <c r="E29" s="295">
        <v>0</v>
      </c>
      <c r="F29" s="295">
        <v>0</v>
      </c>
      <c r="G29" s="295">
        <v>0</v>
      </c>
      <c r="H29" s="295">
        <v>0</v>
      </c>
      <c r="I29" s="295">
        <v>0</v>
      </c>
      <c r="J29" s="295">
        <v>0</v>
      </c>
      <c r="K29" s="295">
        <v>0</v>
      </c>
      <c r="L29" s="295">
        <v>0</v>
      </c>
      <c r="M29" s="295">
        <v>0</v>
      </c>
      <c r="N29" s="295">
        <v>0</v>
      </c>
      <c r="O29" s="295">
        <v>0</v>
      </c>
      <c r="P29" s="295">
        <v>0</v>
      </c>
      <c r="Q29" s="295">
        <v>0</v>
      </c>
      <c r="R29" s="295">
        <v>0</v>
      </c>
      <c r="S29" s="295">
        <v>0</v>
      </c>
      <c r="T29" s="295">
        <v>0</v>
      </c>
      <c r="U29" s="295">
        <v>0</v>
      </c>
      <c r="V29" s="295">
        <v>0</v>
      </c>
      <c r="W29" s="295">
        <v>0</v>
      </c>
      <c r="X29" s="295">
        <v>0</v>
      </c>
      <c r="Y29" s="295">
        <v>0</v>
      </c>
      <c r="Z29" s="295">
        <v>0</v>
      </c>
      <c r="AA29" s="295">
        <v>0</v>
      </c>
      <c r="AB29" s="295">
        <v>0</v>
      </c>
      <c r="AC29" s="295">
        <v>0</v>
      </c>
      <c r="AD29" s="295">
        <v>0</v>
      </c>
      <c r="AE29" s="295">
        <v>0</v>
      </c>
      <c r="AF29" s="295">
        <v>0</v>
      </c>
      <c r="AG29" s="295">
        <v>0</v>
      </c>
      <c r="AH29" s="295">
        <v>135.62854668352182</v>
      </c>
      <c r="AI29" s="295">
        <v>130.57501204445836</v>
      </c>
      <c r="AJ29" s="295">
        <v>127.886312467064</v>
      </c>
      <c r="AK29" s="295">
        <v>129.47342691496533</v>
      </c>
      <c r="AL29" s="295">
        <v>130.86037664330533</v>
      </c>
      <c r="AM29" s="295">
        <v>132.24012642392398</v>
      </c>
      <c r="AN29" s="295">
        <v>127.44295833747186</v>
      </c>
      <c r="AO29" s="295">
        <v>127.30761331925881</v>
      </c>
      <c r="AP29" s="295">
        <v>128.5620644929154</v>
      </c>
      <c r="AQ29" s="295">
        <v>112.7523424915382</v>
      </c>
      <c r="AR29" s="295">
        <v>109.80654354169843</v>
      </c>
      <c r="AS29" s="295">
        <v>103.17481281620041</v>
      </c>
      <c r="AT29" s="295">
        <v>96.745556057098881</v>
      </c>
      <c r="AU29" s="295">
        <v>97.184340476426698</v>
      </c>
      <c r="AV29" s="295">
        <v>94.168960621085802</v>
      </c>
      <c r="AW29" s="295">
        <v>98.641698295852464</v>
      </c>
      <c r="AX29" s="295">
        <v>86.028779447216095</v>
      </c>
      <c r="AY29" s="295">
        <v>83.925180822479021</v>
      </c>
      <c r="AZ29" s="295">
        <v>77.943943028737536</v>
      </c>
      <c r="BA29" s="295">
        <v>78.434859304539771</v>
      </c>
      <c r="BB29" s="295">
        <v>70.003855109197602</v>
      </c>
      <c r="BC29" s="295">
        <v>73.272419078838936</v>
      </c>
      <c r="BD29" s="295">
        <v>69.218932124712012</v>
      </c>
      <c r="BE29" s="295">
        <v>68.220125729249517</v>
      </c>
      <c r="BF29" s="295">
        <v>65.953326454364657</v>
      </c>
      <c r="BG29" s="295">
        <v>62.467756873352222</v>
      </c>
      <c r="BH29" s="295">
        <v>58.255464007001834</v>
      </c>
      <c r="BI29" s="295">
        <v>48.94543803779041</v>
      </c>
      <c r="BJ29" s="295">
        <v>46.277217873605345</v>
      </c>
      <c r="BK29" s="295">
        <v>43.142125610507321</v>
      </c>
      <c r="BL29" s="295">
        <v>44.780509009483183</v>
      </c>
      <c r="BM29" s="295">
        <v>43.61438835048979</v>
      </c>
      <c r="BN29" s="295">
        <v>40.80683525015337</v>
      </c>
      <c r="BO29" s="295">
        <v>38.922997711896443</v>
      </c>
      <c r="BP29" s="295">
        <v>37.014840753580096</v>
      </c>
      <c r="BQ29" s="295">
        <v>34.36196166485631</v>
      </c>
      <c r="BR29" s="295">
        <v>32.407987094768295</v>
      </c>
      <c r="BS29" s="295">
        <v>30.255206332099259</v>
      </c>
      <c r="BT29" s="295">
        <v>27.977975323293872</v>
      </c>
      <c r="BU29" s="295">
        <v>25.592198092664471</v>
      </c>
      <c r="BV29" s="295">
        <v>23.582287028861909</v>
      </c>
      <c r="BW29" s="295">
        <v>21.480220916477613</v>
      </c>
      <c r="BX29" s="295">
        <v>16.063602014109087</v>
      </c>
      <c r="BY29" s="295">
        <v>15.322617864005318</v>
      </c>
      <c r="BZ29" s="295">
        <v>14.460122893298019</v>
      </c>
      <c r="CA29" s="295">
        <v>13.321087658420819</v>
      </c>
      <c r="CB29" s="295">
        <v>12.15624868391574</v>
      </c>
      <c r="CC29" s="296">
        <v>11.131893384919662</v>
      </c>
    </row>
    <row r="30" spans="1:81" s="253" customFormat="1" ht="35.25" customHeight="1" x14ac:dyDescent="0.35">
      <c r="A30" s="395"/>
      <c r="B30" s="232" t="s">
        <v>677</v>
      </c>
      <c r="C30" s="16"/>
      <c r="D30" s="396">
        <v>0</v>
      </c>
      <c r="E30" s="396">
        <v>0</v>
      </c>
      <c r="F30" s="396">
        <v>0</v>
      </c>
      <c r="G30" s="396">
        <v>0</v>
      </c>
      <c r="H30" s="396">
        <v>0</v>
      </c>
      <c r="I30" s="396">
        <v>0</v>
      </c>
      <c r="J30" s="396">
        <v>0</v>
      </c>
      <c r="K30" s="396">
        <v>0</v>
      </c>
      <c r="L30" s="396">
        <v>0</v>
      </c>
      <c r="M30" s="396">
        <v>0</v>
      </c>
      <c r="N30" s="396">
        <v>0</v>
      </c>
      <c r="O30" s="396">
        <v>0</v>
      </c>
      <c r="P30" s="396">
        <v>0</v>
      </c>
      <c r="Q30" s="396">
        <v>0</v>
      </c>
      <c r="R30" s="396">
        <v>0</v>
      </c>
      <c r="S30" s="396">
        <v>0</v>
      </c>
      <c r="T30" s="396">
        <v>0</v>
      </c>
      <c r="U30" s="396">
        <v>0</v>
      </c>
      <c r="V30" s="396">
        <v>0</v>
      </c>
      <c r="W30" s="396">
        <v>0</v>
      </c>
      <c r="X30" s="396">
        <v>0</v>
      </c>
      <c r="Y30" s="396">
        <v>0</v>
      </c>
      <c r="Z30" s="396">
        <v>39.847894184752391</v>
      </c>
      <c r="AA30" s="396">
        <v>38.371709036286511</v>
      </c>
      <c r="AB30" s="396">
        <v>35.367409889089551</v>
      </c>
      <c r="AC30" s="396">
        <v>33.626386499884262</v>
      </c>
      <c r="AD30" s="396">
        <v>32.611324403969022</v>
      </c>
      <c r="AE30" s="396">
        <v>29.940569458515522</v>
      </c>
      <c r="AF30" s="396">
        <v>26.281993606030191</v>
      </c>
      <c r="AG30" s="396">
        <v>25.99252836522906</v>
      </c>
      <c r="AH30" s="396">
        <v>25.958193106173489</v>
      </c>
      <c r="AI30" s="396">
        <v>22.214211521905778</v>
      </c>
      <c r="AJ30" s="396">
        <v>18.648680291137115</v>
      </c>
      <c r="AK30" s="396">
        <v>16.871593933469203</v>
      </c>
      <c r="AL30" s="396">
        <v>15.714889041174517</v>
      </c>
      <c r="AM30" s="396">
        <v>14.998327240255366</v>
      </c>
      <c r="AN30" s="396">
        <v>14.191440600761675</v>
      </c>
      <c r="AO30" s="396">
        <v>13.443108747299448</v>
      </c>
      <c r="AP30" s="396">
        <v>10.326337588794267</v>
      </c>
      <c r="AQ30" s="396">
        <v>10.32680216569168</v>
      </c>
      <c r="AR30" s="396">
        <v>8.4795785432089517</v>
      </c>
      <c r="AS30" s="396">
        <v>9.1112417801237378</v>
      </c>
      <c r="AT30" s="396">
        <v>8.053006912205392</v>
      </c>
      <c r="AU30" s="396">
        <v>7.6276201034416928</v>
      </c>
      <c r="AV30" s="396">
        <v>7.0443770139992461</v>
      </c>
      <c r="AW30" s="396">
        <v>6.2046437869436106</v>
      </c>
      <c r="AX30" s="396">
        <v>5.1647416194531246</v>
      </c>
      <c r="AY30" s="396">
        <v>5.2716809177316701</v>
      </c>
      <c r="AZ30" s="396">
        <v>4.5404360259256302</v>
      </c>
      <c r="BA30" s="396">
        <v>4.046013837127588</v>
      </c>
      <c r="BB30" s="396">
        <v>3.0055830316747261</v>
      </c>
      <c r="BC30" s="396">
        <v>3.2755268374367672</v>
      </c>
      <c r="BD30" s="396">
        <v>3.1615480097155393</v>
      </c>
      <c r="BE30" s="396">
        <v>3.1159990741201504</v>
      </c>
      <c r="BF30" s="396">
        <v>2.6365952470312726</v>
      </c>
      <c r="BG30" s="396">
        <v>2.0353969782761974</v>
      </c>
      <c r="BH30" s="396">
        <v>1.7159557273114678</v>
      </c>
      <c r="BI30" s="396">
        <v>1.5573227044283926</v>
      </c>
      <c r="BJ30" s="396">
        <v>1.4903327450178099</v>
      </c>
      <c r="BK30" s="396">
        <v>1.4564320979648249</v>
      </c>
      <c r="BL30" s="396">
        <v>1.2283876396219353</v>
      </c>
      <c r="BM30" s="396">
        <v>1.0844647110872643</v>
      </c>
      <c r="BN30" s="396">
        <v>0.94782338672398381</v>
      </c>
      <c r="BO30" s="396">
        <v>0.76864680469984248</v>
      </c>
      <c r="BP30" s="396">
        <v>0.47235842056379612</v>
      </c>
      <c r="BQ30" s="396">
        <v>-7.2161416241835735E-3</v>
      </c>
      <c r="BR30" s="396">
        <v>-2.3528647135034166E-3</v>
      </c>
      <c r="BS30" s="396">
        <v>-2.5735521573502541E-3</v>
      </c>
      <c r="BT30" s="396">
        <v>-4.1574126217598026E-2</v>
      </c>
      <c r="BU30" s="396">
        <v>0</v>
      </c>
      <c r="BV30" s="396">
        <v>-2.4758844543224322E-2</v>
      </c>
      <c r="BW30" s="396">
        <v>-3.9330413287083497E-2</v>
      </c>
      <c r="BX30" s="396">
        <v>3.1049333490031252E-4</v>
      </c>
      <c r="BY30" s="396">
        <v>-1.3042248593969933E-3</v>
      </c>
      <c r="BZ30" s="396">
        <v>0</v>
      </c>
      <c r="CA30" s="396">
        <v>0</v>
      </c>
      <c r="CB30" s="396">
        <v>0</v>
      </c>
      <c r="CC30" s="397">
        <v>0</v>
      </c>
    </row>
    <row r="31" spans="1:81" s="253" customFormat="1" ht="24" customHeight="1" x14ac:dyDescent="0.4">
      <c r="A31" s="395"/>
      <c r="B31" s="187" t="s">
        <v>678</v>
      </c>
      <c r="C31" s="16"/>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8"/>
      <c r="AV31" s="398"/>
      <c r="AW31" s="398"/>
      <c r="AX31" s="398">
        <f t="shared" ref="AX31:BK31" si="16">SUM(AX33:AX35)</f>
        <v>6.0380492994418162</v>
      </c>
      <c r="AY31" s="398">
        <f t="shared" si="16"/>
        <v>7.0027785380889442</v>
      </c>
      <c r="AZ31" s="398">
        <f t="shared" si="16"/>
        <v>8.9400071535000336</v>
      </c>
      <c r="BA31" s="398">
        <f t="shared" si="16"/>
        <v>8.162693228681043</v>
      </c>
      <c r="BB31" s="398">
        <f t="shared" si="16"/>
        <v>13.413930066645117</v>
      </c>
      <c r="BC31" s="398">
        <f t="shared" si="16"/>
        <v>17.002157240218462</v>
      </c>
      <c r="BD31" s="398">
        <f t="shared" si="16"/>
        <v>18.768013430849862</v>
      </c>
      <c r="BE31" s="398">
        <f t="shared" si="16"/>
        <v>22.433786460083116</v>
      </c>
      <c r="BF31" s="398">
        <f t="shared" si="16"/>
        <v>30.037486019695436</v>
      </c>
      <c r="BG31" s="398">
        <f t="shared" si="16"/>
        <v>28.854927745532066</v>
      </c>
      <c r="BH31" s="398">
        <f t="shared" si="16"/>
        <v>29.943048857946202</v>
      </c>
      <c r="BI31" s="398">
        <f t="shared" si="16"/>
        <v>65.76874016499049</v>
      </c>
      <c r="BJ31" s="398">
        <f t="shared" si="16"/>
        <v>44.895516680523912</v>
      </c>
      <c r="BK31" s="398">
        <f t="shared" si="16"/>
        <v>36.674637977033989</v>
      </c>
      <c r="BL31" s="398">
        <f t="shared" ref="BL31:CC31" si="17">SUM(BL32,BL35)</f>
        <v>48.230650254935</v>
      </c>
      <c r="BM31" s="398">
        <f t="shared" si="17"/>
        <v>54.11210103130712</v>
      </c>
      <c r="BN31" s="398">
        <f t="shared" si="17"/>
        <v>59.702963517835158</v>
      </c>
      <c r="BO31" s="398">
        <f t="shared" si="17"/>
        <v>58.488041070076996</v>
      </c>
      <c r="BP31" s="398">
        <f t="shared" si="17"/>
        <v>62.441405429918753</v>
      </c>
      <c r="BQ31" s="398">
        <f t="shared" si="17"/>
        <v>65.208958891298778</v>
      </c>
      <c r="BR31" s="398">
        <f t="shared" si="17"/>
        <v>96.84616427577032</v>
      </c>
      <c r="BS31" s="398">
        <f t="shared" si="17"/>
        <v>104.84482799157544</v>
      </c>
      <c r="BT31" s="398">
        <f t="shared" si="17"/>
        <v>95.007512429181332</v>
      </c>
      <c r="BU31" s="398">
        <f t="shared" si="17"/>
        <v>100.39634142899303</v>
      </c>
      <c r="BV31" s="398">
        <f t="shared" si="17"/>
        <v>93.874357685194127</v>
      </c>
      <c r="BW31" s="398">
        <f t="shared" si="17"/>
        <v>91.465885494321526</v>
      </c>
      <c r="BX31" s="398">
        <f t="shared" si="17"/>
        <v>82.654222831905628</v>
      </c>
      <c r="BY31" s="398">
        <f t="shared" si="17"/>
        <v>87.540643819482511</v>
      </c>
      <c r="BZ31" s="398">
        <f t="shared" si="17"/>
        <v>85.296767972873312</v>
      </c>
      <c r="CA31" s="398">
        <f t="shared" si="17"/>
        <v>83.391682938830186</v>
      </c>
      <c r="CB31" s="398">
        <f t="shared" si="17"/>
        <v>81.008897595773519</v>
      </c>
      <c r="CC31" s="399">
        <f t="shared" si="17"/>
        <v>79.291701433150607</v>
      </c>
    </row>
    <row r="32" spans="1:81" s="253" customFormat="1" ht="24" customHeight="1" x14ac:dyDescent="0.4">
      <c r="A32" s="395"/>
      <c r="B32" s="155" t="s">
        <v>679</v>
      </c>
      <c r="C32" s="1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c r="AY32" s="396"/>
      <c r="AZ32" s="396"/>
      <c r="BA32" s="396"/>
      <c r="BB32" s="396"/>
      <c r="BC32" s="396"/>
      <c r="BD32" s="396"/>
      <c r="BE32" s="396"/>
      <c r="BF32" s="396"/>
      <c r="BG32" s="396"/>
      <c r="BH32" s="396"/>
      <c r="BI32" s="396"/>
      <c r="BJ32" s="396"/>
      <c r="BK32" s="396"/>
      <c r="BL32" s="295">
        <v>7.1712679400526591</v>
      </c>
      <c r="BM32" s="295">
        <v>9.0179269739879757</v>
      </c>
      <c r="BN32" s="295">
        <v>11.632172436125684</v>
      </c>
      <c r="BO32" s="295">
        <v>11.786910656559987</v>
      </c>
      <c r="BP32" s="295">
        <v>11.422299523284272</v>
      </c>
      <c r="BQ32" s="295">
        <v>10.992464541554547</v>
      </c>
      <c r="BR32" s="295">
        <v>44.154080182894688</v>
      </c>
      <c r="BS32" s="295">
        <v>51.104292295536489</v>
      </c>
      <c r="BT32" s="295">
        <v>47.007313061417108</v>
      </c>
      <c r="BU32" s="295">
        <v>54.417352405489183</v>
      </c>
      <c r="BV32" s="295">
        <v>44.880561230066945</v>
      </c>
      <c r="BW32" s="295">
        <v>46.856261298930484</v>
      </c>
      <c r="BX32" s="295">
        <v>43.31334350407279</v>
      </c>
      <c r="BY32" s="295">
        <v>44.862053556964135</v>
      </c>
      <c r="BZ32" s="295">
        <v>44.183607479119118</v>
      </c>
      <c r="CA32" s="295">
        <v>43.305426579350225</v>
      </c>
      <c r="CB32" s="295">
        <v>42.274696786787423</v>
      </c>
      <c r="CC32" s="296">
        <v>41.378573653985946</v>
      </c>
    </row>
    <row r="33" spans="1:81" x14ac:dyDescent="0.4">
      <c r="A33" s="271"/>
      <c r="B33" s="242" t="s">
        <v>680</v>
      </c>
      <c r="C33" s="339"/>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v>11.088326466622538</v>
      </c>
      <c r="BX33" s="295">
        <v>9.8133395040727915</v>
      </c>
      <c r="BY33" s="295">
        <v>10.399800599697731</v>
      </c>
      <c r="BZ33" s="295">
        <v>10.01913191818192</v>
      </c>
      <c r="CA33" s="295">
        <v>9.7688790097444169</v>
      </c>
      <c r="CB33" s="295">
        <v>9.4393878502611646</v>
      </c>
      <c r="CC33" s="296">
        <v>9.2392952545704965</v>
      </c>
    </row>
    <row r="34" spans="1:81" s="269" customFormat="1" ht="21.75" customHeight="1" x14ac:dyDescent="0.35">
      <c r="A34" s="267"/>
      <c r="B34" s="400" t="s">
        <v>681</v>
      </c>
      <c r="C34" s="388"/>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c r="BI34" s="389"/>
      <c r="BJ34" s="389"/>
      <c r="BK34" s="389"/>
      <c r="BL34" s="389"/>
      <c r="BM34" s="389"/>
      <c r="BN34" s="389"/>
      <c r="BO34" s="389"/>
      <c r="BP34" s="389"/>
      <c r="BQ34" s="389"/>
      <c r="BR34" s="389"/>
      <c r="BS34" s="389"/>
      <c r="BT34" s="389"/>
      <c r="BU34" s="389"/>
      <c r="BV34" s="389"/>
      <c r="BW34" s="389">
        <v>35.767934832307937</v>
      </c>
      <c r="BX34" s="389">
        <v>33.500003999999997</v>
      </c>
      <c r="BY34" s="389">
        <v>34.462252957266401</v>
      </c>
      <c r="BZ34" s="389">
        <v>34.164475560937198</v>
      </c>
      <c r="CA34" s="389">
        <v>33.536547569605808</v>
      </c>
      <c r="CB34" s="389">
        <v>32.83530893652626</v>
      </c>
      <c r="CC34" s="390">
        <v>32.139278399415453</v>
      </c>
    </row>
    <row r="35" spans="1:81" s="269" customFormat="1" ht="27" customHeight="1" thickBot="1" x14ac:dyDescent="0.4">
      <c r="A35" s="267"/>
      <c r="B35" s="343" t="s">
        <v>682</v>
      </c>
      <c r="C35" s="344"/>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v>6.0380492994418162</v>
      </c>
      <c r="AY35" s="298">
        <v>7.0027785380889442</v>
      </c>
      <c r="AZ35" s="298">
        <v>8.9400071535000336</v>
      </c>
      <c r="BA35" s="298">
        <v>8.162693228681043</v>
      </c>
      <c r="BB35" s="298">
        <v>13.413930066645117</v>
      </c>
      <c r="BC35" s="298">
        <v>17.002157240218462</v>
      </c>
      <c r="BD35" s="298">
        <v>18.768013430849862</v>
      </c>
      <c r="BE35" s="298">
        <v>22.433786460083116</v>
      </c>
      <c r="BF35" s="298">
        <v>30.037486019695436</v>
      </c>
      <c r="BG35" s="298">
        <v>28.854927745532066</v>
      </c>
      <c r="BH35" s="298">
        <v>29.943048857946202</v>
      </c>
      <c r="BI35" s="298">
        <v>65.76874016499049</v>
      </c>
      <c r="BJ35" s="298">
        <v>44.895516680523912</v>
      </c>
      <c r="BK35" s="298">
        <v>36.674637977033989</v>
      </c>
      <c r="BL35" s="298">
        <v>41.059382314882342</v>
      </c>
      <c r="BM35" s="298">
        <v>45.094174057319144</v>
      </c>
      <c r="BN35" s="298">
        <v>48.070791081709473</v>
      </c>
      <c r="BO35" s="298">
        <v>46.701130413517006</v>
      </c>
      <c r="BP35" s="298">
        <v>51.019105906634479</v>
      </c>
      <c r="BQ35" s="298">
        <v>54.216494349744224</v>
      </c>
      <c r="BR35" s="298">
        <v>52.692084092875625</v>
      </c>
      <c r="BS35" s="298">
        <v>53.740535696038961</v>
      </c>
      <c r="BT35" s="298">
        <v>48.000199367764232</v>
      </c>
      <c r="BU35" s="298">
        <v>45.978989023503843</v>
      </c>
      <c r="BV35" s="298">
        <v>48.993796455127175</v>
      </c>
      <c r="BW35" s="298">
        <v>44.609624195391035</v>
      </c>
      <c r="BX35" s="298">
        <v>39.34087932783283</v>
      </c>
      <c r="BY35" s="298">
        <v>42.678590262518384</v>
      </c>
      <c r="BZ35" s="298">
        <v>41.113160493754194</v>
      </c>
      <c r="CA35" s="298">
        <v>40.086256359479961</v>
      </c>
      <c r="CB35" s="298">
        <v>38.734200808986095</v>
      </c>
      <c r="CC35" s="299">
        <v>37.913127779164661</v>
      </c>
    </row>
    <row r="36" spans="1:81" ht="39.75" customHeight="1" x14ac:dyDescent="0.4">
      <c r="A36" s="302"/>
      <c r="B36" s="402" t="s">
        <v>684</v>
      </c>
      <c r="C36" s="275"/>
      <c r="D36" s="305" t="s">
        <v>474</v>
      </c>
      <c r="E36" s="305" t="s">
        <v>475</v>
      </c>
      <c r="F36" s="305" t="s">
        <v>476</v>
      </c>
      <c r="G36" s="305" t="s">
        <v>477</v>
      </c>
      <c r="H36" s="305" t="s">
        <v>478</v>
      </c>
      <c r="I36" s="305" t="s">
        <v>479</v>
      </c>
      <c r="J36" s="305" t="s">
        <v>480</v>
      </c>
      <c r="K36" s="305" t="s">
        <v>481</v>
      </c>
      <c r="L36" s="305" t="s">
        <v>482</v>
      </c>
      <c r="M36" s="305" t="s">
        <v>483</v>
      </c>
      <c r="N36" s="305" t="s">
        <v>484</v>
      </c>
      <c r="O36" s="305" t="s">
        <v>485</v>
      </c>
      <c r="P36" s="305" t="s">
        <v>486</v>
      </c>
      <c r="Q36" s="305" t="s">
        <v>487</v>
      </c>
      <c r="R36" s="305" t="s">
        <v>488</v>
      </c>
      <c r="S36" s="305" t="s">
        <v>489</v>
      </c>
      <c r="T36" s="305" t="s">
        <v>490</v>
      </c>
      <c r="U36" s="305" t="s">
        <v>491</v>
      </c>
      <c r="V36" s="305" t="s">
        <v>492</v>
      </c>
      <c r="W36" s="305" t="s">
        <v>493</v>
      </c>
      <c r="X36" s="305" t="s">
        <v>494</v>
      </c>
      <c r="Y36" s="305" t="s">
        <v>495</v>
      </c>
      <c r="Z36" s="305" t="s">
        <v>496</v>
      </c>
      <c r="AA36" s="305" t="s">
        <v>497</v>
      </c>
      <c r="AB36" s="305" t="s">
        <v>498</v>
      </c>
      <c r="AC36" s="305" t="s">
        <v>499</v>
      </c>
      <c r="AD36" s="305" t="s">
        <v>500</v>
      </c>
      <c r="AE36" s="305" t="s">
        <v>501</v>
      </c>
      <c r="AF36" s="305" t="s">
        <v>502</v>
      </c>
      <c r="AG36" s="305" t="s">
        <v>503</v>
      </c>
      <c r="AH36" s="305" t="s">
        <v>504</v>
      </c>
      <c r="AI36" s="305" t="s">
        <v>505</v>
      </c>
      <c r="AJ36" s="305" t="s">
        <v>506</v>
      </c>
      <c r="AK36" s="305" t="s">
        <v>507</v>
      </c>
      <c r="AL36" s="305" t="s">
        <v>508</v>
      </c>
      <c r="AM36" s="305" t="s">
        <v>509</v>
      </c>
      <c r="AN36" s="305" t="s">
        <v>510</v>
      </c>
      <c r="AO36" s="305" t="s">
        <v>511</v>
      </c>
      <c r="AP36" s="305" t="s">
        <v>512</v>
      </c>
      <c r="AQ36" s="305" t="s">
        <v>513</v>
      </c>
      <c r="AR36" s="305" t="s">
        <v>514</v>
      </c>
      <c r="AS36" s="305" t="s">
        <v>515</v>
      </c>
      <c r="AT36" s="305" t="s">
        <v>516</v>
      </c>
      <c r="AU36" s="305" t="s">
        <v>517</v>
      </c>
      <c r="AV36" s="305" t="s">
        <v>518</v>
      </c>
      <c r="AW36" s="305" t="s">
        <v>519</v>
      </c>
      <c r="AX36" s="305" t="s">
        <v>520</v>
      </c>
      <c r="AY36" s="305" t="s">
        <v>521</v>
      </c>
      <c r="AZ36" s="305" t="s">
        <v>522</v>
      </c>
      <c r="BA36" s="305" t="s">
        <v>523</v>
      </c>
      <c r="BB36" s="305" t="s">
        <v>524</v>
      </c>
      <c r="BC36" s="305" t="s">
        <v>525</v>
      </c>
      <c r="BD36" s="305" t="s">
        <v>526</v>
      </c>
      <c r="BE36" s="305" t="s">
        <v>527</v>
      </c>
      <c r="BF36" s="305" t="s">
        <v>528</v>
      </c>
      <c r="BG36" s="305" t="s">
        <v>529</v>
      </c>
      <c r="BH36" s="305" t="s">
        <v>530</v>
      </c>
      <c r="BI36" s="305" t="s">
        <v>531</v>
      </c>
      <c r="BJ36" s="305" t="s">
        <v>532</v>
      </c>
      <c r="BK36" s="305" t="s">
        <v>533</v>
      </c>
      <c r="BL36" s="305" t="s">
        <v>534</v>
      </c>
      <c r="BM36" s="305" t="s">
        <v>535</v>
      </c>
      <c r="BN36" s="305" t="s">
        <v>536</v>
      </c>
      <c r="BO36" s="305" t="s">
        <v>537</v>
      </c>
      <c r="BP36" s="305" t="s">
        <v>538</v>
      </c>
      <c r="BQ36" s="305" t="s">
        <v>539</v>
      </c>
      <c r="BR36" s="305" t="s">
        <v>540</v>
      </c>
      <c r="BS36" s="305" t="s">
        <v>541</v>
      </c>
      <c r="BT36" s="305" t="s">
        <v>542</v>
      </c>
      <c r="BU36" s="305" t="s">
        <v>543</v>
      </c>
      <c r="BV36" s="305" t="s">
        <v>544</v>
      </c>
      <c r="BW36" s="305" t="s">
        <v>545</v>
      </c>
      <c r="BX36" s="305" t="s">
        <v>546</v>
      </c>
      <c r="BY36" s="305" t="s">
        <v>547</v>
      </c>
      <c r="BZ36" s="305" t="s">
        <v>548</v>
      </c>
      <c r="CA36" s="305" t="s">
        <v>549</v>
      </c>
      <c r="CB36" s="305" t="s">
        <v>550</v>
      </c>
      <c r="CC36" s="306" t="s">
        <v>551</v>
      </c>
    </row>
    <row r="37" spans="1:81" ht="26.25" customHeight="1" x14ac:dyDescent="0.4">
      <c r="A37" s="308"/>
      <c r="B37" s="75" t="s">
        <v>449</v>
      </c>
      <c r="D37" s="295" t="s">
        <v>439</v>
      </c>
      <c r="E37" s="295" t="s">
        <v>439</v>
      </c>
      <c r="F37" s="295" t="s">
        <v>439</v>
      </c>
      <c r="G37" s="295" t="s">
        <v>439</v>
      </c>
      <c r="H37" s="295" t="s">
        <v>439</v>
      </c>
      <c r="I37" s="295" t="s">
        <v>439</v>
      </c>
      <c r="J37" s="295" t="s">
        <v>439</v>
      </c>
      <c r="K37" s="295" t="s">
        <v>439</v>
      </c>
      <c r="L37" s="295" t="s">
        <v>439</v>
      </c>
      <c r="M37" s="295" t="s">
        <v>439</v>
      </c>
      <c r="N37" s="295" t="s">
        <v>439</v>
      </c>
      <c r="O37" s="295" t="s">
        <v>439</v>
      </c>
      <c r="P37" s="295" t="s">
        <v>439</v>
      </c>
      <c r="Q37" s="295" t="s">
        <v>439</v>
      </c>
      <c r="R37" s="295" t="s">
        <v>439</v>
      </c>
      <c r="S37" s="295" t="s">
        <v>439</v>
      </c>
      <c r="T37" s="295" t="s">
        <v>439</v>
      </c>
      <c r="U37" s="295" t="s">
        <v>439</v>
      </c>
      <c r="V37" s="295" t="s">
        <v>439</v>
      </c>
      <c r="W37" s="295" t="s">
        <v>439</v>
      </c>
      <c r="X37" s="295" t="s">
        <v>439</v>
      </c>
      <c r="Y37" s="295" t="s">
        <v>439</v>
      </c>
      <c r="Z37" s="295" t="s">
        <v>439</v>
      </c>
      <c r="AA37" s="295" t="s">
        <v>439</v>
      </c>
      <c r="AB37" s="295" t="s">
        <v>439</v>
      </c>
      <c r="AC37" s="295" t="s">
        <v>439</v>
      </c>
      <c r="AD37" s="295" t="s">
        <v>439</v>
      </c>
      <c r="AE37" s="295" t="s">
        <v>439</v>
      </c>
      <c r="AF37" s="295" t="s">
        <v>439</v>
      </c>
      <c r="AG37" s="295" t="s">
        <v>439</v>
      </c>
      <c r="AH37" s="295" t="s">
        <v>439</v>
      </c>
      <c r="AI37" s="295" t="s">
        <v>439</v>
      </c>
      <c r="AJ37" s="295" t="s">
        <v>439</v>
      </c>
      <c r="AK37" s="295" t="s">
        <v>439</v>
      </c>
      <c r="AL37" s="295" t="s">
        <v>439</v>
      </c>
      <c r="AM37" s="295" t="s">
        <v>439</v>
      </c>
      <c r="AN37" s="295" t="s">
        <v>439</v>
      </c>
      <c r="AO37" s="295" t="s">
        <v>439</v>
      </c>
      <c r="AP37" s="295" t="s">
        <v>439</v>
      </c>
      <c r="AQ37" s="295" t="s">
        <v>439</v>
      </c>
      <c r="AR37" s="295" t="s">
        <v>439</v>
      </c>
      <c r="AS37" s="295" t="s">
        <v>439</v>
      </c>
      <c r="AT37" s="295" t="s">
        <v>439</v>
      </c>
      <c r="AU37" s="295" t="s">
        <v>439</v>
      </c>
      <c r="AV37" s="295" t="s">
        <v>439</v>
      </c>
      <c r="AW37" s="295" t="s">
        <v>439</v>
      </c>
      <c r="AX37" s="295" t="s">
        <v>439</v>
      </c>
      <c r="AY37" s="295" t="s">
        <v>439</v>
      </c>
      <c r="AZ37" s="295" t="s">
        <v>439</v>
      </c>
      <c r="BA37" s="295" t="s">
        <v>439</v>
      </c>
      <c r="BB37" s="295" t="s">
        <v>439</v>
      </c>
      <c r="BC37" s="295" t="s">
        <v>439</v>
      </c>
      <c r="BD37" s="295" t="s">
        <v>439</v>
      </c>
      <c r="BE37" s="295" t="s">
        <v>439</v>
      </c>
      <c r="BF37" s="295" t="s">
        <v>439</v>
      </c>
      <c r="BG37" s="292">
        <v>342</v>
      </c>
      <c r="BH37" s="292">
        <v>341</v>
      </c>
      <c r="BI37" s="292">
        <v>339</v>
      </c>
      <c r="BJ37" s="292">
        <v>336</v>
      </c>
      <c r="BK37" s="292">
        <v>332</v>
      </c>
      <c r="BL37" s="292">
        <v>327</v>
      </c>
      <c r="BM37" s="292">
        <v>325</v>
      </c>
      <c r="BN37" s="292">
        <v>327</v>
      </c>
      <c r="BO37" s="292">
        <v>324</v>
      </c>
      <c r="BP37" s="292">
        <v>318</v>
      </c>
      <c r="BQ37" s="292">
        <v>320</v>
      </c>
      <c r="BR37" s="292">
        <v>314</v>
      </c>
      <c r="BS37" s="292">
        <v>308</v>
      </c>
      <c r="BT37" s="292">
        <v>301</v>
      </c>
      <c r="BU37" s="292">
        <v>292</v>
      </c>
      <c r="BV37" s="292">
        <v>284</v>
      </c>
      <c r="BW37" s="292">
        <v>276</v>
      </c>
      <c r="BX37" s="292">
        <v>235</v>
      </c>
      <c r="BY37" s="292">
        <v>226</v>
      </c>
      <c r="BZ37" s="292">
        <v>218</v>
      </c>
      <c r="CA37" s="292">
        <v>211</v>
      </c>
      <c r="CB37" s="292">
        <v>204</v>
      </c>
      <c r="CC37" s="293">
        <v>197</v>
      </c>
    </row>
    <row r="38" spans="1:81" x14ac:dyDescent="0.4">
      <c r="B38" s="308" t="s">
        <v>358</v>
      </c>
      <c r="D38" s="295">
        <v>0</v>
      </c>
      <c r="E38" s="295">
        <v>0</v>
      </c>
      <c r="F38" s="295">
        <v>0</v>
      </c>
      <c r="G38" s="295">
        <v>0</v>
      </c>
      <c r="H38" s="295">
        <v>0</v>
      </c>
      <c r="I38" s="295">
        <v>0</v>
      </c>
      <c r="J38" s="295">
        <v>0</v>
      </c>
      <c r="K38" s="295">
        <v>0</v>
      </c>
      <c r="L38" s="295">
        <v>0</v>
      </c>
      <c r="M38" s="295">
        <v>0</v>
      </c>
      <c r="N38" s="295">
        <v>0</v>
      </c>
      <c r="O38" s="295">
        <v>0</v>
      </c>
      <c r="P38" s="295">
        <v>0</v>
      </c>
      <c r="Q38" s="295">
        <v>0</v>
      </c>
      <c r="R38" s="295">
        <v>0</v>
      </c>
      <c r="S38" s="295">
        <v>0</v>
      </c>
      <c r="T38" s="295">
        <v>0</v>
      </c>
      <c r="U38" s="295">
        <v>0</v>
      </c>
      <c r="V38" s="295">
        <v>0</v>
      </c>
      <c r="W38" s="295">
        <v>0</v>
      </c>
      <c r="X38" s="295">
        <v>0</v>
      </c>
      <c r="Y38" s="295">
        <v>0</v>
      </c>
      <c r="Z38" s="295">
        <v>0</v>
      </c>
      <c r="AA38" s="295">
        <v>0</v>
      </c>
      <c r="AB38" s="295">
        <v>0</v>
      </c>
      <c r="AC38" s="295">
        <v>0</v>
      </c>
      <c r="AD38" s="295">
        <v>0</v>
      </c>
      <c r="AE38" s="295">
        <v>0</v>
      </c>
      <c r="AF38" s="295">
        <v>0</v>
      </c>
      <c r="AG38" s="295">
        <v>0</v>
      </c>
      <c r="AH38" s="295">
        <v>0</v>
      </c>
      <c r="AI38" s="295">
        <v>0</v>
      </c>
      <c r="AJ38" s="295">
        <v>0</v>
      </c>
      <c r="AK38" s="295">
        <v>0</v>
      </c>
      <c r="AL38" s="295">
        <v>0</v>
      </c>
      <c r="AM38" s="295">
        <v>0</v>
      </c>
      <c r="AN38" s="295">
        <v>0</v>
      </c>
      <c r="AO38" s="295">
        <v>0</v>
      </c>
      <c r="AP38" s="295">
        <v>0</v>
      </c>
      <c r="AQ38" s="295">
        <v>0</v>
      </c>
      <c r="AR38" s="295">
        <v>0</v>
      </c>
      <c r="AS38" s="295">
        <v>0</v>
      </c>
      <c r="AT38" s="295">
        <v>0</v>
      </c>
      <c r="AU38" s="295">
        <v>0</v>
      </c>
      <c r="AV38" s="295">
        <v>0</v>
      </c>
      <c r="AW38" s="295">
        <v>0</v>
      </c>
      <c r="AX38" s="295">
        <v>0</v>
      </c>
      <c r="AY38" s="295">
        <v>0</v>
      </c>
      <c r="AZ38" s="295">
        <v>0</v>
      </c>
      <c r="BA38" s="295">
        <v>0</v>
      </c>
      <c r="BB38" s="295">
        <v>0</v>
      </c>
      <c r="BC38" s="295">
        <v>0</v>
      </c>
      <c r="BD38" s="295">
        <v>0</v>
      </c>
      <c r="BE38" s="295">
        <v>0</v>
      </c>
      <c r="BF38" s="295">
        <v>0</v>
      </c>
      <c r="BG38" s="295">
        <v>192</v>
      </c>
      <c r="BH38" s="295">
        <v>187</v>
      </c>
      <c r="BI38" s="295">
        <v>182</v>
      </c>
      <c r="BJ38" s="295">
        <v>176</v>
      </c>
      <c r="BK38" s="295">
        <v>170</v>
      </c>
      <c r="BL38" s="295">
        <v>163</v>
      </c>
      <c r="BM38" s="295">
        <v>156</v>
      </c>
      <c r="BN38" s="295">
        <v>152</v>
      </c>
      <c r="BO38" s="295">
        <v>145</v>
      </c>
      <c r="BP38" s="295">
        <v>137</v>
      </c>
      <c r="BQ38" s="295">
        <v>137</v>
      </c>
      <c r="BR38" s="295">
        <v>131</v>
      </c>
      <c r="BS38" s="295">
        <v>125</v>
      </c>
      <c r="BT38" s="295">
        <v>120</v>
      </c>
      <c r="BU38" s="295">
        <v>114</v>
      </c>
      <c r="BV38" s="295">
        <v>108</v>
      </c>
      <c r="BW38" s="295">
        <v>105</v>
      </c>
      <c r="BX38" s="295">
        <v>88</v>
      </c>
      <c r="BY38" s="295">
        <v>83</v>
      </c>
      <c r="BZ38" s="295">
        <v>77</v>
      </c>
      <c r="CA38" s="295">
        <v>72</v>
      </c>
      <c r="CB38" s="295">
        <v>68</v>
      </c>
      <c r="CC38" s="296">
        <v>63</v>
      </c>
    </row>
    <row r="39" spans="1:81" x14ac:dyDescent="0.4">
      <c r="B39" s="308" t="s">
        <v>359</v>
      </c>
      <c r="D39" s="295">
        <v>0</v>
      </c>
      <c r="E39" s="295">
        <v>0</v>
      </c>
      <c r="F39" s="295">
        <v>0</v>
      </c>
      <c r="G39" s="295">
        <v>0</v>
      </c>
      <c r="H39" s="295">
        <v>0</v>
      </c>
      <c r="I39" s="295">
        <v>0</v>
      </c>
      <c r="J39" s="295">
        <v>0</v>
      </c>
      <c r="K39" s="295">
        <v>0</v>
      </c>
      <c r="L39" s="295">
        <v>0</v>
      </c>
      <c r="M39" s="295">
        <v>0</v>
      </c>
      <c r="N39" s="295">
        <v>0</v>
      </c>
      <c r="O39" s="295">
        <v>0</v>
      </c>
      <c r="P39" s="295">
        <v>0</v>
      </c>
      <c r="Q39" s="295">
        <v>0</v>
      </c>
      <c r="R39" s="295">
        <v>0</v>
      </c>
      <c r="S39" s="295">
        <v>0</v>
      </c>
      <c r="T39" s="295">
        <v>0</v>
      </c>
      <c r="U39" s="295">
        <v>0</v>
      </c>
      <c r="V39" s="295">
        <v>0</v>
      </c>
      <c r="W39" s="295">
        <v>0</v>
      </c>
      <c r="X39" s="295">
        <v>0</v>
      </c>
      <c r="Y39" s="295">
        <v>0</v>
      </c>
      <c r="Z39" s="295">
        <v>0</v>
      </c>
      <c r="AA39" s="295">
        <v>0</v>
      </c>
      <c r="AB39" s="295">
        <v>0</v>
      </c>
      <c r="AC39" s="295">
        <v>0</v>
      </c>
      <c r="AD39" s="295">
        <v>0</v>
      </c>
      <c r="AE39" s="295">
        <v>0</v>
      </c>
      <c r="AF39" s="295">
        <v>0</v>
      </c>
      <c r="AG39" s="295">
        <v>0</v>
      </c>
      <c r="AH39" s="295">
        <v>0</v>
      </c>
      <c r="AI39" s="295">
        <v>0</v>
      </c>
      <c r="AJ39" s="295">
        <v>0</v>
      </c>
      <c r="AK39" s="295">
        <v>0</v>
      </c>
      <c r="AL39" s="295">
        <v>0</v>
      </c>
      <c r="AM39" s="295">
        <v>0</v>
      </c>
      <c r="AN39" s="295">
        <v>0</v>
      </c>
      <c r="AO39" s="295">
        <v>0</v>
      </c>
      <c r="AP39" s="295">
        <v>0</v>
      </c>
      <c r="AQ39" s="295">
        <v>0</v>
      </c>
      <c r="AR39" s="295">
        <v>0</v>
      </c>
      <c r="AS39" s="295">
        <v>0</v>
      </c>
      <c r="AT39" s="295">
        <v>0</v>
      </c>
      <c r="AU39" s="295">
        <v>0</v>
      </c>
      <c r="AV39" s="295">
        <v>0</v>
      </c>
      <c r="AW39" s="295">
        <v>0</v>
      </c>
      <c r="AX39" s="295">
        <v>0</v>
      </c>
      <c r="AY39" s="295">
        <v>0</v>
      </c>
      <c r="AZ39" s="295">
        <v>0</v>
      </c>
      <c r="BA39" s="295">
        <v>0</v>
      </c>
      <c r="BB39" s="295">
        <v>0</v>
      </c>
      <c r="BC39" s="295">
        <v>0</v>
      </c>
      <c r="BD39" s="295">
        <v>0</v>
      </c>
      <c r="BE39" s="295">
        <v>0</v>
      </c>
      <c r="BF39" s="295">
        <v>0</v>
      </c>
      <c r="BG39" s="295">
        <v>150</v>
      </c>
      <c r="BH39" s="295">
        <v>153</v>
      </c>
      <c r="BI39" s="295">
        <v>156</v>
      </c>
      <c r="BJ39" s="295">
        <v>159</v>
      </c>
      <c r="BK39" s="295">
        <v>162</v>
      </c>
      <c r="BL39" s="295">
        <v>164</v>
      </c>
      <c r="BM39" s="295">
        <v>169</v>
      </c>
      <c r="BN39" s="295">
        <v>175</v>
      </c>
      <c r="BO39" s="295">
        <v>179</v>
      </c>
      <c r="BP39" s="295">
        <v>181</v>
      </c>
      <c r="BQ39" s="295">
        <v>183</v>
      </c>
      <c r="BR39" s="295">
        <v>183</v>
      </c>
      <c r="BS39" s="295">
        <v>183</v>
      </c>
      <c r="BT39" s="295">
        <v>181</v>
      </c>
      <c r="BU39" s="295">
        <v>178</v>
      </c>
      <c r="BV39" s="295">
        <v>176</v>
      </c>
      <c r="BW39" s="295">
        <v>171</v>
      </c>
      <c r="BX39" s="295">
        <v>147</v>
      </c>
      <c r="BY39" s="295">
        <v>143</v>
      </c>
      <c r="BZ39" s="295">
        <v>141</v>
      </c>
      <c r="CA39" s="295">
        <v>139</v>
      </c>
      <c r="CB39" s="295">
        <v>136</v>
      </c>
      <c r="CC39" s="296">
        <v>133</v>
      </c>
    </row>
    <row r="40" spans="1:81" s="196" customFormat="1" x14ac:dyDescent="0.4">
      <c r="B40" s="294" t="s">
        <v>448</v>
      </c>
      <c r="D40" s="292">
        <v>0</v>
      </c>
      <c r="E40" s="292">
        <v>0</v>
      </c>
      <c r="F40" s="292">
        <v>0</v>
      </c>
      <c r="G40" s="292">
        <v>0</v>
      </c>
      <c r="H40" s="292">
        <v>0</v>
      </c>
      <c r="I40" s="292">
        <v>0</v>
      </c>
      <c r="J40" s="292">
        <v>0</v>
      </c>
      <c r="K40" s="292">
        <v>0</v>
      </c>
      <c r="L40" s="292">
        <v>0</v>
      </c>
      <c r="M40" s="292">
        <v>0</v>
      </c>
      <c r="N40" s="292">
        <v>0</v>
      </c>
      <c r="O40" s="292">
        <v>0</v>
      </c>
      <c r="P40" s="292">
        <v>0</v>
      </c>
      <c r="Q40" s="292">
        <v>0</v>
      </c>
      <c r="R40" s="292">
        <v>0</v>
      </c>
      <c r="S40" s="292">
        <v>0</v>
      </c>
      <c r="T40" s="292">
        <v>0</v>
      </c>
      <c r="U40" s="292">
        <v>0</v>
      </c>
      <c r="V40" s="292">
        <v>0</v>
      </c>
      <c r="W40" s="292">
        <v>0</v>
      </c>
      <c r="X40" s="292">
        <v>0</v>
      </c>
      <c r="Y40" s="292">
        <v>0</v>
      </c>
      <c r="Z40" s="292">
        <v>0</v>
      </c>
      <c r="AA40" s="292">
        <v>0</v>
      </c>
      <c r="AB40" s="292">
        <v>0</v>
      </c>
      <c r="AC40" s="292">
        <v>0</v>
      </c>
      <c r="AD40" s="292">
        <v>0</v>
      </c>
      <c r="AE40" s="292">
        <v>0</v>
      </c>
      <c r="AF40" s="292">
        <v>0</v>
      </c>
      <c r="AG40" s="292">
        <v>0</v>
      </c>
      <c r="AH40" s="292">
        <v>0</v>
      </c>
      <c r="AI40" s="292">
        <v>0</v>
      </c>
      <c r="AJ40" s="292">
        <v>0</v>
      </c>
      <c r="AK40" s="292">
        <v>0</v>
      </c>
      <c r="AL40" s="292">
        <v>0</v>
      </c>
      <c r="AM40" s="292">
        <v>0</v>
      </c>
      <c r="AN40" s="292">
        <v>0</v>
      </c>
      <c r="AO40" s="292">
        <v>0</v>
      </c>
      <c r="AP40" s="292">
        <v>0</v>
      </c>
      <c r="AQ40" s="292">
        <v>0</v>
      </c>
      <c r="AR40" s="292">
        <v>0</v>
      </c>
      <c r="AS40" s="292">
        <v>0</v>
      </c>
      <c r="AT40" s="292">
        <v>0</v>
      </c>
      <c r="AU40" s="292">
        <v>25</v>
      </c>
      <c r="AV40" s="292">
        <v>24</v>
      </c>
      <c r="AW40" s="292">
        <v>22</v>
      </c>
      <c r="AX40" s="292">
        <v>21</v>
      </c>
      <c r="AY40" s="292">
        <v>19</v>
      </c>
      <c r="AZ40" s="292">
        <v>17</v>
      </c>
      <c r="BA40" s="292">
        <v>16</v>
      </c>
      <c r="BB40" s="292">
        <v>16</v>
      </c>
      <c r="BC40" s="292">
        <v>16</v>
      </c>
      <c r="BD40" s="292">
        <v>15</v>
      </c>
      <c r="BE40" s="292">
        <v>13</v>
      </c>
      <c r="BF40" s="292">
        <v>12</v>
      </c>
      <c r="BG40" s="292">
        <v>11</v>
      </c>
      <c r="BH40" s="292">
        <v>11</v>
      </c>
      <c r="BI40" s="292">
        <v>10</v>
      </c>
      <c r="BJ40" s="292">
        <v>9</v>
      </c>
      <c r="BK40" s="292">
        <v>9</v>
      </c>
      <c r="BL40" s="292">
        <v>8</v>
      </c>
      <c r="BM40" s="292">
        <v>8</v>
      </c>
      <c r="BN40" s="292">
        <v>7</v>
      </c>
      <c r="BO40" s="292">
        <v>7</v>
      </c>
      <c r="BP40" s="292">
        <v>6</v>
      </c>
      <c r="BQ40" s="292">
        <v>6</v>
      </c>
      <c r="BR40" s="292">
        <v>5</v>
      </c>
      <c r="BS40" s="292">
        <v>5</v>
      </c>
      <c r="BT40" s="292">
        <v>4</v>
      </c>
      <c r="BU40" s="292">
        <v>4</v>
      </c>
      <c r="BV40" s="292">
        <v>4</v>
      </c>
      <c r="BW40" s="292">
        <v>3</v>
      </c>
      <c r="BX40" s="292">
        <v>3</v>
      </c>
      <c r="BY40" s="292">
        <v>2</v>
      </c>
      <c r="BZ40" s="292">
        <v>2</v>
      </c>
      <c r="CA40" s="292">
        <v>2</v>
      </c>
      <c r="CB40" s="292">
        <v>2</v>
      </c>
      <c r="CC40" s="293">
        <v>2</v>
      </c>
    </row>
    <row r="41" spans="1:81" ht="16.5" customHeight="1" thickBot="1" x14ac:dyDescent="0.45">
      <c r="A41" s="403"/>
      <c r="B41" s="214"/>
      <c r="C41" s="311"/>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322"/>
      <c r="BU41" s="322"/>
      <c r="BV41" s="322"/>
      <c r="BW41" s="322"/>
      <c r="BX41" s="322"/>
      <c r="BY41" s="322"/>
      <c r="BZ41" s="322"/>
      <c r="CA41" s="322"/>
      <c r="CB41" s="322"/>
      <c r="CC41" s="32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2"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2"/>
      <c r="BW1" s="252"/>
      <c r="BX1" s="252"/>
    </row>
    <row r="2" spans="1:81" ht="15.75" customHeight="1" x14ac:dyDescent="0.4">
      <c r="A2" s="44" t="s">
        <v>45</v>
      </c>
      <c r="B2" s="18" t="s">
        <v>685</v>
      </c>
      <c r="C2" s="254"/>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257"/>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6.25" customHeight="1" x14ac:dyDescent="0.4">
      <c r="A4" s="35"/>
      <c r="B4" s="75" t="s">
        <v>129</v>
      </c>
      <c r="C4" s="75"/>
      <c r="D4" s="292">
        <f t="shared" ref="D4:AE4" si="0">SUM(D5:D6)</f>
        <v>0</v>
      </c>
      <c r="E4" s="292">
        <f t="shared" si="0"/>
        <v>0</v>
      </c>
      <c r="F4" s="292">
        <f t="shared" si="0"/>
        <v>0</v>
      </c>
      <c r="G4" s="292">
        <f t="shared" si="0"/>
        <v>0</v>
      </c>
      <c r="H4" s="292">
        <f t="shared" si="0"/>
        <v>0</v>
      </c>
      <c r="I4" s="292">
        <f t="shared" si="0"/>
        <v>0</v>
      </c>
      <c r="J4" s="292">
        <f t="shared" si="0"/>
        <v>0</v>
      </c>
      <c r="K4" s="292">
        <f t="shared" si="0"/>
        <v>0</v>
      </c>
      <c r="L4" s="292">
        <f t="shared" si="0"/>
        <v>0</v>
      </c>
      <c r="M4" s="292">
        <f t="shared" si="0"/>
        <v>0</v>
      </c>
      <c r="N4" s="292">
        <f t="shared" si="0"/>
        <v>0</v>
      </c>
      <c r="O4" s="292">
        <f t="shared" si="0"/>
        <v>0</v>
      </c>
      <c r="P4" s="292">
        <f t="shared" si="0"/>
        <v>0</v>
      </c>
      <c r="Q4" s="292">
        <f t="shared" si="0"/>
        <v>0</v>
      </c>
      <c r="R4" s="292">
        <f t="shared" si="0"/>
        <v>0</v>
      </c>
      <c r="S4" s="292">
        <f t="shared" si="0"/>
        <v>0</v>
      </c>
      <c r="T4" s="292">
        <f t="shared" si="0"/>
        <v>0</v>
      </c>
      <c r="U4" s="292">
        <f t="shared" si="0"/>
        <v>0</v>
      </c>
      <c r="V4" s="292">
        <f t="shared" si="0"/>
        <v>0</v>
      </c>
      <c r="W4" s="292">
        <f t="shared" si="0"/>
        <v>0</v>
      </c>
      <c r="X4" s="292">
        <f t="shared" si="0"/>
        <v>0</v>
      </c>
      <c r="Y4" s="292">
        <f t="shared" si="0"/>
        <v>0</v>
      </c>
      <c r="Z4" s="292">
        <f t="shared" si="0"/>
        <v>40</v>
      </c>
      <c r="AA4" s="292">
        <f t="shared" si="0"/>
        <v>42</v>
      </c>
      <c r="AB4" s="292">
        <f t="shared" si="0"/>
        <v>42</v>
      </c>
      <c r="AC4" s="292">
        <f t="shared" si="0"/>
        <v>42</v>
      </c>
      <c r="AD4" s="292">
        <f t="shared" si="0"/>
        <v>47</v>
      </c>
      <c r="AE4" s="292">
        <f t="shared" si="0"/>
        <v>55</v>
      </c>
      <c r="AF4" s="292">
        <v>1.9</v>
      </c>
      <c r="AG4" s="292">
        <v>2.9</v>
      </c>
      <c r="AH4" s="292">
        <f t="shared" ref="AH4:CC4" si="1">SUM(AH5:AH6)</f>
        <v>105</v>
      </c>
      <c r="AI4" s="292">
        <f t="shared" si="1"/>
        <v>125</v>
      </c>
      <c r="AJ4" s="292">
        <f t="shared" si="1"/>
        <v>149</v>
      </c>
      <c r="AK4" s="292">
        <f t="shared" si="1"/>
        <v>158</v>
      </c>
      <c r="AL4" s="292">
        <f t="shared" si="1"/>
        <v>152</v>
      </c>
      <c r="AM4" s="292">
        <f t="shared" si="1"/>
        <v>141</v>
      </c>
      <c r="AN4" s="292">
        <f t="shared" si="1"/>
        <v>161</v>
      </c>
      <c r="AO4" s="292">
        <f t="shared" si="1"/>
        <v>164</v>
      </c>
      <c r="AP4" s="292">
        <f t="shared" si="1"/>
        <v>168.30699999999999</v>
      </c>
      <c r="AQ4" s="292">
        <f t="shared" si="1"/>
        <v>243.74600000000001</v>
      </c>
      <c r="AR4" s="292">
        <f t="shared" si="1"/>
        <v>276.87</v>
      </c>
      <c r="AS4" s="292">
        <f t="shared" si="1"/>
        <v>316.30900000000003</v>
      </c>
      <c r="AT4" s="292">
        <f t="shared" si="1"/>
        <v>347.66500000000002</v>
      </c>
      <c r="AU4" s="292">
        <f t="shared" si="1"/>
        <v>438.95100000000002</v>
      </c>
      <c r="AV4" s="292">
        <f t="shared" si="1"/>
        <v>465.5</v>
      </c>
      <c r="AW4" s="292">
        <f t="shared" si="1"/>
        <v>449</v>
      </c>
      <c r="AX4" s="292">
        <f t="shared" si="1"/>
        <v>507</v>
      </c>
      <c r="AY4" s="292">
        <f t="shared" si="1"/>
        <v>552.85699999999997</v>
      </c>
      <c r="AZ4" s="292">
        <f t="shared" si="1"/>
        <v>373.52500000000003</v>
      </c>
      <c r="BA4" s="292">
        <f t="shared" si="1"/>
        <v>537.76300000000003</v>
      </c>
      <c r="BB4" s="292">
        <f t="shared" si="1"/>
        <v>591.26400000000001</v>
      </c>
      <c r="BC4" s="292">
        <f t="shared" si="1"/>
        <v>673.26800000000003</v>
      </c>
      <c r="BD4" s="292">
        <f t="shared" si="1"/>
        <v>692.71299999999997</v>
      </c>
      <c r="BE4" s="292">
        <f t="shared" si="1"/>
        <v>691.73578498647475</v>
      </c>
      <c r="BF4" s="292">
        <f t="shared" si="1"/>
        <v>792.49211571442549</v>
      </c>
      <c r="BG4" s="292">
        <f t="shared" si="1"/>
        <v>1162.6198373672</v>
      </c>
      <c r="BH4" s="292">
        <f t="shared" si="1"/>
        <v>1440.9349999999999</v>
      </c>
      <c r="BI4" s="292">
        <f t="shared" si="1"/>
        <v>1347.2803274026728</v>
      </c>
      <c r="BJ4" s="292">
        <f t="shared" si="1"/>
        <v>1488.3439635451134</v>
      </c>
      <c r="BK4" s="292">
        <f t="shared" si="1"/>
        <v>1869.8748913673235</v>
      </c>
      <c r="BL4" s="292">
        <f t="shared" si="1"/>
        <v>2270.3184372708433</v>
      </c>
      <c r="BM4" s="292">
        <f t="shared" si="1"/>
        <v>2370.7199062365353</v>
      </c>
      <c r="BN4" s="292">
        <f t="shared" si="1"/>
        <v>2477.7295703651862</v>
      </c>
      <c r="BO4" s="292">
        <f t="shared" si="1"/>
        <v>2560.4041284890704</v>
      </c>
      <c r="BP4" s="292">
        <f t="shared" si="1"/>
        <v>2640.3124609216825</v>
      </c>
      <c r="BQ4" s="292">
        <f t="shared" si="1"/>
        <v>2635.9920389899999</v>
      </c>
      <c r="BR4" s="292">
        <f t="shared" si="1"/>
        <v>2676.5560417199999</v>
      </c>
      <c r="BS4" s="292">
        <f t="shared" si="1"/>
        <v>2792.3601957299998</v>
      </c>
      <c r="BT4" s="292">
        <f t="shared" si="1"/>
        <v>2764.1695476599998</v>
      </c>
      <c r="BU4" s="292">
        <f t="shared" si="1"/>
        <v>2769.7712873800001</v>
      </c>
      <c r="BV4" s="292">
        <f t="shared" si="1"/>
        <v>2867.02655181</v>
      </c>
      <c r="BW4" s="292">
        <f t="shared" si="1"/>
        <v>2914.646491838595</v>
      </c>
      <c r="BX4" s="292">
        <f t="shared" si="1"/>
        <v>2943.4268801475855</v>
      </c>
      <c r="BY4" s="292">
        <f t="shared" si="1"/>
        <v>3001.0733900965197</v>
      </c>
      <c r="BZ4" s="292">
        <f t="shared" si="1"/>
        <v>3035.417871815504</v>
      </c>
      <c r="CA4" s="292">
        <f t="shared" si="1"/>
        <v>3152.4513241111586</v>
      </c>
      <c r="CB4" s="292">
        <f t="shared" si="1"/>
        <v>3258.8822058203259</v>
      </c>
      <c r="CC4" s="293">
        <f t="shared" si="1"/>
        <v>3326.8183440134544</v>
      </c>
    </row>
    <row r="5" spans="1:81" s="196" customFormat="1" ht="25.5" customHeight="1" x14ac:dyDescent="0.4">
      <c r="B5" s="187" t="s">
        <v>246</v>
      </c>
      <c r="C5" s="187"/>
      <c r="D5" s="292">
        <v>0</v>
      </c>
      <c r="E5" s="292">
        <v>0</v>
      </c>
      <c r="F5" s="292">
        <v>0</v>
      </c>
      <c r="G5" s="292">
        <v>0</v>
      </c>
      <c r="H5" s="292">
        <v>0</v>
      </c>
      <c r="I5" s="292">
        <v>0</v>
      </c>
      <c r="J5" s="292">
        <v>0</v>
      </c>
      <c r="K5" s="292">
        <v>0</v>
      </c>
      <c r="L5" s="292">
        <v>0</v>
      </c>
      <c r="M5" s="292">
        <v>0</v>
      </c>
      <c r="N5" s="292">
        <v>0</v>
      </c>
      <c r="O5" s="292">
        <v>0</v>
      </c>
      <c r="P5" s="292">
        <v>0</v>
      </c>
      <c r="Q5" s="292">
        <v>0</v>
      </c>
      <c r="R5" s="292">
        <v>0</v>
      </c>
      <c r="S5" s="292">
        <v>0</v>
      </c>
      <c r="T5" s="292">
        <v>0</v>
      </c>
      <c r="U5" s="292">
        <v>0</v>
      </c>
      <c r="V5" s="292">
        <v>0</v>
      </c>
      <c r="W5" s="292">
        <v>0</v>
      </c>
      <c r="X5" s="292">
        <v>0</v>
      </c>
      <c r="Y5" s="292">
        <v>0</v>
      </c>
      <c r="Z5" s="292">
        <v>40</v>
      </c>
      <c r="AA5" s="292">
        <v>42</v>
      </c>
      <c r="AB5" s="292">
        <v>42</v>
      </c>
      <c r="AC5" s="292">
        <v>42</v>
      </c>
      <c r="AD5" s="292">
        <v>47</v>
      </c>
      <c r="AE5" s="292">
        <v>55</v>
      </c>
      <c r="AF5" s="292">
        <v>81</v>
      </c>
      <c r="AG5" s="292">
        <v>92</v>
      </c>
      <c r="AH5" s="292">
        <v>105</v>
      </c>
      <c r="AI5" s="292">
        <v>125</v>
      </c>
      <c r="AJ5" s="292">
        <v>149</v>
      </c>
      <c r="AK5" s="292">
        <v>158</v>
      </c>
      <c r="AL5" s="292">
        <v>152</v>
      </c>
      <c r="AM5" s="292">
        <v>141</v>
      </c>
      <c r="AN5" s="292">
        <v>161</v>
      </c>
      <c r="AO5" s="292">
        <v>164</v>
      </c>
      <c r="AP5" s="292">
        <v>168.30699999999999</v>
      </c>
      <c r="AQ5" s="292">
        <v>50.746000000000002</v>
      </c>
      <c r="AR5" s="292">
        <v>26.87</v>
      </c>
      <c r="AS5" s="292">
        <v>30.309000000000001</v>
      </c>
      <c r="AT5" s="292">
        <v>33.664999999999999</v>
      </c>
      <c r="AU5" s="292">
        <v>30.951000000000001</v>
      </c>
      <c r="AV5" s="292">
        <v>31.5</v>
      </c>
      <c r="AW5" s="292">
        <v>33</v>
      </c>
      <c r="AX5" s="292">
        <v>27</v>
      </c>
      <c r="AY5" s="292">
        <v>28.556999999999999</v>
      </c>
      <c r="AZ5" s="292">
        <v>32.725000000000001</v>
      </c>
      <c r="BA5" s="292">
        <v>35.762999999999998</v>
      </c>
      <c r="BB5" s="292">
        <v>38.264000000000003</v>
      </c>
      <c r="BC5" s="292">
        <v>38.268000000000001</v>
      </c>
      <c r="BD5" s="292">
        <v>44.713000000000001</v>
      </c>
      <c r="BE5" s="292">
        <v>55.794706500000004</v>
      </c>
      <c r="BF5" s="292">
        <v>68.735896129999986</v>
      </c>
      <c r="BG5" s="292">
        <v>127.61983736719999</v>
      </c>
      <c r="BH5" s="292">
        <v>149.76499999999999</v>
      </c>
      <c r="BI5" s="292">
        <v>163.62538309999999</v>
      </c>
      <c r="BJ5" s="292">
        <v>175.38975154999997</v>
      </c>
      <c r="BK5" s="292">
        <v>246.68661228606564</v>
      </c>
      <c r="BL5" s="292">
        <v>320.89652102000002</v>
      </c>
      <c r="BM5" s="292">
        <v>344.51753750999995</v>
      </c>
      <c r="BN5" s="292">
        <v>343.25488572749998</v>
      </c>
      <c r="BO5" s="292">
        <v>365.53661895000005</v>
      </c>
      <c r="BP5" s="292">
        <v>395.77258469999998</v>
      </c>
      <c r="BQ5" s="292">
        <v>399.99203899000008</v>
      </c>
      <c r="BR5" s="292">
        <v>416.55604172</v>
      </c>
      <c r="BS5" s="292">
        <v>441.36019572999982</v>
      </c>
      <c r="BT5" s="292">
        <v>437.16954765999998</v>
      </c>
      <c r="BU5" s="292">
        <v>427.77128737999999</v>
      </c>
      <c r="BV5" s="292">
        <v>428.02655181000011</v>
      </c>
      <c r="BW5" s="292">
        <v>419.64649183859495</v>
      </c>
      <c r="BX5" s="292">
        <v>398.42688014758551</v>
      </c>
      <c r="BY5" s="292">
        <v>414.61176828742271</v>
      </c>
      <c r="BZ5" s="292">
        <v>421.04360376073203</v>
      </c>
      <c r="CA5" s="292">
        <v>430.40608014143226</v>
      </c>
      <c r="CB5" s="292">
        <v>437.5524166626692</v>
      </c>
      <c r="CC5" s="293">
        <v>445.61024326219507</v>
      </c>
    </row>
    <row r="6" spans="1:81" ht="25.5" customHeight="1" x14ac:dyDescent="0.4">
      <c r="B6" s="187" t="s">
        <v>264</v>
      </c>
      <c r="C6" s="59"/>
      <c r="D6" s="292">
        <v>0</v>
      </c>
      <c r="E6" s="292">
        <v>0</v>
      </c>
      <c r="F6" s="292">
        <v>0</v>
      </c>
      <c r="G6" s="292">
        <v>0</v>
      </c>
      <c r="H6" s="292">
        <v>0</v>
      </c>
      <c r="I6" s="292">
        <v>0</v>
      </c>
      <c r="J6" s="292">
        <v>0</v>
      </c>
      <c r="K6" s="292">
        <v>0</v>
      </c>
      <c r="L6" s="292">
        <v>0</v>
      </c>
      <c r="M6" s="292">
        <v>0</v>
      </c>
      <c r="N6" s="292">
        <v>0</v>
      </c>
      <c r="O6" s="292">
        <v>0</v>
      </c>
      <c r="P6" s="292">
        <v>0</v>
      </c>
      <c r="Q6" s="292">
        <v>0</v>
      </c>
      <c r="R6" s="292">
        <v>0</v>
      </c>
      <c r="S6" s="292">
        <v>0</v>
      </c>
      <c r="T6" s="292">
        <v>0</v>
      </c>
      <c r="U6" s="292">
        <v>0</v>
      </c>
      <c r="V6" s="292">
        <v>0</v>
      </c>
      <c r="W6" s="292">
        <v>0</v>
      </c>
      <c r="X6" s="292">
        <v>0</v>
      </c>
      <c r="Y6" s="292">
        <v>0</v>
      </c>
      <c r="Z6" s="292">
        <v>0</v>
      </c>
      <c r="AA6" s="292">
        <v>0</v>
      </c>
      <c r="AB6" s="292">
        <v>0</v>
      </c>
      <c r="AC6" s="292">
        <v>0</v>
      </c>
      <c r="AD6" s="292">
        <v>0</v>
      </c>
      <c r="AE6" s="292">
        <v>0</v>
      </c>
      <c r="AF6" s="292">
        <v>0</v>
      </c>
      <c r="AG6" s="292">
        <v>0</v>
      </c>
      <c r="AH6" s="292">
        <v>0</v>
      </c>
      <c r="AI6" s="292">
        <v>0</v>
      </c>
      <c r="AJ6" s="292">
        <v>0</v>
      </c>
      <c r="AK6" s="292">
        <v>0</v>
      </c>
      <c r="AL6" s="292">
        <v>0</v>
      </c>
      <c r="AM6" s="292">
        <v>0</v>
      </c>
      <c r="AN6" s="292">
        <v>0</v>
      </c>
      <c r="AO6" s="292">
        <v>0</v>
      </c>
      <c r="AP6" s="292">
        <v>0</v>
      </c>
      <c r="AQ6" s="292">
        <v>193</v>
      </c>
      <c r="AR6" s="292">
        <v>250</v>
      </c>
      <c r="AS6" s="292">
        <v>286</v>
      </c>
      <c r="AT6" s="292">
        <v>314</v>
      </c>
      <c r="AU6" s="292">
        <v>408</v>
      </c>
      <c r="AV6" s="292">
        <v>434</v>
      </c>
      <c r="AW6" s="292">
        <v>416</v>
      </c>
      <c r="AX6" s="292">
        <v>480</v>
      </c>
      <c r="AY6" s="292">
        <v>524.29999999999995</v>
      </c>
      <c r="AZ6" s="292">
        <v>340.8</v>
      </c>
      <c r="BA6" s="292">
        <v>502</v>
      </c>
      <c r="BB6" s="292">
        <v>553</v>
      </c>
      <c r="BC6" s="292">
        <v>635</v>
      </c>
      <c r="BD6" s="292">
        <v>648</v>
      </c>
      <c r="BE6" s="292">
        <v>635.94107848647479</v>
      </c>
      <c r="BF6" s="292">
        <v>723.75621958442548</v>
      </c>
      <c r="BG6" s="292">
        <v>1035</v>
      </c>
      <c r="BH6" s="292">
        <v>1291.17</v>
      </c>
      <c r="BI6" s="292">
        <v>1183.6549443026729</v>
      </c>
      <c r="BJ6" s="292">
        <v>1312.9542119951134</v>
      </c>
      <c r="BK6" s="292">
        <v>1623.1882790812579</v>
      </c>
      <c r="BL6" s="292">
        <v>1949.4219162508432</v>
      </c>
      <c r="BM6" s="292">
        <v>2026.2023687265355</v>
      </c>
      <c r="BN6" s="292">
        <v>2134.4746846376861</v>
      </c>
      <c r="BO6" s="292">
        <v>2194.8675095390704</v>
      </c>
      <c r="BP6" s="292">
        <v>2244.5398762216823</v>
      </c>
      <c r="BQ6" s="292">
        <v>2236</v>
      </c>
      <c r="BR6" s="292">
        <v>2260</v>
      </c>
      <c r="BS6" s="292">
        <v>2351</v>
      </c>
      <c r="BT6" s="292">
        <v>2327</v>
      </c>
      <c r="BU6" s="292">
        <v>2342</v>
      </c>
      <c r="BV6" s="292">
        <v>2439</v>
      </c>
      <c r="BW6" s="292">
        <v>2495</v>
      </c>
      <c r="BX6" s="292">
        <v>2545</v>
      </c>
      <c r="BY6" s="292">
        <v>2586.4616218090969</v>
      </c>
      <c r="BZ6" s="292">
        <v>2614.3742680547721</v>
      </c>
      <c r="CA6" s="292">
        <v>2722.0452439697265</v>
      </c>
      <c r="CB6" s="292">
        <v>2821.3297891576567</v>
      </c>
      <c r="CC6" s="293">
        <v>2881.2081007512593</v>
      </c>
    </row>
    <row r="7" spans="1:81" s="253" customFormat="1" x14ac:dyDescent="0.35">
      <c r="B7" s="404"/>
      <c r="C7" s="315"/>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316"/>
      <c r="CB7" s="316"/>
      <c r="CC7" s="317"/>
    </row>
    <row r="8" spans="1:81" ht="26.25" customHeight="1" x14ac:dyDescent="0.4">
      <c r="A8" s="300"/>
      <c r="B8" s="75" t="s">
        <v>685</v>
      </c>
      <c r="D8" s="47" t="s">
        <v>137</v>
      </c>
      <c r="E8" s="47" t="s">
        <v>138</v>
      </c>
      <c r="F8" s="47" t="s">
        <v>139</v>
      </c>
      <c r="G8" s="47" t="s">
        <v>140</v>
      </c>
      <c r="H8" s="47" t="s">
        <v>141</v>
      </c>
      <c r="I8" s="47" t="s">
        <v>142</v>
      </c>
      <c r="J8" s="47" t="s">
        <v>143</v>
      </c>
      <c r="K8" s="47" t="s">
        <v>144</v>
      </c>
      <c r="L8" s="47" t="s">
        <v>145</v>
      </c>
      <c r="M8" s="47" t="s">
        <v>146</v>
      </c>
      <c r="N8" s="47" t="s">
        <v>147</v>
      </c>
      <c r="O8" s="47" t="s">
        <v>148</v>
      </c>
      <c r="P8" s="47" t="s">
        <v>149</v>
      </c>
      <c r="Q8" s="47" t="s">
        <v>150</v>
      </c>
      <c r="R8" s="47" t="s">
        <v>151</v>
      </c>
      <c r="S8" s="47" t="s">
        <v>152</v>
      </c>
      <c r="T8" s="47" t="s">
        <v>153</v>
      </c>
      <c r="U8" s="47" t="s">
        <v>154</v>
      </c>
      <c r="V8" s="47" t="s">
        <v>155</v>
      </c>
      <c r="W8" s="47" t="s">
        <v>156</v>
      </c>
      <c r="X8" s="47" t="s">
        <v>157</v>
      </c>
      <c r="Y8" s="47" t="s">
        <v>158</v>
      </c>
      <c r="Z8" s="47" t="s">
        <v>159</v>
      </c>
      <c r="AA8" s="47" t="s">
        <v>160</v>
      </c>
      <c r="AB8" s="47" t="s">
        <v>161</v>
      </c>
      <c r="AC8" s="47" t="s">
        <v>162</v>
      </c>
      <c r="AD8" s="47" t="s">
        <v>163</v>
      </c>
      <c r="AE8" s="47" t="s">
        <v>164</v>
      </c>
      <c r="AF8" s="47" t="s">
        <v>165</v>
      </c>
      <c r="AG8" s="47" t="s">
        <v>166</v>
      </c>
      <c r="AH8" s="47" t="s">
        <v>167</v>
      </c>
      <c r="AI8" s="47" t="s">
        <v>168</v>
      </c>
      <c r="AJ8" s="47" t="s">
        <v>169</v>
      </c>
      <c r="AK8" s="47" t="s">
        <v>170</v>
      </c>
      <c r="AL8" s="47" t="s">
        <v>171</v>
      </c>
      <c r="AM8" s="47" t="s">
        <v>172</v>
      </c>
      <c r="AN8" s="47" t="s">
        <v>173</v>
      </c>
      <c r="AO8" s="47" t="s">
        <v>174</v>
      </c>
      <c r="AP8" s="47" t="s">
        <v>175</v>
      </c>
      <c r="AQ8" s="47" t="s">
        <v>176</v>
      </c>
      <c r="AR8" s="47" t="s">
        <v>177</v>
      </c>
      <c r="AS8" s="47" t="s">
        <v>178</v>
      </c>
      <c r="AT8" s="47" t="s">
        <v>179</v>
      </c>
      <c r="AU8" s="47" t="s">
        <v>180</v>
      </c>
      <c r="AV8" s="47" t="s">
        <v>181</v>
      </c>
      <c r="AW8" s="47" t="s">
        <v>182</v>
      </c>
      <c r="AX8" s="47" t="s">
        <v>183</v>
      </c>
      <c r="AY8" s="47" t="s">
        <v>85</v>
      </c>
      <c r="AZ8" s="47" t="s">
        <v>86</v>
      </c>
      <c r="BA8" s="47" t="s">
        <v>87</v>
      </c>
      <c r="BB8" s="47" t="s">
        <v>88</v>
      </c>
      <c r="BC8" s="47" t="s">
        <v>89</v>
      </c>
      <c r="BD8" s="47" t="s">
        <v>90</v>
      </c>
      <c r="BE8" s="47" t="s">
        <v>91</v>
      </c>
      <c r="BF8" s="47" t="s">
        <v>92</v>
      </c>
      <c r="BG8" s="47" t="s">
        <v>93</v>
      </c>
      <c r="BH8" s="47" t="s">
        <v>94</v>
      </c>
      <c r="BI8" s="47" t="s">
        <v>95</v>
      </c>
      <c r="BJ8" s="47" t="s">
        <v>96</v>
      </c>
      <c r="BK8" s="47" t="s">
        <v>97</v>
      </c>
      <c r="BL8" s="47" t="s">
        <v>98</v>
      </c>
      <c r="BM8" s="47" t="s">
        <v>99</v>
      </c>
      <c r="BN8" s="47" t="s">
        <v>100</v>
      </c>
      <c r="BO8" s="47" t="s">
        <v>101</v>
      </c>
      <c r="BP8" s="47" t="s">
        <v>102</v>
      </c>
      <c r="BQ8" s="47" t="s">
        <v>103</v>
      </c>
      <c r="BR8" s="47" t="s">
        <v>104</v>
      </c>
      <c r="BS8" s="47" t="s">
        <v>105</v>
      </c>
      <c r="BT8" s="47" t="s">
        <v>106</v>
      </c>
      <c r="BU8" s="47" t="s">
        <v>107</v>
      </c>
      <c r="BV8" s="47" t="s">
        <v>108</v>
      </c>
      <c r="BW8" s="47" t="s">
        <v>109</v>
      </c>
      <c r="BX8" s="47" t="s">
        <v>110</v>
      </c>
      <c r="BY8" s="47" t="s">
        <v>111</v>
      </c>
      <c r="BZ8" s="47" t="s">
        <v>112</v>
      </c>
      <c r="CA8" s="47" t="s">
        <v>113</v>
      </c>
      <c r="CB8" s="47" t="s">
        <v>114</v>
      </c>
      <c r="CC8" s="48" t="s">
        <v>115</v>
      </c>
    </row>
    <row r="9" spans="1:81" x14ac:dyDescent="0.4">
      <c r="A9" s="300"/>
      <c r="B9" s="280" t="s">
        <v>299</v>
      </c>
      <c r="C9" s="301"/>
      <c r="D9" s="224" t="s">
        <v>116</v>
      </c>
      <c r="E9" s="224" t="s">
        <v>116</v>
      </c>
      <c r="F9" s="224" t="s">
        <v>116</v>
      </c>
      <c r="G9" s="224" t="s">
        <v>116</v>
      </c>
      <c r="H9" s="224" t="s">
        <v>116</v>
      </c>
      <c r="I9" s="224" t="s">
        <v>116</v>
      </c>
      <c r="J9" s="224" t="s">
        <v>116</v>
      </c>
      <c r="K9" s="224" t="s">
        <v>116</v>
      </c>
      <c r="L9" s="224" t="s">
        <v>116</v>
      </c>
      <c r="M9" s="224" t="s">
        <v>116</v>
      </c>
      <c r="N9" s="224" t="s">
        <v>116</v>
      </c>
      <c r="O9" s="224" t="s">
        <v>116</v>
      </c>
      <c r="P9" s="224" t="s">
        <v>116</v>
      </c>
      <c r="Q9" s="224" t="s">
        <v>116</v>
      </c>
      <c r="R9" s="224" t="s">
        <v>116</v>
      </c>
      <c r="S9" s="224" t="s">
        <v>116</v>
      </c>
      <c r="T9" s="224" t="s">
        <v>116</v>
      </c>
      <c r="U9" s="224" t="s">
        <v>116</v>
      </c>
      <c r="V9" s="224" t="s">
        <v>116</v>
      </c>
      <c r="W9" s="224" t="s">
        <v>116</v>
      </c>
      <c r="X9" s="224" t="s">
        <v>116</v>
      </c>
      <c r="Y9" s="224" t="s">
        <v>116</v>
      </c>
      <c r="Z9" s="224" t="s">
        <v>116</v>
      </c>
      <c r="AA9" s="224" t="s">
        <v>116</v>
      </c>
      <c r="AB9" s="224" t="s">
        <v>116</v>
      </c>
      <c r="AC9" s="224" t="s">
        <v>116</v>
      </c>
      <c r="AD9" s="224" t="s">
        <v>116</v>
      </c>
      <c r="AE9" s="224" t="s">
        <v>116</v>
      </c>
      <c r="AF9" s="224" t="s">
        <v>116</v>
      </c>
      <c r="AG9" s="224" t="s">
        <v>116</v>
      </c>
      <c r="AH9" s="224" t="s">
        <v>116</v>
      </c>
      <c r="AI9" s="224" t="s">
        <v>116</v>
      </c>
      <c r="AJ9" s="224" t="s">
        <v>116</v>
      </c>
      <c r="AK9" s="224" t="s">
        <v>116</v>
      </c>
      <c r="AL9" s="224" t="s">
        <v>116</v>
      </c>
      <c r="AM9" s="224" t="s">
        <v>116</v>
      </c>
      <c r="AN9" s="224" t="s">
        <v>116</v>
      </c>
      <c r="AO9" s="224" t="s">
        <v>116</v>
      </c>
      <c r="AP9" s="224" t="s">
        <v>116</v>
      </c>
      <c r="AQ9" s="224" t="s">
        <v>116</v>
      </c>
      <c r="AR9" s="224" t="s">
        <v>116</v>
      </c>
      <c r="AS9" s="224" t="s">
        <v>116</v>
      </c>
      <c r="AT9" s="224" t="s">
        <v>116</v>
      </c>
      <c r="AU9" s="224" t="s">
        <v>116</v>
      </c>
      <c r="AV9" s="224" t="s">
        <v>116</v>
      </c>
      <c r="AW9" s="224" t="s">
        <v>116</v>
      </c>
      <c r="AX9" s="224" t="s">
        <v>116</v>
      </c>
      <c r="AY9" s="224" t="s">
        <v>116</v>
      </c>
      <c r="AZ9" s="224" t="s">
        <v>116</v>
      </c>
      <c r="BA9" s="224" t="s">
        <v>116</v>
      </c>
      <c r="BB9" s="224" t="s">
        <v>116</v>
      </c>
      <c r="BC9" s="224" t="s">
        <v>116</v>
      </c>
      <c r="BD9" s="224" t="s">
        <v>116</v>
      </c>
      <c r="BE9" s="224" t="s">
        <v>116</v>
      </c>
      <c r="BF9" s="224" t="s">
        <v>116</v>
      </c>
      <c r="BG9" s="224" t="s">
        <v>116</v>
      </c>
      <c r="BH9" s="224" t="s">
        <v>116</v>
      </c>
      <c r="BI9" s="224" t="s">
        <v>116</v>
      </c>
      <c r="BJ9" s="224" t="s">
        <v>116</v>
      </c>
      <c r="BK9" s="224" t="s">
        <v>116</v>
      </c>
      <c r="BL9" s="224" t="s">
        <v>116</v>
      </c>
      <c r="BM9" s="224" t="s">
        <v>116</v>
      </c>
      <c r="BN9" s="224" t="s">
        <v>116</v>
      </c>
      <c r="BO9" s="224" t="s">
        <v>116</v>
      </c>
      <c r="BP9" s="224" t="s">
        <v>116</v>
      </c>
      <c r="BQ9" s="224" t="s">
        <v>116</v>
      </c>
      <c r="BR9" s="224" t="s">
        <v>116</v>
      </c>
      <c r="BS9" s="224" t="s">
        <v>116</v>
      </c>
      <c r="BT9" s="224" t="s">
        <v>116</v>
      </c>
      <c r="BU9" s="224" t="s">
        <v>116</v>
      </c>
      <c r="BV9" s="224" t="s">
        <v>116</v>
      </c>
      <c r="BW9" s="224" t="s">
        <v>116</v>
      </c>
      <c r="BX9" s="224" t="s">
        <v>117</v>
      </c>
      <c r="BY9" s="224" t="s">
        <v>117</v>
      </c>
      <c r="BZ9" s="224" t="s">
        <v>117</v>
      </c>
      <c r="CA9" s="224" t="s">
        <v>117</v>
      </c>
      <c r="CB9" s="224" t="s">
        <v>117</v>
      </c>
      <c r="CC9" s="225" t="s">
        <v>117</v>
      </c>
    </row>
    <row r="10" spans="1:81" s="196" customFormat="1" ht="26.25" customHeight="1" x14ac:dyDescent="0.4">
      <c r="A10" s="294"/>
      <c r="B10" s="75" t="s">
        <v>129</v>
      </c>
      <c r="C10" s="75"/>
      <c r="D10" s="292">
        <v>0</v>
      </c>
      <c r="E10" s="292">
        <v>0</v>
      </c>
      <c r="F10" s="292">
        <v>0</v>
      </c>
      <c r="G10" s="292">
        <v>0</v>
      </c>
      <c r="H10" s="292">
        <v>0</v>
      </c>
      <c r="I10" s="292">
        <v>0</v>
      </c>
      <c r="J10" s="292">
        <v>0</v>
      </c>
      <c r="K10" s="292">
        <v>0</v>
      </c>
      <c r="L10" s="292">
        <v>0</v>
      </c>
      <c r="M10" s="292">
        <v>0</v>
      </c>
      <c r="N10" s="292">
        <v>0</v>
      </c>
      <c r="O10" s="292">
        <v>0</v>
      </c>
      <c r="P10" s="292">
        <v>0</v>
      </c>
      <c r="Q10" s="292">
        <v>0</v>
      </c>
      <c r="R10" s="292">
        <v>0</v>
      </c>
      <c r="S10" s="292">
        <v>0</v>
      </c>
      <c r="T10" s="292">
        <v>0</v>
      </c>
      <c r="U10" s="292">
        <v>0</v>
      </c>
      <c r="V10" s="292">
        <v>0</v>
      </c>
      <c r="W10" s="292">
        <v>0</v>
      </c>
      <c r="X10" s="292">
        <v>0</v>
      </c>
      <c r="Y10" s="292">
        <v>0</v>
      </c>
      <c r="Z10" s="292">
        <v>569.25563121074845</v>
      </c>
      <c r="AA10" s="292">
        <v>555.72819983587362</v>
      </c>
      <c r="AB10" s="292">
        <v>512.21766046267624</v>
      </c>
      <c r="AC10" s="292">
        <v>470.76941099837967</v>
      </c>
      <c r="AD10" s="292">
        <v>437.92349913901256</v>
      </c>
      <c r="AE10" s="292">
        <v>411.68283005458841</v>
      </c>
      <c r="AF10" s="292">
        <v>12.483946962864341</v>
      </c>
      <c r="AG10" s="292">
        <v>16.750740502036507</v>
      </c>
      <c r="AH10" s="292">
        <f t="shared" ref="AH10:CC10" si="2">SUM(AH11:AH12)</f>
        <v>545.12205522964325</v>
      </c>
      <c r="AI10" s="292">
        <f t="shared" si="2"/>
        <v>555.35528804764442</v>
      </c>
      <c r="AJ10" s="292">
        <f t="shared" si="2"/>
        <v>555.73067267588601</v>
      </c>
      <c r="AK10" s="292">
        <f t="shared" si="2"/>
        <v>533.14236829762683</v>
      </c>
      <c r="AL10" s="292">
        <f t="shared" si="2"/>
        <v>477.73262685170533</v>
      </c>
      <c r="AM10" s="292">
        <f t="shared" si="2"/>
        <v>422.95282817520132</v>
      </c>
      <c r="AN10" s="292">
        <f t="shared" si="2"/>
        <v>456.96438734452596</v>
      </c>
      <c r="AO10" s="292">
        <f t="shared" si="2"/>
        <v>440.93396691142186</v>
      </c>
      <c r="AP10" s="292">
        <f t="shared" si="2"/>
        <v>434.49872513929915</v>
      </c>
      <c r="AQ10" s="292">
        <f t="shared" si="2"/>
        <v>595.90831455461273</v>
      </c>
      <c r="AR10" s="292">
        <f t="shared" si="2"/>
        <v>635.38319655162718</v>
      </c>
      <c r="AS10" s="292">
        <f t="shared" si="2"/>
        <v>673.67175694931279</v>
      </c>
      <c r="AT10" s="292">
        <f t="shared" si="2"/>
        <v>684.20054939684451</v>
      </c>
      <c r="AU10" s="292">
        <f t="shared" si="2"/>
        <v>816.42318264468042</v>
      </c>
      <c r="AV10" s="292">
        <f t="shared" si="2"/>
        <v>843.8387802410316</v>
      </c>
      <c r="AW10" s="292">
        <f t="shared" si="2"/>
        <v>794.37840328990058</v>
      </c>
      <c r="AX10" s="292">
        <f t="shared" si="2"/>
        <v>885.53398750853364</v>
      </c>
      <c r="AY10" s="292">
        <f t="shared" si="2"/>
        <v>937.73671078969676</v>
      </c>
      <c r="AZ10" s="292">
        <f t="shared" si="2"/>
        <v>611.82047856561007</v>
      </c>
      <c r="BA10" s="292">
        <f t="shared" si="2"/>
        <v>883.7516405748346</v>
      </c>
      <c r="BB10" s="292">
        <f t="shared" si="2"/>
        <v>955.94031502965322</v>
      </c>
      <c r="BC10" s="292">
        <f t="shared" si="2"/>
        <v>1083.6891414188585</v>
      </c>
      <c r="BD10" s="292">
        <f t="shared" si="2"/>
        <v>1095.0227032270402</v>
      </c>
      <c r="BE10" s="292">
        <f t="shared" si="2"/>
        <v>1077.7240327768154</v>
      </c>
      <c r="BF10" s="292">
        <f t="shared" si="2"/>
        <v>1207.754399370001</v>
      </c>
      <c r="BG10" s="292">
        <f t="shared" si="2"/>
        <v>1734.5627057925024</v>
      </c>
      <c r="BH10" s="292">
        <f t="shared" si="2"/>
        <v>2090.093546858453</v>
      </c>
      <c r="BI10" s="292">
        <f t="shared" si="2"/>
        <v>1904.0124152810549</v>
      </c>
      <c r="BJ10" s="292">
        <f t="shared" si="2"/>
        <v>2045.3006195805542</v>
      </c>
      <c r="BK10" s="292">
        <f t="shared" si="2"/>
        <v>2499.1612501181608</v>
      </c>
      <c r="BL10" s="292">
        <f t="shared" si="2"/>
        <v>2954.3204068913292</v>
      </c>
      <c r="BM10" s="292">
        <f t="shared" si="2"/>
        <v>3036.4395818689336</v>
      </c>
      <c r="BN10" s="292">
        <f t="shared" si="2"/>
        <v>3116.4263297297671</v>
      </c>
      <c r="BO10" s="292">
        <f t="shared" si="2"/>
        <v>3172.3153993424603</v>
      </c>
      <c r="BP10" s="292">
        <f t="shared" si="2"/>
        <v>3205.7751422121382</v>
      </c>
      <c r="BQ10" s="292">
        <f t="shared" si="2"/>
        <v>3143.82667743807</v>
      </c>
      <c r="BR10" s="292">
        <f t="shared" si="2"/>
        <v>3148.7871321386833</v>
      </c>
      <c r="BS10" s="292">
        <f t="shared" si="2"/>
        <v>3258.4351460380849</v>
      </c>
      <c r="BT10" s="292">
        <f t="shared" si="2"/>
        <v>3147.6393758241406</v>
      </c>
      <c r="BU10" s="292">
        <f t="shared" si="2"/>
        <v>3099.443837121692</v>
      </c>
      <c r="BV10" s="292">
        <f t="shared" si="2"/>
        <v>3135.9101222946347</v>
      </c>
      <c r="BW10" s="292">
        <f t="shared" si="2"/>
        <v>3111.9663681024581</v>
      </c>
      <c r="BX10" s="292">
        <f t="shared" si="2"/>
        <v>2943.4268801475855</v>
      </c>
      <c r="BY10" s="292">
        <f t="shared" si="2"/>
        <v>3087.2757601111721</v>
      </c>
      <c r="BZ10" s="292">
        <f t="shared" si="2"/>
        <v>3095.6252930260189</v>
      </c>
      <c r="CA10" s="292">
        <f t="shared" si="2"/>
        <v>3155.8901841301481</v>
      </c>
      <c r="CB10" s="292">
        <f t="shared" si="2"/>
        <v>3194.2206339992845</v>
      </c>
      <c r="CC10" s="293">
        <f t="shared" si="2"/>
        <v>3191.6874082322711</v>
      </c>
    </row>
    <row r="11" spans="1:81" ht="25.5" customHeight="1" x14ac:dyDescent="0.4">
      <c r="B11" s="187" t="s">
        <v>246</v>
      </c>
      <c r="C11" s="59"/>
      <c r="D11" s="295">
        <v>0</v>
      </c>
      <c r="E11" s="295">
        <v>0</v>
      </c>
      <c r="F11" s="295">
        <v>0</v>
      </c>
      <c r="G11" s="295">
        <v>0</v>
      </c>
      <c r="H11" s="295">
        <v>0</v>
      </c>
      <c r="I11" s="295">
        <v>0</v>
      </c>
      <c r="J11" s="295">
        <v>0</v>
      </c>
      <c r="K11" s="295">
        <v>0</v>
      </c>
      <c r="L11" s="295">
        <v>0</v>
      </c>
      <c r="M11" s="295">
        <v>0</v>
      </c>
      <c r="N11" s="295">
        <v>0</v>
      </c>
      <c r="O11" s="295">
        <v>0</v>
      </c>
      <c r="P11" s="295">
        <v>0</v>
      </c>
      <c r="Q11" s="295">
        <v>0</v>
      </c>
      <c r="R11" s="295">
        <v>0</v>
      </c>
      <c r="S11" s="295">
        <v>0</v>
      </c>
      <c r="T11" s="295">
        <v>0</v>
      </c>
      <c r="U11" s="295">
        <v>0</v>
      </c>
      <c r="V11" s="295">
        <v>0</v>
      </c>
      <c r="W11" s="295">
        <v>0</v>
      </c>
      <c r="X11" s="295">
        <v>0</v>
      </c>
      <c r="Y11" s="295">
        <v>0</v>
      </c>
      <c r="Z11" s="295">
        <v>569.25563121074845</v>
      </c>
      <c r="AA11" s="295">
        <v>555.72819983587362</v>
      </c>
      <c r="AB11" s="295">
        <v>512.21766046267624</v>
      </c>
      <c r="AC11" s="295">
        <v>470.76941099837967</v>
      </c>
      <c r="AD11" s="295">
        <v>437.92349913901256</v>
      </c>
      <c r="AE11" s="295">
        <v>411.68283005458841</v>
      </c>
      <c r="AF11" s="295">
        <v>532.21037052211136</v>
      </c>
      <c r="AG11" s="295">
        <v>531.40280213357187</v>
      </c>
      <c r="AH11" s="295">
        <v>545.12205522964325</v>
      </c>
      <c r="AI11" s="295">
        <v>555.35528804764442</v>
      </c>
      <c r="AJ11" s="295">
        <v>555.73067267588601</v>
      </c>
      <c r="AK11" s="295">
        <v>533.14236829762683</v>
      </c>
      <c r="AL11" s="295">
        <v>477.73262685170533</v>
      </c>
      <c r="AM11" s="295">
        <v>422.95282817520132</v>
      </c>
      <c r="AN11" s="295">
        <v>456.96438734452596</v>
      </c>
      <c r="AO11" s="295">
        <v>440.93396691142186</v>
      </c>
      <c r="AP11" s="295">
        <v>434.49872513929915</v>
      </c>
      <c r="AQ11" s="295">
        <v>124.06342393470408</v>
      </c>
      <c r="AR11" s="295">
        <v>61.663403371048588</v>
      </c>
      <c r="AS11" s="295">
        <v>64.551806244453118</v>
      </c>
      <c r="AT11" s="295">
        <v>66.252316153322226</v>
      </c>
      <c r="AU11" s="295">
        <v>57.567049456626151</v>
      </c>
      <c r="AV11" s="295">
        <v>57.101872347137473</v>
      </c>
      <c r="AW11" s="295">
        <v>58.384158816406938</v>
      </c>
      <c r="AX11" s="295">
        <v>47.158614719389369</v>
      </c>
      <c r="AY11" s="295">
        <v>48.437384802980468</v>
      </c>
      <c r="AZ11" s="295">
        <v>53.602369750510917</v>
      </c>
      <c r="BA11" s="295">
        <v>58.772377277495494</v>
      </c>
      <c r="BB11" s="295">
        <v>61.864243746100989</v>
      </c>
      <c r="BC11" s="295">
        <v>61.596000498786339</v>
      </c>
      <c r="BD11" s="295">
        <v>70.681148079205457</v>
      </c>
      <c r="BE11" s="295">
        <v>86.928126897402777</v>
      </c>
      <c r="BF11" s="295">
        <v>104.75319476309056</v>
      </c>
      <c r="BG11" s="295">
        <v>190.40154253495166</v>
      </c>
      <c r="BH11" s="295">
        <v>217.23593364395768</v>
      </c>
      <c r="BI11" s="295">
        <v>231.23974613221299</v>
      </c>
      <c r="BJ11" s="295">
        <v>241.02275838096014</v>
      </c>
      <c r="BK11" s="295">
        <v>329.70634837362979</v>
      </c>
      <c r="BL11" s="295">
        <v>417.57628576960752</v>
      </c>
      <c r="BM11" s="295">
        <v>441.2611902365345</v>
      </c>
      <c r="BN11" s="295">
        <v>431.73741657847631</v>
      </c>
      <c r="BO11" s="295">
        <v>452.89625665576341</v>
      </c>
      <c r="BP11" s="295">
        <v>480.533244749907</v>
      </c>
      <c r="BQ11" s="295">
        <v>477.05213989243816</v>
      </c>
      <c r="BR11" s="295">
        <v>490.05000587982249</v>
      </c>
      <c r="BS11" s="295">
        <v>515.02795951183134</v>
      </c>
      <c r="BT11" s="295">
        <v>497.81753919210104</v>
      </c>
      <c r="BU11" s="295">
        <v>478.68684551991032</v>
      </c>
      <c r="BV11" s="295">
        <v>468.16894513392714</v>
      </c>
      <c r="BW11" s="295">
        <v>448.05631583475366</v>
      </c>
      <c r="BX11" s="295">
        <v>398.42688014758551</v>
      </c>
      <c r="BY11" s="295">
        <v>426.52101288646674</v>
      </c>
      <c r="BZ11" s="295">
        <v>429.39499084156694</v>
      </c>
      <c r="CA11" s="295">
        <v>430.87558977338375</v>
      </c>
      <c r="CB11" s="295">
        <v>428.87065855402301</v>
      </c>
      <c r="CC11" s="296">
        <v>427.51014793415948</v>
      </c>
    </row>
    <row r="12" spans="1:81" s="253" customFormat="1" ht="34.5" customHeight="1" thickBot="1" x14ac:dyDescent="0.4">
      <c r="B12" s="405" t="s">
        <v>264</v>
      </c>
      <c r="C12" s="406"/>
      <c r="D12" s="396">
        <v>0</v>
      </c>
      <c r="E12" s="396">
        <v>0</v>
      </c>
      <c r="F12" s="396">
        <v>0</v>
      </c>
      <c r="G12" s="396">
        <v>0</v>
      </c>
      <c r="H12" s="396">
        <v>0</v>
      </c>
      <c r="I12" s="396">
        <v>0</v>
      </c>
      <c r="J12" s="396">
        <v>0</v>
      </c>
      <c r="K12" s="396">
        <v>0</v>
      </c>
      <c r="L12" s="396">
        <v>0</v>
      </c>
      <c r="M12" s="396">
        <v>0</v>
      </c>
      <c r="N12" s="396">
        <v>0</v>
      </c>
      <c r="O12" s="396">
        <v>0</v>
      </c>
      <c r="P12" s="396">
        <v>0</v>
      </c>
      <c r="Q12" s="396">
        <v>0</v>
      </c>
      <c r="R12" s="396">
        <v>0</v>
      </c>
      <c r="S12" s="396">
        <v>0</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471.84489061990865</v>
      </c>
      <c r="AR12" s="396">
        <v>573.71979318057856</v>
      </c>
      <c r="AS12" s="396">
        <v>609.11995070485966</v>
      </c>
      <c r="AT12" s="396">
        <v>617.94823324352228</v>
      </c>
      <c r="AU12" s="396">
        <v>758.85613318805429</v>
      </c>
      <c r="AV12" s="396">
        <v>786.73690789389411</v>
      </c>
      <c r="AW12" s="396">
        <v>735.99424447349361</v>
      </c>
      <c r="AX12" s="396">
        <v>838.37537278914431</v>
      </c>
      <c r="AY12" s="396">
        <v>889.29932598671633</v>
      </c>
      <c r="AZ12" s="396">
        <v>558.21810881509919</v>
      </c>
      <c r="BA12" s="396">
        <v>824.97926329733912</v>
      </c>
      <c r="BB12" s="396">
        <v>894.07607128355221</v>
      </c>
      <c r="BC12" s="396">
        <v>1022.0931409200722</v>
      </c>
      <c r="BD12" s="396">
        <v>1024.3415551478347</v>
      </c>
      <c r="BE12" s="396">
        <v>990.79590587941266</v>
      </c>
      <c r="BF12" s="396">
        <v>1103.0012046069105</v>
      </c>
      <c r="BG12" s="396">
        <v>1544.1611632575507</v>
      </c>
      <c r="BH12" s="396">
        <v>1872.8576132144954</v>
      </c>
      <c r="BI12" s="396">
        <v>1672.7726691488419</v>
      </c>
      <c r="BJ12" s="396">
        <v>1804.2778611995941</v>
      </c>
      <c r="BK12" s="396">
        <v>2169.4549017445311</v>
      </c>
      <c r="BL12" s="396">
        <v>2536.7441211217215</v>
      </c>
      <c r="BM12" s="396">
        <v>2595.1783916323993</v>
      </c>
      <c r="BN12" s="396">
        <v>2684.6889131512908</v>
      </c>
      <c r="BO12" s="396">
        <v>2719.4191426866969</v>
      </c>
      <c r="BP12" s="396">
        <v>2725.2418974622315</v>
      </c>
      <c r="BQ12" s="396">
        <v>2666.7745375456316</v>
      </c>
      <c r="BR12" s="396">
        <v>2658.7371262588608</v>
      </c>
      <c r="BS12" s="396">
        <v>2743.4071865262536</v>
      </c>
      <c r="BT12" s="396">
        <v>2649.8218366320398</v>
      </c>
      <c r="BU12" s="396">
        <v>2620.7569916017815</v>
      </c>
      <c r="BV12" s="396">
        <v>2667.7411771607076</v>
      </c>
      <c r="BW12" s="396">
        <v>2663.9100522677045</v>
      </c>
      <c r="BX12" s="396">
        <v>2545</v>
      </c>
      <c r="BY12" s="396">
        <v>2660.7547472247052</v>
      </c>
      <c r="BZ12" s="396">
        <v>2666.2303021844518</v>
      </c>
      <c r="CA12" s="396">
        <v>2725.0145943567645</v>
      </c>
      <c r="CB12" s="396">
        <v>2765.3499754452614</v>
      </c>
      <c r="CC12" s="397">
        <v>2764.1772602981118</v>
      </c>
    </row>
    <row r="13" spans="1:81" ht="40.5" customHeight="1" x14ac:dyDescent="0.4">
      <c r="A13" s="302"/>
      <c r="B13" s="303" t="s">
        <v>686</v>
      </c>
      <c r="C13" s="318"/>
      <c r="D13" s="305" t="s">
        <v>474</v>
      </c>
      <c r="E13" s="305" t="s">
        <v>475</v>
      </c>
      <c r="F13" s="305" t="s">
        <v>476</v>
      </c>
      <c r="G13" s="305" t="s">
        <v>477</v>
      </c>
      <c r="H13" s="305" t="s">
        <v>478</v>
      </c>
      <c r="I13" s="305" t="s">
        <v>479</v>
      </c>
      <c r="J13" s="305" t="s">
        <v>480</v>
      </c>
      <c r="K13" s="305" t="s">
        <v>481</v>
      </c>
      <c r="L13" s="305" t="s">
        <v>482</v>
      </c>
      <c r="M13" s="305" t="s">
        <v>483</v>
      </c>
      <c r="N13" s="305" t="s">
        <v>484</v>
      </c>
      <c r="O13" s="305" t="s">
        <v>485</v>
      </c>
      <c r="P13" s="305" t="s">
        <v>486</v>
      </c>
      <c r="Q13" s="305" t="s">
        <v>487</v>
      </c>
      <c r="R13" s="305" t="s">
        <v>488</v>
      </c>
      <c r="S13" s="305" t="s">
        <v>489</v>
      </c>
      <c r="T13" s="305" t="s">
        <v>490</v>
      </c>
      <c r="U13" s="305" t="s">
        <v>491</v>
      </c>
      <c r="V13" s="305" t="s">
        <v>492</v>
      </c>
      <c r="W13" s="305" t="s">
        <v>493</v>
      </c>
      <c r="X13" s="305" t="s">
        <v>494</v>
      </c>
      <c r="Y13" s="305" t="s">
        <v>495</v>
      </c>
      <c r="Z13" s="305" t="s">
        <v>496</v>
      </c>
      <c r="AA13" s="305" t="s">
        <v>497</v>
      </c>
      <c r="AB13" s="305" t="s">
        <v>498</v>
      </c>
      <c r="AC13" s="305" t="s">
        <v>499</v>
      </c>
      <c r="AD13" s="305" t="s">
        <v>500</v>
      </c>
      <c r="AE13" s="305" t="s">
        <v>501</v>
      </c>
      <c r="AF13" s="305" t="s">
        <v>502</v>
      </c>
      <c r="AG13" s="305" t="s">
        <v>503</v>
      </c>
      <c r="AH13" s="305" t="s">
        <v>504</v>
      </c>
      <c r="AI13" s="305" t="s">
        <v>505</v>
      </c>
      <c r="AJ13" s="305" t="s">
        <v>506</v>
      </c>
      <c r="AK13" s="305" t="s">
        <v>507</v>
      </c>
      <c r="AL13" s="305" t="s">
        <v>508</v>
      </c>
      <c r="AM13" s="305" t="s">
        <v>509</v>
      </c>
      <c r="AN13" s="305" t="s">
        <v>510</v>
      </c>
      <c r="AO13" s="305" t="s">
        <v>511</v>
      </c>
      <c r="AP13" s="305" t="s">
        <v>512</v>
      </c>
      <c r="AQ13" s="305" t="s">
        <v>513</v>
      </c>
      <c r="AR13" s="305" t="s">
        <v>514</v>
      </c>
      <c r="AS13" s="305" t="s">
        <v>515</v>
      </c>
      <c r="AT13" s="305" t="s">
        <v>516</v>
      </c>
      <c r="AU13" s="305" t="s">
        <v>517</v>
      </c>
      <c r="AV13" s="305" t="s">
        <v>518</v>
      </c>
      <c r="AW13" s="305" t="s">
        <v>519</v>
      </c>
      <c r="AX13" s="305" t="s">
        <v>520</v>
      </c>
      <c r="AY13" s="305" t="s">
        <v>521</v>
      </c>
      <c r="AZ13" s="305" t="s">
        <v>522</v>
      </c>
      <c r="BA13" s="305" t="s">
        <v>523</v>
      </c>
      <c r="BB13" s="305" t="s">
        <v>524</v>
      </c>
      <c r="BC13" s="305" t="s">
        <v>525</v>
      </c>
      <c r="BD13" s="305" t="s">
        <v>526</v>
      </c>
      <c r="BE13" s="305" t="s">
        <v>527</v>
      </c>
      <c r="BF13" s="305" t="s">
        <v>528</v>
      </c>
      <c r="BG13" s="305" t="s">
        <v>529</v>
      </c>
      <c r="BH13" s="305" t="s">
        <v>530</v>
      </c>
      <c r="BI13" s="305" t="s">
        <v>531</v>
      </c>
      <c r="BJ13" s="305" t="s">
        <v>532</v>
      </c>
      <c r="BK13" s="305" t="s">
        <v>533</v>
      </c>
      <c r="BL13" s="305" t="s">
        <v>534</v>
      </c>
      <c r="BM13" s="305" t="s">
        <v>535</v>
      </c>
      <c r="BN13" s="305" t="s">
        <v>536</v>
      </c>
      <c r="BO13" s="305" t="s">
        <v>537</v>
      </c>
      <c r="BP13" s="305" t="s">
        <v>538</v>
      </c>
      <c r="BQ13" s="305" t="s">
        <v>539</v>
      </c>
      <c r="BR13" s="305" t="s">
        <v>540</v>
      </c>
      <c r="BS13" s="305" t="s">
        <v>541</v>
      </c>
      <c r="BT13" s="305" t="s">
        <v>542</v>
      </c>
      <c r="BU13" s="305" t="s">
        <v>543</v>
      </c>
      <c r="BV13" s="305" t="s">
        <v>544</v>
      </c>
      <c r="BW13" s="305" t="s">
        <v>545</v>
      </c>
      <c r="BX13" s="305" t="s">
        <v>546</v>
      </c>
      <c r="BY13" s="305" t="s">
        <v>547</v>
      </c>
      <c r="BZ13" s="305" t="s">
        <v>548</v>
      </c>
      <c r="CA13" s="305" t="s">
        <v>549</v>
      </c>
      <c r="CB13" s="305" t="s">
        <v>550</v>
      </c>
      <c r="CC13" s="306" t="s">
        <v>551</v>
      </c>
    </row>
    <row r="14" spans="1:81" s="196" customFormat="1" ht="25.5" customHeight="1" x14ac:dyDescent="0.4">
      <c r="A14" s="294"/>
      <c r="B14" s="187" t="s">
        <v>246</v>
      </c>
      <c r="D14" s="292">
        <v>0</v>
      </c>
      <c r="E14" s="292">
        <v>0</v>
      </c>
      <c r="F14" s="292">
        <v>0</v>
      </c>
      <c r="G14" s="292">
        <v>0</v>
      </c>
      <c r="H14" s="292">
        <v>0</v>
      </c>
      <c r="I14" s="292">
        <v>0</v>
      </c>
      <c r="J14" s="292">
        <v>0</v>
      </c>
      <c r="K14" s="292">
        <v>0</v>
      </c>
      <c r="L14" s="292">
        <v>0</v>
      </c>
      <c r="M14" s="292">
        <v>0</v>
      </c>
      <c r="N14" s="292">
        <v>0</v>
      </c>
      <c r="O14" s="292">
        <v>0</v>
      </c>
      <c r="P14" s="292">
        <v>0</v>
      </c>
      <c r="Q14" s="292">
        <v>0</v>
      </c>
      <c r="R14" s="292">
        <v>0</v>
      </c>
      <c r="S14" s="292">
        <v>0</v>
      </c>
      <c r="T14" s="292">
        <v>0</v>
      </c>
      <c r="U14" s="292">
        <v>0</v>
      </c>
      <c r="V14" s="292">
        <v>0</v>
      </c>
      <c r="W14" s="292">
        <v>0</v>
      </c>
      <c r="X14" s="292">
        <v>0</v>
      </c>
      <c r="Y14" s="292">
        <v>0</v>
      </c>
      <c r="Z14" s="292">
        <v>0</v>
      </c>
      <c r="AA14" s="292">
        <v>0</v>
      </c>
      <c r="AB14" s="292">
        <v>0</v>
      </c>
      <c r="AC14" s="292">
        <v>0</v>
      </c>
      <c r="AD14" s="292">
        <v>0</v>
      </c>
      <c r="AE14" s="292">
        <v>0</v>
      </c>
      <c r="AF14" s="292">
        <v>0</v>
      </c>
      <c r="AG14" s="292">
        <v>0</v>
      </c>
      <c r="AH14" s="292">
        <v>0</v>
      </c>
      <c r="AI14" s="292">
        <v>0</v>
      </c>
      <c r="AJ14" s="292">
        <v>0</v>
      </c>
      <c r="AK14" s="292">
        <v>0</v>
      </c>
      <c r="AL14" s="292">
        <v>0</v>
      </c>
      <c r="AM14" s="292">
        <v>0</v>
      </c>
      <c r="AN14" s="292">
        <v>0</v>
      </c>
      <c r="AO14" s="292">
        <v>0</v>
      </c>
      <c r="AP14" s="292">
        <v>0</v>
      </c>
      <c r="AQ14" s="292">
        <v>0</v>
      </c>
      <c r="AR14" s="292">
        <v>0</v>
      </c>
      <c r="AS14" s="292">
        <v>0</v>
      </c>
      <c r="AT14" s="292">
        <v>0</v>
      </c>
      <c r="AU14" s="292">
        <v>11</v>
      </c>
      <c r="AV14" s="292">
        <v>13</v>
      </c>
      <c r="AW14" s="292">
        <v>12</v>
      </c>
      <c r="AX14" s="292">
        <v>11</v>
      </c>
      <c r="AY14" s="292">
        <v>13</v>
      </c>
      <c r="AZ14" s="292">
        <v>12</v>
      </c>
      <c r="BA14" s="292">
        <v>11</v>
      </c>
      <c r="BB14" s="292">
        <v>13</v>
      </c>
      <c r="BC14" s="292">
        <v>13</v>
      </c>
      <c r="BD14" s="292">
        <v>15</v>
      </c>
      <c r="BE14" s="292">
        <v>17</v>
      </c>
      <c r="BF14" s="292">
        <v>17</v>
      </c>
      <c r="BG14" s="292">
        <v>25</v>
      </c>
      <c r="BH14" s="292">
        <v>29</v>
      </c>
      <c r="BI14" s="292">
        <v>31</v>
      </c>
      <c r="BJ14" s="292">
        <v>30</v>
      </c>
      <c r="BK14" s="292">
        <v>44</v>
      </c>
      <c r="BL14" s="292">
        <v>54</v>
      </c>
      <c r="BM14" s="292">
        <v>56</v>
      </c>
      <c r="BN14" s="292">
        <v>54</v>
      </c>
      <c r="BO14" s="292">
        <v>57</v>
      </c>
      <c r="BP14" s="292">
        <v>60</v>
      </c>
      <c r="BQ14" s="292">
        <v>58</v>
      </c>
      <c r="BR14" s="292">
        <v>59</v>
      </c>
      <c r="BS14" s="292">
        <v>62</v>
      </c>
      <c r="BT14" s="292">
        <v>61</v>
      </c>
      <c r="BU14" s="292">
        <v>59</v>
      </c>
      <c r="BV14" s="292">
        <v>58</v>
      </c>
      <c r="BW14" s="292">
        <v>55</v>
      </c>
      <c r="BX14" s="292">
        <v>53</v>
      </c>
      <c r="BY14" s="292">
        <v>52</v>
      </c>
      <c r="BZ14" s="407">
        <v>52</v>
      </c>
      <c r="CA14" s="407">
        <v>53</v>
      </c>
      <c r="CB14" s="407">
        <v>55</v>
      </c>
      <c r="CC14" s="307">
        <v>55</v>
      </c>
    </row>
    <row r="15" spans="1:81" s="253" customFormat="1" ht="34.5" customHeight="1" thickBot="1" x14ac:dyDescent="0.4">
      <c r="A15" s="408"/>
      <c r="B15" s="409" t="s">
        <v>264</v>
      </c>
      <c r="C15" s="408"/>
      <c r="D15" s="410">
        <v>0</v>
      </c>
      <c r="E15" s="410">
        <v>0</v>
      </c>
      <c r="F15" s="410">
        <v>0</v>
      </c>
      <c r="G15" s="410">
        <v>0</v>
      </c>
      <c r="H15" s="410">
        <v>0</v>
      </c>
      <c r="I15" s="410">
        <v>0</v>
      </c>
      <c r="J15" s="410">
        <v>0</v>
      </c>
      <c r="K15" s="410">
        <v>0</v>
      </c>
      <c r="L15" s="410">
        <v>0</v>
      </c>
      <c r="M15" s="410">
        <v>0</v>
      </c>
      <c r="N15" s="410">
        <v>0</v>
      </c>
      <c r="O15" s="410">
        <v>0</v>
      </c>
      <c r="P15" s="410">
        <v>0</v>
      </c>
      <c r="Q15" s="410">
        <v>0</v>
      </c>
      <c r="R15" s="410">
        <v>0</v>
      </c>
      <c r="S15" s="410">
        <v>0</v>
      </c>
      <c r="T15" s="410">
        <v>0</v>
      </c>
      <c r="U15" s="410">
        <v>0</v>
      </c>
      <c r="V15" s="410">
        <v>0</v>
      </c>
      <c r="W15" s="410">
        <v>0</v>
      </c>
      <c r="X15" s="410">
        <v>0</v>
      </c>
      <c r="Y15" s="410">
        <v>0</v>
      </c>
      <c r="Z15" s="410">
        <v>0</v>
      </c>
      <c r="AA15" s="410">
        <v>0</v>
      </c>
      <c r="AB15" s="410">
        <v>0</v>
      </c>
      <c r="AC15" s="410">
        <v>0</v>
      </c>
      <c r="AD15" s="410">
        <v>0</v>
      </c>
      <c r="AE15" s="410">
        <v>0</v>
      </c>
      <c r="AF15" s="410">
        <v>0</v>
      </c>
      <c r="AG15" s="410">
        <v>0</v>
      </c>
      <c r="AH15" s="410">
        <v>0</v>
      </c>
      <c r="AI15" s="410">
        <v>0</v>
      </c>
      <c r="AJ15" s="410">
        <v>0</v>
      </c>
      <c r="AK15" s="410">
        <v>0</v>
      </c>
      <c r="AL15" s="410">
        <v>0</v>
      </c>
      <c r="AM15" s="410">
        <v>0</v>
      </c>
      <c r="AN15" s="410">
        <v>0</v>
      </c>
      <c r="AO15" s="410">
        <v>0</v>
      </c>
      <c r="AP15" s="410">
        <v>0</v>
      </c>
      <c r="AQ15" s="410">
        <v>0</v>
      </c>
      <c r="AR15" s="410">
        <v>0</v>
      </c>
      <c r="AS15" s="410">
        <v>0</v>
      </c>
      <c r="AT15" s="410">
        <v>0</v>
      </c>
      <c r="AU15" s="410">
        <v>0</v>
      </c>
      <c r="AV15" s="410">
        <v>0</v>
      </c>
      <c r="AW15" s="410">
        <v>0</v>
      </c>
      <c r="AX15" s="410">
        <v>0</v>
      </c>
      <c r="AY15" s="410">
        <v>0</v>
      </c>
      <c r="AZ15" s="410">
        <v>0</v>
      </c>
      <c r="BA15" s="410">
        <v>0</v>
      </c>
      <c r="BB15" s="410">
        <v>0</v>
      </c>
      <c r="BC15" s="410">
        <v>0</v>
      </c>
      <c r="BD15" s="410">
        <v>80</v>
      </c>
      <c r="BE15" s="410">
        <v>82</v>
      </c>
      <c r="BF15" s="410">
        <v>86</v>
      </c>
      <c r="BG15" s="410">
        <v>104</v>
      </c>
      <c r="BH15" s="410">
        <v>137</v>
      </c>
      <c r="BI15" s="410">
        <v>154</v>
      </c>
      <c r="BJ15" s="410">
        <v>154</v>
      </c>
      <c r="BK15" s="410">
        <v>193</v>
      </c>
      <c r="BL15" s="410">
        <v>245</v>
      </c>
      <c r="BM15" s="410">
        <v>250</v>
      </c>
      <c r="BN15" s="410">
        <v>269</v>
      </c>
      <c r="BO15" s="410">
        <v>266</v>
      </c>
      <c r="BP15" s="410">
        <v>275</v>
      </c>
      <c r="BQ15" s="410">
        <v>271</v>
      </c>
      <c r="BR15" s="410">
        <v>264</v>
      </c>
      <c r="BS15" s="410">
        <v>263</v>
      </c>
      <c r="BT15" s="410">
        <v>270</v>
      </c>
      <c r="BU15" s="410">
        <v>271</v>
      </c>
      <c r="BV15" s="410">
        <v>269</v>
      </c>
      <c r="BW15" s="410">
        <v>263</v>
      </c>
      <c r="BX15" s="410">
        <v>263</v>
      </c>
      <c r="BY15" s="410">
        <v>261</v>
      </c>
      <c r="BZ15" s="410">
        <v>262</v>
      </c>
      <c r="CA15" s="410">
        <v>265</v>
      </c>
      <c r="CB15" s="410">
        <v>268</v>
      </c>
      <c r="CC15" s="411">
        <v>270</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2"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2"/>
      <c r="BW1" s="252"/>
      <c r="BX1" s="252"/>
    </row>
    <row r="2" spans="1:81" ht="15.75" customHeight="1" x14ac:dyDescent="0.4">
      <c r="A2" s="44" t="s">
        <v>45</v>
      </c>
      <c r="B2" s="18" t="s">
        <v>687</v>
      </c>
      <c r="C2" s="18"/>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6.25" customHeight="1" x14ac:dyDescent="0.4">
      <c r="A4" s="35"/>
      <c r="B4" s="75" t="s">
        <v>129</v>
      </c>
      <c r="C4" s="75"/>
      <c r="D4" s="292">
        <f t="shared" ref="D4:AI4" si="0">SUM(D5:D7)</f>
        <v>0</v>
      </c>
      <c r="E4" s="292">
        <f t="shared" si="0"/>
        <v>0</v>
      </c>
      <c r="F4" s="292">
        <f t="shared" si="0"/>
        <v>0</v>
      </c>
      <c r="G4" s="292">
        <f t="shared" si="0"/>
        <v>0</v>
      </c>
      <c r="H4" s="292">
        <f t="shared" si="0"/>
        <v>0</v>
      </c>
      <c r="I4" s="292">
        <f t="shared" si="0"/>
        <v>0</v>
      </c>
      <c r="J4" s="292">
        <f t="shared" si="0"/>
        <v>0</v>
      </c>
      <c r="K4" s="292">
        <f t="shared" si="0"/>
        <v>0</v>
      </c>
      <c r="L4" s="292">
        <f t="shared" si="0"/>
        <v>0</v>
      </c>
      <c r="M4" s="292">
        <f t="shared" si="0"/>
        <v>0</v>
      </c>
      <c r="N4" s="292">
        <f t="shared" si="0"/>
        <v>0</v>
      </c>
      <c r="O4" s="292">
        <f t="shared" si="0"/>
        <v>0</v>
      </c>
      <c r="P4" s="292">
        <f t="shared" si="0"/>
        <v>0</v>
      </c>
      <c r="Q4" s="292">
        <f t="shared" si="0"/>
        <v>0</v>
      </c>
      <c r="R4" s="292">
        <f t="shared" si="0"/>
        <v>0</v>
      </c>
      <c r="S4" s="292">
        <f t="shared" si="0"/>
        <v>0</v>
      </c>
      <c r="T4" s="292">
        <f t="shared" si="0"/>
        <v>0</v>
      </c>
      <c r="U4" s="292">
        <f t="shared" si="0"/>
        <v>0</v>
      </c>
      <c r="V4" s="292">
        <f t="shared" si="0"/>
        <v>0</v>
      </c>
      <c r="W4" s="292">
        <f t="shared" si="0"/>
        <v>0</v>
      </c>
      <c r="X4" s="292">
        <f t="shared" si="0"/>
        <v>0</v>
      </c>
      <c r="Y4" s="292">
        <f t="shared" si="0"/>
        <v>0</v>
      </c>
      <c r="Z4" s="292">
        <f t="shared" si="0"/>
        <v>0</v>
      </c>
      <c r="AA4" s="292">
        <f t="shared" si="0"/>
        <v>0</v>
      </c>
      <c r="AB4" s="292">
        <f t="shared" si="0"/>
        <v>0</v>
      </c>
      <c r="AC4" s="292">
        <f t="shared" si="0"/>
        <v>0</v>
      </c>
      <c r="AD4" s="292">
        <f t="shared" si="0"/>
        <v>0</v>
      </c>
      <c r="AE4" s="292">
        <f t="shared" si="0"/>
        <v>0</v>
      </c>
      <c r="AF4" s="292">
        <f t="shared" si="0"/>
        <v>0</v>
      </c>
      <c r="AG4" s="292">
        <f t="shared" si="0"/>
        <v>0</v>
      </c>
      <c r="AH4" s="292">
        <f t="shared" si="0"/>
        <v>0</v>
      </c>
      <c r="AI4" s="292">
        <f t="shared" si="0"/>
        <v>0</v>
      </c>
      <c r="AJ4" s="292">
        <f t="shared" ref="AJ4:BM4" si="1">SUM(AJ5:AJ7)</f>
        <v>0</v>
      </c>
      <c r="AK4" s="292">
        <f t="shared" si="1"/>
        <v>0</v>
      </c>
      <c r="AL4" s="292">
        <f t="shared" si="1"/>
        <v>0</v>
      </c>
      <c r="AM4" s="292">
        <f t="shared" si="1"/>
        <v>0</v>
      </c>
      <c r="AN4" s="292">
        <f t="shared" si="1"/>
        <v>0</v>
      </c>
      <c r="AO4" s="292">
        <f t="shared" si="1"/>
        <v>0</v>
      </c>
      <c r="AP4" s="292">
        <f t="shared" si="1"/>
        <v>0</v>
      </c>
      <c r="AQ4" s="292">
        <f t="shared" si="1"/>
        <v>0</v>
      </c>
      <c r="AR4" s="292">
        <f t="shared" si="1"/>
        <v>0</v>
      </c>
      <c r="AS4" s="292">
        <f t="shared" si="1"/>
        <v>0</v>
      </c>
      <c r="AT4" s="292">
        <f t="shared" si="1"/>
        <v>0</v>
      </c>
      <c r="AU4" s="292">
        <f t="shared" si="1"/>
        <v>0</v>
      </c>
      <c r="AV4" s="292">
        <f t="shared" si="1"/>
        <v>0</v>
      </c>
      <c r="AW4" s="292">
        <f t="shared" si="1"/>
        <v>0</v>
      </c>
      <c r="AX4" s="292">
        <f t="shared" si="1"/>
        <v>0</v>
      </c>
      <c r="AY4" s="292">
        <f t="shared" si="1"/>
        <v>0</v>
      </c>
      <c r="AZ4" s="292">
        <f t="shared" si="1"/>
        <v>0</v>
      </c>
      <c r="BA4" s="292">
        <f t="shared" si="1"/>
        <v>0</v>
      </c>
      <c r="BB4" s="292">
        <f t="shared" si="1"/>
        <v>0</v>
      </c>
      <c r="BC4" s="292">
        <f t="shared" si="1"/>
        <v>0.56699999999999995</v>
      </c>
      <c r="BD4" s="292">
        <f t="shared" si="1"/>
        <v>42.750999999999998</v>
      </c>
      <c r="BE4" s="292">
        <f t="shared" si="1"/>
        <v>82</v>
      </c>
      <c r="BF4" s="292">
        <f t="shared" si="1"/>
        <v>180.13019312</v>
      </c>
      <c r="BG4" s="292">
        <f t="shared" si="1"/>
        <v>139.34738139999999</v>
      </c>
      <c r="BH4" s="292">
        <f t="shared" si="1"/>
        <v>87.293999999999997</v>
      </c>
      <c r="BI4" s="292">
        <f t="shared" si="1"/>
        <v>71.74855457999999</v>
      </c>
      <c r="BJ4" s="292">
        <f t="shared" si="1"/>
        <v>86.415832980000019</v>
      </c>
      <c r="BK4" s="292">
        <f t="shared" si="1"/>
        <v>109.97339909</v>
      </c>
      <c r="BL4" s="292">
        <f t="shared" si="1"/>
        <v>112.23410000000001</v>
      </c>
      <c r="BM4" s="292">
        <f t="shared" si="1"/>
        <v>115.10395912999999</v>
      </c>
      <c r="BN4" s="292">
        <v>138.13980000000001</v>
      </c>
      <c r="BO4" s="292">
        <v>47.019696670000002</v>
      </c>
      <c r="BP4" s="292">
        <v>1.39356865</v>
      </c>
      <c r="BQ4" s="292">
        <v>0.86930000000000007</v>
      </c>
      <c r="BR4" s="292">
        <v>0.41239731999999996</v>
      </c>
      <c r="BS4" s="292">
        <v>9.3574789999999977E-2</v>
      </c>
      <c r="BT4" s="292">
        <v>2.7997579999999994E-2</v>
      </c>
      <c r="BU4" s="292">
        <v>3.2353730000000004E-2</v>
      </c>
      <c r="BV4" s="292">
        <v>0</v>
      </c>
      <c r="BW4" s="292">
        <v>0</v>
      </c>
      <c r="BX4" s="292">
        <v>0</v>
      </c>
      <c r="BY4" s="292">
        <v>0</v>
      </c>
      <c r="BZ4" s="292">
        <v>0</v>
      </c>
      <c r="CA4" s="292">
        <v>0</v>
      </c>
      <c r="CB4" s="292">
        <v>0</v>
      </c>
      <c r="CC4" s="293">
        <v>0</v>
      </c>
    </row>
    <row r="5" spans="1:81" x14ac:dyDescent="0.4">
      <c r="B5" s="339" t="s">
        <v>688</v>
      </c>
      <c r="C5" s="339"/>
      <c r="D5" s="295">
        <v>0</v>
      </c>
      <c r="E5" s="295">
        <v>0</v>
      </c>
      <c r="F5" s="295">
        <v>0</v>
      </c>
      <c r="G5" s="295">
        <v>0</v>
      </c>
      <c r="H5" s="295">
        <v>0</v>
      </c>
      <c r="I5" s="295">
        <v>0</v>
      </c>
      <c r="J5" s="295">
        <v>0</v>
      </c>
      <c r="K5" s="295">
        <v>0</v>
      </c>
      <c r="L5" s="295">
        <v>0</v>
      </c>
      <c r="M5" s="295">
        <v>0</v>
      </c>
      <c r="N5" s="295">
        <v>0</v>
      </c>
      <c r="O5" s="295">
        <v>0</v>
      </c>
      <c r="P5" s="295">
        <v>0</v>
      </c>
      <c r="Q5" s="295">
        <v>0</v>
      </c>
      <c r="R5" s="295">
        <v>0</v>
      </c>
      <c r="S5" s="295">
        <v>0</v>
      </c>
      <c r="T5" s="295">
        <v>0</v>
      </c>
      <c r="U5" s="295">
        <v>0</v>
      </c>
      <c r="V5" s="295">
        <v>0</v>
      </c>
      <c r="W5" s="295">
        <v>0</v>
      </c>
      <c r="X5" s="295">
        <v>0</v>
      </c>
      <c r="Y5" s="295">
        <v>0</v>
      </c>
      <c r="Z5" s="295">
        <v>0</v>
      </c>
      <c r="AA5" s="295">
        <v>0</v>
      </c>
      <c r="AB5" s="295">
        <v>0</v>
      </c>
      <c r="AC5" s="295">
        <v>0</v>
      </c>
      <c r="AD5" s="295">
        <v>0</v>
      </c>
      <c r="AE5" s="295">
        <v>0</v>
      </c>
      <c r="AF5" s="295">
        <v>0</v>
      </c>
      <c r="AG5" s="295">
        <v>0</v>
      </c>
      <c r="AH5" s="295">
        <v>0</v>
      </c>
      <c r="AI5" s="295">
        <v>0</v>
      </c>
      <c r="AJ5" s="295">
        <v>0</v>
      </c>
      <c r="AK5" s="295">
        <v>0</v>
      </c>
      <c r="AL5" s="295">
        <v>0</v>
      </c>
      <c r="AM5" s="295">
        <v>0</v>
      </c>
      <c r="AN5" s="295">
        <v>0</v>
      </c>
      <c r="AO5" s="295">
        <v>0</v>
      </c>
      <c r="AP5" s="295">
        <v>0</v>
      </c>
      <c r="AQ5" s="295">
        <v>0</v>
      </c>
      <c r="AR5" s="295">
        <v>0</v>
      </c>
      <c r="AS5" s="295">
        <v>0</v>
      </c>
      <c r="AT5" s="295">
        <v>0</v>
      </c>
      <c r="AU5" s="295">
        <v>0</v>
      </c>
      <c r="AV5" s="295">
        <v>0</v>
      </c>
      <c r="AW5" s="295">
        <v>0</v>
      </c>
      <c r="AX5" s="295">
        <v>0</v>
      </c>
      <c r="AY5" s="295">
        <v>0</v>
      </c>
      <c r="AZ5" s="295">
        <v>0</v>
      </c>
      <c r="BA5" s="295">
        <v>0</v>
      </c>
      <c r="BB5" s="295">
        <v>0</v>
      </c>
      <c r="BC5" s="295">
        <v>0.56699999999999995</v>
      </c>
      <c r="BD5" s="295">
        <v>42.750999999999998</v>
      </c>
      <c r="BE5" s="295">
        <v>82</v>
      </c>
      <c r="BF5" s="295">
        <v>98</v>
      </c>
      <c r="BG5" s="295">
        <v>38.191000000000003</v>
      </c>
      <c r="BH5" s="295">
        <v>0</v>
      </c>
      <c r="BI5" s="295">
        <v>0</v>
      </c>
      <c r="BJ5" s="295">
        <v>0</v>
      </c>
      <c r="BK5" s="295">
        <v>0</v>
      </c>
      <c r="BL5" s="295">
        <v>0</v>
      </c>
      <c r="BM5" s="295">
        <v>0</v>
      </c>
      <c r="BN5" s="295">
        <v>0</v>
      </c>
      <c r="BO5" s="295">
        <v>0</v>
      </c>
      <c r="BP5" s="295">
        <v>0</v>
      </c>
      <c r="BQ5" s="295">
        <v>0</v>
      </c>
      <c r="BR5" s="295">
        <v>0</v>
      </c>
      <c r="BS5" s="295">
        <v>0</v>
      </c>
      <c r="BT5" s="295">
        <v>0</v>
      </c>
      <c r="BU5" s="295">
        <v>0</v>
      </c>
      <c r="BV5" s="295">
        <v>0</v>
      </c>
      <c r="BW5" s="295">
        <v>0</v>
      </c>
      <c r="BX5" s="295">
        <v>0</v>
      </c>
      <c r="BY5" s="295">
        <v>0</v>
      </c>
      <c r="BZ5" s="295">
        <v>0</v>
      </c>
      <c r="CA5" s="295">
        <v>0</v>
      </c>
      <c r="CB5" s="295">
        <v>0</v>
      </c>
      <c r="CC5" s="296">
        <v>0</v>
      </c>
    </row>
    <row r="6" spans="1:81" x14ac:dyDescent="0.4">
      <c r="B6" s="339" t="s">
        <v>689</v>
      </c>
      <c r="C6" s="339"/>
      <c r="D6" s="295">
        <v>0</v>
      </c>
      <c r="E6" s="295">
        <v>0</v>
      </c>
      <c r="F6" s="295">
        <v>0</v>
      </c>
      <c r="G6" s="295">
        <v>0</v>
      </c>
      <c r="H6" s="295">
        <v>0</v>
      </c>
      <c r="I6" s="295">
        <v>0</v>
      </c>
      <c r="J6" s="295">
        <v>0</v>
      </c>
      <c r="K6" s="295">
        <v>0</v>
      </c>
      <c r="L6" s="295">
        <v>0</v>
      </c>
      <c r="M6" s="295">
        <v>0</v>
      </c>
      <c r="N6" s="295">
        <v>0</v>
      </c>
      <c r="O6" s="295">
        <v>0</v>
      </c>
      <c r="P6" s="295">
        <v>0</v>
      </c>
      <c r="Q6" s="295">
        <v>0</v>
      </c>
      <c r="R6" s="295">
        <v>0</v>
      </c>
      <c r="S6" s="295">
        <v>0</v>
      </c>
      <c r="T6" s="295">
        <v>0</v>
      </c>
      <c r="U6" s="295">
        <v>0</v>
      </c>
      <c r="V6" s="295">
        <v>0</v>
      </c>
      <c r="W6" s="295">
        <v>0</v>
      </c>
      <c r="X6" s="295">
        <v>0</v>
      </c>
      <c r="Y6" s="295">
        <v>0</v>
      </c>
      <c r="Z6" s="295">
        <v>0</v>
      </c>
      <c r="AA6" s="295">
        <v>0</v>
      </c>
      <c r="AB6" s="295">
        <v>0</v>
      </c>
      <c r="AC6" s="295">
        <v>0</v>
      </c>
      <c r="AD6" s="295">
        <v>0</v>
      </c>
      <c r="AE6" s="295">
        <v>0</v>
      </c>
      <c r="AF6" s="295">
        <v>0</v>
      </c>
      <c r="AG6" s="295">
        <v>0</v>
      </c>
      <c r="AH6" s="295">
        <v>0</v>
      </c>
      <c r="AI6" s="295">
        <v>0</v>
      </c>
      <c r="AJ6" s="295">
        <v>0</v>
      </c>
      <c r="AK6" s="295">
        <v>0</v>
      </c>
      <c r="AL6" s="295">
        <v>0</v>
      </c>
      <c r="AM6" s="295">
        <v>0</v>
      </c>
      <c r="AN6" s="295">
        <v>0</v>
      </c>
      <c r="AO6" s="295">
        <v>0</v>
      </c>
      <c r="AP6" s="295">
        <v>0</v>
      </c>
      <c r="AQ6" s="295">
        <v>0</v>
      </c>
      <c r="AR6" s="295">
        <v>0</v>
      </c>
      <c r="AS6" s="295">
        <v>0</v>
      </c>
      <c r="AT6" s="295">
        <v>0</v>
      </c>
      <c r="AU6" s="295">
        <v>0</v>
      </c>
      <c r="AV6" s="295">
        <v>0</v>
      </c>
      <c r="AW6" s="295">
        <v>0</v>
      </c>
      <c r="AX6" s="295">
        <v>0</v>
      </c>
      <c r="AY6" s="295">
        <v>0</v>
      </c>
      <c r="AZ6" s="295">
        <v>0</v>
      </c>
      <c r="BA6" s="295">
        <v>0</v>
      </c>
      <c r="BB6" s="295">
        <v>0</v>
      </c>
      <c r="BC6" s="295">
        <v>0</v>
      </c>
      <c r="BD6" s="295">
        <v>0</v>
      </c>
      <c r="BE6" s="295">
        <v>0</v>
      </c>
      <c r="BF6" s="295">
        <v>36.808193120000006</v>
      </c>
      <c r="BG6" s="295">
        <v>50.326735474721751</v>
      </c>
      <c r="BH6" s="295">
        <v>43.058999999999997</v>
      </c>
      <c r="BI6" s="295">
        <v>35.448</v>
      </c>
      <c r="BJ6" s="295">
        <v>41.220999999999997</v>
      </c>
      <c r="BK6" s="295">
        <v>54.17288955082573</v>
      </c>
      <c r="BL6" s="295">
        <v>55.08764418804401</v>
      </c>
      <c r="BM6" s="295">
        <v>78.992913128431368</v>
      </c>
      <c r="BN6" s="295">
        <v>0</v>
      </c>
      <c r="BO6" s="295">
        <v>0</v>
      </c>
      <c r="BP6" s="295">
        <v>0</v>
      </c>
      <c r="BQ6" s="295">
        <v>0</v>
      </c>
      <c r="BR6" s="295">
        <v>0</v>
      </c>
      <c r="BS6" s="295">
        <v>0</v>
      </c>
      <c r="BT6" s="295">
        <v>0</v>
      </c>
      <c r="BU6" s="295">
        <v>0</v>
      </c>
      <c r="BV6" s="295">
        <v>0</v>
      </c>
      <c r="BW6" s="295">
        <v>0</v>
      </c>
      <c r="BX6" s="295">
        <v>0</v>
      </c>
      <c r="BY6" s="295">
        <v>0</v>
      </c>
      <c r="BZ6" s="295">
        <v>0</v>
      </c>
      <c r="CA6" s="295">
        <v>0</v>
      </c>
      <c r="CB6" s="295">
        <v>0</v>
      </c>
      <c r="CC6" s="296">
        <v>0</v>
      </c>
    </row>
    <row r="7" spans="1:81" s="269" customFormat="1" ht="26.25" customHeight="1" thickBot="1" x14ac:dyDescent="0.4">
      <c r="B7" s="412" t="s">
        <v>690</v>
      </c>
      <c r="C7" s="344"/>
      <c r="D7" s="298">
        <v>0</v>
      </c>
      <c r="E7" s="298">
        <v>0</v>
      </c>
      <c r="F7" s="298">
        <v>0</v>
      </c>
      <c r="G7" s="298">
        <v>0</v>
      </c>
      <c r="H7" s="298">
        <v>0</v>
      </c>
      <c r="I7" s="298">
        <v>0</v>
      </c>
      <c r="J7" s="298">
        <v>0</v>
      </c>
      <c r="K7" s="298">
        <v>0</v>
      </c>
      <c r="L7" s="298">
        <v>0</v>
      </c>
      <c r="M7" s="298">
        <v>0</v>
      </c>
      <c r="N7" s="298">
        <v>0</v>
      </c>
      <c r="O7" s="298">
        <v>0</v>
      </c>
      <c r="P7" s="298">
        <v>0</v>
      </c>
      <c r="Q7" s="298">
        <v>0</v>
      </c>
      <c r="R7" s="298">
        <v>0</v>
      </c>
      <c r="S7" s="298">
        <v>0</v>
      </c>
      <c r="T7" s="298">
        <v>0</v>
      </c>
      <c r="U7" s="298">
        <v>0</v>
      </c>
      <c r="V7" s="298">
        <v>0</v>
      </c>
      <c r="W7" s="298">
        <v>0</v>
      </c>
      <c r="X7" s="298">
        <v>0</v>
      </c>
      <c r="Y7" s="298">
        <v>0</v>
      </c>
      <c r="Z7" s="298">
        <v>0</v>
      </c>
      <c r="AA7" s="298">
        <v>0</v>
      </c>
      <c r="AB7" s="298">
        <v>0</v>
      </c>
      <c r="AC7" s="298">
        <v>0</v>
      </c>
      <c r="AD7" s="298">
        <v>0</v>
      </c>
      <c r="AE7" s="298">
        <v>0</v>
      </c>
      <c r="AF7" s="298">
        <v>0</v>
      </c>
      <c r="AG7" s="298">
        <v>0</v>
      </c>
      <c r="AH7" s="298">
        <v>0</v>
      </c>
      <c r="AI7" s="298">
        <v>0</v>
      </c>
      <c r="AJ7" s="298">
        <v>0</v>
      </c>
      <c r="AK7" s="298">
        <v>0</v>
      </c>
      <c r="AL7" s="298">
        <v>0</v>
      </c>
      <c r="AM7" s="298">
        <v>0</v>
      </c>
      <c r="AN7" s="298">
        <v>0</v>
      </c>
      <c r="AO7" s="298">
        <v>0</v>
      </c>
      <c r="AP7" s="298">
        <v>0</v>
      </c>
      <c r="AQ7" s="298">
        <v>0</v>
      </c>
      <c r="AR7" s="298">
        <v>0</v>
      </c>
      <c r="AS7" s="298">
        <v>0</v>
      </c>
      <c r="AT7" s="298">
        <v>0</v>
      </c>
      <c r="AU7" s="298">
        <v>0</v>
      </c>
      <c r="AV7" s="298">
        <v>0</v>
      </c>
      <c r="AW7" s="298">
        <v>0</v>
      </c>
      <c r="AX7" s="298">
        <v>0</v>
      </c>
      <c r="AY7" s="298">
        <v>0</v>
      </c>
      <c r="AZ7" s="298">
        <v>0</v>
      </c>
      <c r="BA7" s="298">
        <v>0</v>
      </c>
      <c r="BB7" s="298">
        <v>0</v>
      </c>
      <c r="BC7" s="298">
        <v>0</v>
      </c>
      <c r="BD7" s="298">
        <v>0</v>
      </c>
      <c r="BE7" s="298">
        <v>0</v>
      </c>
      <c r="BF7" s="298">
        <v>45.322000000000003</v>
      </c>
      <c r="BG7" s="298">
        <v>50.829645925278243</v>
      </c>
      <c r="BH7" s="298">
        <v>44.234999999999999</v>
      </c>
      <c r="BI7" s="298">
        <v>36.300554579999996</v>
      </c>
      <c r="BJ7" s="298">
        <v>45.194832980000022</v>
      </c>
      <c r="BK7" s="298">
        <v>55.800509539174271</v>
      </c>
      <c r="BL7" s="298">
        <v>57.146455811955995</v>
      </c>
      <c r="BM7" s="298">
        <v>36.111046001568631</v>
      </c>
      <c r="BN7" s="298">
        <v>0</v>
      </c>
      <c r="BO7" s="298">
        <v>0</v>
      </c>
      <c r="BP7" s="298">
        <v>0</v>
      </c>
      <c r="BQ7" s="298">
        <v>0</v>
      </c>
      <c r="BR7" s="298">
        <v>0</v>
      </c>
      <c r="BS7" s="298">
        <v>0</v>
      </c>
      <c r="BT7" s="298">
        <v>0</v>
      </c>
      <c r="BU7" s="298">
        <v>0</v>
      </c>
      <c r="BV7" s="298">
        <v>0</v>
      </c>
      <c r="BW7" s="298">
        <v>0</v>
      </c>
      <c r="BX7" s="298">
        <v>0</v>
      </c>
      <c r="BY7" s="298">
        <v>0</v>
      </c>
      <c r="BZ7" s="298">
        <v>0</v>
      </c>
      <c r="CA7" s="298">
        <v>0</v>
      </c>
      <c r="CB7" s="298">
        <v>0</v>
      </c>
      <c r="CC7" s="299">
        <v>0</v>
      </c>
    </row>
    <row r="8" spans="1:81" ht="26.25" customHeight="1" x14ac:dyDescent="0.4">
      <c r="A8" s="300"/>
      <c r="B8" s="18" t="s">
        <v>687</v>
      </c>
      <c r="C8" s="18"/>
      <c r="D8" s="47" t="s">
        <v>137</v>
      </c>
      <c r="E8" s="47" t="s">
        <v>138</v>
      </c>
      <c r="F8" s="47" t="s">
        <v>139</v>
      </c>
      <c r="G8" s="47" t="s">
        <v>140</v>
      </c>
      <c r="H8" s="47" t="s">
        <v>141</v>
      </c>
      <c r="I8" s="47" t="s">
        <v>142</v>
      </c>
      <c r="J8" s="47" t="s">
        <v>143</v>
      </c>
      <c r="K8" s="47" t="s">
        <v>144</v>
      </c>
      <c r="L8" s="47" t="s">
        <v>145</v>
      </c>
      <c r="M8" s="47" t="s">
        <v>146</v>
      </c>
      <c r="N8" s="47" t="s">
        <v>147</v>
      </c>
      <c r="O8" s="47" t="s">
        <v>148</v>
      </c>
      <c r="P8" s="47" t="s">
        <v>149</v>
      </c>
      <c r="Q8" s="47" t="s">
        <v>150</v>
      </c>
      <c r="R8" s="47" t="s">
        <v>151</v>
      </c>
      <c r="S8" s="47" t="s">
        <v>152</v>
      </c>
      <c r="T8" s="47" t="s">
        <v>153</v>
      </c>
      <c r="U8" s="47" t="s">
        <v>154</v>
      </c>
      <c r="V8" s="47" t="s">
        <v>155</v>
      </c>
      <c r="W8" s="47" t="s">
        <v>156</v>
      </c>
      <c r="X8" s="47" t="s">
        <v>157</v>
      </c>
      <c r="Y8" s="47" t="s">
        <v>158</v>
      </c>
      <c r="Z8" s="47" t="s">
        <v>159</v>
      </c>
      <c r="AA8" s="47" t="s">
        <v>160</v>
      </c>
      <c r="AB8" s="47" t="s">
        <v>161</v>
      </c>
      <c r="AC8" s="47" t="s">
        <v>162</v>
      </c>
      <c r="AD8" s="47" t="s">
        <v>163</v>
      </c>
      <c r="AE8" s="47" t="s">
        <v>164</v>
      </c>
      <c r="AF8" s="47" t="s">
        <v>165</v>
      </c>
      <c r="AG8" s="47" t="s">
        <v>166</v>
      </c>
      <c r="AH8" s="47" t="s">
        <v>167</v>
      </c>
      <c r="AI8" s="47" t="s">
        <v>168</v>
      </c>
      <c r="AJ8" s="47" t="s">
        <v>169</v>
      </c>
      <c r="AK8" s="47" t="s">
        <v>170</v>
      </c>
      <c r="AL8" s="47" t="s">
        <v>171</v>
      </c>
      <c r="AM8" s="47" t="s">
        <v>172</v>
      </c>
      <c r="AN8" s="47" t="s">
        <v>173</v>
      </c>
      <c r="AO8" s="47" t="s">
        <v>174</v>
      </c>
      <c r="AP8" s="47" t="s">
        <v>175</v>
      </c>
      <c r="AQ8" s="47" t="s">
        <v>176</v>
      </c>
      <c r="AR8" s="47" t="s">
        <v>177</v>
      </c>
      <c r="AS8" s="47" t="s">
        <v>178</v>
      </c>
      <c r="AT8" s="47" t="s">
        <v>179</v>
      </c>
      <c r="AU8" s="47" t="s">
        <v>180</v>
      </c>
      <c r="AV8" s="47" t="s">
        <v>181</v>
      </c>
      <c r="AW8" s="47" t="s">
        <v>182</v>
      </c>
      <c r="AX8" s="47" t="s">
        <v>183</v>
      </c>
      <c r="AY8" s="47" t="s">
        <v>85</v>
      </c>
      <c r="AZ8" s="47" t="s">
        <v>86</v>
      </c>
      <c r="BA8" s="47" t="s">
        <v>87</v>
      </c>
      <c r="BB8" s="47" t="s">
        <v>88</v>
      </c>
      <c r="BC8" s="47" t="s">
        <v>89</v>
      </c>
      <c r="BD8" s="47" t="s">
        <v>90</v>
      </c>
      <c r="BE8" s="47" t="s">
        <v>91</v>
      </c>
      <c r="BF8" s="47" t="s">
        <v>92</v>
      </c>
      <c r="BG8" s="47" t="s">
        <v>93</v>
      </c>
      <c r="BH8" s="47" t="s">
        <v>94</v>
      </c>
      <c r="BI8" s="47" t="s">
        <v>95</v>
      </c>
      <c r="BJ8" s="47" t="s">
        <v>96</v>
      </c>
      <c r="BK8" s="47" t="s">
        <v>97</v>
      </c>
      <c r="BL8" s="47" t="s">
        <v>98</v>
      </c>
      <c r="BM8" s="47" t="s">
        <v>99</v>
      </c>
      <c r="BN8" s="47" t="s">
        <v>100</v>
      </c>
      <c r="BO8" s="47" t="s">
        <v>101</v>
      </c>
      <c r="BP8" s="47" t="s">
        <v>102</v>
      </c>
      <c r="BQ8" s="47" t="s">
        <v>103</v>
      </c>
      <c r="BR8" s="47" t="s">
        <v>104</v>
      </c>
      <c r="BS8" s="47" t="s">
        <v>105</v>
      </c>
      <c r="BT8" s="47" t="s">
        <v>106</v>
      </c>
      <c r="BU8" s="47" t="s">
        <v>107</v>
      </c>
      <c r="BV8" s="47" t="s">
        <v>108</v>
      </c>
      <c r="BW8" s="47" t="s">
        <v>109</v>
      </c>
      <c r="BX8" s="47" t="s">
        <v>110</v>
      </c>
      <c r="BY8" s="47" t="s">
        <v>111</v>
      </c>
      <c r="BZ8" s="47" t="s">
        <v>112</v>
      </c>
      <c r="CA8" s="47" t="s">
        <v>113</v>
      </c>
      <c r="CB8" s="47" t="s">
        <v>114</v>
      </c>
      <c r="CC8" s="48" t="s">
        <v>115</v>
      </c>
    </row>
    <row r="9" spans="1:81" x14ac:dyDescent="0.4">
      <c r="A9" s="300"/>
      <c r="B9" s="280" t="s">
        <v>299</v>
      </c>
      <c r="C9" s="301"/>
      <c r="D9" s="224" t="s">
        <v>116</v>
      </c>
      <c r="E9" s="224" t="s">
        <v>116</v>
      </c>
      <c r="F9" s="224" t="s">
        <v>116</v>
      </c>
      <c r="G9" s="224" t="s">
        <v>116</v>
      </c>
      <c r="H9" s="224" t="s">
        <v>116</v>
      </c>
      <c r="I9" s="224" t="s">
        <v>116</v>
      </c>
      <c r="J9" s="224" t="s">
        <v>116</v>
      </c>
      <c r="K9" s="224" t="s">
        <v>116</v>
      </c>
      <c r="L9" s="224" t="s">
        <v>116</v>
      </c>
      <c r="M9" s="224" t="s">
        <v>116</v>
      </c>
      <c r="N9" s="224" t="s">
        <v>116</v>
      </c>
      <c r="O9" s="224" t="s">
        <v>116</v>
      </c>
      <c r="P9" s="224" t="s">
        <v>116</v>
      </c>
      <c r="Q9" s="224" t="s">
        <v>116</v>
      </c>
      <c r="R9" s="224" t="s">
        <v>116</v>
      </c>
      <c r="S9" s="224" t="s">
        <v>116</v>
      </c>
      <c r="T9" s="224" t="s">
        <v>116</v>
      </c>
      <c r="U9" s="224" t="s">
        <v>116</v>
      </c>
      <c r="V9" s="224" t="s">
        <v>116</v>
      </c>
      <c r="W9" s="224" t="s">
        <v>116</v>
      </c>
      <c r="X9" s="224" t="s">
        <v>116</v>
      </c>
      <c r="Y9" s="224" t="s">
        <v>116</v>
      </c>
      <c r="Z9" s="224" t="s">
        <v>116</v>
      </c>
      <c r="AA9" s="224" t="s">
        <v>116</v>
      </c>
      <c r="AB9" s="224" t="s">
        <v>116</v>
      </c>
      <c r="AC9" s="224" t="s">
        <v>116</v>
      </c>
      <c r="AD9" s="224" t="s">
        <v>116</v>
      </c>
      <c r="AE9" s="224" t="s">
        <v>116</v>
      </c>
      <c r="AF9" s="224" t="s">
        <v>116</v>
      </c>
      <c r="AG9" s="224" t="s">
        <v>116</v>
      </c>
      <c r="AH9" s="224" t="s">
        <v>116</v>
      </c>
      <c r="AI9" s="224" t="s">
        <v>116</v>
      </c>
      <c r="AJ9" s="224" t="s">
        <v>116</v>
      </c>
      <c r="AK9" s="224" t="s">
        <v>116</v>
      </c>
      <c r="AL9" s="224" t="s">
        <v>116</v>
      </c>
      <c r="AM9" s="224" t="s">
        <v>116</v>
      </c>
      <c r="AN9" s="224" t="s">
        <v>116</v>
      </c>
      <c r="AO9" s="224" t="s">
        <v>116</v>
      </c>
      <c r="AP9" s="224" t="s">
        <v>116</v>
      </c>
      <c r="AQ9" s="224" t="s">
        <v>116</v>
      </c>
      <c r="AR9" s="224" t="s">
        <v>116</v>
      </c>
      <c r="AS9" s="224" t="s">
        <v>116</v>
      </c>
      <c r="AT9" s="224" t="s">
        <v>116</v>
      </c>
      <c r="AU9" s="224" t="s">
        <v>116</v>
      </c>
      <c r="AV9" s="224" t="s">
        <v>116</v>
      </c>
      <c r="AW9" s="224" t="s">
        <v>116</v>
      </c>
      <c r="AX9" s="224" t="s">
        <v>116</v>
      </c>
      <c r="AY9" s="224" t="s">
        <v>116</v>
      </c>
      <c r="AZ9" s="224" t="s">
        <v>116</v>
      </c>
      <c r="BA9" s="224" t="s">
        <v>116</v>
      </c>
      <c r="BB9" s="224" t="s">
        <v>116</v>
      </c>
      <c r="BC9" s="224" t="s">
        <v>116</v>
      </c>
      <c r="BD9" s="224" t="s">
        <v>116</v>
      </c>
      <c r="BE9" s="224" t="s">
        <v>116</v>
      </c>
      <c r="BF9" s="224" t="s">
        <v>116</v>
      </c>
      <c r="BG9" s="224" t="s">
        <v>116</v>
      </c>
      <c r="BH9" s="224" t="s">
        <v>116</v>
      </c>
      <c r="BI9" s="224" t="s">
        <v>116</v>
      </c>
      <c r="BJ9" s="224" t="s">
        <v>116</v>
      </c>
      <c r="BK9" s="224" t="s">
        <v>116</v>
      </c>
      <c r="BL9" s="224" t="s">
        <v>116</v>
      </c>
      <c r="BM9" s="224" t="s">
        <v>116</v>
      </c>
      <c r="BN9" s="224" t="s">
        <v>116</v>
      </c>
      <c r="BO9" s="224" t="s">
        <v>116</v>
      </c>
      <c r="BP9" s="224" t="s">
        <v>116</v>
      </c>
      <c r="BQ9" s="224" t="s">
        <v>116</v>
      </c>
      <c r="BR9" s="224" t="s">
        <v>116</v>
      </c>
      <c r="BS9" s="224" t="s">
        <v>116</v>
      </c>
      <c r="BT9" s="224" t="s">
        <v>116</v>
      </c>
      <c r="BU9" s="224" t="s">
        <v>116</v>
      </c>
      <c r="BV9" s="224" t="s">
        <v>116</v>
      </c>
      <c r="BW9" s="224" t="s">
        <v>116</v>
      </c>
      <c r="BX9" s="224" t="s">
        <v>117</v>
      </c>
      <c r="BY9" s="224" t="s">
        <v>117</v>
      </c>
      <c r="BZ9" s="224" t="s">
        <v>117</v>
      </c>
      <c r="CA9" s="224" t="s">
        <v>117</v>
      </c>
      <c r="CB9" s="224" t="s">
        <v>117</v>
      </c>
      <c r="CC9" s="225" t="s">
        <v>117</v>
      </c>
    </row>
    <row r="10" spans="1:81" s="196" customFormat="1" ht="26.25" customHeight="1" x14ac:dyDescent="0.4">
      <c r="B10" s="75" t="s">
        <v>129</v>
      </c>
      <c r="C10" s="75"/>
      <c r="D10" s="292">
        <v>0</v>
      </c>
      <c r="E10" s="292">
        <v>0</v>
      </c>
      <c r="F10" s="292">
        <v>0</v>
      </c>
      <c r="G10" s="292">
        <v>0</v>
      </c>
      <c r="H10" s="292">
        <v>0</v>
      </c>
      <c r="I10" s="292">
        <v>0</v>
      </c>
      <c r="J10" s="292">
        <v>0</v>
      </c>
      <c r="K10" s="292">
        <v>0</v>
      </c>
      <c r="L10" s="292">
        <v>0</v>
      </c>
      <c r="M10" s="292">
        <v>0</v>
      </c>
      <c r="N10" s="292">
        <v>0</v>
      </c>
      <c r="O10" s="292">
        <v>0</v>
      </c>
      <c r="P10" s="292">
        <v>0</v>
      </c>
      <c r="Q10" s="292">
        <v>0</v>
      </c>
      <c r="R10" s="292">
        <v>0</v>
      </c>
      <c r="S10" s="292">
        <v>0</v>
      </c>
      <c r="T10" s="292">
        <v>0</v>
      </c>
      <c r="U10" s="292">
        <v>0</v>
      </c>
      <c r="V10" s="292">
        <v>0</v>
      </c>
      <c r="W10" s="292">
        <v>0</v>
      </c>
      <c r="X10" s="292">
        <v>0</v>
      </c>
      <c r="Y10" s="292">
        <v>0</v>
      </c>
      <c r="Z10" s="292">
        <v>0</v>
      </c>
      <c r="AA10" s="292">
        <v>0</v>
      </c>
      <c r="AB10" s="292">
        <v>0</v>
      </c>
      <c r="AC10" s="292">
        <v>0</v>
      </c>
      <c r="AD10" s="292">
        <v>0</v>
      </c>
      <c r="AE10" s="292">
        <v>0</v>
      </c>
      <c r="AF10" s="292">
        <v>0</v>
      </c>
      <c r="AG10" s="292">
        <v>0</v>
      </c>
      <c r="AH10" s="292">
        <v>0</v>
      </c>
      <c r="AI10" s="292">
        <v>0</v>
      </c>
      <c r="AJ10" s="292">
        <v>0</v>
      </c>
      <c r="AK10" s="292">
        <v>0</v>
      </c>
      <c r="AL10" s="292">
        <v>0</v>
      </c>
      <c r="AM10" s="292">
        <v>0</v>
      </c>
      <c r="AN10" s="292">
        <v>0</v>
      </c>
      <c r="AO10" s="292">
        <v>0</v>
      </c>
      <c r="AP10" s="292">
        <v>0</v>
      </c>
      <c r="AQ10" s="292">
        <v>0</v>
      </c>
      <c r="AR10" s="292">
        <v>0</v>
      </c>
      <c r="AS10" s="292">
        <v>0</v>
      </c>
      <c r="AT10" s="292">
        <v>0</v>
      </c>
      <c r="AU10" s="292">
        <v>0</v>
      </c>
      <c r="AV10" s="292">
        <v>0</v>
      </c>
      <c r="AW10" s="292">
        <v>0</v>
      </c>
      <c r="AX10" s="292">
        <v>0</v>
      </c>
      <c r="AY10" s="292">
        <v>0</v>
      </c>
      <c r="AZ10" s="292">
        <v>0</v>
      </c>
      <c r="BA10" s="292">
        <v>0</v>
      </c>
      <c r="BB10" s="292">
        <v>0</v>
      </c>
      <c r="BC10" s="292">
        <v>0.91264064708926129</v>
      </c>
      <c r="BD10" s="292">
        <v>67.579669481674514</v>
      </c>
      <c r="BE10" s="292">
        <v>127.75596203892617</v>
      </c>
      <c r="BF10" s="292">
        <v>274.51759946397135</v>
      </c>
      <c r="BG10" s="292">
        <v>207.89837155508943</v>
      </c>
      <c r="BH10" s="292">
        <v>126.62099683848459</v>
      </c>
      <c r="BI10" s="292">
        <v>101.39696685258625</v>
      </c>
      <c r="BJ10" s="292">
        <v>118.75370281649707</v>
      </c>
      <c r="BK10" s="292">
        <v>146.98376817527802</v>
      </c>
      <c r="BL10" s="292">
        <v>146.0480109467243</v>
      </c>
      <c r="BM10" s="292">
        <v>147.42619598912859</v>
      </c>
      <c r="BN10" s="292">
        <v>173.74878802457584</v>
      </c>
      <c r="BO10" s="292">
        <v>58.256939269456083</v>
      </c>
      <c r="BP10" s="292">
        <v>1.6920223660106579</v>
      </c>
      <c r="BQ10" s="292">
        <v>1.036774197445625</v>
      </c>
      <c r="BR10" s="292">
        <v>0.48515755108568837</v>
      </c>
      <c r="BS10" s="292">
        <v>0.10919342890841555</v>
      </c>
      <c r="BT10" s="292">
        <v>3.1881649702128256E-2</v>
      </c>
      <c r="BU10" s="292">
        <v>3.620463881379006E-2</v>
      </c>
      <c r="BV10" s="292">
        <v>0</v>
      </c>
      <c r="BW10" s="292">
        <v>0</v>
      </c>
      <c r="BX10" s="292">
        <v>0</v>
      </c>
      <c r="BY10" s="292">
        <v>0</v>
      </c>
      <c r="BZ10" s="292">
        <v>0</v>
      </c>
      <c r="CA10" s="292">
        <v>0</v>
      </c>
      <c r="CB10" s="292">
        <v>0</v>
      </c>
      <c r="CC10" s="293">
        <v>0</v>
      </c>
    </row>
    <row r="11" spans="1:81" x14ac:dyDescent="0.4">
      <c r="B11" s="339" t="s">
        <v>688</v>
      </c>
      <c r="C11" s="339"/>
      <c r="D11" s="295">
        <v>0</v>
      </c>
      <c r="E11" s="295">
        <v>0</v>
      </c>
      <c r="F11" s="295">
        <v>0</v>
      </c>
      <c r="G11" s="295">
        <v>0</v>
      </c>
      <c r="H11" s="295">
        <v>0</v>
      </c>
      <c r="I11" s="295">
        <v>0</v>
      </c>
      <c r="J11" s="295">
        <v>0</v>
      </c>
      <c r="K11" s="295">
        <v>0</v>
      </c>
      <c r="L11" s="295">
        <v>0</v>
      </c>
      <c r="M11" s="295">
        <v>0</v>
      </c>
      <c r="N11" s="295">
        <v>0</v>
      </c>
      <c r="O11" s="295">
        <v>0</v>
      </c>
      <c r="P11" s="295">
        <v>0</v>
      </c>
      <c r="Q11" s="295">
        <v>0</v>
      </c>
      <c r="R11" s="295">
        <v>0</v>
      </c>
      <c r="S11" s="295">
        <v>0</v>
      </c>
      <c r="T11" s="295">
        <v>0</v>
      </c>
      <c r="U11" s="295">
        <v>0</v>
      </c>
      <c r="V11" s="295">
        <v>0</v>
      </c>
      <c r="W11" s="295">
        <v>0</v>
      </c>
      <c r="X11" s="295">
        <v>0</v>
      </c>
      <c r="Y11" s="295">
        <v>0</v>
      </c>
      <c r="Z11" s="295">
        <v>0</v>
      </c>
      <c r="AA11" s="295">
        <v>0</v>
      </c>
      <c r="AB11" s="295">
        <v>0</v>
      </c>
      <c r="AC11" s="295">
        <v>0</v>
      </c>
      <c r="AD11" s="295">
        <v>0</v>
      </c>
      <c r="AE11" s="295">
        <v>0</v>
      </c>
      <c r="AF11" s="295">
        <v>0</v>
      </c>
      <c r="AG11" s="295">
        <v>0</v>
      </c>
      <c r="AH11" s="295">
        <v>0</v>
      </c>
      <c r="AI11" s="295">
        <v>0</v>
      </c>
      <c r="AJ11" s="295">
        <v>0</v>
      </c>
      <c r="AK11" s="295">
        <v>0</v>
      </c>
      <c r="AL11" s="295">
        <v>0</v>
      </c>
      <c r="AM11" s="295">
        <v>0</v>
      </c>
      <c r="AN11" s="295">
        <v>0</v>
      </c>
      <c r="AO11" s="295">
        <v>0</v>
      </c>
      <c r="AP11" s="295">
        <v>0</v>
      </c>
      <c r="AQ11" s="295">
        <v>0</v>
      </c>
      <c r="AR11" s="295">
        <v>0</v>
      </c>
      <c r="AS11" s="295">
        <v>0</v>
      </c>
      <c r="AT11" s="295">
        <v>0</v>
      </c>
      <c r="AU11" s="295">
        <v>0</v>
      </c>
      <c r="AV11" s="295">
        <v>0</v>
      </c>
      <c r="AW11" s="295">
        <v>0</v>
      </c>
      <c r="AX11" s="295">
        <v>0</v>
      </c>
      <c r="AY11" s="295">
        <v>0</v>
      </c>
      <c r="AZ11" s="295">
        <v>0</v>
      </c>
      <c r="BA11" s="295">
        <v>0</v>
      </c>
      <c r="BB11" s="295">
        <v>0</v>
      </c>
      <c r="BC11" s="295">
        <v>0.91264064708926129</v>
      </c>
      <c r="BD11" s="295">
        <v>67.579669481674514</v>
      </c>
      <c r="BE11" s="295">
        <v>127.75596203892617</v>
      </c>
      <c r="BF11" s="295">
        <v>149.35155667960123</v>
      </c>
      <c r="BG11" s="295">
        <v>56.978800952627168</v>
      </c>
      <c r="BH11" s="295">
        <v>0</v>
      </c>
      <c r="BI11" s="295">
        <v>0</v>
      </c>
      <c r="BJ11" s="295">
        <v>0</v>
      </c>
      <c r="BK11" s="295">
        <v>0</v>
      </c>
      <c r="BL11" s="295">
        <v>0</v>
      </c>
      <c r="BM11" s="295">
        <v>0</v>
      </c>
      <c r="BN11" s="295">
        <v>0</v>
      </c>
      <c r="BO11" s="295">
        <v>0</v>
      </c>
      <c r="BP11" s="295">
        <v>0</v>
      </c>
      <c r="BQ11" s="295">
        <v>0</v>
      </c>
      <c r="BR11" s="295">
        <v>0</v>
      </c>
      <c r="BS11" s="295">
        <v>0</v>
      </c>
      <c r="BT11" s="295">
        <v>0</v>
      </c>
      <c r="BU11" s="295">
        <v>0</v>
      </c>
      <c r="BV11" s="295">
        <v>0</v>
      </c>
      <c r="BW11" s="295">
        <v>0</v>
      </c>
      <c r="BX11" s="295">
        <v>0</v>
      </c>
      <c r="BY11" s="295">
        <v>0</v>
      </c>
      <c r="BZ11" s="295">
        <v>0</v>
      </c>
      <c r="CA11" s="295">
        <v>0</v>
      </c>
      <c r="CB11" s="295">
        <v>0</v>
      </c>
      <c r="CC11" s="296">
        <v>0</v>
      </c>
    </row>
    <row r="12" spans="1:81" x14ac:dyDescent="0.4">
      <c r="B12" s="339" t="s">
        <v>689</v>
      </c>
      <c r="C12" s="339"/>
      <c r="D12" s="295">
        <v>0</v>
      </c>
      <c r="E12" s="295">
        <v>0</v>
      </c>
      <c r="F12" s="295">
        <v>0</v>
      </c>
      <c r="G12" s="295">
        <v>0</v>
      </c>
      <c r="H12" s="295">
        <v>0</v>
      </c>
      <c r="I12" s="295">
        <v>0</v>
      </c>
      <c r="J12" s="295">
        <v>0</v>
      </c>
      <c r="K12" s="295">
        <v>0</v>
      </c>
      <c r="L12" s="295">
        <v>0</v>
      </c>
      <c r="M12" s="295">
        <v>0</v>
      </c>
      <c r="N12" s="295">
        <v>0</v>
      </c>
      <c r="O12" s="295">
        <v>0</v>
      </c>
      <c r="P12" s="295">
        <v>0</v>
      </c>
      <c r="Q12" s="295">
        <v>0</v>
      </c>
      <c r="R12" s="295">
        <v>0</v>
      </c>
      <c r="S12" s="295">
        <v>0</v>
      </c>
      <c r="T12" s="295">
        <v>0</v>
      </c>
      <c r="U12" s="295">
        <v>0</v>
      </c>
      <c r="V12" s="295">
        <v>0</v>
      </c>
      <c r="W12" s="295">
        <v>0</v>
      </c>
      <c r="X12" s="295">
        <v>0</v>
      </c>
      <c r="Y12" s="295">
        <v>0</v>
      </c>
      <c r="Z12" s="295">
        <v>0</v>
      </c>
      <c r="AA12" s="295">
        <v>0</v>
      </c>
      <c r="AB12" s="295">
        <v>0</v>
      </c>
      <c r="AC12" s="295">
        <v>0</v>
      </c>
      <c r="AD12" s="295">
        <v>0</v>
      </c>
      <c r="AE12" s="295">
        <v>0</v>
      </c>
      <c r="AF12" s="295">
        <v>0</v>
      </c>
      <c r="AG12" s="295">
        <v>0</v>
      </c>
      <c r="AH12" s="295">
        <v>0</v>
      </c>
      <c r="AI12" s="295">
        <v>0</v>
      </c>
      <c r="AJ12" s="295">
        <v>0</v>
      </c>
      <c r="AK12" s="295">
        <v>0</v>
      </c>
      <c r="AL12" s="295">
        <v>0</v>
      </c>
      <c r="AM12" s="295">
        <v>0</v>
      </c>
      <c r="AN12" s="295">
        <v>0</v>
      </c>
      <c r="AO12" s="295">
        <v>0</v>
      </c>
      <c r="AP12" s="295">
        <v>0</v>
      </c>
      <c r="AQ12" s="295">
        <v>0</v>
      </c>
      <c r="AR12" s="295">
        <v>0</v>
      </c>
      <c r="AS12" s="295">
        <v>0</v>
      </c>
      <c r="AT12" s="295">
        <v>0</v>
      </c>
      <c r="AU12" s="295">
        <v>0</v>
      </c>
      <c r="AV12" s="295">
        <v>0</v>
      </c>
      <c r="AW12" s="295">
        <v>0</v>
      </c>
      <c r="AX12" s="295">
        <v>0</v>
      </c>
      <c r="AY12" s="295">
        <v>0</v>
      </c>
      <c r="AZ12" s="295">
        <v>0</v>
      </c>
      <c r="BA12" s="295">
        <v>0</v>
      </c>
      <c r="BB12" s="295">
        <v>0</v>
      </c>
      <c r="BC12" s="295">
        <v>0</v>
      </c>
      <c r="BD12" s="295">
        <v>0</v>
      </c>
      <c r="BE12" s="295">
        <v>0</v>
      </c>
      <c r="BF12" s="295">
        <v>56.095519806483559</v>
      </c>
      <c r="BG12" s="295">
        <v>75.084628399614857</v>
      </c>
      <c r="BH12" s="295">
        <v>62.45759734767919</v>
      </c>
      <c r="BI12" s="295">
        <v>50.096057015096982</v>
      </c>
      <c r="BJ12" s="295">
        <v>56.646406277559713</v>
      </c>
      <c r="BK12" s="295">
        <v>72.404195059999296</v>
      </c>
      <c r="BL12" s="295">
        <v>71.68446008302918</v>
      </c>
      <c r="BM12" s="295">
        <v>101.1748403846961</v>
      </c>
      <c r="BN12" s="295">
        <v>0</v>
      </c>
      <c r="BO12" s="295">
        <v>0</v>
      </c>
      <c r="BP12" s="295">
        <v>0</v>
      </c>
      <c r="BQ12" s="295">
        <v>0</v>
      </c>
      <c r="BR12" s="295">
        <v>0</v>
      </c>
      <c r="BS12" s="295">
        <v>0</v>
      </c>
      <c r="BT12" s="295">
        <v>0</v>
      </c>
      <c r="BU12" s="295">
        <v>0</v>
      </c>
      <c r="BV12" s="295">
        <v>0</v>
      </c>
      <c r="BW12" s="295">
        <v>0</v>
      </c>
      <c r="BX12" s="295">
        <v>0</v>
      </c>
      <c r="BY12" s="295">
        <v>0</v>
      </c>
      <c r="BZ12" s="295">
        <v>0</v>
      </c>
      <c r="CA12" s="295">
        <v>0</v>
      </c>
      <c r="CB12" s="295">
        <v>0</v>
      </c>
      <c r="CC12" s="296">
        <v>0</v>
      </c>
    </row>
    <row r="13" spans="1:81" x14ac:dyDescent="0.4">
      <c r="B13" s="339" t="s">
        <v>690</v>
      </c>
      <c r="C13" s="339"/>
      <c r="D13" s="295">
        <v>0</v>
      </c>
      <c r="E13" s="295">
        <v>0</v>
      </c>
      <c r="F13" s="295">
        <v>0</v>
      </c>
      <c r="G13" s="295">
        <v>0</v>
      </c>
      <c r="H13" s="295">
        <v>0</v>
      </c>
      <c r="I13" s="295">
        <v>0</v>
      </c>
      <c r="J13" s="295">
        <v>0</v>
      </c>
      <c r="K13" s="295">
        <v>0</v>
      </c>
      <c r="L13" s="295">
        <v>0</v>
      </c>
      <c r="M13" s="295">
        <v>0</v>
      </c>
      <c r="N13" s="295">
        <v>0</v>
      </c>
      <c r="O13" s="295">
        <v>0</v>
      </c>
      <c r="P13" s="295">
        <v>0</v>
      </c>
      <c r="Q13" s="295">
        <v>0</v>
      </c>
      <c r="R13" s="295">
        <v>0</v>
      </c>
      <c r="S13" s="295">
        <v>0</v>
      </c>
      <c r="T13" s="295">
        <v>0</v>
      </c>
      <c r="U13" s="295">
        <v>0</v>
      </c>
      <c r="V13" s="295">
        <v>0</v>
      </c>
      <c r="W13" s="295">
        <v>0</v>
      </c>
      <c r="X13" s="295">
        <v>0</v>
      </c>
      <c r="Y13" s="295">
        <v>0</v>
      </c>
      <c r="Z13" s="295">
        <v>0</v>
      </c>
      <c r="AA13" s="295">
        <v>0</v>
      </c>
      <c r="AB13" s="295">
        <v>0</v>
      </c>
      <c r="AC13" s="295">
        <v>0</v>
      </c>
      <c r="AD13" s="295">
        <v>0</v>
      </c>
      <c r="AE13" s="295">
        <v>0</v>
      </c>
      <c r="AF13" s="295">
        <v>0</v>
      </c>
      <c r="AG13" s="295">
        <v>0</v>
      </c>
      <c r="AH13" s="295">
        <v>0</v>
      </c>
      <c r="AI13" s="295">
        <v>0</v>
      </c>
      <c r="AJ13" s="295">
        <v>0</v>
      </c>
      <c r="AK13" s="295">
        <v>0</v>
      </c>
      <c r="AL13" s="295">
        <v>0</v>
      </c>
      <c r="AM13" s="295">
        <v>0</v>
      </c>
      <c r="AN13" s="295">
        <v>0</v>
      </c>
      <c r="AO13" s="295">
        <v>0</v>
      </c>
      <c r="AP13" s="295">
        <v>0</v>
      </c>
      <c r="AQ13" s="295">
        <v>0</v>
      </c>
      <c r="AR13" s="295">
        <v>0</v>
      </c>
      <c r="AS13" s="295">
        <v>0</v>
      </c>
      <c r="AT13" s="295">
        <v>0</v>
      </c>
      <c r="AU13" s="295">
        <v>0</v>
      </c>
      <c r="AV13" s="295">
        <v>0</v>
      </c>
      <c r="AW13" s="295">
        <v>0</v>
      </c>
      <c r="AX13" s="295">
        <v>0</v>
      </c>
      <c r="AY13" s="295">
        <v>0</v>
      </c>
      <c r="AZ13" s="295">
        <v>0</v>
      </c>
      <c r="BA13" s="295">
        <v>0</v>
      </c>
      <c r="BB13" s="295">
        <v>0</v>
      </c>
      <c r="BC13" s="295">
        <v>0</v>
      </c>
      <c r="BD13" s="295">
        <v>0</v>
      </c>
      <c r="BE13" s="295">
        <v>0</v>
      </c>
      <c r="BF13" s="295">
        <v>69.070522977886597</v>
      </c>
      <c r="BG13" s="295">
        <v>75.834942202847415</v>
      </c>
      <c r="BH13" s="295">
        <v>64.163399490805389</v>
      </c>
      <c r="BI13" s="295">
        <v>51.300909837489272</v>
      </c>
      <c r="BJ13" s="295">
        <v>62.107296538937348</v>
      </c>
      <c r="BK13" s="295">
        <v>74.579573115278706</v>
      </c>
      <c r="BL13" s="295">
        <v>74.363550863695124</v>
      </c>
      <c r="BM13" s="295">
        <v>46.251355604432511</v>
      </c>
      <c r="BN13" s="295">
        <v>0</v>
      </c>
      <c r="BO13" s="295">
        <v>0</v>
      </c>
      <c r="BP13" s="295">
        <v>0</v>
      </c>
      <c r="BQ13" s="295">
        <v>0</v>
      </c>
      <c r="BR13" s="295">
        <v>0</v>
      </c>
      <c r="BS13" s="295">
        <v>0</v>
      </c>
      <c r="BT13" s="295">
        <v>0</v>
      </c>
      <c r="BU13" s="295">
        <v>0</v>
      </c>
      <c r="BV13" s="295">
        <v>0</v>
      </c>
      <c r="BW13" s="295">
        <v>0</v>
      </c>
      <c r="BX13" s="295">
        <v>0</v>
      </c>
      <c r="BY13" s="295">
        <v>0</v>
      </c>
      <c r="BZ13" s="295">
        <v>0</v>
      </c>
      <c r="CA13" s="295">
        <v>0</v>
      </c>
      <c r="CB13" s="295">
        <v>0</v>
      </c>
      <c r="CC13" s="296">
        <v>0</v>
      </c>
    </row>
    <row r="14" spans="1:81" ht="15.4" thickBot="1" x14ac:dyDescent="0.45">
      <c r="A14" s="311"/>
      <c r="B14" s="351"/>
      <c r="C14" s="351"/>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c r="BO14" s="322"/>
      <c r="BP14" s="322"/>
      <c r="BQ14" s="322"/>
      <c r="BR14" s="322"/>
      <c r="BS14" s="322"/>
      <c r="BT14" s="322"/>
      <c r="BU14" s="322"/>
      <c r="BV14" s="322"/>
      <c r="BW14" s="322"/>
      <c r="BX14" s="322"/>
      <c r="BY14" s="322"/>
      <c r="BZ14" s="322"/>
      <c r="CA14" s="322"/>
      <c r="CB14" s="322"/>
      <c r="CC14" s="32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6"/>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2"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2"/>
      <c r="BW1" s="252"/>
      <c r="BX1" s="252"/>
    </row>
    <row r="2" spans="1:81" ht="15.75" customHeight="1" x14ac:dyDescent="0.4">
      <c r="A2" s="44" t="s">
        <v>45</v>
      </c>
      <c r="B2" s="18" t="s">
        <v>691</v>
      </c>
      <c r="C2" s="335"/>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ht="26.25" customHeight="1" x14ac:dyDescent="0.4">
      <c r="A4" s="413"/>
      <c r="B4" s="63" t="s">
        <v>692</v>
      </c>
      <c r="C4" s="324"/>
      <c r="D4" s="414">
        <f t="shared" ref="D4:AI4" si="0">SUM(D5,D8,D9)</f>
        <v>0</v>
      </c>
      <c r="E4" s="414">
        <f t="shared" si="0"/>
        <v>0</v>
      </c>
      <c r="F4" s="414">
        <f t="shared" si="0"/>
        <v>0</v>
      </c>
      <c r="G4" s="414">
        <f t="shared" si="0"/>
        <v>0</v>
      </c>
      <c r="H4" s="414">
        <f t="shared" si="0"/>
        <v>0</v>
      </c>
      <c r="I4" s="414">
        <f t="shared" si="0"/>
        <v>0</v>
      </c>
      <c r="J4" s="414">
        <f t="shared" si="0"/>
        <v>0</v>
      </c>
      <c r="K4" s="414">
        <f t="shared" si="0"/>
        <v>0</v>
      </c>
      <c r="L4" s="414">
        <f t="shared" si="0"/>
        <v>0</v>
      </c>
      <c r="M4" s="414">
        <f t="shared" si="0"/>
        <v>0</v>
      </c>
      <c r="N4" s="414">
        <f t="shared" si="0"/>
        <v>0</v>
      </c>
      <c r="O4" s="414">
        <f t="shared" si="0"/>
        <v>0</v>
      </c>
      <c r="P4" s="414">
        <f t="shared" si="0"/>
        <v>0</v>
      </c>
      <c r="Q4" s="414">
        <f t="shared" si="0"/>
        <v>0</v>
      </c>
      <c r="R4" s="414">
        <f t="shared" si="0"/>
        <v>0</v>
      </c>
      <c r="S4" s="414">
        <f t="shared" si="0"/>
        <v>0</v>
      </c>
      <c r="T4" s="414">
        <f t="shared" si="0"/>
        <v>0</v>
      </c>
      <c r="U4" s="414">
        <f t="shared" si="0"/>
        <v>0</v>
      </c>
      <c r="V4" s="414">
        <f t="shared" si="0"/>
        <v>0</v>
      </c>
      <c r="W4" s="414">
        <f t="shared" si="0"/>
        <v>0</v>
      </c>
      <c r="X4" s="414">
        <f t="shared" si="0"/>
        <v>0</v>
      </c>
      <c r="Y4" s="414">
        <f t="shared" si="0"/>
        <v>0</v>
      </c>
      <c r="Z4" s="414">
        <f t="shared" si="0"/>
        <v>0</v>
      </c>
      <c r="AA4" s="414">
        <f t="shared" si="0"/>
        <v>0</v>
      </c>
      <c r="AB4" s="414">
        <f t="shared" si="0"/>
        <v>0</v>
      </c>
      <c r="AC4" s="414">
        <f t="shared" si="0"/>
        <v>0</v>
      </c>
      <c r="AD4" s="414">
        <f t="shared" si="0"/>
        <v>0</v>
      </c>
      <c r="AE4" s="414">
        <f t="shared" si="0"/>
        <v>0</v>
      </c>
      <c r="AF4" s="414">
        <f t="shared" si="0"/>
        <v>0</v>
      </c>
      <c r="AG4" s="414">
        <f t="shared" si="0"/>
        <v>0</v>
      </c>
      <c r="AH4" s="414">
        <f t="shared" si="0"/>
        <v>561</v>
      </c>
      <c r="AI4" s="414">
        <f t="shared" si="0"/>
        <v>624</v>
      </c>
      <c r="AJ4" s="414">
        <f t="shared" ref="AJ4:BO4" si="1">SUM(AJ5,AJ8,AJ9)</f>
        <v>729</v>
      </c>
      <c r="AK4" s="414">
        <f t="shared" si="1"/>
        <v>924.13</v>
      </c>
      <c r="AL4" s="414">
        <f t="shared" si="1"/>
        <v>941</v>
      </c>
      <c r="AM4" s="414">
        <f t="shared" si="1"/>
        <v>985</v>
      </c>
      <c r="AN4" s="414">
        <f t="shared" si="1"/>
        <v>1189</v>
      </c>
      <c r="AO4" s="414">
        <f t="shared" si="1"/>
        <v>1371</v>
      </c>
      <c r="AP4" s="414">
        <f t="shared" si="1"/>
        <v>1458</v>
      </c>
      <c r="AQ4" s="414">
        <f t="shared" si="1"/>
        <v>1574</v>
      </c>
      <c r="AR4" s="414">
        <f t="shared" si="1"/>
        <v>1853.9770000000001</v>
      </c>
      <c r="AS4" s="414">
        <f t="shared" si="1"/>
        <v>2050.058</v>
      </c>
      <c r="AT4" s="414">
        <f t="shared" si="1"/>
        <v>2305.1849999999999</v>
      </c>
      <c r="AU4" s="414">
        <f t="shared" si="1"/>
        <v>2758</v>
      </c>
      <c r="AV4" s="414">
        <f t="shared" si="1"/>
        <v>3728</v>
      </c>
      <c r="AW4" s="414">
        <f t="shared" si="1"/>
        <v>3939</v>
      </c>
      <c r="AX4" s="414">
        <f t="shared" si="1"/>
        <v>3969</v>
      </c>
      <c r="AY4" s="414">
        <f t="shared" si="1"/>
        <v>3888</v>
      </c>
      <c r="AZ4" s="414">
        <f t="shared" si="1"/>
        <v>3815</v>
      </c>
      <c r="BA4" s="414">
        <f t="shared" si="1"/>
        <v>3773</v>
      </c>
      <c r="BB4" s="414">
        <f t="shared" si="1"/>
        <v>3619</v>
      </c>
      <c r="BC4" s="414">
        <f t="shared" si="1"/>
        <v>3781</v>
      </c>
      <c r="BD4" s="414">
        <f t="shared" si="1"/>
        <v>4095</v>
      </c>
      <c r="BE4" s="414">
        <f t="shared" si="1"/>
        <v>4486</v>
      </c>
      <c r="BF4" s="414">
        <f t="shared" si="1"/>
        <v>4484</v>
      </c>
      <c r="BG4" s="414">
        <f t="shared" si="1"/>
        <v>4851.1851234350615</v>
      </c>
      <c r="BH4" s="414">
        <f t="shared" si="1"/>
        <v>6099.3140000000003</v>
      </c>
      <c r="BI4" s="414">
        <f t="shared" si="1"/>
        <v>6508.5602195999991</v>
      </c>
      <c r="BJ4" s="414">
        <f t="shared" si="1"/>
        <v>6954.7246595999977</v>
      </c>
      <c r="BK4" s="414">
        <f t="shared" si="1"/>
        <v>7455.2028207140329</v>
      </c>
      <c r="BL4" s="414">
        <f t="shared" si="1"/>
        <v>7793.5174822999979</v>
      </c>
      <c r="BM4" s="414">
        <f t="shared" si="1"/>
        <v>8225.126148360001</v>
      </c>
      <c r="BN4" s="414">
        <f t="shared" si="1"/>
        <v>8242.1568431600008</v>
      </c>
      <c r="BO4" s="414">
        <f t="shared" si="1"/>
        <v>8052.1531093099993</v>
      </c>
      <c r="BP4" s="414">
        <f t="shared" ref="BP4:CC4" si="2">SUM(BP5,BP8,BP9)</f>
        <v>7510.8751163199995</v>
      </c>
      <c r="BQ4" s="414">
        <f t="shared" si="2"/>
        <v>7041.5234761999718</v>
      </c>
      <c r="BR4" s="414">
        <f t="shared" si="2"/>
        <v>6576.0799377400017</v>
      </c>
      <c r="BS4" s="414">
        <f t="shared" si="2"/>
        <v>6078.7060508699969</v>
      </c>
      <c r="BT4" s="414">
        <f t="shared" si="2"/>
        <v>5665.5855551100012</v>
      </c>
      <c r="BU4" s="414">
        <f t="shared" si="2"/>
        <v>5367.648018240001</v>
      </c>
      <c r="BV4" s="414">
        <f t="shared" si="2"/>
        <v>5139.8772267200002</v>
      </c>
      <c r="BW4" s="414">
        <f t="shared" si="2"/>
        <v>5060.8868007399979</v>
      </c>
      <c r="BX4" s="414">
        <f t="shared" si="2"/>
        <v>5158.6765347061264</v>
      </c>
      <c r="BY4" s="414">
        <f t="shared" si="2"/>
        <v>5133.2485958567158</v>
      </c>
      <c r="BZ4" s="414">
        <f t="shared" si="2"/>
        <v>5095.8246372341655</v>
      </c>
      <c r="CA4" s="414">
        <f t="shared" si="2"/>
        <v>4935.8709322195418</v>
      </c>
      <c r="CB4" s="414">
        <f t="shared" si="2"/>
        <v>4911.6736989753726</v>
      </c>
      <c r="CC4" s="415">
        <f t="shared" si="2"/>
        <v>4957.2722754157467</v>
      </c>
    </row>
    <row r="5" spans="1:81" s="262" customFormat="1" ht="24" customHeight="1" x14ac:dyDescent="0.4">
      <c r="B5" s="59" t="s">
        <v>693</v>
      </c>
      <c r="C5" s="75"/>
      <c r="D5" s="416">
        <f t="shared" ref="D5:AI5" si="3">SUM(D6:D7)</f>
        <v>0</v>
      </c>
      <c r="E5" s="416">
        <f t="shared" si="3"/>
        <v>0</v>
      </c>
      <c r="F5" s="416">
        <f t="shared" si="3"/>
        <v>0</v>
      </c>
      <c r="G5" s="416">
        <f t="shared" si="3"/>
        <v>0</v>
      </c>
      <c r="H5" s="416">
        <f t="shared" si="3"/>
        <v>0</v>
      </c>
      <c r="I5" s="416">
        <f t="shared" si="3"/>
        <v>0</v>
      </c>
      <c r="J5" s="416">
        <f t="shared" si="3"/>
        <v>0</v>
      </c>
      <c r="K5" s="416">
        <f t="shared" si="3"/>
        <v>0</v>
      </c>
      <c r="L5" s="416">
        <f t="shared" si="3"/>
        <v>0</v>
      </c>
      <c r="M5" s="416">
        <f t="shared" si="3"/>
        <v>0</v>
      </c>
      <c r="N5" s="416">
        <f t="shared" si="3"/>
        <v>0</v>
      </c>
      <c r="O5" s="416">
        <f t="shared" si="3"/>
        <v>0</v>
      </c>
      <c r="P5" s="416">
        <f t="shared" si="3"/>
        <v>0</v>
      </c>
      <c r="Q5" s="416">
        <f t="shared" si="3"/>
        <v>0</v>
      </c>
      <c r="R5" s="416">
        <f t="shared" si="3"/>
        <v>0</v>
      </c>
      <c r="S5" s="416">
        <f t="shared" si="3"/>
        <v>0</v>
      </c>
      <c r="T5" s="416">
        <f t="shared" si="3"/>
        <v>0</v>
      </c>
      <c r="U5" s="416">
        <f t="shared" si="3"/>
        <v>0</v>
      </c>
      <c r="V5" s="416">
        <f t="shared" si="3"/>
        <v>0</v>
      </c>
      <c r="W5" s="416">
        <f t="shared" si="3"/>
        <v>0</v>
      </c>
      <c r="X5" s="416">
        <f t="shared" si="3"/>
        <v>0</v>
      </c>
      <c r="Y5" s="416">
        <f t="shared" si="3"/>
        <v>0</v>
      </c>
      <c r="Z5" s="416">
        <f t="shared" si="3"/>
        <v>0</v>
      </c>
      <c r="AA5" s="416">
        <f t="shared" si="3"/>
        <v>0</v>
      </c>
      <c r="AB5" s="416">
        <f t="shared" si="3"/>
        <v>0</v>
      </c>
      <c r="AC5" s="416">
        <f t="shared" si="3"/>
        <v>0</v>
      </c>
      <c r="AD5" s="416">
        <f t="shared" si="3"/>
        <v>0</v>
      </c>
      <c r="AE5" s="416">
        <f t="shared" si="3"/>
        <v>0</v>
      </c>
      <c r="AF5" s="416">
        <f t="shared" si="3"/>
        <v>0</v>
      </c>
      <c r="AG5" s="416">
        <f t="shared" si="3"/>
        <v>0</v>
      </c>
      <c r="AH5" s="416">
        <f t="shared" si="3"/>
        <v>0</v>
      </c>
      <c r="AI5" s="416">
        <f t="shared" si="3"/>
        <v>0</v>
      </c>
      <c r="AJ5" s="416">
        <f t="shared" ref="AJ5:BO5" si="4">SUM(AJ6:AJ7)</f>
        <v>0</v>
      </c>
      <c r="AK5" s="416">
        <f t="shared" si="4"/>
        <v>0</v>
      </c>
      <c r="AL5" s="416">
        <f t="shared" si="4"/>
        <v>0</v>
      </c>
      <c r="AM5" s="416">
        <f t="shared" si="4"/>
        <v>0</v>
      </c>
      <c r="AN5" s="416">
        <f t="shared" si="4"/>
        <v>0</v>
      </c>
      <c r="AO5" s="416">
        <f t="shared" si="4"/>
        <v>0</v>
      </c>
      <c r="AP5" s="416">
        <f t="shared" si="4"/>
        <v>0</v>
      </c>
      <c r="AQ5" s="416">
        <f t="shared" si="4"/>
        <v>0</v>
      </c>
      <c r="AR5" s="416">
        <f t="shared" si="4"/>
        <v>0</v>
      </c>
      <c r="AS5" s="416">
        <f t="shared" si="4"/>
        <v>0</v>
      </c>
      <c r="AT5" s="416">
        <f t="shared" si="4"/>
        <v>0</v>
      </c>
      <c r="AU5" s="416">
        <f t="shared" si="4"/>
        <v>0</v>
      </c>
      <c r="AV5" s="416">
        <f t="shared" si="4"/>
        <v>0</v>
      </c>
      <c r="AW5" s="416">
        <f t="shared" si="4"/>
        <v>0</v>
      </c>
      <c r="AX5" s="416">
        <f t="shared" si="4"/>
        <v>0</v>
      </c>
      <c r="AY5" s="416">
        <f t="shared" si="4"/>
        <v>0</v>
      </c>
      <c r="AZ5" s="416">
        <f t="shared" si="4"/>
        <v>0</v>
      </c>
      <c r="BA5" s="416">
        <f t="shared" si="4"/>
        <v>0</v>
      </c>
      <c r="BB5" s="416">
        <f t="shared" si="4"/>
        <v>0</v>
      </c>
      <c r="BC5" s="416">
        <f t="shared" si="4"/>
        <v>0</v>
      </c>
      <c r="BD5" s="416">
        <f t="shared" si="4"/>
        <v>0</v>
      </c>
      <c r="BE5" s="416">
        <f t="shared" si="4"/>
        <v>0</v>
      </c>
      <c r="BF5" s="416">
        <f t="shared" si="4"/>
        <v>0</v>
      </c>
      <c r="BG5" s="416">
        <f t="shared" si="4"/>
        <v>2336.1031234350612</v>
      </c>
      <c r="BH5" s="416">
        <f t="shared" si="4"/>
        <v>5970.616</v>
      </c>
      <c r="BI5" s="416">
        <f t="shared" si="4"/>
        <v>6426.2752195999992</v>
      </c>
      <c r="BJ5" s="416">
        <f t="shared" si="4"/>
        <v>6868.5436595999981</v>
      </c>
      <c r="BK5" s="416">
        <f t="shared" si="4"/>
        <v>7367.1248207140325</v>
      </c>
      <c r="BL5" s="416">
        <f t="shared" si="4"/>
        <v>7703.3184822999983</v>
      </c>
      <c r="BM5" s="416">
        <f t="shared" si="4"/>
        <v>8128.8851483600001</v>
      </c>
      <c r="BN5" s="416">
        <f t="shared" si="4"/>
        <v>8242.1568431600008</v>
      </c>
      <c r="BO5" s="416">
        <f t="shared" si="4"/>
        <v>8052.1531093099993</v>
      </c>
      <c r="BP5" s="416">
        <f t="shared" ref="BP5:CC5" si="5">SUM(BP6:BP7)</f>
        <v>7510.8751163199995</v>
      </c>
      <c r="BQ5" s="416">
        <f t="shared" si="5"/>
        <v>7041.5234761999718</v>
      </c>
      <c r="BR5" s="416">
        <f t="shared" si="5"/>
        <v>6576.0799377400017</v>
      </c>
      <c r="BS5" s="416">
        <f t="shared" si="5"/>
        <v>6078.7060508699969</v>
      </c>
      <c r="BT5" s="416">
        <f t="shared" si="5"/>
        <v>5665.5855551100012</v>
      </c>
      <c r="BU5" s="416">
        <f t="shared" si="5"/>
        <v>5367.648018240001</v>
      </c>
      <c r="BV5" s="416">
        <f t="shared" si="5"/>
        <v>5139.8772267200002</v>
      </c>
      <c r="BW5" s="416">
        <f t="shared" si="5"/>
        <v>5060.8868007399979</v>
      </c>
      <c r="BX5" s="416">
        <f t="shared" si="5"/>
        <v>5158.6765347061264</v>
      </c>
      <c r="BY5" s="416">
        <f t="shared" si="5"/>
        <v>5133.2485958567158</v>
      </c>
      <c r="BZ5" s="416">
        <f t="shared" si="5"/>
        <v>5095.8246372341655</v>
      </c>
      <c r="CA5" s="416">
        <f t="shared" si="5"/>
        <v>4935.8709322195418</v>
      </c>
      <c r="CB5" s="416">
        <f t="shared" si="5"/>
        <v>4911.6736989753726</v>
      </c>
      <c r="CC5" s="417">
        <f t="shared" si="5"/>
        <v>4957.2722754157467</v>
      </c>
    </row>
    <row r="6" spans="1:81" x14ac:dyDescent="0.4">
      <c r="B6" s="155" t="s">
        <v>694</v>
      </c>
      <c r="C6" s="59"/>
      <c r="D6" s="418">
        <v>0</v>
      </c>
      <c r="E6" s="418">
        <v>0</v>
      </c>
      <c r="F6" s="418">
        <v>0</v>
      </c>
      <c r="G6" s="418">
        <v>0</v>
      </c>
      <c r="H6" s="418">
        <v>0</v>
      </c>
      <c r="I6" s="418">
        <v>0</v>
      </c>
      <c r="J6" s="418">
        <v>0</v>
      </c>
      <c r="K6" s="418">
        <v>0</v>
      </c>
      <c r="L6" s="418">
        <v>0</v>
      </c>
      <c r="M6" s="418">
        <v>0</v>
      </c>
      <c r="N6" s="418">
        <v>0</v>
      </c>
      <c r="O6" s="418">
        <v>0</v>
      </c>
      <c r="P6" s="418">
        <v>0</v>
      </c>
      <c r="Q6" s="418">
        <v>0</v>
      </c>
      <c r="R6" s="418">
        <v>0</v>
      </c>
      <c r="S6" s="418">
        <v>0</v>
      </c>
      <c r="T6" s="418">
        <v>0</v>
      </c>
      <c r="U6" s="418">
        <v>0</v>
      </c>
      <c r="V6" s="418">
        <v>0</v>
      </c>
      <c r="W6" s="418">
        <v>0</v>
      </c>
      <c r="X6" s="418">
        <v>0</v>
      </c>
      <c r="Y6" s="418">
        <v>0</v>
      </c>
      <c r="Z6" s="418">
        <v>0</v>
      </c>
      <c r="AA6" s="418">
        <v>0</v>
      </c>
      <c r="AB6" s="418">
        <v>0</v>
      </c>
      <c r="AC6" s="418">
        <v>0</v>
      </c>
      <c r="AD6" s="418">
        <v>0</v>
      </c>
      <c r="AE6" s="418">
        <v>0</v>
      </c>
      <c r="AF6" s="418">
        <v>0</v>
      </c>
      <c r="AG6" s="418">
        <v>0</v>
      </c>
      <c r="AH6" s="418">
        <v>0</v>
      </c>
      <c r="AI6" s="418">
        <v>0</v>
      </c>
      <c r="AJ6" s="418">
        <v>0</v>
      </c>
      <c r="AK6" s="418">
        <v>0</v>
      </c>
      <c r="AL6" s="418">
        <v>0</v>
      </c>
      <c r="AM6" s="418">
        <v>0</v>
      </c>
      <c r="AN6" s="418">
        <v>0</v>
      </c>
      <c r="AO6" s="418">
        <v>0</v>
      </c>
      <c r="AP6" s="418">
        <v>0</v>
      </c>
      <c r="AQ6" s="418">
        <v>0</v>
      </c>
      <c r="AR6" s="418">
        <v>0</v>
      </c>
      <c r="AS6" s="418">
        <v>0</v>
      </c>
      <c r="AT6" s="418">
        <v>0</v>
      </c>
      <c r="AU6" s="418">
        <v>0</v>
      </c>
      <c r="AV6" s="418">
        <v>0</v>
      </c>
      <c r="AW6" s="418">
        <v>0</v>
      </c>
      <c r="AX6" s="418">
        <v>0</v>
      </c>
      <c r="AY6" s="418">
        <v>0</v>
      </c>
      <c r="AZ6" s="418">
        <v>0</v>
      </c>
      <c r="BA6" s="418">
        <v>0</v>
      </c>
      <c r="BB6" s="418">
        <v>0</v>
      </c>
      <c r="BC6" s="418">
        <v>0</v>
      </c>
      <c r="BD6" s="418">
        <v>0</v>
      </c>
      <c r="BE6" s="418">
        <v>0</v>
      </c>
      <c r="BF6" s="418">
        <v>0</v>
      </c>
      <c r="BG6" s="418">
        <v>2014.2471386050611</v>
      </c>
      <c r="BH6" s="418">
        <v>5015.7</v>
      </c>
      <c r="BI6" s="418">
        <v>5423.7671116726178</v>
      </c>
      <c r="BJ6" s="418">
        <v>5757.8360123012462</v>
      </c>
      <c r="BK6" s="418">
        <v>6177.3624194595423</v>
      </c>
      <c r="BL6" s="418">
        <v>6490.1720590102777</v>
      </c>
      <c r="BM6" s="418">
        <v>6915.0678474402721</v>
      </c>
      <c r="BN6" s="418">
        <v>6948.1568948414524</v>
      </c>
      <c r="BO6" s="418">
        <v>6809.6169528651753</v>
      </c>
      <c r="BP6" s="418">
        <v>6513.1149729962708</v>
      </c>
      <c r="BQ6" s="418">
        <v>6130.2807911553373</v>
      </c>
      <c r="BR6" s="418">
        <v>5797.0775256391153</v>
      </c>
      <c r="BS6" s="418">
        <v>5456.4054314190616</v>
      </c>
      <c r="BT6" s="418">
        <v>5243.7866305220668</v>
      </c>
      <c r="BU6" s="418">
        <v>4972.5094967900277</v>
      </c>
      <c r="BV6" s="418">
        <v>4731.5968871425393</v>
      </c>
      <c r="BW6" s="418">
        <v>4668.3984997758607</v>
      </c>
      <c r="BX6" s="418">
        <v>4782.0258139259558</v>
      </c>
      <c r="BY6" s="418">
        <v>4726.9786433586014</v>
      </c>
      <c r="BZ6" s="418">
        <v>4708.2753180496893</v>
      </c>
      <c r="CA6" s="418">
        <v>4577.0444639574935</v>
      </c>
      <c r="CB6" s="418">
        <v>4562.6180578197727</v>
      </c>
      <c r="CC6" s="419">
        <v>4618.945081859013</v>
      </c>
    </row>
    <row r="7" spans="1:81" x14ac:dyDescent="0.4">
      <c r="B7" s="155" t="s">
        <v>695</v>
      </c>
      <c r="C7" s="59"/>
      <c r="D7" s="418">
        <v>0</v>
      </c>
      <c r="E7" s="418">
        <v>0</v>
      </c>
      <c r="F7" s="418">
        <v>0</v>
      </c>
      <c r="G7" s="418">
        <v>0</v>
      </c>
      <c r="H7" s="418">
        <v>0</v>
      </c>
      <c r="I7" s="418">
        <v>0</v>
      </c>
      <c r="J7" s="418">
        <v>0</v>
      </c>
      <c r="K7" s="418">
        <v>0</v>
      </c>
      <c r="L7" s="418">
        <v>0</v>
      </c>
      <c r="M7" s="418">
        <v>0</v>
      </c>
      <c r="N7" s="418">
        <v>0</v>
      </c>
      <c r="O7" s="418">
        <v>0</v>
      </c>
      <c r="P7" s="418">
        <v>0</v>
      </c>
      <c r="Q7" s="418">
        <v>0</v>
      </c>
      <c r="R7" s="418">
        <v>0</v>
      </c>
      <c r="S7" s="418">
        <v>0</v>
      </c>
      <c r="T7" s="418">
        <v>0</v>
      </c>
      <c r="U7" s="418">
        <v>0</v>
      </c>
      <c r="V7" s="418">
        <v>0</v>
      </c>
      <c r="W7" s="418">
        <v>0</v>
      </c>
      <c r="X7" s="418">
        <v>0</v>
      </c>
      <c r="Y7" s="418">
        <v>0</v>
      </c>
      <c r="Z7" s="418">
        <v>0</v>
      </c>
      <c r="AA7" s="418">
        <v>0</v>
      </c>
      <c r="AB7" s="418">
        <v>0</v>
      </c>
      <c r="AC7" s="418">
        <v>0</v>
      </c>
      <c r="AD7" s="418">
        <v>0</v>
      </c>
      <c r="AE7" s="418">
        <v>0</v>
      </c>
      <c r="AF7" s="418">
        <v>0</v>
      </c>
      <c r="AG7" s="418">
        <v>0</v>
      </c>
      <c r="AH7" s="418">
        <v>0</v>
      </c>
      <c r="AI7" s="418">
        <v>0</v>
      </c>
      <c r="AJ7" s="418">
        <v>0</v>
      </c>
      <c r="AK7" s="418">
        <v>0</v>
      </c>
      <c r="AL7" s="418">
        <v>0</v>
      </c>
      <c r="AM7" s="418">
        <v>0</v>
      </c>
      <c r="AN7" s="418">
        <v>0</v>
      </c>
      <c r="AO7" s="418">
        <v>0</v>
      </c>
      <c r="AP7" s="418">
        <v>0</v>
      </c>
      <c r="AQ7" s="418">
        <v>0</v>
      </c>
      <c r="AR7" s="418">
        <v>0</v>
      </c>
      <c r="AS7" s="418">
        <v>0</v>
      </c>
      <c r="AT7" s="418">
        <v>0</v>
      </c>
      <c r="AU7" s="418">
        <v>0</v>
      </c>
      <c r="AV7" s="418">
        <v>0</v>
      </c>
      <c r="AW7" s="418">
        <v>0</v>
      </c>
      <c r="AX7" s="418">
        <v>0</v>
      </c>
      <c r="AY7" s="418">
        <v>0</v>
      </c>
      <c r="AZ7" s="418">
        <v>0</v>
      </c>
      <c r="BA7" s="418">
        <v>0</v>
      </c>
      <c r="BB7" s="418">
        <v>0</v>
      </c>
      <c r="BC7" s="418">
        <v>0</v>
      </c>
      <c r="BD7" s="418">
        <v>0</v>
      </c>
      <c r="BE7" s="418">
        <v>0</v>
      </c>
      <c r="BF7" s="418">
        <v>0</v>
      </c>
      <c r="BG7" s="418">
        <v>321.85598482999995</v>
      </c>
      <c r="BH7" s="418">
        <v>954.91600000000017</v>
      </c>
      <c r="BI7" s="418">
        <v>1002.5081079273812</v>
      </c>
      <c r="BJ7" s="418">
        <v>1110.7076472987521</v>
      </c>
      <c r="BK7" s="418">
        <v>1189.7624012544898</v>
      </c>
      <c r="BL7" s="418">
        <v>1213.1464232897204</v>
      </c>
      <c r="BM7" s="418">
        <v>1213.8173009197278</v>
      </c>
      <c r="BN7" s="418">
        <v>1293.9999483185484</v>
      </c>
      <c r="BO7" s="418">
        <v>1242.536156444824</v>
      </c>
      <c r="BP7" s="418">
        <v>997.76014332372893</v>
      </c>
      <c r="BQ7" s="418">
        <v>911.24268504463487</v>
      </c>
      <c r="BR7" s="418">
        <v>779.00241210088666</v>
      </c>
      <c r="BS7" s="418">
        <v>622.30061945093507</v>
      </c>
      <c r="BT7" s="418">
        <v>421.79892458793393</v>
      </c>
      <c r="BU7" s="418">
        <v>395.13852144997321</v>
      </c>
      <c r="BV7" s="418">
        <v>408.28033957746038</v>
      </c>
      <c r="BW7" s="418">
        <v>392.48830096413712</v>
      </c>
      <c r="BX7" s="418">
        <v>376.6507207801701</v>
      </c>
      <c r="BY7" s="418">
        <v>406.26995249811444</v>
      </c>
      <c r="BZ7" s="418">
        <v>387.54931918447653</v>
      </c>
      <c r="CA7" s="418">
        <v>358.82646826204802</v>
      </c>
      <c r="CB7" s="418">
        <v>349.05564115559997</v>
      </c>
      <c r="CC7" s="419">
        <v>338.32719355673328</v>
      </c>
    </row>
    <row r="8" spans="1:81" ht="30" x14ac:dyDescent="0.4">
      <c r="B8" s="386" t="s">
        <v>696</v>
      </c>
      <c r="C8" s="59"/>
      <c r="D8" s="416">
        <v>0</v>
      </c>
      <c r="E8" s="416">
        <v>0</v>
      </c>
      <c r="F8" s="416">
        <v>0</v>
      </c>
      <c r="G8" s="416">
        <v>0</v>
      </c>
      <c r="H8" s="416">
        <v>0</v>
      </c>
      <c r="I8" s="416">
        <v>0</v>
      </c>
      <c r="J8" s="416">
        <v>0</v>
      </c>
      <c r="K8" s="416">
        <v>0</v>
      </c>
      <c r="L8" s="416">
        <v>0</v>
      </c>
      <c r="M8" s="416">
        <v>0</v>
      </c>
      <c r="N8" s="416">
        <v>0</v>
      </c>
      <c r="O8" s="416">
        <v>0</v>
      </c>
      <c r="P8" s="416">
        <v>0</v>
      </c>
      <c r="Q8" s="416">
        <v>0</v>
      </c>
      <c r="R8" s="416">
        <v>0</v>
      </c>
      <c r="S8" s="416">
        <v>0</v>
      </c>
      <c r="T8" s="416">
        <v>0</v>
      </c>
      <c r="U8" s="416">
        <v>0</v>
      </c>
      <c r="V8" s="416">
        <v>0</v>
      </c>
      <c r="W8" s="416">
        <v>0</v>
      </c>
      <c r="X8" s="416">
        <v>0</v>
      </c>
      <c r="Y8" s="416">
        <v>0</v>
      </c>
      <c r="Z8" s="416">
        <v>0</v>
      </c>
      <c r="AA8" s="416">
        <v>0</v>
      </c>
      <c r="AB8" s="416">
        <v>0</v>
      </c>
      <c r="AC8" s="416">
        <v>0</v>
      </c>
      <c r="AD8" s="416">
        <v>0</v>
      </c>
      <c r="AE8" s="416">
        <v>0</v>
      </c>
      <c r="AF8" s="416">
        <v>0</v>
      </c>
      <c r="AG8" s="416">
        <v>0</v>
      </c>
      <c r="AH8" s="416">
        <v>0</v>
      </c>
      <c r="AI8" s="416">
        <v>0</v>
      </c>
      <c r="AJ8" s="416">
        <v>0</v>
      </c>
      <c r="AK8" s="416">
        <v>0</v>
      </c>
      <c r="AL8" s="416">
        <v>0</v>
      </c>
      <c r="AM8" s="416">
        <v>0</v>
      </c>
      <c r="AN8" s="416">
        <v>0</v>
      </c>
      <c r="AO8" s="416">
        <v>0</v>
      </c>
      <c r="AP8" s="416">
        <v>0</v>
      </c>
      <c r="AQ8" s="416">
        <v>0</v>
      </c>
      <c r="AR8" s="416">
        <v>1853.9770000000001</v>
      </c>
      <c r="AS8" s="416">
        <v>2050.058</v>
      </c>
      <c r="AT8" s="416">
        <v>2305.1849999999999</v>
      </c>
      <c r="AU8" s="416">
        <v>2758</v>
      </c>
      <c r="AV8" s="416">
        <v>3728</v>
      </c>
      <c r="AW8" s="416">
        <v>3939</v>
      </c>
      <c r="AX8" s="416">
        <v>3969</v>
      </c>
      <c r="AY8" s="416">
        <v>3888</v>
      </c>
      <c r="AZ8" s="416">
        <v>3815</v>
      </c>
      <c r="BA8" s="416">
        <v>3773</v>
      </c>
      <c r="BB8" s="416">
        <v>3619</v>
      </c>
      <c r="BC8" s="416">
        <v>3781</v>
      </c>
      <c r="BD8" s="416">
        <v>4095</v>
      </c>
      <c r="BE8" s="416">
        <v>4486</v>
      </c>
      <c r="BF8" s="416">
        <v>4484</v>
      </c>
      <c r="BG8" s="416">
        <v>2515.0819999999999</v>
      </c>
      <c r="BH8" s="416">
        <v>128.69800000000001</v>
      </c>
      <c r="BI8" s="416">
        <v>82.284999999999997</v>
      </c>
      <c r="BJ8" s="416">
        <v>86.180999999999997</v>
      </c>
      <c r="BK8" s="416">
        <v>88.078000000000003</v>
      </c>
      <c r="BL8" s="416">
        <v>90.198999999999998</v>
      </c>
      <c r="BM8" s="416">
        <v>96.241</v>
      </c>
      <c r="BN8" s="416">
        <v>0</v>
      </c>
      <c r="BO8" s="416">
        <v>0</v>
      </c>
      <c r="BP8" s="416">
        <v>0</v>
      </c>
      <c r="BQ8" s="416">
        <v>0</v>
      </c>
      <c r="BR8" s="416">
        <v>0</v>
      </c>
      <c r="BS8" s="416">
        <v>0</v>
      </c>
      <c r="BT8" s="416">
        <v>0</v>
      </c>
      <c r="BU8" s="416">
        <v>0</v>
      </c>
      <c r="BV8" s="416">
        <v>0</v>
      </c>
      <c r="BW8" s="416">
        <v>0</v>
      </c>
      <c r="BX8" s="416">
        <v>0</v>
      </c>
      <c r="BY8" s="416">
        <v>0</v>
      </c>
      <c r="BZ8" s="416">
        <v>0</v>
      </c>
      <c r="CA8" s="416">
        <v>0</v>
      </c>
      <c r="CB8" s="416">
        <v>0</v>
      </c>
      <c r="CC8" s="417">
        <v>0</v>
      </c>
    </row>
    <row r="9" spans="1:81" s="253" customFormat="1" ht="35.25" customHeight="1" thickBot="1" x14ac:dyDescent="0.4">
      <c r="B9" s="314" t="s">
        <v>697</v>
      </c>
      <c r="C9" s="420"/>
      <c r="D9" s="421">
        <v>0</v>
      </c>
      <c r="E9" s="421">
        <v>0</v>
      </c>
      <c r="F9" s="421">
        <v>0</v>
      </c>
      <c r="G9" s="421">
        <v>0</v>
      </c>
      <c r="H9" s="421">
        <v>0</v>
      </c>
      <c r="I9" s="421">
        <v>0</v>
      </c>
      <c r="J9" s="421">
        <v>0</v>
      </c>
      <c r="K9" s="421">
        <v>0</v>
      </c>
      <c r="L9" s="421">
        <v>0</v>
      </c>
      <c r="M9" s="421">
        <v>0</v>
      </c>
      <c r="N9" s="421">
        <v>0</v>
      </c>
      <c r="O9" s="421">
        <v>0</v>
      </c>
      <c r="P9" s="421">
        <v>0</v>
      </c>
      <c r="Q9" s="421">
        <v>0</v>
      </c>
      <c r="R9" s="421">
        <v>0</v>
      </c>
      <c r="S9" s="421">
        <v>0</v>
      </c>
      <c r="T9" s="421">
        <v>0</v>
      </c>
      <c r="U9" s="421">
        <v>0</v>
      </c>
      <c r="V9" s="421">
        <v>0</v>
      </c>
      <c r="W9" s="421">
        <v>0</v>
      </c>
      <c r="X9" s="421">
        <v>0</v>
      </c>
      <c r="Y9" s="421">
        <v>0</v>
      </c>
      <c r="Z9" s="421">
        <v>0</v>
      </c>
      <c r="AA9" s="421">
        <v>0</v>
      </c>
      <c r="AB9" s="421">
        <v>0</v>
      </c>
      <c r="AC9" s="421">
        <v>0</v>
      </c>
      <c r="AD9" s="421">
        <v>0</v>
      </c>
      <c r="AE9" s="421">
        <v>0</v>
      </c>
      <c r="AF9" s="421">
        <v>0</v>
      </c>
      <c r="AG9" s="421">
        <v>0</v>
      </c>
      <c r="AH9" s="421">
        <v>561</v>
      </c>
      <c r="AI9" s="421">
        <v>624</v>
      </c>
      <c r="AJ9" s="421">
        <v>729</v>
      </c>
      <c r="AK9" s="421">
        <v>924.13</v>
      </c>
      <c r="AL9" s="421">
        <v>941</v>
      </c>
      <c r="AM9" s="421">
        <v>985</v>
      </c>
      <c r="AN9" s="421">
        <v>1189</v>
      </c>
      <c r="AO9" s="421">
        <v>1371</v>
      </c>
      <c r="AP9" s="421">
        <v>1458</v>
      </c>
      <c r="AQ9" s="421">
        <v>1574</v>
      </c>
      <c r="AR9" s="421">
        <v>0</v>
      </c>
      <c r="AS9" s="421">
        <v>0</v>
      </c>
      <c r="AT9" s="421">
        <v>0</v>
      </c>
      <c r="AU9" s="421">
        <v>0</v>
      </c>
      <c r="AV9" s="421">
        <v>0</v>
      </c>
      <c r="AW9" s="421">
        <v>0</v>
      </c>
      <c r="AX9" s="421">
        <v>0</v>
      </c>
      <c r="AY9" s="421">
        <v>0</v>
      </c>
      <c r="AZ9" s="421">
        <v>0</v>
      </c>
      <c r="BA9" s="421">
        <v>0</v>
      </c>
      <c r="BB9" s="421">
        <v>0</v>
      </c>
      <c r="BC9" s="421">
        <v>0</v>
      </c>
      <c r="BD9" s="421">
        <v>0</v>
      </c>
      <c r="BE9" s="421">
        <v>0</v>
      </c>
      <c r="BF9" s="421">
        <v>0</v>
      </c>
      <c r="BG9" s="421">
        <v>0</v>
      </c>
      <c r="BH9" s="421">
        <v>0</v>
      </c>
      <c r="BI9" s="421">
        <v>0</v>
      </c>
      <c r="BJ9" s="421">
        <v>0</v>
      </c>
      <c r="BK9" s="421">
        <v>0</v>
      </c>
      <c r="BL9" s="421">
        <v>0</v>
      </c>
      <c r="BM9" s="421">
        <v>0</v>
      </c>
      <c r="BN9" s="421">
        <v>0</v>
      </c>
      <c r="BO9" s="421">
        <v>0</v>
      </c>
      <c r="BP9" s="421">
        <v>0</v>
      </c>
      <c r="BQ9" s="421">
        <v>0</v>
      </c>
      <c r="BR9" s="421">
        <v>0</v>
      </c>
      <c r="BS9" s="421">
        <v>0</v>
      </c>
      <c r="BT9" s="421">
        <v>0</v>
      </c>
      <c r="BU9" s="421">
        <v>0</v>
      </c>
      <c r="BV9" s="421">
        <v>0</v>
      </c>
      <c r="BW9" s="421">
        <v>0</v>
      </c>
      <c r="BX9" s="421">
        <v>0</v>
      </c>
      <c r="BY9" s="421">
        <v>0</v>
      </c>
      <c r="BZ9" s="421">
        <v>0</v>
      </c>
      <c r="CA9" s="421">
        <v>0</v>
      </c>
      <c r="CB9" s="421">
        <v>0</v>
      </c>
      <c r="CC9" s="422">
        <v>0</v>
      </c>
    </row>
    <row r="10" spans="1:81" ht="26.25" customHeight="1" x14ac:dyDescent="0.4">
      <c r="A10" s="300"/>
      <c r="B10" s="63" t="s">
        <v>698</v>
      </c>
      <c r="D10" s="47" t="s">
        <v>137</v>
      </c>
      <c r="E10" s="47" t="s">
        <v>138</v>
      </c>
      <c r="F10" s="47" t="s">
        <v>139</v>
      </c>
      <c r="G10" s="47" t="s">
        <v>140</v>
      </c>
      <c r="H10" s="47" t="s">
        <v>141</v>
      </c>
      <c r="I10" s="47" t="s">
        <v>142</v>
      </c>
      <c r="J10" s="47" t="s">
        <v>143</v>
      </c>
      <c r="K10" s="47" t="s">
        <v>144</v>
      </c>
      <c r="L10" s="47" t="s">
        <v>145</v>
      </c>
      <c r="M10" s="47" t="s">
        <v>146</v>
      </c>
      <c r="N10" s="47" t="s">
        <v>147</v>
      </c>
      <c r="O10" s="47" t="s">
        <v>148</v>
      </c>
      <c r="P10" s="47" t="s">
        <v>149</v>
      </c>
      <c r="Q10" s="47" t="s">
        <v>150</v>
      </c>
      <c r="R10" s="47" t="s">
        <v>151</v>
      </c>
      <c r="S10" s="47" t="s">
        <v>152</v>
      </c>
      <c r="T10" s="47" t="s">
        <v>153</v>
      </c>
      <c r="U10" s="47" t="s">
        <v>154</v>
      </c>
      <c r="V10" s="47" t="s">
        <v>155</v>
      </c>
      <c r="W10" s="47" t="s">
        <v>156</v>
      </c>
      <c r="X10" s="47" t="s">
        <v>157</v>
      </c>
      <c r="Y10" s="47" t="s">
        <v>158</v>
      </c>
      <c r="Z10" s="47" t="s">
        <v>159</v>
      </c>
      <c r="AA10" s="47" t="s">
        <v>160</v>
      </c>
      <c r="AB10" s="47" t="s">
        <v>161</v>
      </c>
      <c r="AC10" s="47" t="s">
        <v>162</v>
      </c>
      <c r="AD10" s="47" t="s">
        <v>163</v>
      </c>
      <c r="AE10" s="47" t="s">
        <v>164</v>
      </c>
      <c r="AF10" s="47" t="s">
        <v>165</v>
      </c>
      <c r="AG10" s="47" t="s">
        <v>166</v>
      </c>
      <c r="AH10" s="47" t="s">
        <v>167</v>
      </c>
      <c r="AI10" s="47" t="s">
        <v>168</v>
      </c>
      <c r="AJ10" s="47" t="s">
        <v>169</v>
      </c>
      <c r="AK10" s="47" t="s">
        <v>170</v>
      </c>
      <c r="AL10" s="47" t="s">
        <v>171</v>
      </c>
      <c r="AM10" s="47" t="s">
        <v>172</v>
      </c>
      <c r="AN10" s="47" t="s">
        <v>173</v>
      </c>
      <c r="AO10" s="47" t="s">
        <v>174</v>
      </c>
      <c r="AP10" s="47" t="s">
        <v>175</v>
      </c>
      <c r="AQ10" s="47" t="s">
        <v>176</v>
      </c>
      <c r="AR10" s="47" t="s">
        <v>177</v>
      </c>
      <c r="AS10" s="47" t="s">
        <v>178</v>
      </c>
      <c r="AT10" s="47" t="s">
        <v>179</v>
      </c>
      <c r="AU10" s="47" t="s">
        <v>180</v>
      </c>
      <c r="AV10" s="47" t="s">
        <v>181</v>
      </c>
      <c r="AW10" s="47" t="s">
        <v>182</v>
      </c>
      <c r="AX10" s="47" t="s">
        <v>183</v>
      </c>
      <c r="AY10" s="47" t="s">
        <v>85</v>
      </c>
      <c r="AZ10" s="47" t="s">
        <v>86</v>
      </c>
      <c r="BA10" s="47" t="s">
        <v>87</v>
      </c>
      <c r="BB10" s="47" t="s">
        <v>88</v>
      </c>
      <c r="BC10" s="47" t="s">
        <v>89</v>
      </c>
      <c r="BD10" s="47" t="s">
        <v>90</v>
      </c>
      <c r="BE10" s="47" t="s">
        <v>91</v>
      </c>
      <c r="BF10" s="47" t="s">
        <v>92</v>
      </c>
      <c r="BG10" s="47" t="s">
        <v>93</v>
      </c>
      <c r="BH10" s="47" t="s">
        <v>94</v>
      </c>
      <c r="BI10" s="47" t="s">
        <v>95</v>
      </c>
      <c r="BJ10" s="47" t="s">
        <v>96</v>
      </c>
      <c r="BK10" s="47" t="s">
        <v>97</v>
      </c>
      <c r="BL10" s="47" t="s">
        <v>98</v>
      </c>
      <c r="BM10" s="47" t="s">
        <v>99</v>
      </c>
      <c r="BN10" s="47" t="s">
        <v>100</v>
      </c>
      <c r="BO10" s="47" t="s">
        <v>101</v>
      </c>
      <c r="BP10" s="47" t="s">
        <v>102</v>
      </c>
      <c r="BQ10" s="47" t="s">
        <v>103</v>
      </c>
      <c r="BR10" s="47" t="s">
        <v>104</v>
      </c>
      <c r="BS10" s="47" t="s">
        <v>105</v>
      </c>
      <c r="BT10" s="47" t="s">
        <v>106</v>
      </c>
      <c r="BU10" s="47" t="s">
        <v>107</v>
      </c>
      <c r="BV10" s="47" t="s">
        <v>108</v>
      </c>
      <c r="BW10" s="47" t="s">
        <v>109</v>
      </c>
      <c r="BX10" s="47" t="s">
        <v>110</v>
      </c>
      <c r="BY10" s="47" t="s">
        <v>111</v>
      </c>
      <c r="BZ10" s="47" t="s">
        <v>112</v>
      </c>
      <c r="CA10" s="47" t="s">
        <v>113</v>
      </c>
      <c r="CB10" s="47" t="s">
        <v>114</v>
      </c>
      <c r="CC10" s="48" t="s">
        <v>115</v>
      </c>
    </row>
    <row r="11" spans="1:81" x14ac:dyDescent="0.4">
      <c r="A11" s="300"/>
      <c r="B11" s="423" t="s">
        <v>299</v>
      </c>
      <c r="C11" s="301"/>
      <c r="D11" s="224" t="s">
        <v>116</v>
      </c>
      <c r="E11" s="224" t="s">
        <v>116</v>
      </c>
      <c r="F11" s="224" t="s">
        <v>116</v>
      </c>
      <c r="G11" s="224" t="s">
        <v>116</v>
      </c>
      <c r="H11" s="224" t="s">
        <v>116</v>
      </c>
      <c r="I11" s="224" t="s">
        <v>116</v>
      </c>
      <c r="J11" s="224" t="s">
        <v>116</v>
      </c>
      <c r="K11" s="224" t="s">
        <v>116</v>
      </c>
      <c r="L11" s="224" t="s">
        <v>116</v>
      </c>
      <c r="M11" s="224" t="s">
        <v>116</v>
      </c>
      <c r="N11" s="224" t="s">
        <v>116</v>
      </c>
      <c r="O11" s="224" t="s">
        <v>116</v>
      </c>
      <c r="P11" s="224" t="s">
        <v>116</v>
      </c>
      <c r="Q11" s="224" t="s">
        <v>116</v>
      </c>
      <c r="R11" s="224" t="s">
        <v>116</v>
      </c>
      <c r="S11" s="224" t="s">
        <v>116</v>
      </c>
      <c r="T11" s="224" t="s">
        <v>116</v>
      </c>
      <c r="U11" s="224" t="s">
        <v>116</v>
      </c>
      <c r="V11" s="224" t="s">
        <v>116</v>
      </c>
      <c r="W11" s="224" t="s">
        <v>116</v>
      </c>
      <c r="X11" s="224" t="s">
        <v>116</v>
      </c>
      <c r="Y11" s="224" t="s">
        <v>116</v>
      </c>
      <c r="Z11" s="224" t="s">
        <v>116</v>
      </c>
      <c r="AA11" s="224" t="s">
        <v>116</v>
      </c>
      <c r="AB11" s="224" t="s">
        <v>116</v>
      </c>
      <c r="AC11" s="224" t="s">
        <v>116</v>
      </c>
      <c r="AD11" s="224" t="s">
        <v>116</v>
      </c>
      <c r="AE11" s="224" t="s">
        <v>116</v>
      </c>
      <c r="AF11" s="224" t="s">
        <v>116</v>
      </c>
      <c r="AG11" s="224" t="s">
        <v>116</v>
      </c>
      <c r="AH11" s="224" t="s">
        <v>116</v>
      </c>
      <c r="AI11" s="224" t="s">
        <v>116</v>
      </c>
      <c r="AJ11" s="224" t="s">
        <v>116</v>
      </c>
      <c r="AK11" s="224" t="s">
        <v>116</v>
      </c>
      <c r="AL11" s="224" t="s">
        <v>116</v>
      </c>
      <c r="AM11" s="224" t="s">
        <v>116</v>
      </c>
      <c r="AN11" s="224" t="s">
        <v>116</v>
      </c>
      <c r="AO11" s="224" t="s">
        <v>116</v>
      </c>
      <c r="AP11" s="224" t="s">
        <v>116</v>
      </c>
      <c r="AQ11" s="224" t="s">
        <v>116</v>
      </c>
      <c r="AR11" s="224" t="s">
        <v>116</v>
      </c>
      <c r="AS11" s="224" t="s">
        <v>116</v>
      </c>
      <c r="AT11" s="224" t="s">
        <v>116</v>
      </c>
      <c r="AU11" s="224" t="s">
        <v>116</v>
      </c>
      <c r="AV11" s="224" t="s">
        <v>116</v>
      </c>
      <c r="AW11" s="224" t="s">
        <v>116</v>
      </c>
      <c r="AX11" s="224" t="s">
        <v>116</v>
      </c>
      <c r="AY11" s="224" t="s">
        <v>116</v>
      </c>
      <c r="AZ11" s="224" t="s">
        <v>116</v>
      </c>
      <c r="BA11" s="224" t="s">
        <v>116</v>
      </c>
      <c r="BB11" s="224" t="s">
        <v>116</v>
      </c>
      <c r="BC11" s="224" t="s">
        <v>116</v>
      </c>
      <c r="BD11" s="224" t="s">
        <v>116</v>
      </c>
      <c r="BE11" s="224" t="s">
        <v>116</v>
      </c>
      <c r="BF11" s="224" t="s">
        <v>116</v>
      </c>
      <c r="BG11" s="224" t="s">
        <v>116</v>
      </c>
      <c r="BH11" s="224" t="s">
        <v>116</v>
      </c>
      <c r="BI11" s="224" t="s">
        <v>116</v>
      </c>
      <c r="BJ11" s="224" t="s">
        <v>116</v>
      </c>
      <c r="BK11" s="224" t="s">
        <v>116</v>
      </c>
      <c r="BL11" s="224" t="s">
        <v>116</v>
      </c>
      <c r="BM11" s="224" t="s">
        <v>116</v>
      </c>
      <c r="BN11" s="224" t="s">
        <v>116</v>
      </c>
      <c r="BO11" s="224" t="s">
        <v>116</v>
      </c>
      <c r="BP11" s="224" t="s">
        <v>116</v>
      </c>
      <c r="BQ11" s="224" t="s">
        <v>116</v>
      </c>
      <c r="BR11" s="224" t="s">
        <v>116</v>
      </c>
      <c r="BS11" s="224" t="s">
        <v>116</v>
      </c>
      <c r="BT11" s="224" t="s">
        <v>116</v>
      </c>
      <c r="BU11" s="224" t="s">
        <v>116</v>
      </c>
      <c r="BV11" s="224" t="s">
        <v>116</v>
      </c>
      <c r="BW11" s="224" t="s">
        <v>116</v>
      </c>
      <c r="BX11" s="224" t="s">
        <v>117</v>
      </c>
      <c r="BY11" s="224" t="s">
        <v>117</v>
      </c>
      <c r="BZ11" s="224" t="s">
        <v>117</v>
      </c>
      <c r="CA11" s="224" t="s">
        <v>117</v>
      </c>
      <c r="CB11" s="224" t="s">
        <v>117</v>
      </c>
      <c r="CC11" s="225" t="s">
        <v>117</v>
      </c>
    </row>
    <row r="12" spans="1:81" ht="26.25" customHeight="1" x14ac:dyDescent="0.4">
      <c r="A12" s="302"/>
      <c r="B12" s="75" t="s">
        <v>692</v>
      </c>
      <c r="C12" s="324"/>
      <c r="D12" s="414">
        <v>0</v>
      </c>
      <c r="E12" s="414">
        <v>0</v>
      </c>
      <c r="F12" s="414">
        <v>0</v>
      </c>
      <c r="G12" s="414">
        <v>0</v>
      </c>
      <c r="H12" s="414">
        <v>0</v>
      </c>
      <c r="I12" s="414">
        <v>0</v>
      </c>
      <c r="J12" s="414">
        <v>0</v>
      </c>
      <c r="K12" s="414">
        <v>0</v>
      </c>
      <c r="L12" s="414">
        <v>0</v>
      </c>
      <c r="M12" s="414">
        <v>0</v>
      </c>
      <c r="N12" s="414">
        <v>0</v>
      </c>
      <c r="O12" s="414">
        <v>0</v>
      </c>
      <c r="P12" s="414">
        <v>0</v>
      </c>
      <c r="Q12" s="414">
        <v>0</v>
      </c>
      <c r="R12" s="414">
        <v>0</v>
      </c>
      <c r="S12" s="414">
        <v>0</v>
      </c>
      <c r="T12" s="414">
        <v>0</v>
      </c>
      <c r="U12" s="414">
        <v>0</v>
      </c>
      <c r="V12" s="414">
        <v>0</v>
      </c>
      <c r="W12" s="414">
        <v>0</v>
      </c>
      <c r="X12" s="414">
        <v>0</v>
      </c>
      <c r="Y12" s="414">
        <v>0</v>
      </c>
      <c r="Z12" s="414">
        <v>0</v>
      </c>
      <c r="AA12" s="414">
        <v>0</v>
      </c>
      <c r="AB12" s="414">
        <v>0</v>
      </c>
      <c r="AC12" s="414">
        <v>0</v>
      </c>
      <c r="AD12" s="414">
        <v>0</v>
      </c>
      <c r="AE12" s="414">
        <v>0</v>
      </c>
      <c r="AF12" s="414">
        <v>0</v>
      </c>
      <c r="AG12" s="414">
        <v>0</v>
      </c>
      <c r="AH12" s="414">
        <f t="shared" ref="AH12:CC12" si="6">SUM(AH13,AH16,AH17)</f>
        <v>2912.5092665126658</v>
      </c>
      <c r="AI12" s="414">
        <f t="shared" si="6"/>
        <v>2772.3335979338408</v>
      </c>
      <c r="AJ12" s="414">
        <f t="shared" si="6"/>
        <v>2718.9775864477911</v>
      </c>
      <c r="AK12" s="414">
        <f t="shared" si="6"/>
        <v>3118.3092203473789</v>
      </c>
      <c r="AL12" s="414">
        <f t="shared" si="6"/>
        <v>2957.5421175490442</v>
      </c>
      <c r="AM12" s="414">
        <f t="shared" si="6"/>
        <v>2954.6704663303071</v>
      </c>
      <c r="AN12" s="414">
        <f t="shared" si="6"/>
        <v>3374.7245748611263</v>
      </c>
      <c r="AO12" s="414">
        <f t="shared" si="6"/>
        <v>3686.1004185095085</v>
      </c>
      <c r="AP12" s="414">
        <f t="shared" si="6"/>
        <v>3763.9500511155106</v>
      </c>
      <c r="AQ12" s="414">
        <f t="shared" si="6"/>
        <v>3848.1028903406022</v>
      </c>
      <c r="AR12" s="414">
        <f t="shared" si="6"/>
        <v>4254.6532040061984</v>
      </c>
      <c r="AS12" s="414">
        <f t="shared" si="6"/>
        <v>4366.1931045528081</v>
      </c>
      <c r="AT12" s="414">
        <f t="shared" si="6"/>
        <v>4536.5764269091369</v>
      </c>
      <c r="AU12" s="414">
        <f t="shared" si="6"/>
        <v>5129.7186650310141</v>
      </c>
      <c r="AV12" s="414">
        <f t="shared" si="6"/>
        <v>6757.9612733374133</v>
      </c>
      <c r="AW12" s="414">
        <f t="shared" si="6"/>
        <v>6968.9455023583923</v>
      </c>
      <c r="AX12" s="414">
        <f t="shared" si="6"/>
        <v>6932.3163637502366</v>
      </c>
      <c r="AY12" s="414">
        <f t="shared" si="6"/>
        <v>6594.6896422589234</v>
      </c>
      <c r="AZ12" s="414">
        <f t="shared" si="6"/>
        <v>6248.8324094178497</v>
      </c>
      <c r="BA12" s="414">
        <f t="shared" si="6"/>
        <v>6200.4915546232287</v>
      </c>
      <c r="BB12" s="414">
        <f t="shared" si="6"/>
        <v>5851.1054285265382</v>
      </c>
      <c r="BC12" s="414">
        <f t="shared" si="6"/>
        <v>6085.880576092587</v>
      </c>
      <c r="BD12" s="414">
        <f t="shared" si="6"/>
        <v>6473.2695498925668</v>
      </c>
      <c r="BE12" s="414">
        <f t="shared" si="6"/>
        <v>6989.1859232514971</v>
      </c>
      <c r="BF12" s="414">
        <f t="shared" si="6"/>
        <v>6833.595715829917</v>
      </c>
      <c r="BG12" s="414">
        <f t="shared" si="6"/>
        <v>7237.6924283876406</v>
      </c>
      <c r="BH12" s="414">
        <f t="shared" si="6"/>
        <v>8847.1283102037341</v>
      </c>
      <c r="BI12" s="414">
        <f t="shared" si="6"/>
        <v>9198.0705215322068</v>
      </c>
      <c r="BJ12" s="414">
        <f t="shared" si="6"/>
        <v>9557.268349051812</v>
      </c>
      <c r="BK12" s="414">
        <f t="shared" si="6"/>
        <v>9964.1714466125977</v>
      </c>
      <c r="BL12" s="414">
        <f t="shared" si="6"/>
        <v>10141.54990834726</v>
      </c>
      <c r="BM12" s="414">
        <f t="shared" si="6"/>
        <v>10534.816254355783</v>
      </c>
      <c r="BN12" s="414">
        <f t="shared" si="6"/>
        <v>10366.77888781882</v>
      </c>
      <c r="BO12" s="414">
        <f t="shared" si="6"/>
        <v>9976.5380872125188</v>
      </c>
      <c r="BP12" s="414">
        <f t="shared" si="6"/>
        <v>9119.4421495678325</v>
      </c>
      <c r="BQ12" s="414">
        <f t="shared" si="6"/>
        <v>8398.1017494901116</v>
      </c>
      <c r="BR12" s="414">
        <f t="shared" si="6"/>
        <v>7736.3132193430974</v>
      </c>
      <c r="BS12" s="414">
        <f t="shared" si="6"/>
        <v>7093.3074711771033</v>
      </c>
      <c r="BT12" s="414">
        <f t="shared" si="6"/>
        <v>6451.5652433337073</v>
      </c>
      <c r="BU12" s="414">
        <f t="shared" si="6"/>
        <v>6006.5333357215759</v>
      </c>
      <c r="BV12" s="414">
        <f t="shared" si="6"/>
        <v>5621.9196897382226</v>
      </c>
      <c r="BW12" s="414">
        <f t="shared" si="6"/>
        <v>5403.5059005531957</v>
      </c>
      <c r="BX12" s="414">
        <f t="shared" si="6"/>
        <v>5158.6765347061264</v>
      </c>
      <c r="BY12" s="414">
        <f t="shared" si="6"/>
        <v>5280.6952382139034</v>
      </c>
      <c r="BZ12" s="414">
        <f t="shared" si="6"/>
        <v>5196.9001640002289</v>
      </c>
      <c r="CA12" s="414">
        <f t="shared" si="6"/>
        <v>4941.2552403222171</v>
      </c>
      <c r="CB12" s="414">
        <f t="shared" si="6"/>
        <v>4814.2180311759685</v>
      </c>
      <c r="CC12" s="415">
        <f t="shared" si="6"/>
        <v>4755.9144697800748</v>
      </c>
    </row>
    <row r="13" spans="1:81" ht="24" customHeight="1" x14ac:dyDescent="0.4">
      <c r="B13" s="59" t="s">
        <v>693</v>
      </c>
      <c r="C13" s="49"/>
      <c r="D13" s="416">
        <v>0</v>
      </c>
      <c r="E13" s="416">
        <v>0</v>
      </c>
      <c r="F13" s="416">
        <v>0</v>
      </c>
      <c r="G13" s="416">
        <v>0</v>
      </c>
      <c r="H13" s="416">
        <v>0</v>
      </c>
      <c r="I13" s="416">
        <v>0</v>
      </c>
      <c r="J13" s="416">
        <v>0</v>
      </c>
      <c r="K13" s="416">
        <v>0</v>
      </c>
      <c r="L13" s="416">
        <v>0</v>
      </c>
      <c r="M13" s="416">
        <v>0</v>
      </c>
      <c r="N13" s="416">
        <v>0</v>
      </c>
      <c r="O13" s="416">
        <v>0</v>
      </c>
      <c r="P13" s="416">
        <v>0</v>
      </c>
      <c r="Q13" s="416">
        <v>0</v>
      </c>
      <c r="R13" s="416">
        <v>0</v>
      </c>
      <c r="S13" s="416">
        <v>0</v>
      </c>
      <c r="T13" s="416">
        <v>0</v>
      </c>
      <c r="U13" s="416">
        <v>0</v>
      </c>
      <c r="V13" s="416">
        <v>0</v>
      </c>
      <c r="W13" s="416">
        <v>0</v>
      </c>
      <c r="X13" s="416">
        <v>0</v>
      </c>
      <c r="Y13" s="416">
        <v>0</v>
      </c>
      <c r="Z13" s="416">
        <v>0</v>
      </c>
      <c r="AA13" s="416">
        <v>0</v>
      </c>
      <c r="AB13" s="416">
        <v>0</v>
      </c>
      <c r="AC13" s="416">
        <v>0</v>
      </c>
      <c r="AD13" s="416">
        <v>0</v>
      </c>
      <c r="AE13" s="416">
        <v>0</v>
      </c>
      <c r="AF13" s="416">
        <v>0</v>
      </c>
      <c r="AG13" s="416">
        <v>0</v>
      </c>
      <c r="AH13" s="416">
        <v>0</v>
      </c>
      <c r="AI13" s="416">
        <v>0</v>
      </c>
      <c r="AJ13" s="416">
        <v>0</v>
      </c>
      <c r="AK13" s="416">
        <v>0</v>
      </c>
      <c r="AL13" s="416">
        <v>0</v>
      </c>
      <c r="AM13" s="416">
        <v>0</v>
      </c>
      <c r="AN13" s="416">
        <v>0</v>
      </c>
      <c r="AO13" s="416">
        <v>0</v>
      </c>
      <c r="AP13" s="416">
        <v>0</v>
      </c>
      <c r="AQ13" s="416">
        <v>0</v>
      </c>
      <c r="AR13" s="416">
        <v>0</v>
      </c>
      <c r="AS13" s="416">
        <v>0</v>
      </c>
      <c r="AT13" s="416">
        <v>0</v>
      </c>
      <c r="AU13" s="416">
        <v>0</v>
      </c>
      <c r="AV13" s="416">
        <v>0</v>
      </c>
      <c r="AW13" s="416">
        <v>0</v>
      </c>
      <c r="AX13" s="416">
        <v>0</v>
      </c>
      <c r="AY13" s="416">
        <v>0</v>
      </c>
      <c r="AZ13" s="416">
        <v>0</v>
      </c>
      <c r="BA13" s="416">
        <v>0</v>
      </c>
      <c r="BB13" s="416">
        <v>0</v>
      </c>
      <c r="BC13" s="416">
        <v>0</v>
      </c>
      <c r="BD13" s="416">
        <v>0</v>
      </c>
      <c r="BE13" s="416">
        <v>0</v>
      </c>
      <c r="BF13" s="416">
        <v>0</v>
      </c>
      <c r="BG13" s="416">
        <f t="shared" ref="BG13:CC13" si="7">SUM(BG14:BG15)</f>
        <v>3485.3330594908998</v>
      </c>
      <c r="BH13" s="416">
        <f t="shared" si="7"/>
        <v>8660.4503134213737</v>
      </c>
      <c r="BI13" s="416">
        <f t="shared" si="7"/>
        <v>9081.7831695945169</v>
      </c>
      <c r="BJ13" s="416">
        <f t="shared" si="7"/>
        <v>9438.8373566109112</v>
      </c>
      <c r="BK13" s="416">
        <f t="shared" si="7"/>
        <v>9846.4517394791728</v>
      </c>
      <c r="BL13" s="416">
        <f t="shared" si="7"/>
        <v>10024.175736510149</v>
      </c>
      <c r="BM13" s="416">
        <f t="shared" si="7"/>
        <v>10411.549907694631</v>
      </c>
      <c r="BN13" s="416">
        <f t="shared" si="7"/>
        <v>10366.77888781882</v>
      </c>
      <c r="BO13" s="416">
        <f t="shared" si="7"/>
        <v>9976.5380872125188</v>
      </c>
      <c r="BP13" s="416">
        <f t="shared" si="7"/>
        <v>9119.4421495678325</v>
      </c>
      <c r="BQ13" s="416">
        <f t="shared" si="7"/>
        <v>8398.1017494901116</v>
      </c>
      <c r="BR13" s="416">
        <f t="shared" si="7"/>
        <v>7736.3132193430974</v>
      </c>
      <c r="BS13" s="416">
        <f t="shared" si="7"/>
        <v>7093.3074711771033</v>
      </c>
      <c r="BT13" s="416">
        <f t="shared" si="7"/>
        <v>6451.5652433337073</v>
      </c>
      <c r="BU13" s="416">
        <f t="shared" si="7"/>
        <v>6006.5333357215759</v>
      </c>
      <c r="BV13" s="416">
        <f t="shared" si="7"/>
        <v>5621.9196897382226</v>
      </c>
      <c r="BW13" s="416">
        <f t="shared" si="7"/>
        <v>5403.5059005531957</v>
      </c>
      <c r="BX13" s="416">
        <f t="shared" si="7"/>
        <v>5158.6765347061264</v>
      </c>
      <c r="BY13" s="416">
        <f t="shared" si="7"/>
        <v>5280.6952382139034</v>
      </c>
      <c r="BZ13" s="416">
        <f t="shared" si="7"/>
        <v>5196.9001640002289</v>
      </c>
      <c r="CA13" s="416">
        <f t="shared" si="7"/>
        <v>4941.2552403222171</v>
      </c>
      <c r="CB13" s="416">
        <f t="shared" si="7"/>
        <v>4814.2180311759685</v>
      </c>
      <c r="CC13" s="417">
        <f t="shared" si="7"/>
        <v>4755.9144697800748</v>
      </c>
    </row>
    <row r="14" spans="1:81" x14ac:dyDescent="0.4">
      <c r="B14" s="155" t="s">
        <v>694</v>
      </c>
      <c r="C14" s="59"/>
      <c r="D14" s="416">
        <v>0</v>
      </c>
      <c r="E14" s="416">
        <v>0</v>
      </c>
      <c r="F14" s="416">
        <v>0</v>
      </c>
      <c r="G14" s="416">
        <v>0</v>
      </c>
      <c r="H14" s="416">
        <v>0</v>
      </c>
      <c r="I14" s="416">
        <v>0</v>
      </c>
      <c r="J14" s="416">
        <v>0</v>
      </c>
      <c r="K14" s="416">
        <v>0</v>
      </c>
      <c r="L14" s="416">
        <v>0</v>
      </c>
      <c r="M14" s="416">
        <v>0</v>
      </c>
      <c r="N14" s="416">
        <v>0</v>
      </c>
      <c r="O14" s="416">
        <v>0</v>
      </c>
      <c r="P14" s="416">
        <v>0</v>
      </c>
      <c r="Q14" s="416">
        <v>0</v>
      </c>
      <c r="R14" s="416">
        <v>0</v>
      </c>
      <c r="S14" s="416">
        <v>0</v>
      </c>
      <c r="T14" s="416">
        <v>0</v>
      </c>
      <c r="U14" s="416">
        <v>0</v>
      </c>
      <c r="V14" s="416">
        <v>0</v>
      </c>
      <c r="W14" s="416">
        <v>0</v>
      </c>
      <c r="X14" s="416">
        <v>0</v>
      </c>
      <c r="Y14" s="416">
        <v>0</v>
      </c>
      <c r="Z14" s="416">
        <v>0</v>
      </c>
      <c r="AA14" s="416">
        <v>0</v>
      </c>
      <c r="AB14" s="416">
        <v>0</v>
      </c>
      <c r="AC14" s="416">
        <v>0</v>
      </c>
      <c r="AD14" s="416">
        <v>0</v>
      </c>
      <c r="AE14" s="416">
        <v>0</v>
      </c>
      <c r="AF14" s="416">
        <v>0</v>
      </c>
      <c r="AG14" s="416">
        <v>0</v>
      </c>
      <c r="AH14" s="416">
        <v>0</v>
      </c>
      <c r="AI14" s="416">
        <v>0</v>
      </c>
      <c r="AJ14" s="416">
        <v>0</v>
      </c>
      <c r="AK14" s="416">
        <v>0</v>
      </c>
      <c r="AL14" s="416">
        <v>0</v>
      </c>
      <c r="AM14" s="416">
        <v>0</v>
      </c>
      <c r="AN14" s="416">
        <v>0</v>
      </c>
      <c r="AO14" s="416">
        <v>0</v>
      </c>
      <c r="AP14" s="416">
        <v>0</v>
      </c>
      <c r="AQ14" s="416">
        <v>0</v>
      </c>
      <c r="AR14" s="416">
        <v>0</v>
      </c>
      <c r="AS14" s="416">
        <v>0</v>
      </c>
      <c r="AT14" s="416">
        <v>0</v>
      </c>
      <c r="AU14" s="416">
        <v>0</v>
      </c>
      <c r="AV14" s="416">
        <v>0</v>
      </c>
      <c r="AW14" s="416">
        <v>0</v>
      </c>
      <c r="AX14" s="416">
        <v>0</v>
      </c>
      <c r="AY14" s="416">
        <v>0</v>
      </c>
      <c r="AZ14" s="416">
        <v>0</v>
      </c>
      <c r="BA14" s="416">
        <v>0</v>
      </c>
      <c r="BB14" s="416">
        <v>0</v>
      </c>
      <c r="BC14" s="416">
        <v>0</v>
      </c>
      <c r="BD14" s="416">
        <v>0</v>
      </c>
      <c r="BE14" s="416">
        <v>0</v>
      </c>
      <c r="BF14" s="416">
        <v>0</v>
      </c>
      <c r="BG14" s="416">
        <v>3005.1422267020134</v>
      </c>
      <c r="BH14" s="416">
        <v>7275.3331711547999</v>
      </c>
      <c r="BI14" s="416">
        <v>7665.012030663489</v>
      </c>
      <c r="BJ14" s="416">
        <v>7912.4892174469505</v>
      </c>
      <c r="BK14" s="416">
        <v>8256.287550532561</v>
      </c>
      <c r="BL14" s="416">
        <v>8445.5323285922659</v>
      </c>
      <c r="BM14" s="416">
        <v>8856.8816873054438</v>
      </c>
      <c r="BN14" s="416">
        <v>8739.2180927097234</v>
      </c>
      <c r="BO14" s="416">
        <v>8437.0480748855316</v>
      </c>
      <c r="BP14" s="416">
        <v>7907.9966435156193</v>
      </c>
      <c r="BQ14" s="416">
        <v>7311.3044373247512</v>
      </c>
      <c r="BR14" s="416">
        <v>6819.8695757599862</v>
      </c>
      <c r="BS14" s="416">
        <v>6367.1381850939752</v>
      </c>
      <c r="BT14" s="416">
        <v>5971.2506747728912</v>
      </c>
      <c r="BU14" s="416">
        <v>5564.3633772496678</v>
      </c>
      <c r="BV14" s="416">
        <v>5175.348851806305</v>
      </c>
      <c r="BW14" s="416">
        <v>4984.4463693564676</v>
      </c>
      <c r="BX14" s="416">
        <v>4782.0258139259558</v>
      </c>
      <c r="BY14" s="416">
        <v>4862.755650149179</v>
      </c>
      <c r="BZ14" s="416">
        <v>4801.6638158512587</v>
      </c>
      <c r="CA14" s="416">
        <v>4582.0373452406575</v>
      </c>
      <c r="CB14" s="416">
        <v>4472.0882268517253</v>
      </c>
      <c r="CC14" s="417">
        <v>4431.3296767808633</v>
      </c>
    </row>
    <row r="15" spans="1:81" x14ac:dyDescent="0.4">
      <c r="B15" s="155" t="s">
        <v>695</v>
      </c>
      <c r="C15" s="59"/>
      <c r="D15" s="416">
        <v>0</v>
      </c>
      <c r="E15" s="416">
        <v>0</v>
      </c>
      <c r="F15" s="416">
        <v>0</v>
      </c>
      <c r="G15" s="416">
        <v>0</v>
      </c>
      <c r="H15" s="416">
        <v>0</v>
      </c>
      <c r="I15" s="416">
        <v>0</v>
      </c>
      <c r="J15" s="416">
        <v>0</v>
      </c>
      <c r="K15" s="416">
        <v>0</v>
      </c>
      <c r="L15" s="416">
        <v>0</v>
      </c>
      <c r="M15" s="416">
        <v>0</v>
      </c>
      <c r="N15" s="416">
        <v>0</v>
      </c>
      <c r="O15" s="416">
        <v>0</v>
      </c>
      <c r="P15" s="416">
        <v>0</v>
      </c>
      <c r="Q15" s="416">
        <v>0</v>
      </c>
      <c r="R15" s="416">
        <v>0</v>
      </c>
      <c r="S15" s="416">
        <v>0</v>
      </c>
      <c r="T15" s="416">
        <v>0</v>
      </c>
      <c r="U15" s="416">
        <v>0</v>
      </c>
      <c r="V15" s="416">
        <v>0</v>
      </c>
      <c r="W15" s="416">
        <v>0</v>
      </c>
      <c r="X15" s="416">
        <v>0</v>
      </c>
      <c r="Y15" s="416">
        <v>0</v>
      </c>
      <c r="Z15" s="416">
        <v>0</v>
      </c>
      <c r="AA15" s="416">
        <v>0</v>
      </c>
      <c r="AB15" s="416">
        <v>0</v>
      </c>
      <c r="AC15" s="416">
        <v>0</v>
      </c>
      <c r="AD15" s="416">
        <v>0</v>
      </c>
      <c r="AE15" s="416">
        <v>0</v>
      </c>
      <c r="AF15" s="416">
        <v>0</v>
      </c>
      <c r="AG15" s="416">
        <v>0</v>
      </c>
      <c r="AH15" s="416">
        <v>0</v>
      </c>
      <c r="AI15" s="416">
        <v>0</v>
      </c>
      <c r="AJ15" s="416">
        <v>0</v>
      </c>
      <c r="AK15" s="416">
        <v>0</v>
      </c>
      <c r="AL15" s="416">
        <v>0</v>
      </c>
      <c r="AM15" s="416">
        <v>0</v>
      </c>
      <c r="AN15" s="416">
        <v>0</v>
      </c>
      <c r="AO15" s="416">
        <v>0</v>
      </c>
      <c r="AP15" s="416">
        <v>0</v>
      </c>
      <c r="AQ15" s="416">
        <v>0</v>
      </c>
      <c r="AR15" s="416">
        <v>0</v>
      </c>
      <c r="AS15" s="416">
        <v>0</v>
      </c>
      <c r="AT15" s="416">
        <v>0</v>
      </c>
      <c r="AU15" s="416">
        <v>0</v>
      </c>
      <c r="AV15" s="416">
        <v>0</v>
      </c>
      <c r="AW15" s="416">
        <v>0</v>
      </c>
      <c r="AX15" s="416">
        <v>0</v>
      </c>
      <c r="AY15" s="416">
        <v>0</v>
      </c>
      <c r="AZ15" s="416">
        <v>0</v>
      </c>
      <c r="BA15" s="416">
        <v>0</v>
      </c>
      <c r="BB15" s="416">
        <v>0</v>
      </c>
      <c r="BC15" s="416">
        <v>0</v>
      </c>
      <c r="BD15" s="416">
        <v>0</v>
      </c>
      <c r="BE15" s="416">
        <v>0</v>
      </c>
      <c r="BF15" s="416">
        <v>0</v>
      </c>
      <c r="BG15" s="416">
        <v>480.19083278888627</v>
      </c>
      <c r="BH15" s="416">
        <v>1385.1171422665748</v>
      </c>
      <c r="BI15" s="416">
        <v>1416.7711389310282</v>
      </c>
      <c r="BJ15" s="416">
        <v>1526.3481391639607</v>
      </c>
      <c r="BK15" s="416">
        <v>1590.1641889466127</v>
      </c>
      <c r="BL15" s="416">
        <v>1578.6434079178832</v>
      </c>
      <c r="BM15" s="416">
        <v>1554.6682203891876</v>
      </c>
      <c r="BN15" s="416">
        <v>1627.5607951090965</v>
      </c>
      <c r="BO15" s="416">
        <v>1539.4900123269872</v>
      </c>
      <c r="BP15" s="416">
        <v>1211.4455060522127</v>
      </c>
      <c r="BQ15" s="416">
        <v>1086.7973121653604</v>
      </c>
      <c r="BR15" s="416">
        <v>916.44364358311157</v>
      </c>
      <c r="BS15" s="416">
        <v>726.16928608312821</v>
      </c>
      <c r="BT15" s="416">
        <v>480.31456856081576</v>
      </c>
      <c r="BU15" s="416">
        <v>442.16995847190771</v>
      </c>
      <c r="BV15" s="416">
        <v>446.57083793191782</v>
      </c>
      <c r="BW15" s="416">
        <v>419.0595311967283</v>
      </c>
      <c r="BX15" s="416">
        <v>376.6507207801701</v>
      </c>
      <c r="BY15" s="416">
        <v>417.9395880647246</v>
      </c>
      <c r="BZ15" s="416">
        <v>395.23634814897031</v>
      </c>
      <c r="CA15" s="416">
        <v>359.2178950815595</v>
      </c>
      <c r="CB15" s="416">
        <v>342.12980432424354</v>
      </c>
      <c r="CC15" s="417">
        <v>324.58479299921191</v>
      </c>
    </row>
    <row r="16" spans="1:81" ht="30" x14ac:dyDescent="0.4">
      <c r="B16" s="386" t="s">
        <v>696</v>
      </c>
      <c r="C16" s="59"/>
      <c r="D16" s="416">
        <v>0</v>
      </c>
      <c r="E16" s="416">
        <v>0</v>
      </c>
      <c r="F16" s="416">
        <v>0</v>
      </c>
      <c r="G16" s="416">
        <v>0</v>
      </c>
      <c r="H16" s="416">
        <v>0</v>
      </c>
      <c r="I16" s="416">
        <v>0</v>
      </c>
      <c r="J16" s="416">
        <v>0</v>
      </c>
      <c r="K16" s="416">
        <v>0</v>
      </c>
      <c r="L16" s="416">
        <v>0</v>
      </c>
      <c r="M16" s="416">
        <v>0</v>
      </c>
      <c r="N16" s="416">
        <v>0</v>
      </c>
      <c r="O16" s="416">
        <v>0</v>
      </c>
      <c r="P16" s="416">
        <v>0</v>
      </c>
      <c r="Q16" s="416">
        <v>0</v>
      </c>
      <c r="R16" s="416">
        <v>0</v>
      </c>
      <c r="S16" s="416">
        <v>0</v>
      </c>
      <c r="T16" s="416">
        <v>0</v>
      </c>
      <c r="U16" s="416">
        <v>0</v>
      </c>
      <c r="V16" s="416">
        <v>0</v>
      </c>
      <c r="W16" s="416">
        <v>0</v>
      </c>
      <c r="X16" s="416">
        <v>0</v>
      </c>
      <c r="Y16" s="416">
        <v>0</v>
      </c>
      <c r="Z16" s="416">
        <v>0</v>
      </c>
      <c r="AA16" s="416">
        <v>0</v>
      </c>
      <c r="AB16" s="416">
        <v>0</v>
      </c>
      <c r="AC16" s="416">
        <v>0</v>
      </c>
      <c r="AD16" s="416">
        <v>0</v>
      </c>
      <c r="AE16" s="416">
        <v>0</v>
      </c>
      <c r="AF16" s="416">
        <v>0</v>
      </c>
      <c r="AG16" s="416">
        <v>0</v>
      </c>
      <c r="AH16" s="416">
        <v>0</v>
      </c>
      <c r="AI16" s="416">
        <v>0</v>
      </c>
      <c r="AJ16" s="416">
        <v>0</v>
      </c>
      <c r="AK16" s="416">
        <v>0</v>
      </c>
      <c r="AL16" s="416">
        <v>0</v>
      </c>
      <c r="AM16" s="416">
        <v>0</v>
      </c>
      <c r="AN16" s="416">
        <v>0</v>
      </c>
      <c r="AO16" s="416">
        <v>0</v>
      </c>
      <c r="AP16" s="416">
        <v>0</v>
      </c>
      <c r="AQ16" s="416">
        <v>0</v>
      </c>
      <c r="AR16" s="416">
        <v>4254.6532040061984</v>
      </c>
      <c r="AS16" s="416">
        <v>4366.1931045528081</v>
      </c>
      <c r="AT16" s="416">
        <v>4536.5764269091369</v>
      </c>
      <c r="AU16" s="416">
        <v>5129.7186650310141</v>
      </c>
      <c r="AV16" s="416">
        <v>6757.9612733374133</v>
      </c>
      <c r="AW16" s="416">
        <v>6968.9455023583923</v>
      </c>
      <c r="AX16" s="416">
        <v>6932.3163637502366</v>
      </c>
      <c r="AY16" s="416">
        <v>6594.6896422589234</v>
      </c>
      <c r="AZ16" s="416">
        <v>6248.8324094178497</v>
      </c>
      <c r="BA16" s="416">
        <v>6200.4915546232287</v>
      </c>
      <c r="BB16" s="416">
        <v>5851.1054285265382</v>
      </c>
      <c r="BC16" s="416">
        <v>6085.880576092587</v>
      </c>
      <c r="BD16" s="416">
        <v>6473.2695498925668</v>
      </c>
      <c r="BE16" s="416">
        <v>6989.1859232514971</v>
      </c>
      <c r="BF16" s="416">
        <v>6833.595715829917</v>
      </c>
      <c r="BG16" s="416">
        <v>3752.3593688967408</v>
      </c>
      <c r="BH16" s="416">
        <v>186.67799678235951</v>
      </c>
      <c r="BI16" s="416">
        <v>116.28735193769056</v>
      </c>
      <c r="BJ16" s="416">
        <v>118.43099244090085</v>
      </c>
      <c r="BK16" s="416">
        <v>117.71970713342563</v>
      </c>
      <c r="BL16" s="416">
        <v>117.37417183711176</v>
      </c>
      <c r="BM16" s="416">
        <v>123.26634666115265</v>
      </c>
      <c r="BN16" s="416">
        <v>0</v>
      </c>
      <c r="BO16" s="416">
        <v>0</v>
      </c>
      <c r="BP16" s="416">
        <v>0</v>
      </c>
      <c r="BQ16" s="416">
        <v>0</v>
      </c>
      <c r="BR16" s="416">
        <v>0</v>
      </c>
      <c r="BS16" s="416">
        <v>0</v>
      </c>
      <c r="BT16" s="416">
        <v>0</v>
      </c>
      <c r="BU16" s="416">
        <v>0</v>
      </c>
      <c r="BV16" s="416">
        <v>0</v>
      </c>
      <c r="BW16" s="416">
        <v>0</v>
      </c>
      <c r="BX16" s="416">
        <v>0</v>
      </c>
      <c r="BY16" s="416">
        <v>0</v>
      </c>
      <c r="BZ16" s="416">
        <v>0</v>
      </c>
      <c r="CA16" s="416">
        <v>0</v>
      </c>
      <c r="CB16" s="416">
        <v>0</v>
      </c>
      <c r="CC16" s="417">
        <v>0</v>
      </c>
    </row>
    <row r="17" spans="1:81" s="253" customFormat="1" ht="35.25" customHeight="1" thickBot="1" x14ac:dyDescent="0.4">
      <c r="B17" s="424" t="s">
        <v>697</v>
      </c>
      <c r="C17" s="420"/>
      <c r="D17" s="421">
        <v>0</v>
      </c>
      <c r="E17" s="421">
        <v>0</v>
      </c>
      <c r="F17" s="421">
        <v>0</v>
      </c>
      <c r="G17" s="421">
        <v>0</v>
      </c>
      <c r="H17" s="421">
        <v>0</v>
      </c>
      <c r="I17" s="421">
        <v>0</v>
      </c>
      <c r="J17" s="421">
        <v>0</v>
      </c>
      <c r="K17" s="421">
        <v>0</v>
      </c>
      <c r="L17" s="421">
        <v>0</v>
      </c>
      <c r="M17" s="421">
        <v>0</v>
      </c>
      <c r="N17" s="421">
        <v>0</v>
      </c>
      <c r="O17" s="421">
        <v>0</v>
      </c>
      <c r="P17" s="421">
        <v>0</v>
      </c>
      <c r="Q17" s="421">
        <v>0</v>
      </c>
      <c r="R17" s="421">
        <v>0</v>
      </c>
      <c r="S17" s="421">
        <v>0</v>
      </c>
      <c r="T17" s="421">
        <v>0</v>
      </c>
      <c r="U17" s="421">
        <v>0</v>
      </c>
      <c r="V17" s="421">
        <v>0</v>
      </c>
      <c r="W17" s="421">
        <v>0</v>
      </c>
      <c r="X17" s="421">
        <v>0</v>
      </c>
      <c r="Y17" s="421">
        <v>0</v>
      </c>
      <c r="Z17" s="421">
        <v>0</v>
      </c>
      <c r="AA17" s="421">
        <v>0</v>
      </c>
      <c r="AB17" s="421">
        <v>0</v>
      </c>
      <c r="AC17" s="421">
        <v>0</v>
      </c>
      <c r="AD17" s="421">
        <v>0</v>
      </c>
      <c r="AE17" s="421">
        <v>0</v>
      </c>
      <c r="AF17" s="421">
        <v>0</v>
      </c>
      <c r="AG17" s="421">
        <v>0</v>
      </c>
      <c r="AH17" s="421">
        <v>2912.5092665126658</v>
      </c>
      <c r="AI17" s="421">
        <v>2772.3335979338408</v>
      </c>
      <c r="AJ17" s="421">
        <v>2718.9775864477911</v>
      </c>
      <c r="AK17" s="421">
        <v>3118.3092203473789</v>
      </c>
      <c r="AL17" s="421">
        <v>2957.5421175490442</v>
      </c>
      <c r="AM17" s="421">
        <v>2954.6704663303071</v>
      </c>
      <c r="AN17" s="421">
        <v>3374.7245748611263</v>
      </c>
      <c r="AO17" s="421">
        <v>3686.1004185095085</v>
      </c>
      <c r="AP17" s="421">
        <v>3763.9500511155106</v>
      </c>
      <c r="AQ17" s="421">
        <v>3848.1028903406022</v>
      </c>
      <c r="AR17" s="421">
        <v>0</v>
      </c>
      <c r="AS17" s="421">
        <v>0</v>
      </c>
      <c r="AT17" s="421">
        <v>0</v>
      </c>
      <c r="AU17" s="421">
        <v>0</v>
      </c>
      <c r="AV17" s="421">
        <v>0</v>
      </c>
      <c r="AW17" s="421">
        <v>0</v>
      </c>
      <c r="AX17" s="421">
        <v>0</v>
      </c>
      <c r="AY17" s="421">
        <v>0</v>
      </c>
      <c r="AZ17" s="421">
        <v>0</v>
      </c>
      <c r="BA17" s="421">
        <v>0</v>
      </c>
      <c r="BB17" s="421">
        <v>0</v>
      </c>
      <c r="BC17" s="421">
        <v>0</v>
      </c>
      <c r="BD17" s="421">
        <v>0</v>
      </c>
      <c r="BE17" s="421">
        <v>0</v>
      </c>
      <c r="BF17" s="421">
        <v>0</v>
      </c>
      <c r="BG17" s="421">
        <v>0</v>
      </c>
      <c r="BH17" s="421">
        <v>0</v>
      </c>
      <c r="BI17" s="421">
        <v>0</v>
      </c>
      <c r="BJ17" s="421">
        <v>0</v>
      </c>
      <c r="BK17" s="421">
        <v>0</v>
      </c>
      <c r="BL17" s="421">
        <v>0</v>
      </c>
      <c r="BM17" s="421">
        <v>0</v>
      </c>
      <c r="BN17" s="421">
        <v>0</v>
      </c>
      <c r="BO17" s="421">
        <v>0</v>
      </c>
      <c r="BP17" s="421">
        <v>0</v>
      </c>
      <c r="BQ17" s="421">
        <v>0</v>
      </c>
      <c r="BR17" s="421">
        <v>0</v>
      </c>
      <c r="BS17" s="421">
        <v>0</v>
      </c>
      <c r="BT17" s="421">
        <v>0</v>
      </c>
      <c r="BU17" s="421">
        <v>0</v>
      </c>
      <c r="BV17" s="421">
        <v>0</v>
      </c>
      <c r="BW17" s="421">
        <v>0</v>
      </c>
      <c r="BX17" s="421">
        <v>0</v>
      </c>
      <c r="BY17" s="421">
        <v>0</v>
      </c>
      <c r="BZ17" s="421">
        <v>0</v>
      </c>
      <c r="CA17" s="421">
        <v>0</v>
      </c>
      <c r="CB17" s="421">
        <v>0</v>
      </c>
      <c r="CC17" s="422">
        <v>0</v>
      </c>
    </row>
    <row r="18" spans="1:81" ht="39.75" customHeight="1" x14ac:dyDescent="0.4">
      <c r="A18" s="302"/>
      <c r="B18" s="303" t="s">
        <v>699</v>
      </c>
      <c r="C18" s="425"/>
      <c r="D18" s="305" t="s">
        <v>474</v>
      </c>
      <c r="E18" s="305" t="s">
        <v>475</v>
      </c>
      <c r="F18" s="305" t="s">
        <v>476</v>
      </c>
      <c r="G18" s="305" t="s">
        <v>477</v>
      </c>
      <c r="H18" s="305" t="s">
        <v>478</v>
      </c>
      <c r="I18" s="305" t="s">
        <v>479</v>
      </c>
      <c r="J18" s="305" t="s">
        <v>480</v>
      </c>
      <c r="K18" s="305" t="s">
        <v>481</v>
      </c>
      <c r="L18" s="305" t="s">
        <v>482</v>
      </c>
      <c r="M18" s="305" t="s">
        <v>483</v>
      </c>
      <c r="N18" s="305" t="s">
        <v>484</v>
      </c>
      <c r="O18" s="305" t="s">
        <v>485</v>
      </c>
      <c r="P18" s="305" t="s">
        <v>486</v>
      </c>
      <c r="Q18" s="305" t="s">
        <v>487</v>
      </c>
      <c r="R18" s="305" t="s">
        <v>488</v>
      </c>
      <c r="S18" s="305" t="s">
        <v>489</v>
      </c>
      <c r="T18" s="305" t="s">
        <v>490</v>
      </c>
      <c r="U18" s="305" t="s">
        <v>491</v>
      </c>
      <c r="V18" s="305" t="s">
        <v>492</v>
      </c>
      <c r="W18" s="305" t="s">
        <v>493</v>
      </c>
      <c r="X18" s="305" t="s">
        <v>494</v>
      </c>
      <c r="Y18" s="305" t="s">
        <v>495</v>
      </c>
      <c r="Z18" s="305" t="s">
        <v>496</v>
      </c>
      <c r="AA18" s="305" t="s">
        <v>497</v>
      </c>
      <c r="AB18" s="305" t="s">
        <v>498</v>
      </c>
      <c r="AC18" s="305" t="s">
        <v>499</v>
      </c>
      <c r="AD18" s="305" t="s">
        <v>500</v>
      </c>
      <c r="AE18" s="305" t="s">
        <v>501</v>
      </c>
      <c r="AF18" s="305" t="s">
        <v>502</v>
      </c>
      <c r="AG18" s="305" t="s">
        <v>503</v>
      </c>
      <c r="AH18" s="305" t="s">
        <v>504</v>
      </c>
      <c r="AI18" s="305" t="s">
        <v>505</v>
      </c>
      <c r="AJ18" s="305" t="s">
        <v>506</v>
      </c>
      <c r="AK18" s="305" t="s">
        <v>507</v>
      </c>
      <c r="AL18" s="305" t="s">
        <v>508</v>
      </c>
      <c r="AM18" s="305" t="s">
        <v>509</v>
      </c>
      <c r="AN18" s="305" t="s">
        <v>510</v>
      </c>
      <c r="AO18" s="305" t="s">
        <v>511</v>
      </c>
      <c r="AP18" s="305" t="s">
        <v>512</v>
      </c>
      <c r="AQ18" s="305" t="s">
        <v>513</v>
      </c>
      <c r="AR18" s="305" t="s">
        <v>514</v>
      </c>
      <c r="AS18" s="305" t="s">
        <v>515</v>
      </c>
      <c r="AT18" s="305" t="s">
        <v>516</v>
      </c>
      <c r="AU18" s="305" t="s">
        <v>517</v>
      </c>
      <c r="AV18" s="305" t="s">
        <v>518</v>
      </c>
      <c r="AW18" s="305" t="s">
        <v>519</v>
      </c>
      <c r="AX18" s="305" t="s">
        <v>520</v>
      </c>
      <c r="AY18" s="305" t="s">
        <v>521</v>
      </c>
      <c r="AZ18" s="305" t="s">
        <v>522</v>
      </c>
      <c r="BA18" s="305" t="s">
        <v>523</v>
      </c>
      <c r="BB18" s="305" t="s">
        <v>524</v>
      </c>
      <c r="BC18" s="305" t="s">
        <v>525</v>
      </c>
      <c r="BD18" s="305" t="s">
        <v>526</v>
      </c>
      <c r="BE18" s="305" t="s">
        <v>527</v>
      </c>
      <c r="BF18" s="305" t="s">
        <v>528</v>
      </c>
      <c r="BG18" s="305" t="s">
        <v>529</v>
      </c>
      <c r="BH18" s="305" t="s">
        <v>530</v>
      </c>
      <c r="BI18" s="305" t="s">
        <v>531</v>
      </c>
      <c r="BJ18" s="305" t="s">
        <v>532</v>
      </c>
      <c r="BK18" s="305" t="s">
        <v>533</v>
      </c>
      <c r="BL18" s="305" t="s">
        <v>534</v>
      </c>
      <c r="BM18" s="305" t="s">
        <v>535</v>
      </c>
      <c r="BN18" s="305" t="s">
        <v>536</v>
      </c>
      <c r="BO18" s="305" t="s">
        <v>537</v>
      </c>
      <c r="BP18" s="305" t="s">
        <v>538</v>
      </c>
      <c r="BQ18" s="305" t="s">
        <v>539</v>
      </c>
      <c r="BR18" s="305" t="s">
        <v>540</v>
      </c>
      <c r="BS18" s="305" t="s">
        <v>541</v>
      </c>
      <c r="BT18" s="305" t="s">
        <v>542</v>
      </c>
      <c r="BU18" s="305" t="s">
        <v>543</v>
      </c>
      <c r="BV18" s="305" t="s">
        <v>544</v>
      </c>
      <c r="BW18" s="305" t="s">
        <v>545</v>
      </c>
      <c r="BX18" s="305" t="s">
        <v>546</v>
      </c>
      <c r="BY18" s="305" t="s">
        <v>547</v>
      </c>
      <c r="BZ18" s="305" t="s">
        <v>548</v>
      </c>
      <c r="CA18" s="305" t="s">
        <v>549</v>
      </c>
      <c r="CB18" s="305" t="s">
        <v>550</v>
      </c>
      <c r="CC18" s="306" t="s">
        <v>551</v>
      </c>
    </row>
    <row r="19" spans="1:81" ht="26.25" customHeight="1" x14ac:dyDescent="0.4">
      <c r="A19" s="302"/>
      <c r="B19" s="75" t="s">
        <v>692</v>
      </c>
      <c r="D19" s="414">
        <v>0</v>
      </c>
      <c r="E19" s="414">
        <v>0</v>
      </c>
      <c r="F19" s="414">
        <v>0</v>
      </c>
      <c r="G19" s="414">
        <v>0</v>
      </c>
      <c r="H19" s="414">
        <v>0</v>
      </c>
      <c r="I19" s="414">
        <v>0</v>
      </c>
      <c r="J19" s="414">
        <v>0</v>
      </c>
      <c r="K19" s="414">
        <v>0</v>
      </c>
      <c r="L19" s="414">
        <v>0</v>
      </c>
      <c r="M19" s="414">
        <v>0</v>
      </c>
      <c r="N19" s="414">
        <v>0</v>
      </c>
      <c r="O19" s="414">
        <v>0</v>
      </c>
      <c r="P19" s="414">
        <v>0</v>
      </c>
      <c r="Q19" s="414">
        <v>0</v>
      </c>
      <c r="R19" s="414">
        <v>0</v>
      </c>
      <c r="S19" s="414">
        <v>0</v>
      </c>
      <c r="T19" s="414">
        <v>0</v>
      </c>
      <c r="U19" s="414">
        <v>0</v>
      </c>
      <c r="V19" s="414">
        <v>0</v>
      </c>
      <c r="W19" s="414">
        <v>0</v>
      </c>
      <c r="X19" s="414">
        <v>0</v>
      </c>
      <c r="Y19" s="414">
        <v>0</v>
      </c>
      <c r="Z19" s="414">
        <v>0</v>
      </c>
      <c r="AA19" s="414">
        <v>0</v>
      </c>
      <c r="AB19" s="414">
        <v>0</v>
      </c>
      <c r="AC19" s="414">
        <v>0</v>
      </c>
      <c r="AD19" s="414">
        <v>0</v>
      </c>
      <c r="AE19" s="414">
        <v>0</v>
      </c>
      <c r="AF19" s="414">
        <v>0</v>
      </c>
      <c r="AG19" s="414">
        <v>0</v>
      </c>
      <c r="AH19" s="414">
        <v>0</v>
      </c>
      <c r="AI19" s="414">
        <v>1723</v>
      </c>
      <c r="AJ19" s="414">
        <v>1694</v>
      </c>
      <c r="AK19" s="414">
        <v>1738</v>
      </c>
      <c r="AL19" s="414">
        <v>1781</v>
      </c>
      <c r="AM19" s="414">
        <v>1651</v>
      </c>
      <c r="AN19" s="414">
        <v>1683</v>
      </c>
      <c r="AO19" s="414">
        <v>1717</v>
      </c>
      <c r="AP19" s="414">
        <v>1722</v>
      </c>
      <c r="AQ19" s="414">
        <v>1727</v>
      </c>
      <c r="AR19" s="414">
        <v>1719</v>
      </c>
      <c r="AS19" s="414">
        <v>1607</v>
      </c>
      <c r="AT19" s="414">
        <v>1675</v>
      </c>
      <c r="AU19" s="414">
        <v>1575</v>
      </c>
      <c r="AV19" s="414">
        <v>1643</v>
      </c>
      <c r="AW19" s="414">
        <v>1736</v>
      </c>
      <c r="AX19" s="414">
        <v>1765</v>
      </c>
      <c r="AY19" s="414">
        <v>1781</v>
      </c>
      <c r="AZ19" s="414">
        <v>1764</v>
      </c>
      <c r="BA19" s="414">
        <v>1705</v>
      </c>
      <c r="BB19" s="414">
        <v>1643</v>
      </c>
      <c r="BC19" s="414">
        <v>1620</v>
      </c>
      <c r="BD19" s="414">
        <v>1671</v>
      </c>
      <c r="BE19" s="414">
        <v>1750</v>
      </c>
      <c r="BF19" s="414">
        <v>1776</v>
      </c>
      <c r="BG19" s="414">
        <v>1979</v>
      </c>
      <c r="BH19" s="414">
        <v>2606</v>
      </c>
      <c r="BI19" s="414">
        <v>2711</v>
      </c>
      <c r="BJ19" s="414">
        <v>2741</v>
      </c>
      <c r="BK19" s="414">
        <v>2744</v>
      </c>
      <c r="BL19" s="414">
        <v>2735</v>
      </c>
      <c r="BM19" s="414">
        <v>2746</v>
      </c>
      <c r="BN19" s="414">
        <v>2718</v>
      </c>
      <c r="BO19" s="414">
        <v>2649</v>
      </c>
      <c r="BP19" s="414">
        <v>2505</v>
      </c>
      <c r="BQ19" s="414">
        <v>2380</v>
      </c>
      <c r="BR19" s="414">
        <v>2228</v>
      </c>
      <c r="BS19" s="414">
        <v>2098</v>
      </c>
      <c r="BT19" s="414">
        <v>1903</v>
      </c>
      <c r="BU19" s="414">
        <v>1792</v>
      </c>
      <c r="BV19" s="414">
        <v>1654</v>
      </c>
      <c r="BW19" s="414">
        <v>1616</v>
      </c>
      <c r="BX19" s="414">
        <v>1667</v>
      </c>
      <c r="BY19" s="414">
        <v>1658</v>
      </c>
      <c r="BZ19" s="414">
        <v>1596</v>
      </c>
      <c r="CA19" s="414">
        <v>1531</v>
      </c>
      <c r="CB19" s="414">
        <v>1515</v>
      </c>
      <c r="CC19" s="415">
        <v>1494</v>
      </c>
    </row>
    <row r="20" spans="1:81" ht="26.25" customHeight="1" x14ac:dyDescent="0.4">
      <c r="A20" s="196"/>
      <c r="B20" s="59" t="s">
        <v>31</v>
      </c>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c r="AL20" s="416"/>
      <c r="AM20" s="416"/>
      <c r="AN20" s="416"/>
      <c r="AO20" s="416"/>
      <c r="AP20" s="416"/>
      <c r="AQ20" s="416"/>
      <c r="AR20" s="416"/>
      <c r="AS20" s="416"/>
      <c r="AT20" s="416"/>
      <c r="AU20" s="416"/>
      <c r="AV20" s="416"/>
      <c r="AW20" s="416"/>
      <c r="AX20" s="416"/>
      <c r="AY20" s="416"/>
      <c r="AZ20" s="416"/>
      <c r="BA20" s="416"/>
      <c r="BB20" s="416"/>
      <c r="BC20" s="416"/>
      <c r="BD20" s="416"/>
      <c r="BE20" s="416"/>
      <c r="BF20" s="416"/>
      <c r="BG20" s="416">
        <v>1979</v>
      </c>
      <c r="BH20" s="416">
        <v>2594</v>
      </c>
      <c r="BI20" s="416">
        <v>2700</v>
      </c>
      <c r="BJ20" s="416">
        <v>2729</v>
      </c>
      <c r="BK20" s="416">
        <v>2732</v>
      </c>
      <c r="BL20" s="416">
        <v>2724</v>
      </c>
      <c r="BM20" s="416">
        <v>2736</v>
      </c>
      <c r="BN20" s="416">
        <v>2718</v>
      </c>
      <c r="BO20" s="416">
        <v>2649</v>
      </c>
      <c r="BP20" s="416">
        <v>2505</v>
      </c>
      <c r="BQ20" s="416">
        <v>2380</v>
      </c>
      <c r="BR20" s="416">
        <v>2228</v>
      </c>
      <c r="BS20" s="416">
        <v>2098</v>
      </c>
      <c r="BT20" s="416">
        <v>1903</v>
      </c>
      <c r="BU20" s="416">
        <v>1792</v>
      </c>
      <c r="BV20" s="416">
        <v>1654</v>
      </c>
      <c r="BW20" s="416">
        <v>1616</v>
      </c>
      <c r="BX20" s="416">
        <v>1667</v>
      </c>
      <c r="BY20" s="416">
        <v>1658</v>
      </c>
      <c r="BZ20" s="416">
        <v>1596</v>
      </c>
      <c r="CA20" s="416">
        <v>1531</v>
      </c>
      <c r="CB20" s="416">
        <v>1515</v>
      </c>
      <c r="CC20" s="417">
        <v>1494</v>
      </c>
    </row>
    <row r="21" spans="1:81" x14ac:dyDescent="0.4">
      <c r="B21" s="155" t="s">
        <v>700</v>
      </c>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v>1259</v>
      </c>
      <c r="BH21" s="416">
        <v>752</v>
      </c>
      <c r="BI21" s="416">
        <v>773</v>
      </c>
      <c r="BJ21" s="416">
        <v>790</v>
      </c>
      <c r="BK21" s="416">
        <v>827</v>
      </c>
      <c r="BL21" s="416">
        <v>897</v>
      </c>
      <c r="BM21" s="416">
        <v>942</v>
      </c>
      <c r="BN21" s="416">
        <v>951</v>
      </c>
      <c r="BO21" s="416">
        <v>958</v>
      </c>
      <c r="BP21" s="416">
        <v>1002</v>
      </c>
      <c r="BQ21" s="416">
        <v>967</v>
      </c>
      <c r="BR21" s="416">
        <v>947</v>
      </c>
      <c r="BS21" s="416">
        <v>946</v>
      </c>
      <c r="BT21" s="416">
        <v>918</v>
      </c>
      <c r="BU21" s="416">
        <v>884</v>
      </c>
      <c r="BV21" s="416">
        <v>803</v>
      </c>
      <c r="BW21" s="416">
        <v>803</v>
      </c>
      <c r="BX21" s="416">
        <v>829</v>
      </c>
      <c r="BY21" s="416">
        <v>845</v>
      </c>
      <c r="BZ21" s="416">
        <v>833</v>
      </c>
      <c r="CA21" s="416">
        <v>817</v>
      </c>
      <c r="CB21" s="416">
        <v>824</v>
      </c>
      <c r="CC21" s="417">
        <v>813</v>
      </c>
    </row>
    <row r="22" spans="1:81" x14ac:dyDescent="0.4">
      <c r="B22" s="155" t="s">
        <v>701</v>
      </c>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16"/>
      <c r="AY22" s="416"/>
      <c r="AZ22" s="416"/>
      <c r="BA22" s="416"/>
      <c r="BB22" s="416"/>
      <c r="BC22" s="416"/>
      <c r="BD22" s="416"/>
      <c r="BE22" s="416"/>
      <c r="BF22" s="416"/>
      <c r="BG22" s="416">
        <v>577</v>
      </c>
      <c r="BH22" s="416">
        <v>1295</v>
      </c>
      <c r="BI22" s="416">
        <v>1321</v>
      </c>
      <c r="BJ22" s="416">
        <v>1333</v>
      </c>
      <c r="BK22" s="416">
        <v>1307</v>
      </c>
      <c r="BL22" s="416">
        <v>1234</v>
      </c>
      <c r="BM22" s="416">
        <v>1205</v>
      </c>
      <c r="BN22" s="416">
        <v>1186</v>
      </c>
      <c r="BO22" s="416">
        <v>1108</v>
      </c>
      <c r="BP22" s="416">
        <v>948</v>
      </c>
      <c r="BQ22" s="416">
        <v>885</v>
      </c>
      <c r="BR22" s="416">
        <v>802</v>
      </c>
      <c r="BS22" s="416">
        <v>723</v>
      </c>
      <c r="BT22" s="416">
        <v>646</v>
      </c>
      <c r="BU22" s="416">
        <v>599</v>
      </c>
      <c r="BV22" s="416">
        <v>568</v>
      </c>
      <c r="BW22" s="416">
        <v>551</v>
      </c>
      <c r="BX22" s="416">
        <v>556</v>
      </c>
      <c r="BY22" s="416">
        <v>538</v>
      </c>
      <c r="BZ22" s="416">
        <v>502</v>
      </c>
      <c r="CA22" s="416">
        <v>466</v>
      </c>
      <c r="CB22" s="416">
        <v>445</v>
      </c>
      <c r="CC22" s="417">
        <v>439</v>
      </c>
    </row>
    <row r="23" spans="1:81" x14ac:dyDescent="0.4">
      <c r="B23" s="155" t="s">
        <v>702</v>
      </c>
      <c r="D23" s="416"/>
      <c r="E23" s="416"/>
      <c r="F23" s="416"/>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16"/>
      <c r="AY23" s="416"/>
      <c r="AZ23" s="416"/>
      <c r="BA23" s="416"/>
      <c r="BB23" s="416"/>
      <c r="BC23" s="416"/>
      <c r="BD23" s="416"/>
      <c r="BE23" s="416"/>
      <c r="BF23" s="416"/>
      <c r="BG23" s="416">
        <v>143</v>
      </c>
      <c r="BH23" s="416">
        <v>547</v>
      </c>
      <c r="BI23" s="416">
        <v>606</v>
      </c>
      <c r="BJ23" s="416">
        <v>606</v>
      </c>
      <c r="BK23" s="416">
        <v>598</v>
      </c>
      <c r="BL23" s="416">
        <v>594</v>
      </c>
      <c r="BM23" s="416">
        <v>589</v>
      </c>
      <c r="BN23" s="416">
        <v>581</v>
      </c>
      <c r="BO23" s="416">
        <v>583</v>
      </c>
      <c r="BP23" s="416">
        <v>555</v>
      </c>
      <c r="BQ23" s="416">
        <v>528</v>
      </c>
      <c r="BR23" s="416">
        <v>478</v>
      </c>
      <c r="BS23" s="416">
        <v>429</v>
      </c>
      <c r="BT23" s="416">
        <v>339</v>
      </c>
      <c r="BU23" s="416">
        <v>309</v>
      </c>
      <c r="BV23" s="416">
        <v>282</v>
      </c>
      <c r="BW23" s="416">
        <v>262</v>
      </c>
      <c r="BX23" s="416">
        <v>282</v>
      </c>
      <c r="BY23" s="416">
        <v>276</v>
      </c>
      <c r="BZ23" s="416">
        <v>261</v>
      </c>
      <c r="CA23" s="416">
        <v>248</v>
      </c>
      <c r="CB23" s="416">
        <v>246</v>
      </c>
      <c r="CC23" s="417">
        <v>242</v>
      </c>
    </row>
    <row r="24" spans="1:81" ht="30" customHeight="1" x14ac:dyDescent="0.4">
      <c r="B24" s="386" t="s">
        <v>696</v>
      </c>
      <c r="D24" s="416">
        <v>0</v>
      </c>
      <c r="E24" s="416">
        <v>0</v>
      </c>
      <c r="F24" s="416">
        <v>0</v>
      </c>
      <c r="G24" s="416">
        <v>0</v>
      </c>
      <c r="H24" s="416">
        <v>0</v>
      </c>
      <c r="I24" s="416">
        <v>0</v>
      </c>
      <c r="J24" s="416">
        <v>0</v>
      </c>
      <c r="K24" s="416">
        <v>0</v>
      </c>
      <c r="L24" s="416">
        <v>0</v>
      </c>
      <c r="M24" s="416">
        <v>0</v>
      </c>
      <c r="N24" s="416">
        <v>0</v>
      </c>
      <c r="O24" s="416">
        <v>0</v>
      </c>
      <c r="P24" s="416">
        <v>0</v>
      </c>
      <c r="Q24" s="416">
        <v>0</v>
      </c>
      <c r="R24" s="416">
        <v>0</v>
      </c>
      <c r="S24" s="416">
        <v>0</v>
      </c>
      <c r="T24" s="416">
        <v>0</v>
      </c>
      <c r="U24" s="416">
        <v>0</v>
      </c>
      <c r="V24" s="416">
        <v>0</v>
      </c>
      <c r="W24" s="416">
        <v>0</v>
      </c>
      <c r="X24" s="416">
        <v>0</v>
      </c>
      <c r="Y24" s="416">
        <v>0</v>
      </c>
      <c r="Z24" s="416">
        <v>0</v>
      </c>
      <c r="AA24" s="416">
        <v>0</v>
      </c>
      <c r="AB24" s="416">
        <v>0</v>
      </c>
      <c r="AC24" s="416">
        <v>0</v>
      </c>
      <c r="AD24" s="416">
        <v>0</v>
      </c>
      <c r="AE24" s="416">
        <v>0</v>
      </c>
      <c r="AF24" s="416">
        <v>0</v>
      </c>
      <c r="AG24" s="416">
        <v>0</v>
      </c>
      <c r="AH24" s="416">
        <v>0</v>
      </c>
      <c r="AI24" s="416">
        <v>0</v>
      </c>
      <c r="AJ24" s="416">
        <v>0</v>
      </c>
      <c r="AK24" s="416">
        <v>0</v>
      </c>
      <c r="AL24" s="416">
        <v>0</v>
      </c>
      <c r="AM24" s="416">
        <v>0</v>
      </c>
      <c r="AN24" s="416">
        <v>0</v>
      </c>
      <c r="AO24" s="416">
        <v>0</v>
      </c>
      <c r="AP24" s="416">
        <v>0</v>
      </c>
      <c r="AQ24" s="416">
        <v>0</v>
      </c>
      <c r="AR24" s="416">
        <v>1719</v>
      </c>
      <c r="AS24" s="416">
        <v>1607</v>
      </c>
      <c r="AT24" s="416">
        <v>1675</v>
      </c>
      <c r="AU24" s="416">
        <v>1575</v>
      </c>
      <c r="AV24" s="416">
        <v>1643</v>
      </c>
      <c r="AW24" s="416">
        <v>1736</v>
      </c>
      <c r="AX24" s="416">
        <v>1765</v>
      </c>
      <c r="AY24" s="416">
        <v>1781</v>
      </c>
      <c r="AZ24" s="416">
        <v>1764</v>
      </c>
      <c r="BA24" s="416">
        <v>1705</v>
      </c>
      <c r="BB24" s="416">
        <v>1643</v>
      </c>
      <c r="BC24" s="416">
        <v>1620</v>
      </c>
      <c r="BD24" s="416">
        <v>1671</v>
      </c>
      <c r="BE24" s="416">
        <v>1750</v>
      </c>
      <c r="BF24" s="416">
        <v>1776</v>
      </c>
      <c r="BG24" s="416">
        <v>911</v>
      </c>
      <c r="BH24" s="416">
        <v>12</v>
      </c>
      <c r="BI24" s="416">
        <v>11</v>
      </c>
      <c r="BJ24" s="416">
        <v>12</v>
      </c>
      <c r="BK24" s="416">
        <v>12</v>
      </c>
      <c r="BL24" s="416">
        <v>11</v>
      </c>
      <c r="BM24" s="416">
        <v>10</v>
      </c>
      <c r="BN24" s="416">
        <v>0</v>
      </c>
      <c r="BO24" s="416">
        <v>0</v>
      </c>
      <c r="BP24" s="416">
        <v>0</v>
      </c>
      <c r="BQ24" s="416">
        <v>0</v>
      </c>
      <c r="BR24" s="416">
        <v>0</v>
      </c>
      <c r="BS24" s="416">
        <v>0</v>
      </c>
      <c r="BT24" s="416">
        <v>0</v>
      </c>
      <c r="BU24" s="416">
        <v>0</v>
      </c>
      <c r="BV24" s="416">
        <v>0</v>
      </c>
      <c r="BW24" s="416">
        <v>0</v>
      </c>
      <c r="BX24" s="416">
        <v>0</v>
      </c>
      <c r="BY24" s="416">
        <v>0</v>
      </c>
      <c r="BZ24" s="416">
        <v>0</v>
      </c>
      <c r="CA24" s="416">
        <v>0</v>
      </c>
      <c r="CB24" s="416">
        <v>0</v>
      </c>
      <c r="CC24" s="417">
        <v>0</v>
      </c>
    </row>
    <row r="25" spans="1:81" ht="30" customHeight="1" x14ac:dyDescent="0.4">
      <c r="B25" s="386" t="s">
        <v>697</v>
      </c>
      <c r="D25" s="416">
        <v>0</v>
      </c>
      <c r="E25" s="416">
        <v>0</v>
      </c>
      <c r="F25" s="416">
        <v>0</v>
      </c>
      <c r="G25" s="416">
        <v>0</v>
      </c>
      <c r="H25" s="416">
        <v>0</v>
      </c>
      <c r="I25" s="416">
        <v>0</v>
      </c>
      <c r="J25" s="416">
        <v>0</v>
      </c>
      <c r="K25" s="416">
        <v>0</v>
      </c>
      <c r="L25" s="416">
        <v>0</v>
      </c>
      <c r="M25" s="416">
        <v>0</v>
      </c>
      <c r="N25" s="416">
        <v>0</v>
      </c>
      <c r="O25" s="416">
        <v>0</v>
      </c>
      <c r="P25" s="416">
        <v>0</v>
      </c>
      <c r="Q25" s="416">
        <v>0</v>
      </c>
      <c r="R25" s="416">
        <v>0</v>
      </c>
      <c r="S25" s="416">
        <v>0</v>
      </c>
      <c r="T25" s="416">
        <v>0</v>
      </c>
      <c r="U25" s="416">
        <v>0</v>
      </c>
      <c r="V25" s="416">
        <v>0</v>
      </c>
      <c r="W25" s="416">
        <v>0</v>
      </c>
      <c r="X25" s="416">
        <v>0</v>
      </c>
      <c r="Y25" s="416">
        <v>0</v>
      </c>
      <c r="Z25" s="416">
        <v>0</v>
      </c>
      <c r="AA25" s="416">
        <v>0</v>
      </c>
      <c r="AB25" s="416">
        <v>0</v>
      </c>
      <c r="AC25" s="416">
        <v>0</v>
      </c>
      <c r="AD25" s="416">
        <v>0</v>
      </c>
      <c r="AE25" s="416">
        <v>0</v>
      </c>
      <c r="AF25" s="416">
        <v>0</v>
      </c>
      <c r="AG25" s="416">
        <v>0</v>
      </c>
      <c r="AH25" s="416">
        <v>0</v>
      </c>
      <c r="AI25" s="416">
        <v>1723</v>
      </c>
      <c r="AJ25" s="416">
        <v>1694</v>
      </c>
      <c r="AK25" s="416">
        <v>1738</v>
      </c>
      <c r="AL25" s="416">
        <v>1781</v>
      </c>
      <c r="AM25" s="416">
        <v>1651</v>
      </c>
      <c r="AN25" s="416">
        <v>1683</v>
      </c>
      <c r="AO25" s="416">
        <v>1717</v>
      </c>
      <c r="AP25" s="416">
        <v>1722</v>
      </c>
      <c r="AQ25" s="416">
        <v>1727</v>
      </c>
      <c r="AR25" s="416">
        <v>0</v>
      </c>
      <c r="AS25" s="416">
        <v>0</v>
      </c>
      <c r="AT25" s="416">
        <v>0</v>
      </c>
      <c r="AU25" s="416">
        <v>0</v>
      </c>
      <c r="AV25" s="416">
        <v>0</v>
      </c>
      <c r="AW25" s="416">
        <v>0</v>
      </c>
      <c r="AX25" s="416">
        <v>0</v>
      </c>
      <c r="AY25" s="416">
        <v>0</v>
      </c>
      <c r="AZ25" s="416">
        <v>0</v>
      </c>
      <c r="BA25" s="416">
        <v>0</v>
      </c>
      <c r="BB25" s="416">
        <v>0</v>
      </c>
      <c r="BC25" s="416">
        <v>0</v>
      </c>
      <c r="BD25" s="416">
        <v>0</v>
      </c>
      <c r="BE25" s="416">
        <v>0</v>
      </c>
      <c r="BF25" s="416">
        <v>0</v>
      </c>
      <c r="BG25" s="416">
        <v>0</v>
      </c>
      <c r="BH25" s="416">
        <v>0</v>
      </c>
      <c r="BI25" s="416">
        <v>0</v>
      </c>
      <c r="BJ25" s="416">
        <v>0</v>
      </c>
      <c r="BK25" s="416">
        <v>0</v>
      </c>
      <c r="BL25" s="416">
        <v>0</v>
      </c>
      <c r="BM25" s="416">
        <v>0</v>
      </c>
      <c r="BN25" s="416">
        <v>0</v>
      </c>
      <c r="BO25" s="416">
        <v>0</v>
      </c>
      <c r="BP25" s="416">
        <v>0</v>
      </c>
      <c r="BQ25" s="416">
        <v>0</v>
      </c>
      <c r="BR25" s="416">
        <v>0</v>
      </c>
      <c r="BS25" s="416">
        <v>0</v>
      </c>
      <c r="BT25" s="416">
        <v>0</v>
      </c>
      <c r="BU25" s="416">
        <v>0</v>
      </c>
      <c r="BV25" s="416">
        <v>0</v>
      </c>
      <c r="BW25" s="416">
        <v>0</v>
      </c>
      <c r="BX25" s="416">
        <v>0</v>
      </c>
      <c r="BY25" s="416">
        <v>0</v>
      </c>
      <c r="BZ25" s="416">
        <v>0</v>
      </c>
      <c r="CA25" s="416">
        <v>0</v>
      </c>
      <c r="CB25" s="416">
        <v>0</v>
      </c>
      <c r="CC25" s="417">
        <v>0</v>
      </c>
    </row>
    <row r="26" spans="1:81" ht="15.75" customHeight="1" thickBot="1" x14ac:dyDescent="0.45">
      <c r="A26" s="311"/>
      <c r="B26" s="332"/>
      <c r="C26" s="311"/>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426"/>
      <c r="BU26" s="426"/>
      <c r="BV26" s="426"/>
      <c r="BW26" s="426"/>
      <c r="BX26" s="426"/>
      <c r="BY26" s="426"/>
      <c r="BZ26" s="426"/>
      <c r="CA26" s="426"/>
      <c r="CB26" s="426"/>
      <c r="CC26" s="42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52"/>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9.1328125" defaultRowHeight="15" x14ac:dyDescent="0.4"/>
  <cols>
    <col min="1" max="1" width="23.1328125" style="255" bestFit="1" customWidth="1"/>
    <col min="2" max="2" width="75.73046875" style="255" customWidth="1"/>
    <col min="3" max="3" width="25.73046875" style="255" customWidth="1"/>
    <col min="4" max="75" width="12.73046875" style="152" customWidth="1"/>
    <col min="76" max="81" width="12.73046875" style="255" customWidth="1"/>
    <col min="82" max="82" width="9.1328125" style="255" customWidth="1"/>
    <col min="83" max="16384" width="9.1328125" style="255"/>
  </cols>
  <sheetData>
    <row r="1" spans="1:81" s="253" customFormat="1" ht="25.5" customHeight="1" thickBot="1" x14ac:dyDescent="0.4">
      <c r="A1" s="14" t="s">
        <v>44</v>
      </c>
      <c r="B1" s="42" t="s">
        <v>83</v>
      </c>
      <c r="C1" s="76"/>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2"/>
      <c r="BW1" s="252"/>
      <c r="BX1" s="252"/>
    </row>
    <row r="2" spans="1:81" ht="15.75" customHeight="1" x14ac:dyDescent="0.4">
      <c r="A2" s="44" t="s">
        <v>45</v>
      </c>
      <c r="B2" s="18" t="s">
        <v>703</v>
      </c>
      <c r="C2" s="335"/>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4" customHeight="1" x14ac:dyDescent="0.4">
      <c r="A4" s="35"/>
      <c r="B4" s="75" t="s">
        <v>129</v>
      </c>
      <c r="C4" s="75"/>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f t="shared" ref="AQ4:CC4" si="0">AQ5+AQ9</f>
        <v>28.981999999999999</v>
      </c>
      <c r="AR4" s="260">
        <f t="shared" si="0"/>
        <v>152.04351</v>
      </c>
      <c r="AS4" s="260">
        <f t="shared" si="0"/>
        <v>131.50648100000001</v>
      </c>
      <c r="AT4" s="260">
        <f t="shared" si="0"/>
        <v>155</v>
      </c>
      <c r="AU4" s="260">
        <f t="shared" si="0"/>
        <v>210.18</v>
      </c>
      <c r="AV4" s="260">
        <f t="shared" si="0"/>
        <v>211.578</v>
      </c>
      <c r="AW4" s="260">
        <f t="shared" si="0"/>
        <v>234.45600000000002</v>
      </c>
      <c r="AX4" s="260">
        <f t="shared" si="0"/>
        <v>217.38900000000001</v>
      </c>
      <c r="AY4" s="260">
        <f t="shared" si="0"/>
        <v>265.98800000000006</v>
      </c>
      <c r="AZ4" s="260">
        <f t="shared" si="0"/>
        <v>238.81600000000003</v>
      </c>
      <c r="BA4" s="260">
        <f t="shared" si="0"/>
        <v>185.90699999999998</v>
      </c>
      <c r="BB4" s="260">
        <f t="shared" si="0"/>
        <v>198.82299999999998</v>
      </c>
      <c r="BC4" s="260">
        <f t="shared" si="0"/>
        <v>185.245</v>
      </c>
      <c r="BD4" s="260">
        <f t="shared" si="0"/>
        <v>234.97299999999998</v>
      </c>
      <c r="BE4" s="260">
        <f t="shared" si="0"/>
        <v>251</v>
      </c>
      <c r="BF4" s="260">
        <f t="shared" si="0"/>
        <v>300.72500000000002</v>
      </c>
      <c r="BG4" s="260">
        <f t="shared" si="0"/>
        <v>328.07900000000001</v>
      </c>
      <c r="BH4" s="260">
        <f t="shared" si="0"/>
        <v>328.59699999999998</v>
      </c>
      <c r="BI4" s="260">
        <f t="shared" si="0"/>
        <v>364.44799999999998</v>
      </c>
      <c r="BJ4" s="260">
        <f t="shared" si="0"/>
        <v>442.661</v>
      </c>
      <c r="BK4" s="260">
        <f t="shared" si="0"/>
        <v>408.28</v>
      </c>
      <c r="BL4" s="260">
        <f t="shared" si="0"/>
        <v>611.97900000000004</v>
      </c>
      <c r="BM4" s="260">
        <f t="shared" si="0"/>
        <v>754.63800000000003</v>
      </c>
      <c r="BN4" s="260">
        <f t="shared" si="0"/>
        <v>884.19721186000004</v>
      </c>
      <c r="BO4" s="260">
        <f t="shared" si="0"/>
        <v>348.01045738980469</v>
      </c>
      <c r="BP4" s="260">
        <f t="shared" si="0"/>
        <v>321.60000000000002</v>
      </c>
      <c r="BQ4" s="260">
        <f t="shared" si="0"/>
        <v>98.405999999999992</v>
      </c>
      <c r="BR4" s="260">
        <f t="shared" si="0"/>
        <v>89.052999999999997</v>
      </c>
      <c r="BS4" s="260">
        <f t="shared" si="0"/>
        <v>73.740746990000005</v>
      </c>
      <c r="BT4" s="260">
        <f t="shared" si="0"/>
        <v>69.407407640000002</v>
      </c>
      <c r="BU4" s="260">
        <f t="shared" si="0"/>
        <v>176.87249709999998</v>
      </c>
      <c r="BV4" s="260">
        <f t="shared" si="0"/>
        <v>96.108252090000008</v>
      </c>
      <c r="BW4" s="260">
        <f t="shared" si="0"/>
        <v>60.134150729999995</v>
      </c>
      <c r="BX4" s="260">
        <f t="shared" si="0"/>
        <v>199.84001189652503</v>
      </c>
      <c r="BY4" s="260">
        <f t="shared" si="0"/>
        <v>173.97085469463698</v>
      </c>
      <c r="BZ4" s="260">
        <f t="shared" si="0"/>
        <v>168.18634323096092</v>
      </c>
      <c r="CA4" s="260">
        <f t="shared" si="0"/>
        <v>175.07847314834672</v>
      </c>
      <c r="CB4" s="260">
        <f t="shared" si="0"/>
        <v>176.97103979741371</v>
      </c>
      <c r="CC4" s="261">
        <f t="shared" si="0"/>
        <v>177.67926938317788</v>
      </c>
    </row>
    <row r="5" spans="1:81" s="196" customFormat="1" ht="24.75" customHeight="1" x14ac:dyDescent="0.4">
      <c r="B5" s="187" t="s">
        <v>704</v>
      </c>
      <c r="C5" s="75"/>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f t="shared" ref="AR5:CC5" si="1">SUM(AR6:AR8)</f>
        <v>118</v>
      </c>
      <c r="AS5" s="260">
        <f t="shared" si="1"/>
        <v>93</v>
      </c>
      <c r="AT5" s="260">
        <f t="shared" si="1"/>
        <v>98.4</v>
      </c>
      <c r="AU5" s="260">
        <f t="shared" si="1"/>
        <v>126.66799999999999</v>
      </c>
      <c r="AV5" s="260">
        <f t="shared" si="1"/>
        <v>127.428</v>
      </c>
      <c r="AW5" s="260">
        <f t="shared" si="1"/>
        <v>139.703</v>
      </c>
      <c r="AX5" s="260">
        <f t="shared" si="1"/>
        <v>134.45699999999999</v>
      </c>
      <c r="AY5" s="260">
        <f t="shared" si="1"/>
        <v>137.58500000000001</v>
      </c>
      <c r="AZ5" s="260">
        <f t="shared" si="1"/>
        <v>134.50500000000002</v>
      </c>
      <c r="BA5" s="260">
        <f t="shared" si="1"/>
        <v>128.536</v>
      </c>
      <c r="BB5" s="260">
        <f t="shared" si="1"/>
        <v>142.53099999999998</v>
      </c>
      <c r="BC5" s="260">
        <f t="shared" si="1"/>
        <v>129.44200000000001</v>
      </c>
      <c r="BD5" s="260">
        <f t="shared" si="1"/>
        <v>126.22099999999999</v>
      </c>
      <c r="BE5" s="260">
        <f t="shared" si="1"/>
        <v>136</v>
      </c>
      <c r="BF5" s="260">
        <f t="shared" si="1"/>
        <v>135.53100000000001</v>
      </c>
      <c r="BG5" s="260">
        <f t="shared" si="1"/>
        <v>154.86799999999999</v>
      </c>
      <c r="BH5" s="260">
        <f t="shared" si="1"/>
        <v>160.81200000000001</v>
      </c>
      <c r="BI5" s="260">
        <f t="shared" si="1"/>
        <v>190.72200000000001</v>
      </c>
      <c r="BJ5" s="260">
        <f t="shared" si="1"/>
        <v>272.476</v>
      </c>
      <c r="BK5" s="260">
        <f t="shared" si="1"/>
        <v>234.56</v>
      </c>
      <c r="BL5" s="260">
        <f t="shared" si="1"/>
        <v>217.55500000000001</v>
      </c>
      <c r="BM5" s="260">
        <f t="shared" si="1"/>
        <v>270.00200000000001</v>
      </c>
      <c r="BN5" s="260">
        <f t="shared" si="1"/>
        <v>273.28648482000006</v>
      </c>
      <c r="BO5" s="260">
        <f t="shared" si="1"/>
        <v>126.68199999999999</v>
      </c>
      <c r="BP5" s="260">
        <f t="shared" si="1"/>
        <v>96.879000000000005</v>
      </c>
      <c r="BQ5" s="260">
        <f t="shared" si="1"/>
        <v>8.7829999999999995</v>
      </c>
      <c r="BR5" s="260">
        <f t="shared" si="1"/>
        <v>0</v>
      </c>
      <c r="BS5" s="260">
        <f t="shared" si="1"/>
        <v>0</v>
      </c>
      <c r="BT5" s="260">
        <f t="shared" si="1"/>
        <v>0</v>
      </c>
      <c r="BU5" s="260">
        <f t="shared" si="1"/>
        <v>0</v>
      </c>
      <c r="BV5" s="260">
        <f t="shared" si="1"/>
        <v>0</v>
      </c>
      <c r="BW5" s="260">
        <f t="shared" si="1"/>
        <v>0</v>
      </c>
      <c r="BX5" s="260">
        <f t="shared" si="1"/>
        <v>0</v>
      </c>
      <c r="BY5" s="260">
        <f t="shared" si="1"/>
        <v>0</v>
      </c>
      <c r="BZ5" s="260">
        <f t="shared" si="1"/>
        <v>0</v>
      </c>
      <c r="CA5" s="260">
        <f t="shared" si="1"/>
        <v>0</v>
      </c>
      <c r="CB5" s="260">
        <f t="shared" si="1"/>
        <v>0</v>
      </c>
      <c r="CC5" s="261">
        <f t="shared" si="1"/>
        <v>0</v>
      </c>
    </row>
    <row r="6" spans="1:81" x14ac:dyDescent="0.4">
      <c r="B6" s="155" t="s">
        <v>705</v>
      </c>
      <c r="C6" s="49"/>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v>68</v>
      </c>
      <c r="AS6" s="151">
        <v>25</v>
      </c>
      <c r="AT6" s="151">
        <v>22</v>
      </c>
      <c r="AU6" s="151">
        <v>36.134</v>
      </c>
      <c r="AV6" s="151">
        <v>27.254999999999999</v>
      </c>
      <c r="AW6" s="151">
        <v>31.824000000000002</v>
      </c>
      <c r="AX6" s="151">
        <v>27.925000000000001</v>
      </c>
      <c r="AY6" s="151">
        <v>31.975999999999999</v>
      </c>
      <c r="AZ6" s="151">
        <v>33.951000000000001</v>
      </c>
      <c r="BA6" s="151">
        <v>28.73</v>
      </c>
      <c r="BB6" s="151">
        <v>37.692999999999998</v>
      </c>
      <c r="BC6" s="151">
        <v>22.696999999999999</v>
      </c>
      <c r="BD6" s="151">
        <v>15.597</v>
      </c>
      <c r="BE6" s="151">
        <v>15</v>
      </c>
      <c r="BF6" s="151">
        <v>3.915</v>
      </c>
      <c r="BG6" s="151">
        <v>22.943999999999999</v>
      </c>
      <c r="BH6" s="151">
        <v>19.669</v>
      </c>
      <c r="BI6" s="151">
        <v>38.921999999999997</v>
      </c>
      <c r="BJ6" s="151">
        <v>106.18</v>
      </c>
      <c r="BK6" s="151">
        <v>47.756999999999998</v>
      </c>
      <c r="BL6" s="151">
        <v>-0.24199999999999999</v>
      </c>
      <c r="BM6" s="151">
        <v>17.018999999999998</v>
      </c>
      <c r="BN6" s="151">
        <v>28.041668320000053</v>
      </c>
      <c r="BO6" s="151">
        <v>0.2287232800000325</v>
      </c>
      <c r="BP6" s="151">
        <v>-4.673</v>
      </c>
      <c r="BQ6" s="151">
        <v>0</v>
      </c>
      <c r="BR6" s="151">
        <v>0</v>
      </c>
      <c r="BS6" s="151"/>
      <c r="BT6" s="151"/>
      <c r="BU6" s="151"/>
      <c r="BV6" s="151"/>
      <c r="BW6" s="151"/>
      <c r="BX6" s="151"/>
      <c r="BY6" s="151"/>
      <c r="BZ6" s="151"/>
      <c r="CA6" s="151"/>
      <c r="CB6" s="151"/>
      <c r="CC6" s="174"/>
    </row>
    <row r="7" spans="1:81" x14ac:dyDescent="0.4">
      <c r="B7" s="155" t="s">
        <v>706</v>
      </c>
      <c r="C7" s="49"/>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v>41</v>
      </c>
      <c r="AS7" s="151">
        <v>60</v>
      </c>
      <c r="AT7" s="151">
        <v>67.400000000000006</v>
      </c>
      <c r="AU7" s="151">
        <v>80.007999999999996</v>
      </c>
      <c r="AV7" s="151">
        <v>90.844999999999999</v>
      </c>
      <c r="AW7" s="151">
        <v>97.629000000000005</v>
      </c>
      <c r="AX7" s="151">
        <v>94.061999999999998</v>
      </c>
      <c r="AY7" s="151">
        <v>95.814999999999998</v>
      </c>
      <c r="AZ7" s="151">
        <v>96.2</v>
      </c>
      <c r="BA7" s="151">
        <v>96.498999999999995</v>
      </c>
      <c r="BB7" s="151">
        <v>97.774000000000001</v>
      </c>
      <c r="BC7" s="151">
        <v>98.138999999999996</v>
      </c>
      <c r="BD7" s="151">
        <v>99.977999999999994</v>
      </c>
      <c r="BE7" s="151">
        <v>103</v>
      </c>
      <c r="BF7" s="151">
        <v>108.88500000000001</v>
      </c>
      <c r="BG7" s="151">
        <v>116.81699999999999</v>
      </c>
      <c r="BH7" s="151">
        <v>128.03800000000001</v>
      </c>
      <c r="BI7" s="151">
        <v>138</v>
      </c>
      <c r="BJ7" s="151">
        <v>140.625</v>
      </c>
      <c r="BK7" s="151">
        <v>140.04400000000001</v>
      </c>
      <c r="BL7" s="151">
        <v>141.37299999999999</v>
      </c>
      <c r="BM7" s="151">
        <v>140.65799999999999</v>
      </c>
      <c r="BN7" s="151">
        <v>141.16998859000003</v>
      </c>
      <c r="BO7" s="151">
        <v>141.81741953000005</v>
      </c>
      <c r="BP7" s="151">
        <v>133.44800000000001</v>
      </c>
      <c r="BQ7" s="151">
        <v>8.7829999999999995</v>
      </c>
      <c r="BR7" s="151">
        <v>0</v>
      </c>
      <c r="BS7" s="151"/>
      <c r="BT7" s="151"/>
      <c r="BU7" s="151"/>
      <c r="BV7" s="151"/>
      <c r="BW7" s="151"/>
      <c r="BX7" s="151"/>
      <c r="BY7" s="151"/>
      <c r="BZ7" s="151"/>
      <c r="CA7" s="151"/>
      <c r="CB7" s="151"/>
      <c r="CC7" s="174"/>
    </row>
    <row r="8" spans="1:81" x14ac:dyDescent="0.4">
      <c r="B8" s="155" t="s">
        <v>707</v>
      </c>
      <c r="C8" s="49"/>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v>9</v>
      </c>
      <c r="AS8" s="151">
        <v>8</v>
      </c>
      <c r="AT8" s="151">
        <v>9</v>
      </c>
      <c r="AU8" s="151">
        <v>10.526</v>
      </c>
      <c r="AV8" s="151">
        <v>9.3279999999999994</v>
      </c>
      <c r="AW8" s="151">
        <v>10.25</v>
      </c>
      <c r="AX8" s="151">
        <v>12.47</v>
      </c>
      <c r="AY8" s="151">
        <v>9.7940000000000005</v>
      </c>
      <c r="AZ8" s="151">
        <v>4.3540000000000001</v>
      </c>
      <c r="BA8" s="151">
        <v>3.3069999999999999</v>
      </c>
      <c r="BB8" s="151">
        <v>7.0640000000000001</v>
      </c>
      <c r="BC8" s="151">
        <v>8.6059999999999999</v>
      </c>
      <c r="BD8" s="151">
        <v>10.646000000000001</v>
      </c>
      <c r="BE8" s="151">
        <v>18</v>
      </c>
      <c r="BF8" s="151">
        <v>22.731000000000002</v>
      </c>
      <c r="BG8" s="151">
        <v>15.106999999999999</v>
      </c>
      <c r="BH8" s="151">
        <v>13.105</v>
      </c>
      <c r="BI8" s="151">
        <v>13.8</v>
      </c>
      <c r="BJ8" s="151">
        <v>25.670999999999999</v>
      </c>
      <c r="BK8" s="151">
        <v>46.759</v>
      </c>
      <c r="BL8" s="151">
        <v>76.424000000000007</v>
      </c>
      <c r="BM8" s="151">
        <v>112.325</v>
      </c>
      <c r="BN8" s="151">
        <v>104.07482791000001</v>
      </c>
      <c r="BO8" s="151">
        <v>-15.364142810000091</v>
      </c>
      <c r="BP8" s="151">
        <v>-31.895999999999997</v>
      </c>
      <c r="BQ8" s="151">
        <v>0</v>
      </c>
      <c r="BR8" s="151">
        <v>0</v>
      </c>
      <c r="BS8" s="151"/>
      <c r="BT8" s="151"/>
      <c r="BU8" s="151"/>
      <c r="BV8" s="151"/>
      <c r="BW8" s="151"/>
      <c r="BX8" s="151"/>
      <c r="BY8" s="151"/>
      <c r="BZ8" s="151"/>
      <c r="CA8" s="151"/>
      <c r="CB8" s="151"/>
      <c r="CC8" s="174"/>
    </row>
    <row r="9" spans="1:81" s="196" customFormat="1" ht="24.75" customHeight="1" x14ac:dyDescent="0.4">
      <c r="B9" s="187" t="s">
        <v>708</v>
      </c>
      <c r="C9" s="75"/>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f t="shared" ref="AQ9:CC9" si="2">SUM(AQ10:AQ12)</f>
        <v>28.981999999999999</v>
      </c>
      <c r="AR9" s="260">
        <f t="shared" si="2"/>
        <v>34.043509999999998</v>
      </c>
      <c r="AS9" s="260">
        <f t="shared" si="2"/>
        <v>38.506481000000001</v>
      </c>
      <c r="AT9" s="260">
        <f t="shared" si="2"/>
        <v>56.6</v>
      </c>
      <c r="AU9" s="260">
        <f t="shared" si="2"/>
        <v>83.512</v>
      </c>
      <c r="AV9" s="260">
        <f t="shared" si="2"/>
        <v>84.15</v>
      </c>
      <c r="AW9" s="260">
        <f t="shared" si="2"/>
        <v>94.753</v>
      </c>
      <c r="AX9" s="260">
        <f t="shared" si="2"/>
        <v>82.932000000000002</v>
      </c>
      <c r="AY9" s="260">
        <f t="shared" si="2"/>
        <v>128.40300000000002</v>
      </c>
      <c r="AZ9" s="260">
        <f t="shared" si="2"/>
        <v>104.31100000000001</v>
      </c>
      <c r="BA9" s="260">
        <f t="shared" si="2"/>
        <v>57.370999999999995</v>
      </c>
      <c r="BB9" s="260">
        <f t="shared" si="2"/>
        <v>56.292000000000002</v>
      </c>
      <c r="BC9" s="260">
        <f t="shared" si="2"/>
        <v>55.803000000000004</v>
      </c>
      <c r="BD9" s="260">
        <f t="shared" si="2"/>
        <v>108.752</v>
      </c>
      <c r="BE9" s="260">
        <f t="shared" si="2"/>
        <v>115</v>
      </c>
      <c r="BF9" s="260">
        <f t="shared" si="2"/>
        <v>165.19399999999999</v>
      </c>
      <c r="BG9" s="260">
        <f t="shared" si="2"/>
        <v>173.21100000000001</v>
      </c>
      <c r="BH9" s="260">
        <f t="shared" si="2"/>
        <v>167.785</v>
      </c>
      <c r="BI9" s="260">
        <f t="shared" si="2"/>
        <v>173.726</v>
      </c>
      <c r="BJ9" s="260">
        <f t="shared" si="2"/>
        <v>170.185</v>
      </c>
      <c r="BK9" s="260">
        <f t="shared" si="2"/>
        <v>173.72</v>
      </c>
      <c r="BL9" s="260">
        <f t="shared" si="2"/>
        <v>394.42399999999998</v>
      </c>
      <c r="BM9" s="260">
        <f t="shared" si="2"/>
        <v>484.63600000000002</v>
      </c>
      <c r="BN9" s="260">
        <f t="shared" si="2"/>
        <v>610.91072703999998</v>
      </c>
      <c r="BO9" s="260">
        <f t="shared" si="2"/>
        <v>221.3284573898047</v>
      </c>
      <c r="BP9" s="260">
        <f t="shared" si="2"/>
        <v>224.721</v>
      </c>
      <c r="BQ9" s="260">
        <f t="shared" si="2"/>
        <v>89.62299999999999</v>
      </c>
      <c r="BR9" s="260">
        <f t="shared" si="2"/>
        <v>89.052999999999997</v>
      </c>
      <c r="BS9" s="260">
        <f t="shared" si="2"/>
        <v>73.740746990000005</v>
      </c>
      <c r="BT9" s="260">
        <f t="shared" si="2"/>
        <v>69.407407640000002</v>
      </c>
      <c r="BU9" s="260">
        <f t="shared" si="2"/>
        <v>176.87249709999998</v>
      </c>
      <c r="BV9" s="260">
        <f t="shared" si="2"/>
        <v>96.108252090000008</v>
      </c>
      <c r="BW9" s="260">
        <f t="shared" si="2"/>
        <v>60.134150729999995</v>
      </c>
      <c r="BX9" s="260">
        <f t="shared" si="2"/>
        <v>199.84001189652503</v>
      </c>
      <c r="BY9" s="260">
        <f t="shared" si="2"/>
        <v>173.97085469463698</v>
      </c>
      <c r="BZ9" s="260">
        <f t="shared" si="2"/>
        <v>168.18634323096092</v>
      </c>
      <c r="CA9" s="260">
        <f t="shared" si="2"/>
        <v>175.07847314834672</v>
      </c>
      <c r="CB9" s="260">
        <f t="shared" si="2"/>
        <v>176.97103979741371</v>
      </c>
      <c r="CC9" s="261">
        <f t="shared" si="2"/>
        <v>177.67926938317788</v>
      </c>
    </row>
    <row r="10" spans="1:81" x14ac:dyDescent="0.4">
      <c r="B10" s="155" t="s">
        <v>233</v>
      </c>
      <c r="C10" s="49"/>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v>14.981999999999999</v>
      </c>
      <c r="AR10" s="151">
        <v>19.041</v>
      </c>
      <c r="AS10" s="151">
        <v>23.1</v>
      </c>
      <c r="AT10" s="151">
        <v>29</v>
      </c>
      <c r="AU10" s="151">
        <v>37.561</v>
      </c>
      <c r="AV10" s="151">
        <v>46.265999999999998</v>
      </c>
      <c r="AW10" s="151">
        <v>59.125</v>
      </c>
      <c r="AX10" s="151">
        <v>60.497999999999998</v>
      </c>
      <c r="AY10" s="151">
        <v>46.542999999999999</v>
      </c>
      <c r="AZ10" s="151">
        <v>41.273000000000003</v>
      </c>
      <c r="BA10" s="151">
        <v>36.790999999999997</v>
      </c>
      <c r="BB10" s="151">
        <v>37.914999999999999</v>
      </c>
      <c r="BC10" s="151">
        <v>37.4</v>
      </c>
      <c r="BD10" s="151">
        <v>34.851999999999997</v>
      </c>
      <c r="BE10" s="151">
        <v>38</v>
      </c>
      <c r="BF10" s="151">
        <v>40.408999999999999</v>
      </c>
      <c r="BG10" s="151">
        <v>46.344000000000001</v>
      </c>
      <c r="BH10" s="151">
        <v>46.491</v>
      </c>
      <c r="BI10" s="151">
        <v>44.334000000000003</v>
      </c>
      <c r="BJ10" s="151">
        <v>46.637999999999998</v>
      </c>
      <c r="BK10" s="151">
        <v>46.658999999999999</v>
      </c>
      <c r="BL10" s="151">
        <v>50.039000000000001</v>
      </c>
      <c r="BM10" s="151">
        <v>47.561</v>
      </c>
      <c r="BN10" s="151">
        <v>44.601999999999997</v>
      </c>
      <c r="BO10" s="151">
        <v>46.558457389804701</v>
      </c>
      <c r="BP10" s="151">
        <v>43.945999999999998</v>
      </c>
      <c r="BQ10" s="151">
        <v>44.098999999999997</v>
      </c>
      <c r="BR10" s="151">
        <v>44.164999999999999</v>
      </c>
      <c r="BS10" s="151">
        <v>39.841999999999999</v>
      </c>
      <c r="BT10" s="151">
        <v>38.341528220000001</v>
      </c>
      <c r="BU10" s="151">
        <v>36.994</v>
      </c>
      <c r="BV10" s="151">
        <v>44.322000000000003</v>
      </c>
      <c r="BW10" s="151">
        <v>33.988</v>
      </c>
      <c r="BX10" s="151">
        <v>74.950764963270018</v>
      </c>
      <c r="BY10" s="151">
        <v>48.579124391322161</v>
      </c>
      <c r="BZ10" s="151">
        <v>42.963326983653666</v>
      </c>
      <c r="CA10" s="151">
        <v>48.711889411604879</v>
      </c>
      <c r="CB10" s="151">
        <v>50.914129054277623</v>
      </c>
      <c r="CC10" s="174">
        <v>53.436237612675328</v>
      </c>
    </row>
    <row r="11" spans="1:81" x14ac:dyDescent="0.4">
      <c r="B11" s="155" t="s">
        <v>267</v>
      </c>
      <c r="C11" s="49"/>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v>14</v>
      </c>
      <c r="AR11" s="151">
        <v>15</v>
      </c>
      <c r="AS11" s="151">
        <v>15</v>
      </c>
      <c r="AT11" s="151">
        <v>19</v>
      </c>
      <c r="AU11" s="151">
        <v>22.698</v>
      </c>
      <c r="AV11" s="151">
        <v>22.576000000000001</v>
      </c>
      <c r="AW11" s="151">
        <v>23.443000000000001</v>
      </c>
      <c r="AX11" s="151">
        <v>22.434000000000001</v>
      </c>
      <c r="AY11" s="151">
        <v>21.899000000000001</v>
      </c>
      <c r="AZ11" s="151">
        <v>22.006</v>
      </c>
      <c r="BA11" s="151">
        <v>19.994</v>
      </c>
      <c r="BB11" s="151">
        <v>18.376999999999999</v>
      </c>
      <c r="BC11" s="151">
        <v>17.431000000000001</v>
      </c>
      <c r="BD11" s="151">
        <v>44.381999999999998</v>
      </c>
      <c r="BE11" s="151">
        <v>61</v>
      </c>
      <c r="BF11" s="151">
        <v>110.63800000000001</v>
      </c>
      <c r="BG11" s="151">
        <v>120.54600000000001</v>
      </c>
      <c r="BH11" s="151">
        <v>119.50700000000001</v>
      </c>
      <c r="BI11" s="151">
        <v>120.578</v>
      </c>
      <c r="BJ11" s="151">
        <v>120.111</v>
      </c>
      <c r="BK11" s="151">
        <v>123.071</v>
      </c>
      <c r="BL11" s="151">
        <v>133.291</v>
      </c>
      <c r="BM11" s="151">
        <v>138.81399999999999</v>
      </c>
      <c r="BN11" s="151">
        <v>130.89869660000002</v>
      </c>
      <c r="BO11" s="151">
        <v>46.04</v>
      </c>
      <c r="BP11" s="151">
        <v>39.037999999999997</v>
      </c>
      <c r="BQ11" s="151">
        <v>37.116999999999997</v>
      </c>
      <c r="BR11" s="151">
        <v>33.851999999999997</v>
      </c>
      <c r="BS11" s="151">
        <v>30.114000000000001</v>
      </c>
      <c r="BT11" s="151">
        <v>27.888000000000002</v>
      </c>
      <c r="BU11" s="151">
        <v>25.613999999999965</v>
      </c>
      <c r="BV11" s="151">
        <v>24.831</v>
      </c>
      <c r="BW11" s="151">
        <v>25.919</v>
      </c>
      <c r="BX11" s="151">
        <v>27.658154602267192</v>
      </c>
      <c r="BY11" s="151">
        <v>25.315337325125835</v>
      </c>
      <c r="BZ11" s="151">
        <v>24.987476785051044</v>
      </c>
      <c r="CA11" s="151">
        <v>25.870371061890879</v>
      </c>
      <c r="CB11" s="151">
        <v>26.270586585267477</v>
      </c>
      <c r="CC11" s="174">
        <v>24.456707612633963</v>
      </c>
    </row>
    <row r="12" spans="1:81" x14ac:dyDescent="0.4">
      <c r="B12" s="155" t="s">
        <v>222</v>
      </c>
      <c r="C12" s="49"/>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v>0</v>
      </c>
      <c r="AR12" s="151">
        <v>2.5100000000000001E-3</v>
      </c>
      <c r="AS12" s="151">
        <v>0.40648099999999998</v>
      </c>
      <c r="AT12" s="151">
        <v>8.6</v>
      </c>
      <c r="AU12" s="151">
        <v>23.253</v>
      </c>
      <c r="AV12" s="151">
        <v>15.308</v>
      </c>
      <c r="AW12" s="151">
        <v>12.185</v>
      </c>
      <c r="AX12" s="151">
        <v>0</v>
      </c>
      <c r="AY12" s="151">
        <v>59.960999999999999</v>
      </c>
      <c r="AZ12" s="151">
        <v>41.031999999999996</v>
      </c>
      <c r="BA12" s="151">
        <v>0.58599999999999997</v>
      </c>
      <c r="BB12" s="151">
        <v>0</v>
      </c>
      <c r="BC12" s="151">
        <v>0.97199999999999998</v>
      </c>
      <c r="BD12" s="151">
        <v>29.518000000000001</v>
      </c>
      <c r="BE12" s="151">
        <v>16</v>
      </c>
      <c r="BF12" s="151">
        <v>14.147</v>
      </c>
      <c r="BG12" s="151">
        <v>6.3209999999999997</v>
      </c>
      <c r="BH12" s="151">
        <v>1.7869999999999999</v>
      </c>
      <c r="BI12" s="151">
        <v>8.8140000000000001</v>
      </c>
      <c r="BJ12" s="151">
        <v>3.4359999999999999</v>
      </c>
      <c r="BK12" s="151">
        <v>3.99</v>
      </c>
      <c r="BL12" s="151">
        <v>211.09399999999999</v>
      </c>
      <c r="BM12" s="151">
        <v>298.26100000000002</v>
      </c>
      <c r="BN12" s="151">
        <v>435.41003044000001</v>
      </c>
      <c r="BO12" s="151">
        <v>128.72999999999999</v>
      </c>
      <c r="BP12" s="151">
        <v>141.73699999999999</v>
      </c>
      <c r="BQ12" s="151">
        <v>8.4069999999999965</v>
      </c>
      <c r="BR12" s="151">
        <v>11.036000000000001</v>
      </c>
      <c r="BS12" s="151">
        <v>3.7847469900000021</v>
      </c>
      <c r="BT12" s="151">
        <v>3.1778794199999973</v>
      </c>
      <c r="BU12" s="151">
        <v>114.2644971</v>
      </c>
      <c r="BV12" s="151">
        <v>26.955252089999995</v>
      </c>
      <c r="BW12" s="151">
        <v>0.22715072999999997</v>
      </c>
      <c r="BX12" s="151">
        <v>97.231092330987806</v>
      </c>
      <c r="BY12" s="151">
        <v>100.07639297818899</v>
      </c>
      <c r="BZ12" s="151">
        <v>100.23553946225623</v>
      </c>
      <c r="CA12" s="151">
        <v>100.49621267485097</v>
      </c>
      <c r="CB12" s="151">
        <v>99.786324157868592</v>
      </c>
      <c r="CC12" s="174">
        <v>99.786324157868592</v>
      </c>
    </row>
    <row r="13" spans="1:81" s="196" customFormat="1" ht="26.25" customHeight="1" x14ac:dyDescent="0.4">
      <c r="B13" s="241" t="s">
        <v>709</v>
      </c>
      <c r="C13" s="187"/>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151">
        <v>23.742129412884193</v>
      </c>
      <c r="AR13" s="151">
        <v>124.55443691978304</v>
      </c>
      <c r="AS13" s="151">
        <v>107.73044960785994</v>
      </c>
      <c r="AT13" s="151">
        <v>126.97640117994101</v>
      </c>
      <c r="AU13" s="151">
        <v>172.18</v>
      </c>
      <c r="AV13" s="151">
        <v>172.37799999999999</v>
      </c>
      <c r="AW13" s="151">
        <v>194.25600000000003</v>
      </c>
      <c r="AX13" s="151">
        <v>187.28899999999999</v>
      </c>
      <c r="AY13" s="151">
        <v>214.38800000000001</v>
      </c>
      <c r="AZ13" s="151">
        <v>197.916</v>
      </c>
      <c r="BA13" s="151">
        <v>164.20699999999999</v>
      </c>
      <c r="BB13" s="151">
        <v>176.72299999999998</v>
      </c>
      <c r="BC13" s="151">
        <v>163.03138294517106</v>
      </c>
      <c r="BD13" s="151">
        <v>199.31266883868574</v>
      </c>
      <c r="BE13" s="151">
        <v>223.009962981786</v>
      </c>
      <c r="BF13" s="151">
        <v>271.56763858619945</v>
      </c>
      <c r="BG13" s="151">
        <v>297.69167471771999</v>
      </c>
      <c r="BH13" s="151">
        <v>296.03603723607625</v>
      </c>
      <c r="BI13" s="151">
        <v>323.58529987590123</v>
      </c>
      <c r="BJ13" s="151">
        <f t="shared" ref="BJ13:CC13" si="3">SUM(BJ14:BJ19)</f>
        <v>397.09139123869591</v>
      </c>
      <c r="BK13" s="151">
        <f t="shared" si="3"/>
        <v>365.57602716769622</v>
      </c>
      <c r="BL13" s="151">
        <f t="shared" si="3"/>
        <v>428.08124799166512</v>
      </c>
      <c r="BM13" s="151">
        <f t="shared" si="3"/>
        <v>523.25416753056652</v>
      </c>
      <c r="BN13" s="151">
        <f t="shared" si="3"/>
        <v>581.59344393140691</v>
      </c>
      <c r="BO13" s="151">
        <f t="shared" si="3"/>
        <v>238.92399636036316</v>
      </c>
      <c r="BP13" s="151">
        <f t="shared" si="3"/>
        <v>211.24968195335762</v>
      </c>
      <c r="BQ13" s="151">
        <f t="shared" si="3"/>
        <v>75.084993981267189</v>
      </c>
      <c r="BR13" s="151">
        <f t="shared" si="3"/>
        <v>66.170281157308693</v>
      </c>
      <c r="BS13" s="151">
        <f t="shared" si="3"/>
        <v>57.56398189623264</v>
      </c>
      <c r="BT13" s="151">
        <f t="shared" si="3"/>
        <v>54.761063785330307</v>
      </c>
      <c r="BU13" s="151">
        <f t="shared" si="3"/>
        <v>111.30444023002792</v>
      </c>
      <c r="BV13" s="151">
        <f t="shared" si="3"/>
        <v>63.537856715465999</v>
      </c>
      <c r="BW13" s="151">
        <f t="shared" si="3"/>
        <v>40.242941372730229</v>
      </c>
      <c r="BX13" s="151">
        <f t="shared" si="3"/>
        <v>122.07927059916685</v>
      </c>
      <c r="BY13" s="151">
        <f t="shared" si="3"/>
        <v>102.83758560869387</v>
      </c>
      <c r="BZ13" s="151">
        <f t="shared" si="3"/>
        <v>98.858198047013644</v>
      </c>
      <c r="CA13" s="151">
        <f t="shared" si="3"/>
        <v>104.06067449989226</v>
      </c>
      <c r="CB13" s="151">
        <f t="shared" si="3"/>
        <v>111.08424996511357</v>
      </c>
      <c r="CC13" s="174">
        <f t="shared" si="3"/>
        <v>111.98539310456241</v>
      </c>
    </row>
    <row r="14" spans="1:81" x14ac:dyDescent="0.4">
      <c r="B14" s="211" t="s">
        <v>705</v>
      </c>
      <c r="C14" s="59"/>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v>100.44628</v>
      </c>
      <c r="BK14" s="151">
        <v>44.748308999999999</v>
      </c>
      <c r="BL14" s="151">
        <v>-0.225302</v>
      </c>
      <c r="BM14" s="151">
        <v>15.793631999999999</v>
      </c>
      <c r="BN14" s="151">
        <v>25.79833485440005</v>
      </c>
      <c r="BO14" s="151">
        <v>0.21019669432002988</v>
      </c>
      <c r="BP14" s="151">
        <v>-4.303833</v>
      </c>
      <c r="BQ14" s="151">
        <v>0</v>
      </c>
      <c r="BR14" s="151">
        <v>0</v>
      </c>
      <c r="BS14" s="151"/>
      <c r="BT14" s="151"/>
      <c r="BU14" s="151"/>
      <c r="BV14" s="151"/>
      <c r="BW14" s="151"/>
      <c r="BX14" s="151"/>
      <c r="BY14" s="151"/>
      <c r="BZ14" s="151"/>
      <c r="CA14" s="151"/>
      <c r="CB14" s="151"/>
      <c r="CC14" s="174"/>
    </row>
    <row r="15" spans="1:81" x14ac:dyDescent="0.4">
      <c r="B15" s="211" t="s">
        <v>706</v>
      </c>
      <c r="C15" s="59"/>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v>126.84375</v>
      </c>
      <c r="BK15" s="151">
        <v>126.17964400000001</v>
      </c>
      <c r="BL15" s="151">
        <v>127.659819</v>
      </c>
      <c r="BM15" s="151">
        <v>127.99877999999998</v>
      </c>
      <c r="BN15" s="151">
        <v>129.31170954844004</v>
      </c>
      <c r="BO15" s="151">
        <v>131.89020016290004</v>
      </c>
      <c r="BP15" s="151">
        <v>124.90732800000001</v>
      </c>
      <c r="BQ15" s="151">
        <v>8.2208879999999986</v>
      </c>
      <c r="BR15" s="151">
        <v>0</v>
      </c>
      <c r="BS15" s="151"/>
      <c r="BT15" s="151"/>
      <c r="BU15" s="151"/>
      <c r="BV15" s="151"/>
      <c r="BW15" s="151"/>
      <c r="BX15" s="151"/>
      <c r="BY15" s="151"/>
      <c r="BZ15" s="151"/>
      <c r="CA15" s="151"/>
      <c r="CB15" s="151"/>
      <c r="CC15" s="174"/>
    </row>
    <row r="16" spans="1:81" x14ac:dyDescent="0.4">
      <c r="B16" s="211" t="s">
        <v>707</v>
      </c>
      <c r="C16" s="59"/>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v>25.234593</v>
      </c>
      <c r="BK16" s="151">
        <v>46.104374</v>
      </c>
      <c r="BL16" s="151">
        <v>75.277640000000005</v>
      </c>
      <c r="BM16" s="151">
        <v>110.86477500000001</v>
      </c>
      <c r="BN16" s="151">
        <v>102.72185514717</v>
      </c>
      <c r="BO16" s="151">
        <v>-15.28732209595009</v>
      </c>
      <c r="BP16" s="151">
        <v>-31.768415999999998</v>
      </c>
      <c r="BQ16" s="151">
        <v>0</v>
      </c>
      <c r="BR16" s="151">
        <v>0</v>
      </c>
      <c r="BS16" s="151"/>
      <c r="BT16" s="151"/>
      <c r="BU16" s="151"/>
      <c r="BV16" s="151"/>
      <c r="BW16" s="151"/>
      <c r="BX16" s="151"/>
      <c r="BY16" s="151"/>
      <c r="BZ16" s="151"/>
      <c r="CA16" s="151"/>
      <c r="CB16" s="151"/>
      <c r="CC16" s="174"/>
    </row>
    <row r="17" spans="1:81" x14ac:dyDescent="0.4">
      <c r="B17" s="211" t="s">
        <v>233</v>
      </c>
      <c r="C17" s="59"/>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v>23.645465999999999</v>
      </c>
      <c r="BK17" s="151">
        <v>24.26268</v>
      </c>
      <c r="BL17" s="151">
        <v>26.420592000000003</v>
      </c>
      <c r="BM17" s="151">
        <v>25.445135000000001</v>
      </c>
      <c r="BN17" s="151">
        <v>24.263487999999999</v>
      </c>
      <c r="BO17" s="151">
        <v>25.234683905274146</v>
      </c>
      <c r="BP17" s="151">
        <v>25.400787999999999</v>
      </c>
      <c r="BQ17" s="151">
        <v>26.194805999999996</v>
      </c>
      <c r="BR17" s="151">
        <v>27.426465</v>
      </c>
      <c r="BS17" s="151">
        <v>25.544037070000002</v>
      </c>
      <c r="BT17" s="151">
        <v>25.261430920000002</v>
      </c>
      <c r="BU17" s="151">
        <v>25.523962900000001</v>
      </c>
      <c r="BV17" s="151">
        <v>31.846040880000004</v>
      </c>
      <c r="BW17" s="151">
        <v>24.345475053334251</v>
      </c>
      <c r="BX17" s="151">
        <v>53.686947706296607</v>
      </c>
      <c r="BY17" s="151">
        <v>34.797041926025514</v>
      </c>
      <c r="BZ17" s="151">
        <v>30.774467614710559</v>
      </c>
      <c r="CA17" s="151">
        <v>34.89214100479591</v>
      </c>
      <c r="CB17" s="151">
        <v>36.469596879873968</v>
      </c>
      <c r="CC17" s="174">
        <v>38.276173641974481</v>
      </c>
    </row>
    <row r="18" spans="1:81" x14ac:dyDescent="0.4">
      <c r="B18" s="211" t="s">
        <v>267</v>
      </c>
      <c r="C18" s="59"/>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v>119.870778</v>
      </c>
      <c r="BK18" s="151">
        <v>123.071</v>
      </c>
      <c r="BL18" s="151">
        <v>133.291</v>
      </c>
      <c r="BM18" s="151">
        <v>138.81399999999999</v>
      </c>
      <c r="BN18" s="151">
        <v>130.89869660000002</v>
      </c>
      <c r="BO18" s="151">
        <v>46.04</v>
      </c>
      <c r="BP18" s="151">
        <v>39.037999999999997</v>
      </c>
      <c r="BQ18" s="151">
        <v>37.116999999999997</v>
      </c>
      <c r="BR18" s="151">
        <v>33.851999999999997</v>
      </c>
      <c r="BS18" s="151">
        <v>30.109000000000002</v>
      </c>
      <c r="BT18" s="151">
        <v>27.880500000000001</v>
      </c>
      <c r="BU18" s="151">
        <v>25.610500000000002</v>
      </c>
      <c r="BV18" s="151">
        <v>24.826999999999998</v>
      </c>
      <c r="BW18" s="151">
        <v>25.9147748797783</v>
      </c>
      <c r="BX18" s="151">
        <v>27.653645978157293</v>
      </c>
      <c r="BY18" s="151">
        <v>25.311210609448104</v>
      </c>
      <c r="BZ18" s="151">
        <v>24.983403514729904</v>
      </c>
      <c r="CA18" s="151">
        <v>25.866153868792534</v>
      </c>
      <c r="CB18" s="151">
        <v>26.266304152047951</v>
      </c>
      <c r="CC18" s="174">
        <v>24.452720864306855</v>
      </c>
    </row>
    <row r="19" spans="1:81" x14ac:dyDescent="0.4">
      <c r="B19" s="211" t="s">
        <v>222</v>
      </c>
      <c r="C19" s="59"/>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v>1.0505242386959734</v>
      </c>
      <c r="BK19" s="151">
        <v>1.210020167696229</v>
      </c>
      <c r="BL19" s="151">
        <v>65.657498991665165</v>
      </c>
      <c r="BM19" s="151">
        <v>104.33784553056645</v>
      </c>
      <c r="BN19" s="151">
        <v>168.59935978139674</v>
      </c>
      <c r="BO19" s="151">
        <v>50.836237693819029</v>
      </c>
      <c r="BP19" s="151">
        <v>57.975814953357627</v>
      </c>
      <c r="BQ19" s="151">
        <v>3.5522999812671952</v>
      </c>
      <c r="BR19" s="151">
        <v>4.8918161573086953</v>
      </c>
      <c r="BS19" s="151">
        <v>1.9109448262326334</v>
      </c>
      <c r="BT19" s="151">
        <v>1.6191328653303012</v>
      </c>
      <c r="BU19" s="151">
        <v>60.169977330027926</v>
      </c>
      <c r="BV19" s="151">
        <v>6.8648158354659987</v>
      </c>
      <c r="BW19" s="151">
        <v>-10.017308560382315</v>
      </c>
      <c r="BX19" s="151">
        <v>40.738676914712947</v>
      </c>
      <c r="BY19" s="151">
        <v>42.729333073220246</v>
      </c>
      <c r="BZ19" s="151">
        <v>43.100326917573177</v>
      </c>
      <c r="CA19" s="151">
        <v>43.302379626303811</v>
      </c>
      <c r="CB19" s="151">
        <v>48.348348933191645</v>
      </c>
      <c r="CC19" s="174">
        <v>49.256498598281063</v>
      </c>
    </row>
    <row r="20" spans="1:81" s="196" customFormat="1" ht="26.25" customHeight="1" x14ac:dyDescent="0.4">
      <c r="B20" s="241" t="s">
        <v>710</v>
      </c>
      <c r="C20" s="187"/>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151">
        <v>5.2398705871158064</v>
      </c>
      <c r="AR20" s="151">
        <v>27.489073080216954</v>
      </c>
      <c r="AS20" s="151">
        <v>23.776031392140069</v>
      </c>
      <c r="AT20" s="151">
        <v>28.023598820058993</v>
      </c>
      <c r="AU20" s="151">
        <v>38</v>
      </c>
      <c r="AV20" s="151">
        <v>39.200000000000003</v>
      </c>
      <c r="AW20" s="151">
        <v>40.200000000000003</v>
      </c>
      <c r="AX20" s="151">
        <v>30.1</v>
      </c>
      <c r="AY20" s="151">
        <v>51.6</v>
      </c>
      <c r="AZ20" s="151">
        <v>40.9</v>
      </c>
      <c r="BA20" s="151">
        <v>21.7</v>
      </c>
      <c r="BB20" s="151">
        <v>22.1</v>
      </c>
      <c r="BC20" s="151">
        <v>22.213617054828948</v>
      </c>
      <c r="BD20" s="151">
        <v>35.660331161314261</v>
      </c>
      <c r="BE20" s="151">
        <v>27.990037018213997</v>
      </c>
      <c r="BF20" s="151">
        <v>29.15736141380097</v>
      </c>
      <c r="BG20" s="151">
        <v>30.387325282280013</v>
      </c>
      <c r="BH20" s="151">
        <v>32.560962763923698</v>
      </c>
      <c r="BI20" s="151">
        <v>40.862700124098772</v>
      </c>
      <c r="BJ20" s="151">
        <f t="shared" ref="BJ20:CC20" si="4">SUM(BJ21:BJ26)</f>
        <v>45.569608761304032</v>
      </c>
      <c r="BK20" s="151">
        <f t="shared" si="4"/>
        <v>42.703972832303776</v>
      </c>
      <c r="BL20" s="151">
        <f t="shared" si="4"/>
        <v>183.89775200833483</v>
      </c>
      <c r="BM20" s="151">
        <f t="shared" si="4"/>
        <v>231.38383246943357</v>
      </c>
      <c r="BN20" s="151">
        <f t="shared" si="4"/>
        <v>302.6037679285933</v>
      </c>
      <c r="BO20" s="151">
        <f t="shared" si="4"/>
        <v>109.08646102944152</v>
      </c>
      <c r="BP20" s="151">
        <f t="shared" si="4"/>
        <v>110.35031804664237</v>
      </c>
      <c r="BQ20" s="151">
        <f t="shared" si="4"/>
        <v>23.321006018732803</v>
      </c>
      <c r="BR20" s="151">
        <f t="shared" si="4"/>
        <v>22.882718842691304</v>
      </c>
      <c r="BS20" s="151">
        <f t="shared" si="4"/>
        <v>16.176765093767365</v>
      </c>
      <c r="BT20" s="151">
        <f t="shared" si="4"/>
        <v>14.646343854669695</v>
      </c>
      <c r="BU20" s="151">
        <f t="shared" si="4"/>
        <v>65.568056869972068</v>
      </c>
      <c r="BV20" s="151">
        <f t="shared" si="4"/>
        <v>32.570395374534002</v>
      </c>
      <c r="BW20" s="151">
        <f t="shared" si="4"/>
        <v>19.891209357269759</v>
      </c>
      <c r="BX20" s="151">
        <f t="shared" si="4"/>
        <v>77.76074129735818</v>
      </c>
      <c r="BY20" s="151">
        <f t="shared" si="4"/>
        <v>71.133269085943141</v>
      </c>
      <c r="BZ20" s="151">
        <f t="shared" si="4"/>
        <v>69.328145183947299</v>
      </c>
      <c r="CA20" s="151">
        <f t="shared" si="4"/>
        <v>71.017798648454487</v>
      </c>
      <c r="CB20" s="151">
        <f t="shared" si="4"/>
        <v>65.886789832300138</v>
      </c>
      <c r="CC20" s="174">
        <f t="shared" si="4"/>
        <v>65.693876278615491</v>
      </c>
    </row>
    <row r="21" spans="1:81" x14ac:dyDescent="0.4">
      <c r="B21" s="211" t="s">
        <v>705</v>
      </c>
      <c r="C21" s="49"/>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v>5.7337199999999999</v>
      </c>
      <c r="BK21" s="151">
        <v>3.0086909999999998</v>
      </c>
      <c r="BL21" s="151">
        <v>-1.6698000000000001E-2</v>
      </c>
      <c r="BM21" s="151">
        <v>1.2253679999999998</v>
      </c>
      <c r="BN21" s="151">
        <v>2.2433334656000041</v>
      </c>
      <c r="BO21" s="151">
        <v>1.8526585680002632E-2</v>
      </c>
      <c r="BP21" s="151">
        <v>-0.36916700000000002</v>
      </c>
      <c r="BQ21" s="151">
        <v>0</v>
      </c>
      <c r="BR21" s="151">
        <v>0</v>
      </c>
      <c r="BS21" s="151"/>
      <c r="BT21" s="151"/>
      <c r="BU21" s="151"/>
      <c r="BV21" s="151"/>
      <c r="BW21" s="151"/>
      <c r="BX21" s="151"/>
      <c r="BY21" s="151"/>
      <c r="BZ21" s="151"/>
      <c r="CA21" s="151"/>
      <c r="CB21" s="151"/>
      <c r="CC21" s="174"/>
    </row>
    <row r="22" spans="1:81" x14ac:dyDescent="0.4">
      <c r="B22" s="211" t="s">
        <v>706</v>
      </c>
      <c r="C22" s="49"/>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v>13.78125</v>
      </c>
      <c r="BK22" s="151">
        <v>13.864356000000003</v>
      </c>
      <c r="BL22" s="151">
        <v>13.713180999999999</v>
      </c>
      <c r="BM22" s="151">
        <v>12.659219999999998</v>
      </c>
      <c r="BN22" s="151">
        <v>11.858279041560003</v>
      </c>
      <c r="BO22" s="151">
        <v>9.9272193671000046</v>
      </c>
      <c r="BP22" s="151">
        <v>8.5406720000000007</v>
      </c>
      <c r="BQ22" s="151">
        <v>0.56211199999999995</v>
      </c>
      <c r="BR22" s="151">
        <v>0</v>
      </c>
      <c r="BS22" s="151"/>
      <c r="BT22" s="151"/>
      <c r="BU22" s="151"/>
      <c r="BV22" s="151"/>
      <c r="BW22" s="151"/>
      <c r="BX22" s="151"/>
      <c r="BY22" s="151"/>
      <c r="BZ22" s="151"/>
      <c r="CA22" s="151"/>
      <c r="CB22" s="151"/>
      <c r="CC22" s="174"/>
    </row>
    <row r="23" spans="1:81" x14ac:dyDescent="0.4">
      <c r="B23" s="211" t="s">
        <v>707</v>
      </c>
      <c r="C23" s="49"/>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v>0.43640700000000004</v>
      </c>
      <c r="BK23" s="151">
        <v>0.65462600000000004</v>
      </c>
      <c r="BL23" s="151">
        <v>1.14636</v>
      </c>
      <c r="BM23" s="151">
        <v>1.4602249999999999</v>
      </c>
      <c r="BN23" s="151">
        <v>1.3529727628300001</v>
      </c>
      <c r="BO23" s="151">
        <v>-7.682071405000046E-2</v>
      </c>
      <c r="BP23" s="151">
        <v>-0.127584</v>
      </c>
      <c r="BQ23" s="151">
        <v>0</v>
      </c>
      <c r="BR23" s="151">
        <v>0</v>
      </c>
      <c r="BS23" s="151"/>
      <c r="BT23" s="151"/>
      <c r="BU23" s="151"/>
      <c r="BV23" s="151"/>
      <c r="BW23" s="151"/>
      <c r="BX23" s="151"/>
      <c r="BY23" s="151"/>
      <c r="BZ23" s="151"/>
      <c r="CA23" s="151"/>
      <c r="CB23" s="151"/>
      <c r="CC23" s="174"/>
    </row>
    <row r="24" spans="1:81" x14ac:dyDescent="0.4">
      <c r="B24" s="211" t="s">
        <v>233</v>
      </c>
      <c r="C24" s="49"/>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v>22.992533999999999</v>
      </c>
      <c r="BK24" s="151">
        <v>22.396319999999999</v>
      </c>
      <c r="BL24" s="151">
        <v>23.618407999999999</v>
      </c>
      <c r="BM24" s="151">
        <v>22.115864999999999</v>
      </c>
      <c r="BN24" s="151">
        <v>20.338511999999998</v>
      </c>
      <c r="BO24" s="151">
        <v>21.323773484530555</v>
      </c>
      <c r="BP24" s="151">
        <v>18.545211999999999</v>
      </c>
      <c r="BQ24" s="151">
        <v>17.904194</v>
      </c>
      <c r="BR24" s="151">
        <v>16.738534999999999</v>
      </c>
      <c r="BS24" s="151">
        <v>14.297962929999997</v>
      </c>
      <c r="BT24" s="151">
        <v>13.080097299999998</v>
      </c>
      <c r="BU24" s="151">
        <v>11.470037099999999</v>
      </c>
      <c r="BV24" s="151">
        <v>12.475959119999999</v>
      </c>
      <c r="BW24" s="151">
        <v>9.6425249466657483</v>
      </c>
      <c r="BX24" s="151">
        <v>21.263817256973411</v>
      </c>
      <c r="BY24" s="151">
        <v>13.782082465296646</v>
      </c>
      <c r="BZ24" s="151">
        <v>12.188859368943099</v>
      </c>
      <c r="CA24" s="151">
        <v>13.819748406808962</v>
      </c>
      <c r="CB24" s="151">
        <v>14.444532174403655</v>
      </c>
      <c r="CC24" s="174">
        <v>15.160063970700847</v>
      </c>
    </row>
    <row r="25" spans="1:81" x14ac:dyDescent="0.4">
      <c r="B25" s="211" t="s">
        <v>267</v>
      </c>
      <c r="C25" s="49"/>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v>0.24022200000000002</v>
      </c>
      <c r="BK25" s="151">
        <v>0</v>
      </c>
      <c r="BL25" s="151">
        <v>0</v>
      </c>
      <c r="BM25" s="151">
        <v>0</v>
      </c>
      <c r="BN25" s="151">
        <v>0</v>
      </c>
      <c r="BO25" s="151">
        <v>0</v>
      </c>
      <c r="BP25" s="151">
        <v>0</v>
      </c>
      <c r="BQ25" s="151">
        <v>0</v>
      </c>
      <c r="BR25" s="151">
        <v>0</v>
      </c>
      <c r="BS25" s="151">
        <v>4.9999999999990052E-3</v>
      </c>
      <c r="BT25" s="151">
        <v>7.5000000000002842E-3</v>
      </c>
      <c r="BU25" s="151">
        <v>3.4999999999989484E-3</v>
      </c>
      <c r="BV25" s="151">
        <v>4.0000000000013358E-3</v>
      </c>
      <c r="BW25" s="151">
        <v>4.2251202216974093E-3</v>
      </c>
      <c r="BX25" s="151">
        <v>4.5086241099134838E-3</v>
      </c>
      <c r="BY25" s="151">
        <v>4.1267156777458069E-3</v>
      </c>
      <c r="BZ25" s="151">
        <v>4.0732703211432408E-3</v>
      </c>
      <c r="CA25" s="151">
        <v>4.2171930983627703E-3</v>
      </c>
      <c r="CB25" s="151">
        <v>4.2824332195401382E-3</v>
      </c>
      <c r="CC25" s="174">
        <v>3.9867483271081028E-3</v>
      </c>
    </row>
    <row r="26" spans="1:81" s="269" customFormat="1" ht="26.25" customHeight="1" thickBot="1" x14ac:dyDescent="0.4">
      <c r="B26" s="428" t="s">
        <v>222</v>
      </c>
      <c r="C26" s="65"/>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v>2.3854757613040265</v>
      </c>
      <c r="BK26" s="429">
        <v>2.7799798323037712</v>
      </c>
      <c r="BL26" s="429">
        <v>145.43650100833483</v>
      </c>
      <c r="BM26" s="429">
        <v>193.92315446943357</v>
      </c>
      <c r="BN26" s="429">
        <v>266.81067065860327</v>
      </c>
      <c r="BO26" s="429">
        <v>77.89376230618096</v>
      </c>
      <c r="BP26" s="429">
        <v>83.761185046642368</v>
      </c>
      <c r="BQ26" s="429">
        <v>4.8547000187328013</v>
      </c>
      <c r="BR26" s="429">
        <v>6.144183842691306</v>
      </c>
      <c r="BS26" s="429">
        <v>1.8738021637673685</v>
      </c>
      <c r="BT26" s="429">
        <v>1.5587465546696961</v>
      </c>
      <c r="BU26" s="429">
        <v>54.094519769972067</v>
      </c>
      <c r="BV26" s="429">
        <v>20.090436254533998</v>
      </c>
      <c r="BW26" s="429">
        <v>10.244459290382315</v>
      </c>
      <c r="BX26" s="429">
        <v>56.492415416274859</v>
      </c>
      <c r="BY26" s="429">
        <v>57.347059904968745</v>
      </c>
      <c r="BZ26" s="429">
        <v>57.13521254468305</v>
      </c>
      <c r="CA26" s="429">
        <v>57.193833048547155</v>
      </c>
      <c r="CB26" s="429">
        <v>51.437975224676947</v>
      </c>
      <c r="CC26" s="430">
        <v>50.529825559587536</v>
      </c>
    </row>
    <row r="27" spans="1:81" ht="26.25" customHeight="1" x14ac:dyDescent="0.4">
      <c r="A27" s="300"/>
      <c r="B27" s="133" t="s">
        <v>703</v>
      </c>
      <c r="D27" s="47" t="s">
        <v>137</v>
      </c>
      <c r="E27" s="47" t="s">
        <v>138</v>
      </c>
      <c r="F27" s="47" t="s">
        <v>139</v>
      </c>
      <c r="G27" s="47" t="s">
        <v>140</v>
      </c>
      <c r="H27" s="47" t="s">
        <v>141</v>
      </c>
      <c r="I27" s="47" t="s">
        <v>142</v>
      </c>
      <c r="J27" s="47" t="s">
        <v>143</v>
      </c>
      <c r="K27" s="47" t="s">
        <v>144</v>
      </c>
      <c r="L27" s="47" t="s">
        <v>145</v>
      </c>
      <c r="M27" s="47" t="s">
        <v>146</v>
      </c>
      <c r="N27" s="47" t="s">
        <v>147</v>
      </c>
      <c r="O27" s="47" t="s">
        <v>148</v>
      </c>
      <c r="P27" s="47" t="s">
        <v>149</v>
      </c>
      <c r="Q27" s="47" t="s">
        <v>150</v>
      </c>
      <c r="R27" s="47" t="s">
        <v>151</v>
      </c>
      <c r="S27" s="47" t="s">
        <v>152</v>
      </c>
      <c r="T27" s="47" t="s">
        <v>153</v>
      </c>
      <c r="U27" s="47" t="s">
        <v>154</v>
      </c>
      <c r="V27" s="47" t="s">
        <v>155</v>
      </c>
      <c r="W27" s="47" t="s">
        <v>156</v>
      </c>
      <c r="X27" s="47" t="s">
        <v>157</v>
      </c>
      <c r="Y27" s="47" t="s">
        <v>158</v>
      </c>
      <c r="Z27" s="47" t="s">
        <v>159</v>
      </c>
      <c r="AA27" s="47" t="s">
        <v>160</v>
      </c>
      <c r="AB27" s="47" t="s">
        <v>161</v>
      </c>
      <c r="AC27" s="47" t="s">
        <v>162</v>
      </c>
      <c r="AD27" s="47" t="s">
        <v>163</v>
      </c>
      <c r="AE27" s="47" t="s">
        <v>164</v>
      </c>
      <c r="AF27" s="47" t="s">
        <v>165</v>
      </c>
      <c r="AG27" s="47" t="s">
        <v>166</v>
      </c>
      <c r="AH27" s="47" t="s">
        <v>167</v>
      </c>
      <c r="AI27" s="47" t="s">
        <v>168</v>
      </c>
      <c r="AJ27" s="47" t="s">
        <v>169</v>
      </c>
      <c r="AK27" s="47" t="s">
        <v>170</v>
      </c>
      <c r="AL27" s="47" t="s">
        <v>171</v>
      </c>
      <c r="AM27" s="47" t="s">
        <v>172</v>
      </c>
      <c r="AN27" s="47" t="s">
        <v>173</v>
      </c>
      <c r="AO27" s="47" t="s">
        <v>174</v>
      </c>
      <c r="AP27" s="47" t="s">
        <v>175</v>
      </c>
      <c r="AQ27" s="47" t="s">
        <v>176</v>
      </c>
      <c r="AR27" s="47" t="s">
        <v>177</v>
      </c>
      <c r="AS27" s="47" t="s">
        <v>178</v>
      </c>
      <c r="AT27" s="47" t="s">
        <v>179</v>
      </c>
      <c r="AU27" s="47" t="s">
        <v>180</v>
      </c>
      <c r="AV27" s="47" t="s">
        <v>181</v>
      </c>
      <c r="AW27" s="47" t="s">
        <v>182</v>
      </c>
      <c r="AX27" s="47" t="s">
        <v>183</v>
      </c>
      <c r="AY27" s="47" t="s">
        <v>85</v>
      </c>
      <c r="AZ27" s="47" t="s">
        <v>86</v>
      </c>
      <c r="BA27" s="47" t="s">
        <v>87</v>
      </c>
      <c r="BB27" s="47" t="s">
        <v>88</v>
      </c>
      <c r="BC27" s="47" t="s">
        <v>89</v>
      </c>
      <c r="BD27" s="47" t="s">
        <v>90</v>
      </c>
      <c r="BE27" s="47" t="s">
        <v>91</v>
      </c>
      <c r="BF27" s="47" t="s">
        <v>92</v>
      </c>
      <c r="BG27" s="47" t="s">
        <v>93</v>
      </c>
      <c r="BH27" s="47" t="s">
        <v>94</v>
      </c>
      <c r="BI27" s="47" t="s">
        <v>95</v>
      </c>
      <c r="BJ27" s="47" t="s">
        <v>96</v>
      </c>
      <c r="BK27" s="47" t="s">
        <v>97</v>
      </c>
      <c r="BL27" s="47" t="s">
        <v>98</v>
      </c>
      <c r="BM27" s="47" t="s">
        <v>99</v>
      </c>
      <c r="BN27" s="47" t="s">
        <v>100</v>
      </c>
      <c r="BO27" s="47" t="s">
        <v>101</v>
      </c>
      <c r="BP27" s="47" t="s">
        <v>102</v>
      </c>
      <c r="BQ27" s="47" t="s">
        <v>103</v>
      </c>
      <c r="BR27" s="47" t="s">
        <v>104</v>
      </c>
      <c r="BS27" s="47" t="s">
        <v>105</v>
      </c>
      <c r="BT27" s="47" t="s">
        <v>106</v>
      </c>
      <c r="BU27" s="47" t="s">
        <v>107</v>
      </c>
      <c r="BV27" s="47" t="s">
        <v>108</v>
      </c>
      <c r="BW27" s="47" t="s">
        <v>109</v>
      </c>
      <c r="BX27" s="47" t="s">
        <v>110</v>
      </c>
      <c r="BY27" s="47" t="s">
        <v>111</v>
      </c>
      <c r="BZ27" s="47" t="s">
        <v>112</v>
      </c>
      <c r="CA27" s="47" t="s">
        <v>113</v>
      </c>
      <c r="CB27" s="47" t="s">
        <v>114</v>
      </c>
      <c r="CC27" s="48" t="s">
        <v>115</v>
      </c>
    </row>
    <row r="28" spans="1:81" x14ac:dyDescent="0.4">
      <c r="A28" s="300"/>
      <c r="B28" s="280" t="s">
        <v>299</v>
      </c>
      <c r="C28" s="301"/>
      <c r="D28" s="224" t="s">
        <v>116</v>
      </c>
      <c r="E28" s="224" t="s">
        <v>116</v>
      </c>
      <c r="F28" s="224" t="s">
        <v>116</v>
      </c>
      <c r="G28" s="224" t="s">
        <v>116</v>
      </c>
      <c r="H28" s="224" t="s">
        <v>116</v>
      </c>
      <c r="I28" s="224" t="s">
        <v>116</v>
      </c>
      <c r="J28" s="224" t="s">
        <v>116</v>
      </c>
      <c r="K28" s="224" t="s">
        <v>116</v>
      </c>
      <c r="L28" s="224" t="s">
        <v>116</v>
      </c>
      <c r="M28" s="224" t="s">
        <v>116</v>
      </c>
      <c r="N28" s="224" t="s">
        <v>116</v>
      </c>
      <c r="O28" s="224" t="s">
        <v>116</v>
      </c>
      <c r="P28" s="224" t="s">
        <v>116</v>
      </c>
      <c r="Q28" s="224" t="s">
        <v>116</v>
      </c>
      <c r="R28" s="224" t="s">
        <v>116</v>
      </c>
      <c r="S28" s="224" t="s">
        <v>116</v>
      </c>
      <c r="T28" s="224" t="s">
        <v>116</v>
      </c>
      <c r="U28" s="224" t="s">
        <v>116</v>
      </c>
      <c r="V28" s="224" t="s">
        <v>116</v>
      </c>
      <c r="W28" s="224" t="s">
        <v>116</v>
      </c>
      <c r="X28" s="224" t="s">
        <v>116</v>
      </c>
      <c r="Y28" s="224" t="s">
        <v>116</v>
      </c>
      <c r="Z28" s="224" t="s">
        <v>116</v>
      </c>
      <c r="AA28" s="224" t="s">
        <v>116</v>
      </c>
      <c r="AB28" s="224" t="s">
        <v>116</v>
      </c>
      <c r="AC28" s="224" t="s">
        <v>116</v>
      </c>
      <c r="AD28" s="224" t="s">
        <v>116</v>
      </c>
      <c r="AE28" s="224" t="s">
        <v>116</v>
      </c>
      <c r="AF28" s="224" t="s">
        <v>116</v>
      </c>
      <c r="AG28" s="224" t="s">
        <v>116</v>
      </c>
      <c r="AH28" s="224" t="s">
        <v>116</v>
      </c>
      <c r="AI28" s="224" t="s">
        <v>116</v>
      </c>
      <c r="AJ28" s="224" t="s">
        <v>116</v>
      </c>
      <c r="AK28" s="224" t="s">
        <v>116</v>
      </c>
      <c r="AL28" s="224" t="s">
        <v>116</v>
      </c>
      <c r="AM28" s="224" t="s">
        <v>116</v>
      </c>
      <c r="AN28" s="224" t="s">
        <v>116</v>
      </c>
      <c r="AO28" s="224" t="s">
        <v>116</v>
      </c>
      <c r="AP28" s="224" t="s">
        <v>116</v>
      </c>
      <c r="AQ28" s="224" t="s">
        <v>116</v>
      </c>
      <c r="AR28" s="224" t="s">
        <v>116</v>
      </c>
      <c r="AS28" s="224" t="s">
        <v>116</v>
      </c>
      <c r="AT28" s="224" t="s">
        <v>116</v>
      </c>
      <c r="AU28" s="224" t="s">
        <v>116</v>
      </c>
      <c r="AV28" s="224" t="s">
        <v>116</v>
      </c>
      <c r="AW28" s="224" t="s">
        <v>116</v>
      </c>
      <c r="AX28" s="224" t="s">
        <v>116</v>
      </c>
      <c r="AY28" s="224" t="s">
        <v>116</v>
      </c>
      <c r="AZ28" s="224" t="s">
        <v>116</v>
      </c>
      <c r="BA28" s="224" t="s">
        <v>116</v>
      </c>
      <c r="BB28" s="224" t="s">
        <v>116</v>
      </c>
      <c r="BC28" s="224" t="s">
        <v>116</v>
      </c>
      <c r="BD28" s="224" t="s">
        <v>116</v>
      </c>
      <c r="BE28" s="224" t="s">
        <v>116</v>
      </c>
      <c r="BF28" s="224" t="s">
        <v>116</v>
      </c>
      <c r="BG28" s="224" t="s">
        <v>116</v>
      </c>
      <c r="BH28" s="224" t="s">
        <v>116</v>
      </c>
      <c r="BI28" s="224" t="s">
        <v>116</v>
      </c>
      <c r="BJ28" s="224" t="s">
        <v>116</v>
      </c>
      <c r="BK28" s="224" t="s">
        <v>116</v>
      </c>
      <c r="BL28" s="224" t="s">
        <v>116</v>
      </c>
      <c r="BM28" s="224" t="s">
        <v>116</v>
      </c>
      <c r="BN28" s="224" t="s">
        <v>116</v>
      </c>
      <c r="BO28" s="224" t="s">
        <v>116</v>
      </c>
      <c r="BP28" s="224" t="s">
        <v>116</v>
      </c>
      <c r="BQ28" s="224" t="s">
        <v>116</v>
      </c>
      <c r="BR28" s="224" t="s">
        <v>116</v>
      </c>
      <c r="BS28" s="224" t="s">
        <v>116</v>
      </c>
      <c r="BT28" s="224" t="s">
        <v>116</v>
      </c>
      <c r="BU28" s="224" t="s">
        <v>116</v>
      </c>
      <c r="BV28" s="224" t="s">
        <v>116</v>
      </c>
      <c r="BW28" s="224" t="s">
        <v>116</v>
      </c>
      <c r="BX28" s="224" t="s">
        <v>117</v>
      </c>
      <c r="BY28" s="224" t="s">
        <v>117</v>
      </c>
      <c r="BZ28" s="224" t="s">
        <v>117</v>
      </c>
      <c r="CA28" s="224" t="s">
        <v>117</v>
      </c>
      <c r="CB28" s="224" t="s">
        <v>117</v>
      </c>
      <c r="CC28" s="225" t="s">
        <v>117</v>
      </c>
    </row>
    <row r="29" spans="1:81" s="196" customFormat="1" ht="24" customHeight="1" x14ac:dyDescent="0.4">
      <c r="A29" s="294"/>
      <c r="B29" s="75" t="s">
        <v>129</v>
      </c>
      <c r="C29" s="75"/>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v>70.854966942726392</v>
      </c>
      <c r="AR29" s="260">
        <f t="shared" ref="AR29:CC29" si="5">AR30+AR34</f>
        <v>348.92148444659693</v>
      </c>
      <c r="AS29" s="260">
        <f t="shared" si="5"/>
        <v>280.08119309122225</v>
      </c>
      <c r="AT29" s="260">
        <f t="shared" si="5"/>
        <v>305.03814061384065</v>
      </c>
      <c r="AU29" s="260">
        <f t="shared" si="5"/>
        <v>390.92250508202267</v>
      </c>
      <c r="AV29" s="260">
        <f t="shared" si="5"/>
        <v>383.53968087183023</v>
      </c>
      <c r="AW29" s="260">
        <f t="shared" si="5"/>
        <v>414.80352543816684</v>
      </c>
      <c r="AX29" s="260">
        <f t="shared" si="5"/>
        <v>379.69496649012353</v>
      </c>
      <c r="AY29" s="260">
        <f t="shared" si="5"/>
        <v>451.15954438404481</v>
      </c>
      <c r="AZ29" s="260">
        <f t="shared" si="5"/>
        <v>391.17199493775445</v>
      </c>
      <c r="BA29" s="260">
        <f t="shared" si="5"/>
        <v>305.51677271278572</v>
      </c>
      <c r="BB29" s="260">
        <f t="shared" si="5"/>
        <v>321.45187472117487</v>
      </c>
      <c r="BC29" s="260">
        <f t="shared" si="5"/>
        <v>298.16951793659649</v>
      </c>
      <c r="BD29" s="260">
        <f t="shared" si="5"/>
        <v>371.43921024344468</v>
      </c>
      <c r="BE29" s="260">
        <f t="shared" si="5"/>
        <v>391.05788380207889</v>
      </c>
      <c r="BF29" s="260">
        <f t="shared" si="5"/>
        <v>458.30353961707226</v>
      </c>
      <c r="BG29" s="260">
        <f t="shared" si="5"/>
        <v>489.47521766219705</v>
      </c>
      <c r="BH29" s="260">
        <f t="shared" si="5"/>
        <v>476.63390036125645</v>
      </c>
      <c r="BI29" s="260">
        <f t="shared" si="5"/>
        <v>515.0476130398913</v>
      </c>
      <c r="BJ29" s="260">
        <f t="shared" si="5"/>
        <v>608.31020230539934</v>
      </c>
      <c r="BK29" s="260">
        <f t="shared" si="5"/>
        <v>545.68225922971692</v>
      </c>
      <c r="BL29" s="260">
        <f t="shared" si="5"/>
        <v>796.35614925557729</v>
      </c>
      <c r="BM29" s="260">
        <f t="shared" si="5"/>
        <v>966.5472024571535</v>
      </c>
      <c r="BN29" s="260">
        <f t="shared" si="5"/>
        <v>1112.121155057298</v>
      </c>
      <c r="BO29" s="260">
        <f t="shared" si="5"/>
        <v>431.18151577164326</v>
      </c>
      <c r="BP29" s="260">
        <f t="shared" si="5"/>
        <v>390.47548386584873</v>
      </c>
      <c r="BQ29" s="260">
        <f t="shared" si="5"/>
        <v>117.36431804191207</v>
      </c>
      <c r="BR29" s="260">
        <f t="shared" si="5"/>
        <v>104.76483066580988</v>
      </c>
      <c r="BS29" s="260">
        <f t="shared" si="5"/>
        <v>86.048870792080052</v>
      </c>
      <c r="BT29" s="260">
        <f t="shared" si="5"/>
        <v>79.036211597977427</v>
      </c>
      <c r="BU29" s="260">
        <f t="shared" si="5"/>
        <v>197.92477941797216</v>
      </c>
      <c r="BV29" s="260">
        <f t="shared" si="5"/>
        <v>105.12174725930079</v>
      </c>
      <c r="BW29" s="260">
        <f t="shared" si="5"/>
        <v>64.205197841374073</v>
      </c>
      <c r="BX29" s="260">
        <f t="shared" si="5"/>
        <v>199.84001189652503</v>
      </c>
      <c r="BY29" s="260">
        <f t="shared" si="5"/>
        <v>178.96796674049403</v>
      </c>
      <c r="BZ29" s="260">
        <f t="shared" si="5"/>
        <v>171.52231423606878</v>
      </c>
      <c r="CA29" s="260">
        <f t="shared" si="5"/>
        <v>175.26945797240751</v>
      </c>
      <c r="CB29" s="260">
        <f t="shared" si="5"/>
        <v>173.459643902322</v>
      </c>
      <c r="CC29" s="261">
        <f t="shared" si="5"/>
        <v>170.46217381080578</v>
      </c>
    </row>
    <row r="30" spans="1:81" s="196" customFormat="1" ht="24.75" customHeight="1" x14ac:dyDescent="0.4">
      <c r="B30" s="187" t="s">
        <v>704</v>
      </c>
      <c r="C30" s="75"/>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f t="shared" ref="AR30:CC30" si="6">SUM(AR31:AR33)</f>
        <v>270.79574238123308</v>
      </c>
      <c r="AS30" s="260">
        <f t="shared" si="6"/>
        <v>198.07047348095085</v>
      </c>
      <c r="AT30" s="260">
        <f t="shared" si="6"/>
        <v>193.6500195896898</v>
      </c>
      <c r="AU30" s="260">
        <f t="shared" si="6"/>
        <v>235.59507029084429</v>
      </c>
      <c r="AV30" s="260">
        <f t="shared" si="6"/>
        <v>230.99610760162011</v>
      </c>
      <c r="AW30" s="260">
        <f t="shared" si="6"/>
        <v>247.16491330692421</v>
      </c>
      <c r="AX30" s="260">
        <f t="shared" si="6"/>
        <v>234.84466145647912</v>
      </c>
      <c r="AY30" s="260">
        <f t="shared" si="6"/>
        <v>233.3668658513873</v>
      </c>
      <c r="AZ30" s="260">
        <f t="shared" si="6"/>
        <v>220.31433898525503</v>
      </c>
      <c r="BA30" s="260">
        <f t="shared" si="6"/>
        <v>211.23413264379835</v>
      </c>
      <c r="BB30" s="260">
        <f t="shared" si="6"/>
        <v>230.44042769641226</v>
      </c>
      <c r="BC30" s="260">
        <f t="shared" si="6"/>
        <v>208.34926038893855</v>
      </c>
      <c r="BD30" s="260">
        <f t="shared" si="6"/>
        <v>199.52687566715255</v>
      </c>
      <c r="BE30" s="260">
        <f t="shared" si="6"/>
        <v>211.88793704017021</v>
      </c>
      <c r="BF30" s="260">
        <f t="shared" si="6"/>
        <v>206.54863090145955</v>
      </c>
      <c r="BG30" s="260">
        <f t="shared" si="6"/>
        <v>231.05425220422256</v>
      </c>
      <c r="BH30" s="260">
        <f t="shared" si="6"/>
        <v>233.25974000034807</v>
      </c>
      <c r="BI30" s="260">
        <f t="shared" si="6"/>
        <v>269.5334062862031</v>
      </c>
      <c r="BJ30" s="260">
        <f t="shared" si="6"/>
        <v>374.43987765664014</v>
      </c>
      <c r="BK30" s="260">
        <f t="shared" si="6"/>
        <v>313.4986546608269</v>
      </c>
      <c r="BL30" s="260">
        <f t="shared" si="6"/>
        <v>283.10001168552697</v>
      </c>
      <c r="BM30" s="260">
        <f t="shared" si="6"/>
        <v>345.82101319816434</v>
      </c>
      <c r="BN30" s="260">
        <f t="shared" si="6"/>
        <v>343.73291058023585</v>
      </c>
      <c r="BO30" s="260">
        <f t="shared" si="6"/>
        <v>156.95774543866779</v>
      </c>
      <c r="BP30" s="260">
        <f t="shared" si="6"/>
        <v>117.62709701940162</v>
      </c>
      <c r="BQ30" s="260">
        <f t="shared" si="6"/>
        <v>10.475080842246548</v>
      </c>
      <c r="BR30" s="260">
        <f t="shared" si="6"/>
        <v>0</v>
      </c>
      <c r="BS30" s="260">
        <f t="shared" si="6"/>
        <v>0</v>
      </c>
      <c r="BT30" s="260">
        <f t="shared" si="6"/>
        <v>0</v>
      </c>
      <c r="BU30" s="260">
        <f t="shared" si="6"/>
        <v>0</v>
      </c>
      <c r="BV30" s="260">
        <f t="shared" si="6"/>
        <v>0</v>
      </c>
      <c r="BW30" s="260">
        <f t="shared" si="6"/>
        <v>0</v>
      </c>
      <c r="BX30" s="260">
        <f t="shared" si="6"/>
        <v>0</v>
      </c>
      <c r="BY30" s="260">
        <f t="shared" si="6"/>
        <v>0</v>
      </c>
      <c r="BZ30" s="260">
        <f t="shared" si="6"/>
        <v>0</v>
      </c>
      <c r="CA30" s="260">
        <f t="shared" si="6"/>
        <v>0</v>
      </c>
      <c r="CB30" s="260">
        <f t="shared" si="6"/>
        <v>0</v>
      </c>
      <c r="CC30" s="261">
        <f t="shared" si="6"/>
        <v>0</v>
      </c>
    </row>
    <row r="31" spans="1:81" x14ac:dyDescent="0.4">
      <c r="B31" s="155" t="s">
        <v>705</v>
      </c>
      <c r="C31" s="49"/>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v>156.05178374511738</v>
      </c>
      <c r="AS31" s="151">
        <v>53.244750935739475</v>
      </c>
      <c r="AT31" s="151">
        <v>43.295736087125768</v>
      </c>
      <c r="AU31" s="151">
        <v>67.207126266218523</v>
      </c>
      <c r="AV31" s="151">
        <v>49.406715264166088</v>
      </c>
      <c r="AW31" s="151">
        <v>56.303559702222259</v>
      </c>
      <c r="AX31" s="151">
        <v>48.774233927368449</v>
      </c>
      <c r="AY31" s="151">
        <v>54.236573045491596</v>
      </c>
      <c r="AZ31" s="151">
        <v>55.610513533983074</v>
      </c>
      <c r="BA31" s="151">
        <v>47.214450666399507</v>
      </c>
      <c r="BB31" s="151">
        <v>60.941065741213258</v>
      </c>
      <c r="BC31" s="151">
        <v>36.532989007028156</v>
      </c>
      <c r="BD31" s="151">
        <v>24.655332153766633</v>
      </c>
      <c r="BE31" s="151">
        <v>23.369993055901126</v>
      </c>
      <c r="BF31" s="151">
        <v>5.966442289802437</v>
      </c>
      <c r="BG31" s="151">
        <v>34.23114370027173</v>
      </c>
      <c r="BH31" s="151">
        <v>28.530121048596161</v>
      </c>
      <c r="BI31" s="151">
        <v>55.005606272331434</v>
      </c>
      <c r="BJ31" s="151">
        <v>145.91386474251695</v>
      </c>
      <c r="BK31" s="151">
        <v>63.829106627886731</v>
      </c>
      <c r="BL31" s="151">
        <v>-0.31490980592446749</v>
      </c>
      <c r="BM31" s="151">
        <v>21.798089731259616</v>
      </c>
      <c r="BN31" s="151">
        <v>35.270109590336403</v>
      </c>
      <c r="BO31" s="151">
        <v>0.28338588243114443</v>
      </c>
      <c r="BP31" s="151">
        <v>-5.6737933336601714</v>
      </c>
      <c r="BQ31" s="119">
        <v>0</v>
      </c>
      <c r="BR31" s="151">
        <v>0</v>
      </c>
      <c r="BS31" s="151"/>
      <c r="BT31" s="151"/>
      <c r="BU31" s="151"/>
      <c r="BV31" s="151"/>
      <c r="BW31" s="151"/>
      <c r="BX31" s="151"/>
      <c r="BY31" s="151"/>
      <c r="BZ31" s="151"/>
      <c r="CA31" s="151"/>
      <c r="CB31" s="151"/>
      <c r="CC31" s="174"/>
    </row>
    <row r="32" spans="1:81" x14ac:dyDescent="0.4">
      <c r="B32" s="155" t="s">
        <v>706</v>
      </c>
      <c r="C32" s="49"/>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v>94.090046081614886</v>
      </c>
      <c r="AS32" s="151">
        <v>127.78740224577474</v>
      </c>
      <c r="AT32" s="151">
        <v>132.64239146692168</v>
      </c>
      <c r="AU32" s="151">
        <v>148.81019976497512</v>
      </c>
      <c r="AV32" s="151">
        <v>164.67998709129219</v>
      </c>
      <c r="AW32" s="151">
        <v>172.72688003293919</v>
      </c>
      <c r="AX32" s="151">
        <v>164.29013399019269</v>
      </c>
      <c r="AY32" s="151">
        <v>162.51805248792147</v>
      </c>
      <c r="AZ32" s="151">
        <v>157.57213048125746</v>
      </c>
      <c r="BA32" s="151">
        <v>158.58500782655364</v>
      </c>
      <c r="BB32" s="151">
        <v>158.07846978965287</v>
      </c>
      <c r="BC32" s="151">
        <v>157.96409253032277</v>
      </c>
      <c r="BD32" s="151">
        <v>158.04262345767009</v>
      </c>
      <c r="BE32" s="151">
        <v>160.47395231718775</v>
      </c>
      <c r="BF32" s="151">
        <v>165.94024743937123</v>
      </c>
      <c r="BG32" s="151">
        <v>174.28432329300222</v>
      </c>
      <c r="BH32" s="151">
        <v>185.72065884489072</v>
      </c>
      <c r="BI32" s="151">
        <v>195.02527273988332</v>
      </c>
      <c r="BJ32" s="151">
        <v>193.24860830115318</v>
      </c>
      <c r="BK32" s="151">
        <v>187.17430761136106</v>
      </c>
      <c r="BL32" s="151">
        <v>183.96588426842868</v>
      </c>
      <c r="BM32" s="151">
        <v>180.15604356422324</v>
      </c>
      <c r="BN32" s="151">
        <v>177.56008350204436</v>
      </c>
      <c r="BO32" s="151">
        <v>175.71038058570676</v>
      </c>
      <c r="BP32" s="151">
        <v>162.02789916333887</v>
      </c>
      <c r="BQ32" s="151">
        <v>10.475080842246548</v>
      </c>
      <c r="BR32" s="151">
        <v>0</v>
      </c>
      <c r="BS32" s="151"/>
      <c r="BT32" s="151"/>
      <c r="BU32" s="151"/>
      <c r="BV32" s="151"/>
      <c r="BW32" s="151"/>
      <c r="BX32" s="151"/>
      <c r="BY32" s="151"/>
      <c r="BZ32" s="151"/>
      <c r="CA32" s="151"/>
      <c r="CB32" s="151"/>
      <c r="CC32" s="174"/>
    </row>
    <row r="33" spans="2:81" x14ac:dyDescent="0.4">
      <c r="B33" s="155" t="s">
        <v>707</v>
      </c>
      <c r="C33" s="49"/>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v>20.653912554500831</v>
      </c>
      <c r="AS33" s="151">
        <v>17.038320299436634</v>
      </c>
      <c r="AT33" s="151">
        <v>17.711892035642357</v>
      </c>
      <c r="AU33" s="151">
        <v>19.577744259650636</v>
      </c>
      <c r="AV33" s="151">
        <v>16.909405246161853</v>
      </c>
      <c r="AW33" s="151">
        <v>18.134473571762761</v>
      </c>
      <c r="AX33" s="151">
        <v>21.780293538917981</v>
      </c>
      <c r="AY33" s="151">
        <v>16.612240317974251</v>
      </c>
      <c r="AZ33" s="151">
        <v>7.1316949700145003</v>
      </c>
      <c r="BA33" s="151">
        <v>5.4346741508452201</v>
      </c>
      <c r="BB33" s="151">
        <v>11.420892165546135</v>
      </c>
      <c r="BC33" s="151">
        <v>13.852178851587624</v>
      </c>
      <c r="BD33" s="151">
        <v>16.82892005571582</v>
      </c>
      <c r="BE33" s="151">
        <v>28.043991667081354</v>
      </c>
      <c r="BF33" s="151">
        <v>34.641941172285875</v>
      </c>
      <c r="BG33" s="151">
        <v>22.538785210948614</v>
      </c>
      <c r="BH33" s="151">
        <v>19.008960106861188</v>
      </c>
      <c r="BI33" s="151">
        <v>19.502527273988331</v>
      </c>
      <c r="BJ33" s="151">
        <v>35.277404612969981</v>
      </c>
      <c r="BK33" s="151">
        <v>62.495240421579155</v>
      </c>
      <c r="BL33" s="151">
        <v>99.449037223022756</v>
      </c>
      <c r="BM33" s="151">
        <v>143.86687990268152</v>
      </c>
      <c r="BN33" s="151">
        <v>130.90271748785509</v>
      </c>
      <c r="BO33" s="151">
        <v>-19.03602102947011</v>
      </c>
      <c r="BP33" s="151">
        <v>-38.727008810277084</v>
      </c>
      <c r="BQ33" s="151">
        <v>0</v>
      </c>
      <c r="BR33" s="151">
        <v>0</v>
      </c>
      <c r="BS33" s="151"/>
      <c r="BT33" s="151"/>
      <c r="BU33" s="151"/>
      <c r="BV33" s="151"/>
      <c r="BW33" s="151"/>
      <c r="BX33" s="151"/>
      <c r="BY33" s="151"/>
      <c r="BZ33" s="151"/>
      <c r="CA33" s="151"/>
      <c r="CB33" s="151"/>
      <c r="CC33" s="174"/>
    </row>
    <row r="34" spans="2:81" s="196" customFormat="1" ht="24.75" customHeight="1" x14ac:dyDescent="0.4">
      <c r="B34" s="187" t="s">
        <v>708</v>
      </c>
      <c r="C34" s="75"/>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v>70.854966942726392</v>
      </c>
      <c r="AR34" s="260">
        <f t="shared" ref="AR34:CC34" si="7">SUM(AR35:AR37)</f>
        <v>78.125742065363838</v>
      </c>
      <c r="AS34" s="260">
        <f t="shared" si="7"/>
        <v>82.01071961027138</v>
      </c>
      <c r="AT34" s="260">
        <f t="shared" si="7"/>
        <v>111.38812102415083</v>
      </c>
      <c r="AU34" s="260">
        <f t="shared" si="7"/>
        <v>155.3274347911784</v>
      </c>
      <c r="AV34" s="260">
        <f t="shared" si="7"/>
        <v>152.54357327021012</v>
      </c>
      <c r="AW34" s="260">
        <f t="shared" si="7"/>
        <v>167.63861213124264</v>
      </c>
      <c r="AX34" s="260">
        <f t="shared" si="7"/>
        <v>144.85030503364442</v>
      </c>
      <c r="AY34" s="260">
        <f t="shared" si="7"/>
        <v>217.79267853265753</v>
      </c>
      <c r="AZ34" s="260">
        <f t="shared" si="7"/>
        <v>170.85765595249944</v>
      </c>
      <c r="BA34" s="260">
        <f t="shared" si="7"/>
        <v>94.282640068987348</v>
      </c>
      <c r="BB34" s="260">
        <f t="shared" si="7"/>
        <v>91.011447024762603</v>
      </c>
      <c r="BC34" s="260">
        <f t="shared" si="7"/>
        <v>89.820257547657931</v>
      </c>
      <c r="BD34" s="260">
        <f t="shared" si="7"/>
        <v>171.91233457629215</v>
      </c>
      <c r="BE34" s="260">
        <f t="shared" si="7"/>
        <v>179.16994676190865</v>
      </c>
      <c r="BF34" s="260">
        <f t="shared" si="7"/>
        <v>251.75490871561271</v>
      </c>
      <c r="BG34" s="260">
        <f t="shared" si="7"/>
        <v>258.42096545797449</v>
      </c>
      <c r="BH34" s="260">
        <f t="shared" si="7"/>
        <v>243.37416036090841</v>
      </c>
      <c r="BI34" s="260">
        <f t="shared" si="7"/>
        <v>245.51420675368817</v>
      </c>
      <c r="BJ34" s="260">
        <f t="shared" si="7"/>
        <v>233.87032464875918</v>
      </c>
      <c r="BK34" s="260">
        <f t="shared" si="7"/>
        <v>232.18360456889005</v>
      </c>
      <c r="BL34" s="260">
        <f t="shared" si="7"/>
        <v>513.25613757005033</v>
      </c>
      <c r="BM34" s="260">
        <f t="shared" si="7"/>
        <v>620.72618925898917</v>
      </c>
      <c r="BN34" s="260">
        <f t="shared" si="7"/>
        <v>768.38824447706224</v>
      </c>
      <c r="BO34" s="260">
        <f t="shared" si="7"/>
        <v>274.22377033297545</v>
      </c>
      <c r="BP34" s="260">
        <f t="shared" si="7"/>
        <v>272.84838684644711</v>
      </c>
      <c r="BQ34" s="260">
        <f t="shared" si="7"/>
        <v>106.88923719966553</v>
      </c>
      <c r="BR34" s="260">
        <f t="shared" si="7"/>
        <v>104.76483066580988</v>
      </c>
      <c r="BS34" s="260">
        <f t="shared" si="7"/>
        <v>86.048870792080052</v>
      </c>
      <c r="BT34" s="260">
        <f t="shared" si="7"/>
        <v>79.036211597977427</v>
      </c>
      <c r="BU34" s="260">
        <f t="shared" si="7"/>
        <v>197.92477941797216</v>
      </c>
      <c r="BV34" s="260">
        <f t="shared" si="7"/>
        <v>105.12174725930079</v>
      </c>
      <c r="BW34" s="260">
        <f t="shared" si="7"/>
        <v>64.205197841374073</v>
      </c>
      <c r="BX34" s="260">
        <f t="shared" si="7"/>
        <v>199.84001189652503</v>
      </c>
      <c r="BY34" s="260">
        <f t="shared" si="7"/>
        <v>178.96796674049403</v>
      </c>
      <c r="BZ34" s="260">
        <f t="shared" si="7"/>
        <v>171.52231423606878</v>
      </c>
      <c r="CA34" s="260">
        <f t="shared" si="7"/>
        <v>175.26945797240751</v>
      </c>
      <c r="CB34" s="260">
        <f t="shared" si="7"/>
        <v>173.459643902322</v>
      </c>
      <c r="CC34" s="261">
        <f t="shared" si="7"/>
        <v>170.46217381080578</v>
      </c>
    </row>
    <row r="35" spans="2:81" x14ac:dyDescent="0.4">
      <c r="B35" s="155" t="s">
        <v>233</v>
      </c>
      <c r="C35" s="49"/>
      <c r="D35" s="151"/>
      <c r="E35" s="151"/>
      <c r="F35" s="151"/>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v>43.696794327805591</v>
      </c>
      <c r="AS35" s="151">
        <v>49.198149864623282</v>
      </c>
      <c r="AT35" s="151">
        <v>57.071652114847602</v>
      </c>
      <c r="AU35" s="151">
        <v>69.861262790873795</v>
      </c>
      <c r="AV35" s="151">
        <v>83.869054794052772</v>
      </c>
      <c r="AW35" s="151">
        <v>104.60495121272911</v>
      </c>
      <c r="AX35" s="151">
        <v>105.66673604791177</v>
      </c>
      <c r="AY35" s="151">
        <v>78.944609058553766</v>
      </c>
      <c r="AZ35" s="151">
        <v>67.603685461049267</v>
      </c>
      <c r="BA35" s="151">
        <v>60.461777043769729</v>
      </c>
      <c r="BB35" s="151">
        <v>61.299989588997981</v>
      </c>
      <c r="BC35" s="151">
        <v>60.198871606945985</v>
      </c>
      <c r="BD35" s="151">
        <v>55.093135617302984</v>
      </c>
      <c r="BE35" s="151">
        <v>59.203982408282855</v>
      </c>
      <c r="BF35" s="151">
        <v>61.583133202714343</v>
      </c>
      <c r="BG35" s="151">
        <v>69.14261347826853</v>
      </c>
      <c r="BH35" s="151">
        <v>67.435754622516868</v>
      </c>
      <c r="BI35" s="151">
        <v>62.653988707608605</v>
      </c>
      <c r="BJ35" s="151">
        <v>64.090514445860848</v>
      </c>
      <c r="BK35" s="151">
        <v>62.361586493091423</v>
      </c>
      <c r="BL35" s="151">
        <v>65.114759415927395</v>
      </c>
      <c r="BM35" s="151">
        <v>60.916560650357759</v>
      </c>
      <c r="BN35" s="151">
        <v>56.099280898568921</v>
      </c>
      <c r="BO35" s="151">
        <v>57.685468361772216</v>
      </c>
      <c r="BP35" s="151">
        <v>53.357697804628692</v>
      </c>
      <c r="BQ35" s="151">
        <v>52.59485256315957</v>
      </c>
      <c r="BR35" s="151">
        <v>51.957135035939196</v>
      </c>
      <c r="BS35" s="151">
        <v>46.492058326490422</v>
      </c>
      <c r="BT35" s="151">
        <v>43.660601086033338</v>
      </c>
      <c r="BU35" s="151">
        <v>41.397217825497997</v>
      </c>
      <c r="BV35" s="151">
        <v>48.478730813496057</v>
      </c>
      <c r="BW35" s="151">
        <v>36.28896787834659</v>
      </c>
      <c r="BX35" s="151">
        <v>74.950764963270018</v>
      </c>
      <c r="BY35" s="151">
        <v>49.974503681141492</v>
      </c>
      <c r="BZ35" s="151">
        <v>43.815503268285859</v>
      </c>
      <c r="CA35" s="151">
        <v>48.765026907389768</v>
      </c>
      <c r="CB35" s="151">
        <v>49.903909167633934</v>
      </c>
      <c r="CC35" s="174">
        <v>51.265728722035021</v>
      </c>
    </row>
    <row r="36" spans="2:81" x14ac:dyDescent="0.4">
      <c r="B36" s="155" t="s">
        <v>267</v>
      </c>
      <c r="C36" s="49"/>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v>34.423187590834715</v>
      </c>
      <c r="AS36" s="151">
        <v>31.946850561443686</v>
      </c>
      <c r="AT36" s="151">
        <v>37.39177207524498</v>
      </c>
      <c r="AU36" s="151">
        <v>42.216952233094254</v>
      </c>
      <c r="AV36" s="151">
        <v>40.924821273300815</v>
      </c>
      <c r="AW36" s="151">
        <v>41.475752579788725</v>
      </c>
      <c r="AX36" s="151">
        <v>39.183568985732634</v>
      </c>
      <c r="AY36" s="151">
        <v>37.144318023618354</v>
      </c>
      <c r="AZ36" s="151">
        <v>36.04503433857122</v>
      </c>
      <c r="BA36" s="151">
        <v>32.857839423041831</v>
      </c>
      <c r="BB36" s="151">
        <v>29.711457435764626</v>
      </c>
      <c r="BC36" s="151">
        <v>28.056859117130362</v>
      </c>
      <c r="BD36" s="151">
        <v>70.157911883597535</v>
      </c>
      <c r="BE36" s="151">
        <v>95.03797176066459</v>
      </c>
      <c r="BF36" s="151">
        <v>168.61181150936449</v>
      </c>
      <c r="BG36" s="151">
        <v>179.84777931018812</v>
      </c>
      <c r="BH36" s="151">
        <v>173.34634074709348</v>
      </c>
      <c r="BI36" s="151">
        <v>170.40403866978008</v>
      </c>
      <c r="BJ36" s="151">
        <v>165.05801665180311</v>
      </c>
      <c r="BK36" s="151">
        <v>164.48922632913809</v>
      </c>
      <c r="BL36" s="151">
        <v>173.4489377747033</v>
      </c>
      <c r="BM36" s="151">
        <v>177.79423162083978</v>
      </c>
      <c r="BN36" s="151">
        <v>164.64110913905097</v>
      </c>
      <c r="BO36" s="151">
        <v>57.043104782023214</v>
      </c>
      <c r="BP36" s="151">
        <v>47.398575681452122</v>
      </c>
      <c r="BQ36" s="151">
        <v>44.267741730805547</v>
      </c>
      <c r="BR36" s="151">
        <v>39.824588140758827</v>
      </c>
      <c r="BS36" s="151">
        <v>35.140350495555765</v>
      </c>
      <c r="BT36" s="151">
        <v>31.7568678040371</v>
      </c>
      <c r="BU36" s="151">
        <v>28.662711179713042</v>
      </c>
      <c r="BV36" s="151">
        <v>27.159770877440561</v>
      </c>
      <c r="BW36" s="151">
        <v>27.673701260411477</v>
      </c>
      <c r="BX36" s="151">
        <v>27.658154602267192</v>
      </c>
      <c r="BY36" s="151">
        <v>26.042491176926855</v>
      </c>
      <c r="BZ36" s="151">
        <v>25.483102627461239</v>
      </c>
      <c r="CA36" s="151">
        <v>25.898591825853426</v>
      </c>
      <c r="CB36" s="151">
        <v>25.749335029065076</v>
      </c>
      <c r="CC36" s="174">
        <v>23.463308681860049</v>
      </c>
    </row>
    <row r="37" spans="2:81" x14ac:dyDescent="0.4">
      <c r="B37" s="155" t="s">
        <v>222</v>
      </c>
      <c r="C37" s="49"/>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v>5.7601467235330094E-3</v>
      </c>
      <c r="AS37" s="151">
        <v>0.86571918420441274</v>
      </c>
      <c r="AT37" s="151">
        <v>16.924696834058253</v>
      </c>
      <c r="AU37" s="151">
        <v>43.249219767210363</v>
      </c>
      <c r="AV37" s="151">
        <v>27.749697202856524</v>
      </c>
      <c r="AW37" s="151">
        <v>21.557908338724808</v>
      </c>
      <c r="AX37" s="151">
        <v>0</v>
      </c>
      <c r="AY37" s="151">
        <v>101.70375145048541</v>
      </c>
      <c r="AZ37" s="151">
        <v>67.208936152878948</v>
      </c>
      <c r="BA37" s="151">
        <v>0.96302360217577831</v>
      </c>
      <c r="BB37" s="151">
        <v>0</v>
      </c>
      <c r="BC37" s="151">
        <v>1.5645268235815908</v>
      </c>
      <c r="BD37" s="151">
        <v>46.661287075391648</v>
      </c>
      <c r="BE37" s="151">
        <v>24.927992592961203</v>
      </c>
      <c r="BF37" s="151">
        <v>21.559964003533864</v>
      </c>
      <c r="BG37" s="151">
        <v>9.4305726695178524</v>
      </c>
      <c r="BH37" s="151">
        <v>2.5920649912980496</v>
      </c>
      <c r="BI37" s="151">
        <v>12.456179376299504</v>
      </c>
      <c r="BJ37" s="151">
        <v>4.7217935510951987</v>
      </c>
      <c r="BK37" s="151">
        <v>5.3327917466605541</v>
      </c>
      <c r="BL37" s="151">
        <v>274.69244037941962</v>
      </c>
      <c r="BM37" s="151">
        <v>382.01539698779163</v>
      </c>
      <c r="BN37" s="151">
        <v>547.64785443944231</v>
      </c>
      <c r="BO37" s="151">
        <v>159.49519718918003</v>
      </c>
      <c r="BP37" s="151">
        <v>172.09211336036628</v>
      </c>
      <c r="BQ37" s="151">
        <v>10.02664290570041</v>
      </c>
      <c r="BR37" s="151">
        <v>12.983107489111854</v>
      </c>
      <c r="BS37" s="151">
        <v>4.416461970033863</v>
      </c>
      <c r="BT37" s="151">
        <v>3.6187427079069852</v>
      </c>
      <c r="BU37" s="151">
        <v>127.8648504127611</v>
      </c>
      <c r="BV37" s="151">
        <v>29.483245568364168</v>
      </c>
      <c r="BW37" s="151">
        <v>0.24252870261601089</v>
      </c>
      <c r="BX37" s="151">
        <v>97.231092330987806</v>
      </c>
      <c r="BY37" s="151">
        <v>102.95097188242569</v>
      </c>
      <c r="BZ37" s="151">
        <v>102.22370834032166</v>
      </c>
      <c r="CA37" s="151">
        <v>100.60583923916433</v>
      </c>
      <c r="CB37" s="151">
        <v>97.806399705622994</v>
      </c>
      <c r="CC37" s="174">
        <v>95.733136406910731</v>
      </c>
    </row>
    <row r="38" spans="2:81" s="196" customFormat="1" ht="26.25" customHeight="1" x14ac:dyDescent="0.4">
      <c r="B38" s="241" t="s">
        <v>404</v>
      </c>
      <c r="C38" s="187"/>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v>58.044572310394081</v>
      </c>
      <c r="AR38" s="151">
        <v>285.83738315736542</v>
      </c>
      <c r="AS38" s="151">
        <v>229.4432383026294</v>
      </c>
      <c r="AT38" s="151">
        <v>249.88803430816958</v>
      </c>
      <c r="AU38" s="151">
        <v>320.24472797137059</v>
      </c>
      <c r="AV38" s="151">
        <v>312.47957306205916</v>
      </c>
      <c r="AW38" s="151">
        <v>343.68100469818023</v>
      </c>
      <c r="AX38" s="151">
        <v>327.12184415480425</v>
      </c>
      <c r="AY38" s="151">
        <v>363.63742876147273</v>
      </c>
      <c r="AZ38" s="151">
        <v>324.17927002420527</v>
      </c>
      <c r="BA38" s="151">
        <v>269.85531850252227</v>
      </c>
      <c r="BB38" s="151">
        <v>285.72116735161518</v>
      </c>
      <c r="BC38" s="151">
        <v>262.41457994168974</v>
      </c>
      <c r="BD38" s="151">
        <v>315.06828573901964</v>
      </c>
      <c r="BE38" s="151">
        <v>347.4494190854071</v>
      </c>
      <c r="BF38" s="151">
        <v>413.86785272094107</v>
      </c>
      <c r="BG38" s="151">
        <v>444.13905577217673</v>
      </c>
      <c r="BH38" s="151">
        <v>429.40383227881318</v>
      </c>
      <c r="BI38" s="151">
        <v>457.29935770227951</v>
      </c>
      <c r="BJ38" s="151">
        <f t="shared" ref="BJ38:CC38" si="8">SUM(BJ39:BJ44)</f>
        <v>545.68788426842127</v>
      </c>
      <c r="BK38" s="151">
        <f t="shared" si="8"/>
        <v>488.60672191900875</v>
      </c>
      <c r="BL38" s="151">
        <f t="shared" si="8"/>
        <v>557.05364762379804</v>
      </c>
      <c r="BM38" s="151">
        <f t="shared" si="8"/>
        <v>670.18868888223983</v>
      </c>
      <c r="BN38" s="151">
        <f t="shared" si="8"/>
        <v>731.51369848603406</v>
      </c>
      <c r="BO38" s="151">
        <f t="shared" si="8"/>
        <v>296.02446914257018</v>
      </c>
      <c r="BP38" s="151">
        <f t="shared" si="8"/>
        <v>256.49198313819647</v>
      </c>
      <c r="BQ38" s="151">
        <f t="shared" si="8"/>
        <v>89.550424911006402</v>
      </c>
      <c r="BR38" s="151">
        <f t="shared" si="8"/>
        <v>77.844859808815826</v>
      </c>
      <c r="BS38" s="151">
        <f t="shared" si="8"/>
        <v>67.172029612586883</v>
      </c>
      <c r="BT38" s="151">
        <f t="shared" si="8"/>
        <v>62.35799854558153</v>
      </c>
      <c r="BU38" s="151">
        <f t="shared" si="8"/>
        <v>124.55247221569952</v>
      </c>
      <c r="BV38" s="151">
        <f t="shared" si="8"/>
        <v>69.496743201470125</v>
      </c>
      <c r="BW38" s="151">
        <f t="shared" si="8"/>
        <v>42.967365152559502</v>
      </c>
      <c r="BX38" s="151">
        <f t="shared" si="8"/>
        <v>122.07927059916685</v>
      </c>
      <c r="BY38" s="151">
        <f t="shared" si="8"/>
        <v>105.79147658493852</v>
      </c>
      <c r="BZ38" s="151">
        <f t="shared" si="8"/>
        <v>100.81904739997903</v>
      </c>
      <c r="CA38" s="151">
        <f t="shared" si="8"/>
        <v>104.17418936698942</v>
      </c>
      <c r="CB38" s="151">
        <f t="shared" si="8"/>
        <v>108.88015612137869</v>
      </c>
      <c r="CC38" s="174">
        <f t="shared" si="8"/>
        <v>107.43669540026059</v>
      </c>
    </row>
    <row r="39" spans="2:81" x14ac:dyDescent="0.4">
      <c r="B39" s="211" t="s">
        <v>705</v>
      </c>
      <c r="C39" s="59"/>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v>138.03451604642103</v>
      </c>
      <c r="BK39" s="151">
        <v>59.80787291032987</v>
      </c>
      <c r="BL39" s="151">
        <v>-0.29318102931567924</v>
      </c>
      <c r="BM39" s="151">
        <v>20.228627270608925</v>
      </c>
      <c r="BN39" s="151">
        <v>32.448500823109498</v>
      </c>
      <c r="BO39" s="151">
        <v>0.26043162595422176</v>
      </c>
      <c r="BP39" s="151">
        <v>-5.2255636603010176</v>
      </c>
      <c r="BQ39" s="151">
        <v>0</v>
      </c>
      <c r="BR39" s="151">
        <v>0</v>
      </c>
      <c r="BS39" s="151"/>
      <c r="BT39" s="151"/>
      <c r="BU39" s="151"/>
      <c r="BV39" s="151"/>
      <c r="BW39" s="151"/>
      <c r="BX39" s="151"/>
      <c r="BY39" s="151"/>
      <c r="BZ39" s="151"/>
      <c r="CA39" s="151"/>
      <c r="CB39" s="151"/>
      <c r="CC39" s="174"/>
    </row>
    <row r="40" spans="2:81" x14ac:dyDescent="0.4">
      <c r="B40" s="211" t="s">
        <v>706</v>
      </c>
      <c r="C40" s="59"/>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v>174.31024468764016</v>
      </c>
      <c r="BK40" s="151">
        <v>168.64405115783632</v>
      </c>
      <c r="BL40" s="151">
        <v>166.12119349439112</v>
      </c>
      <c r="BM40" s="151">
        <v>163.94199964344313</v>
      </c>
      <c r="BN40" s="151">
        <v>162.64503648787263</v>
      </c>
      <c r="BO40" s="151">
        <v>163.41065394470726</v>
      </c>
      <c r="BP40" s="151">
        <v>151.6581136168852</v>
      </c>
      <c r="BQ40" s="151">
        <v>9.8046756683427674</v>
      </c>
      <c r="BR40" s="151">
        <v>0</v>
      </c>
      <c r="BS40" s="151"/>
      <c r="BT40" s="151"/>
      <c r="BU40" s="151"/>
      <c r="BV40" s="151"/>
      <c r="BW40" s="151"/>
      <c r="BX40" s="151"/>
      <c r="BY40" s="151"/>
      <c r="BZ40" s="151"/>
      <c r="CA40" s="151"/>
      <c r="CB40" s="151"/>
      <c r="CC40" s="174"/>
    </row>
    <row r="41" spans="2:81" x14ac:dyDescent="0.4">
      <c r="B41" s="211" t="s">
        <v>707</v>
      </c>
      <c r="C41" s="59"/>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v>34.677688734549491</v>
      </c>
      <c r="BK41" s="151">
        <v>61.620307055677046</v>
      </c>
      <c r="BL41" s="151">
        <v>97.957301664677416</v>
      </c>
      <c r="BM41" s="151">
        <v>141.99661046394667</v>
      </c>
      <c r="BN41" s="151">
        <v>129.20098216051295</v>
      </c>
      <c r="BO41" s="151">
        <v>-18.940840924322757</v>
      </c>
      <c r="BP41" s="151">
        <v>-38.572100775035977</v>
      </c>
      <c r="BQ41" s="151">
        <v>0</v>
      </c>
      <c r="BR41" s="151">
        <v>0</v>
      </c>
      <c r="BS41" s="151"/>
      <c r="BT41" s="151"/>
      <c r="BU41" s="151"/>
      <c r="BV41" s="151"/>
      <c r="BW41" s="151"/>
      <c r="BX41" s="151"/>
      <c r="BY41" s="151"/>
      <c r="BZ41" s="151"/>
      <c r="CA41" s="151"/>
      <c r="CB41" s="151"/>
      <c r="CC41" s="174"/>
    </row>
    <row r="42" spans="2:81" x14ac:dyDescent="0.4">
      <c r="B42" s="211" t="s">
        <v>233</v>
      </c>
      <c r="C42" s="59"/>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v>32.493890824051448</v>
      </c>
      <c r="BK42" s="151">
        <v>32.428024976407542</v>
      </c>
      <c r="BL42" s="151">
        <v>34.380592971609673</v>
      </c>
      <c r="BM42" s="151">
        <v>32.590359947941401</v>
      </c>
      <c r="BN42" s="151">
        <v>30.518008808821495</v>
      </c>
      <c r="BO42" s="151">
        <v>31.265523852080538</v>
      </c>
      <c r="BP42" s="151">
        <v>30.840749331075383</v>
      </c>
      <c r="BQ42" s="151">
        <v>31.241342422516784</v>
      </c>
      <c r="BR42" s="151">
        <v>32.265380857318242</v>
      </c>
      <c r="BS42" s="151">
        <v>29.807611599630384</v>
      </c>
      <c r="BT42" s="151">
        <v>28.765918038843061</v>
      </c>
      <c r="BU42" s="151">
        <v>28.561957396908404</v>
      </c>
      <c r="BV42" s="151">
        <v>34.832716107059952</v>
      </c>
      <c r="BW42" s="151">
        <v>25.993649587899696</v>
      </c>
      <c r="BX42" s="151">
        <v>53.686947706296607</v>
      </c>
      <c r="BY42" s="151">
        <v>35.796546800988317</v>
      </c>
      <c r="BZ42" s="151">
        <v>31.384878244302069</v>
      </c>
      <c r="CA42" s="151">
        <v>34.930203190803546</v>
      </c>
      <c r="CB42" s="151">
        <v>35.745980219621352</v>
      </c>
      <c r="CC42" s="174">
        <v>36.721446383820904</v>
      </c>
    </row>
    <row r="43" spans="2:81" x14ac:dyDescent="0.4">
      <c r="B43" s="211" t="s">
        <v>267</v>
      </c>
      <c r="C43" s="59"/>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v>164.72790061849949</v>
      </c>
      <c r="BK43" s="151">
        <v>164.48922632913809</v>
      </c>
      <c r="BL43" s="151">
        <v>173.4489377747033</v>
      </c>
      <c r="BM43" s="151">
        <v>177.79423162083978</v>
      </c>
      <c r="BN43" s="151">
        <v>164.64110913905097</v>
      </c>
      <c r="BO43" s="151">
        <v>57.043104782023214</v>
      </c>
      <c r="BP43" s="151">
        <v>47.398575681452122</v>
      </c>
      <c r="BQ43" s="151">
        <v>44.267741730805547</v>
      </c>
      <c r="BR43" s="151">
        <v>39.824588140758827</v>
      </c>
      <c r="BS43" s="151">
        <v>35.134515941777529</v>
      </c>
      <c r="BT43" s="151">
        <v>31.748327338298061</v>
      </c>
      <c r="BU43" s="151">
        <v>28.658794591553129</v>
      </c>
      <c r="BV43" s="151">
        <v>27.155395738158624</v>
      </c>
      <c r="BW43" s="151">
        <v>27.669190102002407</v>
      </c>
      <c r="BX43" s="151">
        <v>27.653645978157293</v>
      </c>
      <c r="BY43" s="151">
        <v>26.038245926103343</v>
      </c>
      <c r="BZ43" s="151">
        <v>25.478948563947107</v>
      </c>
      <c r="CA43" s="151">
        <v>25.894370032418632</v>
      </c>
      <c r="CB43" s="151">
        <v>25.745137566349456</v>
      </c>
      <c r="CC43" s="174">
        <v>23.459483869946791</v>
      </c>
    </row>
    <row r="44" spans="2:81" x14ac:dyDescent="0.4">
      <c r="B44" s="211" t="s">
        <v>222</v>
      </c>
      <c r="C44" s="59"/>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v>1.4436433572595579</v>
      </c>
      <c r="BK44" s="151">
        <v>1.617239489619867</v>
      </c>
      <c r="BL44" s="151">
        <v>85.438802747732225</v>
      </c>
      <c r="BM44" s="151">
        <v>133.63685993545994</v>
      </c>
      <c r="BN44" s="151">
        <v>212.06006106666652</v>
      </c>
      <c r="BO44" s="151">
        <v>62.985595862127653</v>
      </c>
      <c r="BP44" s="151">
        <v>70.392208944120739</v>
      </c>
      <c r="BQ44" s="151">
        <v>4.2366650893413151</v>
      </c>
      <c r="BR44" s="151">
        <v>5.754890810738754</v>
      </c>
      <c r="BS44" s="151">
        <v>2.2299020711789748</v>
      </c>
      <c r="BT44" s="151">
        <v>1.8437531684404107</v>
      </c>
      <c r="BU44" s="151">
        <v>67.331720227237994</v>
      </c>
      <c r="BV44" s="151">
        <v>7.5086313562515494</v>
      </c>
      <c r="BW44" s="151">
        <v>-10.695474537342596</v>
      </c>
      <c r="BX44" s="151">
        <v>40.738676914712947</v>
      </c>
      <c r="BY44" s="151">
        <v>43.956683857846869</v>
      </c>
      <c r="BZ44" s="151">
        <v>43.955220591729855</v>
      </c>
      <c r="CA44" s="151">
        <v>43.349616143767243</v>
      </c>
      <c r="CB44" s="151">
        <v>47.389038335407889</v>
      </c>
      <c r="CC44" s="174">
        <v>47.255765146492891</v>
      </c>
    </row>
    <row r="45" spans="2:81" s="196" customFormat="1" ht="26.25" customHeight="1" x14ac:dyDescent="0.4">
      <c r="B45" s="241" t="s">
        <v>711</v>
      </c>
      <c r="C45" s="187"/>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v>12.810394632332303</v>
      </c>
      <c r="AR45" s="151">
        <v>63.084101289231526</v>
      </c>
      <c r="AS45" s="151">
        <v>50.63795478859285</v>
      </c>
      <c r="AT45" s="151">
        <v>55.150106305671052</v>
      </c>
      <c r="AU45" s="151">
        <v>70.677777110652116</v>
      </c>
      <c r="AV45" s="151">
        <v>71.060107809771083</v>
      </c>
      <c r="AW45" s="151">
        <v>71.122520739986641</v>
      </c>
      <c r="AX45" s="151">
        <v>52.573122335319262</v>
      </c>
      <c r="AY45" s="151">
        <v>87.52211562257213</v>
      </c>
      <c r="AZ45" s="151">
        <v>66.992724913549168</v>
      </c>
      <c r="BA45" s="151">
        <v>35.661454210263464</v>
      </c>
      <c r="BB45" s="151">
        <v>35.730707369559688</v>
      </c>
      <c r="BC45" s="151">
        <v>35.754937994906776</v>
      </c>
      <c r="BD45" s="151">
        <v>56.370924504425069</v>
      </c>
      <c r="BE45" s="151">
        <v>43.608464716671776</v>
      </c>
      <c r="BF45" s="151">
        <v>44.43568689613177</v>
      </c>
      <c r="BG45" s="151">
        <v>45.336161890020371</v>
      </c>
      <c r="BH45" s="151">
        <v>47.230068082443204</v>
      </c>
      <c r="BI45" s="151">
        <v>57.748255337611788</v>
      </c>
      <c r="BJ45" s="151">
        <f t="shared" ref="BJ45:CC45" si="9">SUM(BJ46:BJ51)</f>
        <v>62.622318036978065</v>
      </c>
      <c r="BK45" s="151">
        <f t="shared" si="9"/>
        <v>57.075537310708285</v>
      </c>
      <c r="BL45" s="151">
        <f t="shared" si="9"/>
        <v>239.30250163177925</v>
      </c>
      <c r="BM45" s="151">
        <f t="shared" si="9"/>
        <v>296.35851357491367</v>
      </c>
      <c r="BN45" s="151">
        <f t="shared" si="9"/>
        <v>380.60745657126404</v>
      </c>
      <c r="BO45" s="151">
        <f t="shared" si="9"/>
        <v>135.15704662907308</v>
      </c>
      <c r="BP45" s="151">
        <f t="shared" si="9"/>
        <v>133.98350072765231</v>
      </c>
      <c r="BQ45" s="151">
        <f t="shared" si="9"/>
        <v>27.813893130905665</v>
      </c>
      <c r="BR45" s="151">
        <f t="shared" si="9"/>
        <v>26.919970856994055</v>
      </c>
      <c r="BS45" s="151">
        <f t="shared" si="9"/>
        <v>18.876841179493166</v>
      </c>
      <c r="BT45" s="151">
        <f t="shared" si="9"/>
        <v>16.67821305239589</v>
      </c>
      <c r="BU45" s="151">
        <f t="shared" si="9"/>
        <v>73.372307202272637</v>
      </c>
      <c r="BV45" s="151">
        <f t="shared" si="9"/>
        <v>35.625004057830665</v>
      </c>
      <c r="BW45" s="151">
        <f t="shared" si="9"/>
        <v>21.237832688814567</v>
      </c>
      <c r="BX45" s="151">
        <f t="shared" si="9"/>
        <v>77.76074129735818</v>
      </c>
      <c r="BY45" s="151">
        <f t="shared" si="9"/>
        <v>73.176490155555527</v>
      </c>
      <c r="BZ45" s="151">
        <f t="shared" si="9"/>
        <v>70.703266836089739</v>
      </c>
      <c r="CA45" s="151">
        <f t="shared" si="9"/>
        <v>71.095268605418113</v>
      </c>
      <c r="CB45" s="151">
        <f t="shared" si="9"/>
        <v>64.579487780943325</v>
      </c>
      <c r="CC45" s="174">
        <f t="shared" si="9"/>
        <v>63.025478410545212</v>
      </c>
    </row>
    <row r="46" spans="2:81" x14ac:dyDescent="0.4">
      <c r="B46" s="211" t="s">
        <v>705</v>
      </c>
      <c r="C46" s="49"/>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v>7.8793486960959154</v>
      </c>
      <c r="BK46" s="151">
        <v>4.0212337175568642</v>
      </c>
      <c r="BL46" s="151">
        <v>-2.1728776608788261E-2</v>
      </c>
      <c r="BM46" s="151">
        <v>1.5694624606506922</v>
      </c>
      <c r="BN46" s="151">
        <v>2.8216087672269126</v>
      </c>
      <c r="BO46" s="151">
        <v>2.2954256476922699E-2</v>
      </c>
      <c r="BP46" s="151">
        <v>-0.44822967335915359</v>
      </c>
      <c r="BQ46" s="151">
        <v>0</v>
      </c>
      <c r="BR46" s="151">
        <v>0</v>
      </c>
      <c r="BS46" s="151"/>
      <c r="BT46" s="151"/>
      <c r="BU46" s="151"/>
      <c r="BV46" s="151"/>
      <c r="BW46" s="151"/>
      <c r="BX46" s="151"/>
      <c r="BY46" s="151"/>
      <c r="BZ46" s="151"/>
      <c r="CA46" s="151"/>
      <c r="CB46" s="151"/>
      <c r="CC46" s="174"/>
    </row>
    <row r="47" spans="2:81" x14ac:dyDescent="0.4">
      <c r="B47" s="211" t="s">
        <v>706</v>
      </c>
      <c r="C47" s="49"/>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v>18.938363613513012</v>
      </c>
      <c r="BK47" s="151">
        <v>18.530256453524746</v>
      </c>
      <c r="BL47" s="151">
        <v>17.844690774037584</v>
      </c>
      <c r="BM47" s="151">
        <v>16.214043920780089</v>
      </c>
      <c r="BN47" s="151">
        <v>14.915047014171726</v>
      </c>
      <c r="BO47" s="151">
        <v>12.299726640999474</v>
      </c>
      <c r="BP47" s="151">
        <v>10.36978554645369</v>
      </c>
      <c r="BQ47" s="151">
        <v>0.67040517390377907</v>
      </c>
      <c r="BR47" s="151">
        <v>0</v>
      </c>
      <c r="BS47" s="151"/>
      <c r="BT47" s="151"/>
      <c r="BU47" s="151"/>
      <c r="BV47" s="151"/>
      <c r="BW47" s="151"/>
      <c r="BX47" s="151"/>
      <c r="BY47" s="151"/>
      <c r="BZ47" s="151"/>
      <c r="CA47" s="151"/>
      <c r="CB47" s="151"/>
      <c r="CC47" s="174"/>
    </row>
    <row r="48" spans="2:81" x14ac:dyDescent="0.4">
      <c r="B48" s="211" t="s">
        <v>707</v>
      </c>
      <c r="C48" s="49"/>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v>0.59971587842048979</v>
      </c>
      <c r="BK48" s="151">
        <v>0.87493336590210824</v>
      </c>
      <c r="BL48" s="151">
        <v>1.4917355583453413</v>
      </c>
      <c r="BM48" s="151">
        <v>1.8702694387348595</v>
      </c>
      <c r="BN48" s="151">
        <v>1.7017353273421159</v>
      </c>
      <c r="BO48" s="151">
        <v>-9.5180105147350549E-2</v>
      </c>
      <c r="BP48" s="151">
        <v>-0.15490803524110835</v>
      </c>
      <c r="BQ48" s="151">
        <v>0</v>
      </c>
      <c r="BR48" s="151">
        <v>0</v>
      </c>
      <c r="BS48" s="151"/>
      <c r="BT48" s="151"/>
      <c r="BU48" s="151"/>
      <c r="BV48" s="151"/>
      <c r="BW48" s="151"/>
      <c r="BX48" s="151"/>
      <c r="BY48" s="151"/>
      <c r="BZ48" s="151"/>
      <c r="CA48" s="151"/>
      <c r="CB48" s="151"/>
      <c r="CC48" s="174"/>
    </row>
    <row r="49" spans="1:81" x14ac:dyDescent="0.4">
      <c r="B49" s="211" t="s">
        <v>233</v>
      </c>
      <c r="C49" s="49"/>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v>31.5966236218094</v>
      </c>
      <c r="BK49" s="151">
        <v>29.933561516683881</v>
      </c>
      <c r="BL49" s="151">
        <v>30.734166444317729</v>
      </c>
      <c r="BM49" s="151">
        <v>28.326200702416358</v>
      </c>
      <c r="BN49" s="151">
        <v>25.581272089747429</v>
      </c>
      <c r="BO49" s="151">
        <v>26.419944509691678</v>
      </c>
      <c r="BP49" s="151">
        <v>22.51694847355331</v>
      </c>
      <c r="BQ49" s="151">
        <v>21.35351014064279</v>
      </c>
      <c r="BR49" s="151">
        <v>19.691754178620954</v>
      </c>
      <c r="BS49" s="151">
        <v>16.684446726860042</v>
      </c>
      <c r="BT49" s="151">
        <v>14.894683047190279</v>
      </c>
      <c r="BU49" s="151">
        <v>12.83526042858959</v>
      </c>
      <c r="BV49" s="151">
        <v>13.646014706436105</v>
      </c>
      <c r="BW49" s="151">
        <v>10.295318290446893</v>
      </c>
      <c r="BX49" s="151">
        <v>21.263817256973411</v>
      </c>
      <c r="BY49" s="151">
        <v>14.177956880153173</v>
      </c>
      <c r="BZ49" s="151">
        <v>12.430625023983787</v>
      </c>
      <c r="CA49" s="151">
        <v>13.834823716586211</v>
      </c>
      <c r="CB49" s="151">
        <v>14.157928948012588</v>
      </c>
      <c r="CC49" s="174">
        <v>14.544282338214117</v>
      </c>
    </row>
    <row r="50" spans="1:81" x14ac:dyDescent="0.4">
      <c r="B50" s="211" t="s">
        <v>267</v>
      </c>
      <c r="C50" s="49"/>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v>0.33011603330360623</v>
      </c>
      <c r="BK50" s="151">
        <v>0</v>
      </c>
      <c r="BL50" s="151">
        <v>0</v>
      </c>
      <c r="BM50" s="151">
        <v>0</v>
      </c>
      <c r="BN50" s="151">
        <v>0</v>
      </c>
      <c r="BO50" s="151">
        <v>0</v>
      </c>
      <c r="BP50" s="151">
        <v>0</v>
      </c>
      <c r="BQ50" s="151">
        <v>0</v>
      </c>
      <c r="BR50" s="151">
        <v>0</v>
      </c>
      <c r="BS50" s="151">
        <v>5.8345537782341717E-3</v>
      </c>
      <c r="BT50" s="151">
        <v>8.5404657390378384E-3</v>
      </c>
      <c r="BU50" s="151">
        <v>3.916588159950247E-3</v>
      </c>
      <c r="BV50" s="151">
        <v>4.3751392819378412E-3</v>
      </c>
      <c r="BW50" s="151">
        <v>4.5111584090658441E-3</v>
      </c>
      <c r="BX50" s="151">
        <v>4.5086241099134838E-3</v>
      </c>
      <c r="BY50" s="151">
        <v>4.2452508235280529E-3</v>
      </c>
      <c r="BZ50" s="151">
        <v>4.1540635141353735E-3</v>
      </c>
      <c r="CA50" s="151">
        <v>4.2217934348144073E-3</v>
      </c>
      <c r="CB50" s="151">
        <v>4.1974627156355932E-3</v>
      </c>
      <c r="CC50" s="174">
        <v>3.8248119132562241E-3</v>
      </c>
    </row>
    <row r="51" spans="1:81" x14ac:dyDescent="0.4">
      <c r="B51" s="211" t="s">
        <v>222</v>
      </c>
      <c r="C51" s="49"/>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v>3.278150193835641</v>
      </c>
      <c r="BK51" s="151">
        <v>3.7155522570406871</v>
      </c>
      <c r="BL51" s="151">
        <v>189.25363763168738</v>
      </c>
      <c r="BM51" s="151">
        <v>248.37853705233167</v>
      </c>
      <c r="BN51" s="151">
        <v>335.58779337277582</v>
      </c>
      <c r="BO51" s="151">
        <v>96.509601327052366</v>
      </c>
      <c r="BP51" s="151">
        <v>101.69990441624556</v>
      </c>
      <c r="BQ51" s="151">
        <v>5.7899778163590945</v>
      </c>
      <c r="BR51" s="151">
        <v>7.2282166783731006</v>
      </c>
      <c r="BS51" s="151">
        <v>2.1865598988548882</v>
      </c>
      <c r="BT51" s="151">
        <v>1.7749895394665742</v>
      </c>
      <c r="BU51" s="151">
        <v>60.533130185523092</v>
      </c>
      <c r="BV51" s="151">
        <v>21.974614212112623</v>
      </c>
      <c r="BW51" s="151">
        <v>10.938003239958608</v>
      </c>
      <c r="BX51" s="151">
        <v>56.492415416274859</v>
      </c>
      <c r="BY51" s="151">
        <v>58.994288024578829</v>
      </c>
      <c r="BZ51" s="151">
        <v>58.268487748591809</v>
      </c>
      <c r="CA51" s="151">
        <v>57.256223095397083</v>
      </c>
      <c r="CB51" s="151">
        <v>50.417361370215104</v>
      </c>
      <c r="CC51" s="174">
        <v>48.47737126041784</v>
      </c>
    </row>
    <row r="52" spans="1:81" ht="15.4" thickBot="1" x14ac:dyDescent="0.45">
      <c r="A52" s="311"/>
      <c r="B52" s="366"/>
      <c r="C52" s="87"/>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1"/>
      <c r="BH52" s="431"/>
      <c r="BI52" s="431"/>
      <c r="BJ52" s="431"/>
      <c r="BK52" s="431"/>
      <c r="BL52" s="431"/>
      <c r="BM52" s="431"/>
      <c r="BN52" s="431"/>
      <c r="BO52" s="431"/>
      <c r="BP52" s="431"/>
      <c r="BQ52" s="431"/>
      <c r="BR52" s="431"/>
      <c r="BS52" s="431"/>
      <c r="BT52" s="431"/>
      <c r="BU52" s="431"/>
      <c r="BV52" s="431"/>
      <c r="BW52" s="431"/>
      <c r="BX52" s="431"/>
      <c r="BY52" s="431"/>
      <c r="BZ52" s="431"/>
      <c r="CA52" s="431"/>
      <c r="CB52" s="431"/>
      <c r="CC52" s="432"/>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9"/>
  <sheetViews>
    <sheetView zoomScale="70" zoomScaleNormal="70" workbookViewId="0">
      <pane xSplit="3" ySplit="3" topLeftCell="BW4" activePane="bottomRight" state="frozen"/>
      <selection pane="topRight" activeCell="D1" sqref="D1"/>
      <selection pane="bottomLeft" activeCell="A4" sqref="A4"/>
      <selection pane="bottomRight" activeCell="A2" sqref="A2"/>
    </sheetView>
  </sheetViews>
  <sheetFormatPr defaultColWidth="12.73046875" defaultRowHeight="15" x14ac:dyDescent="0.4"/>
  <cols>
    <col min="1" max="1" width="23.1328125" style="255" bestFit="1" customWidth="1"/>
    <col min="2" max="2" width="75.73046875" style="255" customWidth="1"/>
    <col min="3" max="3" width="25.73046875" style="255" customWidth="1"/>
    <col min="4" max="75" width="12.73046875" style="151" customWidth="1"/>
    <col min="76" max="76" width="12.73046875" style="255" customWidth="1"/>
    <col min="77" max="16384" width="12.73046875" style="255"/>
  </cols>
  <sheetData>
    <row r="1" spans="1:81" s="253" customFormat="1" ht="25.5" customHeight="1" thickBot="1" x14ac:dyDescent="0.4">
      <c r="A1" s="14" t="s">
        <v>44</v>
      </c>
      <c r="B1" s="42" t="s">
        <v>83</v>
      </c>
      <c r="C1" s="76"/>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2"/>
      <c r="BW1" s="252"/>
      <c r="BX1" s="252"/>
    </row>
    <row r="2" spans="1:81" ht="15.75" customHeight="1" x14ac:dyDescent="0.4">
      <c r="A2" s="44" t="s">
        <v>45</v>
      </c>
      <c r="B2" s="18" t="s">
        <v>712</v>
      </c>
      <c r="C2" s="335"/>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4" customHeight="1" x14ac:dyDescent="0.4">
      <c r="A4" s="35"/>
      <c r="B4" s="75" t="s">
        <v>129</v>
      </c>
      <c r="D4" s="414">
        <f t="shared" ref="D4:AI4" si="0">SUM(D5,D12)</f>
        <v>176.4</v>
      </c>
      <c r="E4" s="414">
        <f t="shared" si="0"/>
        <v>248.9</v>
      </c>
      <c r="F4" s="414">
        <f t="shared" si="0"/>
        <v>248.6</v>
      </c>
      <c r="G4" s="414">
        <f t="shared" si="0"/>
        <v>275.2</v>
      </c>
      <c r="H4" s="414">
        <f t="shared" si="0"/>
        <v>315.5</v>
      </c>
      <c r="I4" s="414">
        <f t="shared" si="0"/>
        <v>334.1</v>
      </c>
      <c r="J4" s="414">
        <f t="shared" si="0"/>
        <v>348.1</v>
      </c>
      <c r="K4" s="414">
        <f t="shared" si="0"/>
        <v>432.5</v>
      </c>
      <c r="L4" s="414">
        <f t="shared" si="0"/>
        <v>447.9</v>
      </c>
      <c r="M4" s="414">
        <f t="shared" si="0"/>
        <v>482.1</v>
      </c>
      <c r="N4" s="414">
        <f t="shared" si="0"/>
        <v>617.4</v>
      </c>
      <c r="O4" s="414">
        <f t="shared" si="0"/>
        <v>657</v>
      </c>
      <c r="P4" s="414">
        <f t="shared" si="0"/>
        <v>676.9</v>
      </c>
      <c r="Q4" s="414">
        <f t="shared" si="0"/>
        <v>783.9</v>
      </c>
      <c r="R4" s="414">
        <f t="shared" si="0"/>
        <v>807.1</v>
      </c>
      <c r="S4" s="414">
        <f t="shared" si="0"/>
        <v>958.8</v>
      </c>
      <c r="T4" s="414">
        <f t="shared" si="0"/>
        <v>1014.7</v>
      </c>
      <c r="U4" s="414">
        <f t="shared" si="0"/>
        <v>1237.8</v>
      </c>
      <c r="V4" s="414">
        <f t="shared" si="0"/>
        <v>1271.5999999999999</v>
      </c>
      <c r="W4" s="414">
        <f t="shared" si="0"/>
        <v>1384.6</v>
      </c>
      <c r="X4" s="414">
        <f t="shared" si="0"/>
        <v>1543.3</v>
      </c>
      <c r="Y4" s="414">
        <f t="shared" si="0"/>
        <v>1626.9</v>
      </c>
      <c r="Z4" s="414">
        <f t="shared" si="0"/>
        <v>1785.2</v>
      </c>
      <c r="AA4" s="414">
        <f t="shared" si="0"/>
        <v>2068.1999999999998</v>
      </c>
      <c r="AB4" s="414">
        <f t="shared" si="0"/>
        <v>2395.6</v>
      </c>
      <c r="AC4" s="414">
        <f t="shared" si="0"/>
        <v>2779.8</v>
      </c>
      <c r="AD4" s="414">
        <f t="shared" si="0"/>
        <v>3609</v>
      </c>
      <c r="AE4" s="414">
        <f t="shared" si="0"/>
        <v>4824.8999999999996</v>
      </c>
      <c r="AF4" s="414">
        <f t="shared" si="0"/>
        <v>5687.1</v>
      </c>
      <c r="AG4" s="414">
        <f t="shared" si="0"/>
        <v>6627.5</v>
      </c>
      <c r="AH4" s="414">
        <f t="shared" si="0"/>
        <v>7589</v>
      </c>
      <c r="AI4" s="414">
        <f t="shared" si="0"/>
        <v>8852</v>
      </c>
      <c r="AJ4" s="414">
        <f t="shared" ref="AJ4:BO4" si="1">SUM(AJ5,AJ12)</f>
        <v>10564</v>
      </c>
      <c r="AK4" s="414">
        <f t="shared" si="1"/>
        <v>12165</v>
      </c>
      <c r="AL4" s="414">
        <f t="shared" si="1"/>
        <v>13589</v>
      </c>
      <c r="AM4" s="414">
        <f t="shared" si="1"/>
        <v>14654</v>
      </c>
      <c r="AN4" s="414">
        <f t="shared" si="1"/>
        <v>15307</v>
      </c>
      <c r="AO4" s="414">
        <f t="shared" si="1"/>
        <v>16625</v>
      </c>
      <c r="AP4" s="414">
        <f t="shared" si="1"/>
        <v>17816.453000000001</v>
      </c>
      <c r="AQ4" s="414">
        <f t="shared" si="1"/>
        <v>18685.544999999998</v>
      </c>
      <c r="AR4" s="414">
        <f t="shared" si="1"/>
        <v>19273.72</v>
      </c>
      <c r="AS4" s="414">
        <f t="shared" si="1"/>
        <v>20731.936000000002</v>
      </c>
      <c r="AT4" s="414">
        <f t="shared" si="1"/>
        <v>22734.863000000001</v>
      </c>
      <c r="AU4" s="414">
        <f t="shared" si="1"/>
        <v>25578.864000000001</v>
      </c>
      <c r="AV4" s="414">
        <f t="shared" si="1"/>
        <v>26741.489000000001</v>
      </c>
      <c r="AW4" s="414">
        <f t="shared" si="1"/>
        <v>28219.280000000002</v>
      </c>
      <c r="AX4" s="414">
        <f t="shared" si="1"/>
        <v>28779.506000000001</v>
      </c>
      <c r="AY4" s="414">
        <f t="shared" si="1"/>
        <v>29998.344000000005</v>
      </c>
      <c r="AZ4" s="414">
        <f t="shared" si="1"/>
        <v>32024.285999999996</v>
      </c>
      <c r="BA4" s="414">
        <f t="shared" si="1"/>
        <v>33586</v>
      </c>
      <c r="BB4" s="414">
        <f t="shared" si="1"/>
        <v>35603.290999999997</v>
      </c>
      <c r="BC4" s="414">
        <f t="shared" si="1"/>
        <v>37802.438000000002</v>
      </c>
      <c r="BD4" s="414">
        <f t="shared" si="1"/>
        <v>38745.199999999997</v>
      </c>
      <c r="BE4" s="414">
        <f t="shared" si="1"/>
        <v>41921.603135450001</v>
      </c>
      <c r="BF4" s="414">
        <f t="shared" si="1"/>
        <v>44367.258565528275</v>
      </c>
      <c r="BG4" s="414">
        <f t="shared" si="1"/>
        <v>46506.352382756908</v>
      </c>
      <c r="BH4" s="414">
        <f t="shared" si="1"/>
        <v>48801.804999999993</v>
      </c>
      <c r="BI4" s="414">
        <f t="shared" si="1"/>
        <v>51422.462685709994</v>
      </c>
      <c r="BJ4" s="414">
        <f t="shared" si="1"/>
        <v>53663.45674691999</v>
      </c>
      <c r="BK4" s="414">
        <f t="shared" si="1"/>
        <v>57593.742352232308</v>
      </c>
      <c r="BL4" s="414">
        <f t="shared" si="1"/>
        <v>61584.34965923</v>
      </c>
      <c r="BM4" s="414">
        <f t="shared" si="1"/>
        <v>66895.841990320012</v>
      </c>
      <c r="BN4" s="414">
        <f t="shared" si="1"/>
        <v>69835.141333070016</v>
      </c>
      <c r="BO4" s="414">
        <f t="shared" si="1"/>
        <v>74150.519898250015</v>
      </c>
      <c r="BP4" s="414">
        <f t="shared" ref="BP4:CC4" si="2">SUM(BP5,BP12)</f>
        <v>79809.006438810029</v>
      </c>
      <c r="BQ4" s="414">
        <f t="shared" si="2"/>
        <v>83110.340476999991</v>
      </c>
      <c r="BR4" s="414">
        <f t="shared" si="2"/>
        <v>86515.830874880034</v>
      </c>
      <c r="BS4" s="414">
        <f t="shared" si="2"/>
        <v>89367.86147389999</v>
      </c>
      <c r="BT4" s="414">
        <f t="shared" si="2"/>
        <v>91580.290263549949</v>
      </c>
      <c r="BU4" s="414">
        <f t="shared" si="2"/>
        <v>93800.446975290019</v>
      </c>
      <c r="BV4" s="414">
        <f t="shared" si="2"/>
        <v>96743.36957997999</v>
      </c>
      <c r="BW4" s="414">
        <f t="shared" si="2"/>
        <v>98807.419040459965</v>
      </c>
      <c r="BX4" s="414">
        <f t="shared" si="2"/>
        <v>101081.95562827861</v>
      </c>
      <c r="BY4" s="414">
        <f t="shared" si="2"/>
        <v>104860.81131435135</v>
      </c>
      <c r="BZ4" s="414">
        <f t="shared" si="2"/>
        <v>110993.23398732577</v>
      </c>
      <c r="CA4" s="414">
        <f t="shared" si="2"/>
        <v>116559.06515952048</v>
      </c>
      <c r="CB4" s="414">
        <f t="shared" si="2"/>
        <v>121938.79507987274</v>
      </c>
      <c r="CC4" s="415">
        <f t="shared" si="2"/>
        <v>128255.41388569762</v>
      </c>
    </row>
    <row r="5" spans="1:81" ht="26.25" customHeight="1" x14ac:dyDescent="0.4">
      <c r="B5" s="59" t="s">
        <v>713</v>
      </c>
      <c r="C5" s="433"/>
      <c r="D5" s="416">
        <f t="shared" ref="D5:AI5" si="3">SUM(D6:D9)</f>
        <v>176.4</v>
      </c>
      <c r="E5" s="416">
        <f t="shared" si="3"/>
        <v>248.9</v>
      </c>
      <c r="F5" s="416">
        <f t="shared" si="3"/>
        <v>248.6</v>
      </c>
      <c r="G5" s="416">
        <f t="shared" si="3"/>
        <v>275.2</v>
      </c>
      <c r="H5" s="416">
        <f t="shared" si="3"/>
        <v>315.5</v>
      </c>
      <c r="I5" s="416">
        <f t="shared" si="3"/>
        <v>334.1</v>
      </c>
      <c r="J5" s="416">
        <f t="shared" si="3"/>
        <v>348.1</v>
      </c>
      <c r="K5" s="416">
        <f t="shared" si="3"/>
        <v>432.5</v>
      </c>
      <c r="L5" s="416">
        <f t="shared" si="3"/>
        <v>447.9</v>
      </c>
      <c r="M5" s="416">
        <f t="shared" si="3"/>
        <v>482.1</v>
      </c>
      <c r="N5" s="416">
        <f t="shared" si="3"/>
        <v>617.4</v>
      </c>
      <c r="O5" s="416">
        <f t="shared" si="3"/>
        <v>657</v>
      </c>
      <c r="P5" s="416">
        <f t="shared" si="3"/>
        <v>676.9</v>
      </c>
      <c r="Q5" s="416">
        <f t="shared" si="3"/>
        <v>783.9</v>
      </c>
      <c r="R5" s="416">
        <f t="shared" si="3"/>
        <v>807.1</v>
      </c>
      <c r="S5" s="416">
        <f t="shared" si="3"/>
        <v>958.8</v>
      </c>
      <c r="T5" s="416">
        <f t="shared" si="3"/>
        <v>1014.7</v>
      </c>
      <c r="U5" s="416">
        <f t="shared" si="3"/>
        <v>1237.8</v>
      </c>
      <c r="V5" s="416">
        <f t="shared" si="3"/>
        <v>1271.5999999999999</v>
      </c>
      <c r="W5" s="416">
        <f t="shared" si="3"/>
        <v>1384.6</v>
      </c>
      <c r="X5" s="416">
        <f t="shared" si="3"/>
        <v>1543.3</v>
      </c>
      <c r="Y5" s="416">
        <f t="shared" si="3"/>
        <v>1626.9</v>
      </c>
      <c r="Z5" s="416">
        <f t="shared" si="3"/>
        <v>1777.8</v>
      </c>
      <c r="AA5" s="416">
        <f t="shared" si="3"/>
        <v>2045.3</v>
      </c>
      <c r="AB5" s="416">
        <f t="shared" si="3"/>
        <v>2368.6</v>
      </c>
      <c r="AC5" s="416">
        <f t="shared" si="3"/>
        <v>2752</v>
      </c>
      <c r="AD5" s="416">
        <f t="shared" si="3"/>
        <v>3578.4</v>
      </c>
      <c r="AE5" s="416">
        <f t="shared" si="3"/>
        <v>4791</v>
      </c>
      <c r="AF5" s="416">
        <f t="shared" si="3"/>
        <v>5651.3</v>
      </c>
      <c r="AG5" s="416">
        <f t="shared" si="3"/>
        <v>6591.6</v>
      </c>
      <c r="AH5" s="416">
        <f t="shared" si="3"/>
        <v>7552</v>
      </c>
      <c r="AI5" s="416">
        <f t="shared" si="3"/>
        <v>8816</v>
      </c>
      <c r="AJ5" s="416">
        <f t="shared" ref="AJ5:BO5" si="4">SUM(AJ6:AJ9)</f>
        <v>10526</v>
      </c>
      <c r="AK5" s="416">
        <f t="shared" si="4"/>
        <v>12126</v>
      </c>
      <c r="AL5" s="416">
        <f t="shared" si="4"/>
        <v>13549</v>
      </c>
      <c r="AM5" s="416">
        <f t="shared" si="4"/>
        <v>14613</v>
      </c>
      <c r="AN5" s="416">
        <f t="shared" si="4"/>
        <v>15268</v>
      </c>
      <c r="AO5" s="416">
        <f t="shared" si="4"/>
        <v>16584</v>
      </c>
      <c r="AP5" s="416">
        <f t="shared" si="4"/>
        <v>17779.453000000001</v>
      </c>
      <c r="AQ5" s="416">
        <f t="shared" si="4"/>
        <v>18648.391</v>
      </c>
      <c r="AR5" s="416">
        <f t="shared" si="4"/>
        <v>19237.593000000001</v>
      </c>
      <c r="AS5" s="416">
        <f t="shared" si="4"/>
        <v>20697.363000000001</v>
      </c>
      <c r="AT5" s="416">
        <f t="shared" si="4"/>
        <v>22699.034</v>
      </c>
      <c r="AU5" s="416">
        <f t="shared" si="4"/>
        <v>25543.024000000001</v>
      </c>
      <c r="AV5" s="416">
        <f t="shared" si="4"/>
        <v>26705.927</v>
      </c>
      <c r="AW5" s="416">
        <f t="shared" si="4"/>
        <v>28183.114000000001</v>
      </c>
      <c r="AX5" s="416">
        <f t="shared" si="4"/>
        <v>28744.81</v>
      </c>
      <c r="AY5" s="416">
        <f t="shared" si="4"/>
        <v>29962.569000000003</v>
      </c>
      <c r="AZ5" s="416">
        <f t="shared" si="4"/>
        <v>31994.560999999998</v>
      </c>
      <c r="BA5" s="416">
        <f t="shared" si="4"/>
        <v>33556.756999999998</v>
      </c>
      <c r="BB5" s="416">
        <f t="shared" si="4"/>
        <v>35574.510999999999</v>
      </c>
      <c r="BC5" s="416">
        <f t="shared" si="4"/>
        <v>37774.760999999999</v>
      </c>
      <c r="BD5" s="416">
        <f t="shared" si="4"/>
        <v>38717.656999999999</v>
      </c>
      <c r="BE5" s="416">
        <f t="shared" si="4"/>
        <v>41893.0018538</v>
      </c>
      <c r="BF5" s="416">
        <f t="shared" si="4"/>
        <v>44338.400971748277</v>
      </c>
      <c r="BG5" s="416">
        <f t="shared" si="4"/>
        <v>46476.654559836905</v>
      </c>
      <c r="BH5" s="416">
        <f t="shared" si="4"/>
        <v>48771.517999999996</v>
      </c>
      <c r="BI5" s="416">
        <f t="shared" si="4"/>
        <v>51391.939927299994</v>
      </c>
      <c r="BJ5" s="416">
        <f t="shared" si="4"/>
        <v>53629.367547699992</v>
      </c>
      <c r="BK5" s="416">
        <f t="shared" si="4"/>
        <v>57554.148143162311</v>
      </c>
      <c r="BL5" s="416">
        <f t="shared" si="4"/>
        <v>61539.334872430001</v>
      </c>
      <c r="BM5" s="416">
        <f t="shared" si="4"/>
        <v>66848.160442100008</v>
      </c>
      <c r="BN5" s="416">
        <f t="shared" si="4"/>
        <v>69777.042747120009</v>
      </c>
      <c r="BO5" s="416">
        <f t="shared" si="4"/>
        <v>74087.953530660016</v>
      </c>
      <c r="BP5" s="416">
        <f t="shared" ref="BP5:BS5" si="5">SUM(BP6:BP9)</f>
        <v>79733.982094140025</v>
      </c>
      <c r="BQ5" s="416">
        <f t="shared" si="5"/>
        <v>83014.68745279999</v>
      </c>
      <c r="BR5" s="416">
        <f t="shared" si="5"/>
        <v>86427.717724600036</v>
      </c>
      <c r="BS5" s="416">
        <f t="shared" si="5"/>
        <v>89274.966169329986</v>
      </c>
      <c r="BT5" s="416">
        <f t="shared" ref="BT5:CC5" si="6">SUM(BT6:BT11)</f>
        <v>91481.012978129947</v>
      </c>
      <c r="BU5" s="416">
        <f t="shared" si="6"/>
        <v>93695.825169830016</v>
      </c>
      <c r="BV5" s="416">
        <f t="shared" si="6"/>
        <v>96630.245520049983</v>
      </c>
      <c r="BW5" s="416">
        <f t="shared" si="6"/>
        <v>98688.75562941996</v>
      </c>
      <c r="BX5" s="416">
        <f t="shared" si="6"/>
        <v>100960.65374162533</v>
      </c>
      <c r="BY5" s="416">
        <f t="shared" si="6"/>
        <v>104733.29910883715</v>
      </c>
      <c r="BZ5" s="416">
        <f t="shared" si="6"/>
        <v>110859.75783447767</v>
      </c>
      <c r="CA5" s="416">
        <f t="shared" si="6"/>
        <v>116422.56379362472</v>
      </c>
      <c r="CB5" s="416">
        <f t="shared" si="6"/>
        <v>121799.27824969319</v>
      </c>
      <c r="CC5" s="417">
        <f t="shared" si="6"/>
        <v>128110.9930130861</v>
      </c>
    </row>
    <row r="6" spans="1:81" x14ac:dyDescent="0.4">
      <c r="B6" s="155" t="s">
        <v>714</v>
      </c>
      <c r="C6" s="272"/>
      <c r="D6" s="418">
        <v>176.4</v>
      </c>
      <c r="E6" s="418">
        <v>248.9</v>
      </c>
      <c r="F6" s="418">
        <v>248.6</v>
      </c>
      <c r="G6" s="418">
        <v>275.2</v>
      </c>
      <c r="H6" s="418">
        <v>315.5</v>
      </c>
      <c r="I6" s="418">
        <v>334.1</v>
      </c>
      <c r="J6" s="418">
        <v>348.1</v>
      </c>
      <c r="K6" s="418">
        <v>432.5</v>
      </c>
      <c r="L6" s="418">
        <v>447.9</v>
      </c>
      <c r="M6" s="418">
        <v>482.1</v>
      </c>
      <c r="N6" s="418">
        <v>617.4</v>
      </c>
      <c r="O6" s="418">
        <v>657</v>
      </c>
      <c r="P6" s="418">
        <v>676.9</v>
      </c>
      <c r="Q6" s="418">
        <v>783.9</v>
      </c>
      <c r="R6" s="418">
        <v>807.1</v>
      </c>
      <c r="S6" s="418">
        <v>958.8</v>
      </c>
      <c r="T6" s="418">
        <v>1014.7</v>
      </c>
      <c r="U6" s="418">
        <v>1237.8</v>
      </c>
      <c r="V6" s="418">
        <v>1271.5999999999999</v>
      </c>
      <c r="W6" s="418">
        <v>1384.6</v>
      </c>
      <c r="X6" s="418">
        <v>1543.3</v>
      </c>
      <c r="Y6" s="418">
        <v>1626.9</v>
      </c>
      <c r="Z6" s="418">
        <v>1777.8</v>
      </c>
      <c r="AA6" s="418">
        <v>2045.3</v>
      </c>
      <c r="AB6" s="418">
        <v>2368.6</v>
      </c>
      <c r="AC6" s="418">
        <v>2752</v>
      </c>
      <c r="AD6" s="418">
        <v>3578.4</v>
      </c>
      <c r="AE6" s="418">
        <v>4791</v>
      </c>
      <c r="AF6" s="418">
        <v>5651.3</v>
      </c>
      <c r="AG6" s="418">
        <v>6591.6</v>
      </c>
      <c r="AH6" s="418">
        <v>7552</v>
      </c>
      <c r="AI6" s="418">
        <v>8815</v>
      </c>
      <c r="AJ6" s="418">
        <v>10518</v>
      </c>
      <c r="AK6" s="418">
        <v>12107</v>
      </c>
      <c r="AL6" s="418">
        <v>13509</v>
      </c>
      <c r="AM6" s="418">
        <v>14553</v>
      </c>
      <c r="AN6" s="418">
        <v>15181</v>
      </c>
      <c r="AO6" s="418">
        <v>16443</v>
      </c>
      <c r="AP6" s="418">
        <v>17560.36</v>
      </c>
      <c r="AQ6" s="418">
        <v>18355.971000000001</v>
      </c>
      <c r="AR6" s="418">
        <v>18857.098000000002</v>
      </c>
      <c r="AS6" s="418">
        <v>20171.257000000001</v>
      </c>
      <c r="AT6" s="418">
        <v>21972.580999999998</v>
      </c>
      <c r="AU6" s="418">
        <v>24450.99</v>
      </c>
      <c r="AV6" s="418">
        <v>25364.328000000001</v>
      </c>
      <c r="AW6" s="418">
        <v>26546.062000000002</v>
      </c>
      <c r="AX6" s="418">
        <v>26859.15</v>
      </c>
      <c r="AY6" s="418">
        <v>27740.434000000001</v>
      </c>
      <c r="AZ6" s="418">
        <v>29238.920999999998</v>
      </c>
      <c r="BA6" s="418">
        <v>30391.121999999999</v>
      </c>
      <c r="BB6" s="418">
        <v>31914.134999999998</v>
      </c>
      <c r="BC6" s="418">
        <v>33377.665495317</v>
      </c>
      <c r="BD6" s="418">
        <v>32886.690685359994</v>
      </c>
      <c r="BE6" s="418">
        <v>35420.719669182879</v>
      </c>
      <c r="BF6" s="418">
        <v>37284.042076120684</v>
      </c>
      <c r="BG6" s="418">
        <v>38505.283116754588</v>
      </c>
      <c r="BH6" s="418">
        <v>40026.295326250001</v>
      </c>
      <c r="BI6" s="418">
        <v>41780.351999849998</v>
      </c>
      <c r="BJ6" s="418">
        <v>43129.110323089997</v>
      </c>
      <c r="BK6" s="418">
        <v>45774.817325406155</v>
      </c>
      <c r="BL6" s="418">
        <v>48323.221362397162</v>
      </c>
      <c r="BM6" s="418">
        <v>51848.801061122263</v>
      </c>
      <c r="BN6" s="418">
        <v>54097.476088878946</v>
      </c>
      <c r="BO6" s="418">
        <v>57360.707342025926</v>
      </c>
      <c r="BP6" s="418">
        <v>61155.804856264447</v>
      </c>
      <c r="BQ6" s="418">
        <v>63491.474743577586</v>
      </c>
      <c r="BR6" s="418">
        <v>65864.526208284093</v>
      </c>
      <c r="BS6" s="418">
        <v>68092.517947238579</v>
      </c>
      <c r="BT6" s="418">
        <v>68920.063520287906</v>
      </c>
      <c r="BU6" s="418">
        <v>68213.252523381976</v>
      </c>
      <c r="BV6" s="418">
        <v>67553.759064642582</v>
      </c>
      <c r="BW6" s="418">
        <v>66781.129154952563</v>
      </c>
      <c r="BX6" s="418">
        <v>66061.664179190077</v>
      </c>
      <c r="BY6" s="418">
        <v>64791.226994869576</v>
      </c>
      <c r="BZ6" s="418">
        <v>64502.168362819459</v>
      </c>
      <c r="CA6" s="418">
        <v>63237.032225338895</v>
      </c>
      <c r="CB6" s="418">
        <v>61513.656130482297</v>
      </c>
      <c r="CC6" s="419">
        <v>60041.439153554224</v>
      </c>
    </row>
    <row r="7" spans="1:81" x14ac:dyDescent="0.4">
      <c r="B7" s="155" t="s">
        <v>349</v>
      </c>
      <c r="C7" s="272"/>
      <c r="BD7" s="418">
        <v>1099.6683146400001</v>
      </c>
      <c r="BE7" s="418">
        <v>1144.4988485600004</v>
      </c>
      <c r="BF7" s="418">
        <v>1185.4171848499998</v>
      </c>
      <c r="BG7" s="418">
        <v>1322.9499594399999</v>
      </c>
      <c r="BH7" s="418">
        <v>1382.4806737499998</v>
      </c>
      <c r="BI7" s="418">
        <v>1450.2460951499997</v>
      </c>
      <c r="BJ7" s="418">
        <v>1507.2713076100001</v>
      </c>
      <c r="BK7" s="418">
        <v>1595.1330525061512</v>
      </c>
      <c r="BL7" s="418">
        <v>1696.1175015328326</v>
      </c>
      <c r="BM7" s="418">
        <v>1803.6566907777408</v>
      </c>
      <c r="BN7" s="418">
        <v>1841.4891045270388</v>
      </c>
      <c r="BO7" s="418">
        <v>1928.517541864087</v>
      </c>
      <c r="BP7" s="418">
        <v>2057.8452180005802</v>
      </c>
      <c r="BQ7" s="418">
        <v>2120.523072903236</v>
      </c>
      <c r="BR7" s="418">
        <v>2184.8482328354826</v>
      </c>
      <c r="BS7" s="418">
        <v>2207.3069311882009</v>
      </c>
      <c r="BT7" s="418">
        <v>2159.1949436468071</v>
      </c>
      <c r="BU7" s="418">
        <v>2100.0853934315187</v>
      </c>
      <c r="BV7" s="418">
        <v>2073.6107772618311</v>
      </c>
      <c r="BW7" s="418">
        <v>2042.1948411368223</v>
      </c>
      <c r="BX7" s="418">
        <v>1972.917853839331</v>
      </c>
      <c r="BY7" s="418">
        <v>1894.8292838478897</v>
      </c>
      <c r="BZ7" s="418">
        <v>1833.8363649597061</v>
      </c>
      <c r="CA7" s="418">
        <v>1776.9319814908117</v>
      </c>
      <c r="CB7" s="418">
        <v>1711.7015234190021</v>
      </c>
      <c r="CC7" s="419">
        <v>1651.5500951826214</v>
      </c>
    </row>
    <row r="8" spans="1:81" x14ac:dyDescent="0.4">
      <c r="B8" s="155" t="s">
        <v>715</v>
      </c>
      <c r="C8" s="272"/>
      <c r="D8" s="418">
        <v>0</v>
      </c>
      <c r="E8" s="418">
        <v>0</v>
      </c>
      <c r="F8" s="418">
        <v>0</v>
      </c>
      <c r="G8" s="418">
        <v>0</v>
      </c>
      <c r="H8" s="418">
        <v>0</v>
      </c>
      <c r="I8" s="418">
        <v>0</v>
      </c>
      <c r="J8" s="418">
        <v>0</v>
      </c>
      <c r="K8" s="418">
        <v>0</v>
      </c>
      <c r="L8" s="418">
        <v>0</v>
      </c>
      <c r="M8" s="418">
        <v>0</v>
      </c>
      <c r="N8" s="418">
        <v>0</v>
      </c>
      <c r="O8" s="418">
        <v>0</v>
      </c>
      <c r="P8" s="418">
        <v>0</v>
      </c>
      <c r="Q8" s="418">
        <v>0</v>
      </c>
      <c r="R8" s="418">
        <v>0</v>
      </c>
      <c r="S8" s="418">
        <v>0</v>
      </c>
      <c r="T8" s="418">
        <v>0</v>
      </c>
      <c r="U8" s="418">
        <v>0</v>
      </c>
      <c r="V8" s="418">
        <v>0</v>
      </c>
      <c r="W8" s="418">
        <v>0</v>
      </c>
      <c r="X8" s="418">
        <v>0</v>
      </c>
      <c r="Y8" s="418">
        <v>0</v>
      </c>
      <c r="Z8" s="418">
        <v>0</v>
      </c>
      <c r="AA8" s="418">
        <v>0</v>
      </c>
      <c r="AB8" s="418">
        <v>0</v>
      </c>
      <c r="AC8" s="418">
        <v>0</v>
      </c>
      <c r="AD8" s="418">
        <v>0</v>
      </c>
      <c r="AE8" s="418">
        <v>0</v>
      </c>
      <c r="AF8" s="418">
        <v>0</v>
      </c>
      <c r="AG8" s="418">
        <v>0</v>
      </c>
      <c r="AH8" s="418">
        <v>0</v>
      </c>
      <c r="AI8" s="418">
        <v>0</v>
      </c>
      <c r="AJ8" s="418">
        <v>0</v>
      </c>
      <c r="AK8" s="418">
        <v>0</v>
      </c>
      <c r="AL8" s="418">
        <v>0</v>
      </c>
      <c r="AM8" s="418">
        <v>0</v>
      </c>
      <c r="AN8" s="418">
        <v>0</v>
      </c>
      <c r="AO8" s="418">
        <v>0</v>
      </c>
      <c r="AP8" s="418">
        <v>0</v>
      </c>
      <c r="AQ8" s="418">
        <v>0</v>
      </c>
      <c r="AR8" s="418">
        <v>0</v>
      </c>
      <c r="AS8" s="418">
        <v>0</v>
      </c>
      <c r="AT8" s="418">
        <v>0</v>
      </c>
      <c r="AU8" s="418">
        <v>0</v>
      </c>
      <c r="AV8" s="418">
        <v>0</v>
      </c>
      <c r="AW8" s="418">
        <v>0</v>
      </c>
      <c r="AX8" s="418">
        <v>0</v>
      </c>
      <c r="AY8" s="418">
        <v>0</v>
      </c>
      <c r="AZ8" s="418">
        <v>0</v>
      </c>
      <c r="BA8" s="418">
        <v>0</v>
      </c>
      <c r="BB8" s="418">
        <v>0</v>
      </c>
      <c r="BC8" s="418">
        <v>0</v>
      </c>
      <c r="BD8" s="418">
        <v>0</v>
      </c>
      <c r="BE8" s="418">
        <v>0</v>
      </c>
      <c r="BF8" s="418">
        <v>0</v>
      </c>
      <c r="BG8" s="418">
        <v>0</v>
      </c>
      <c r="BH8" s="418">
        <v>0</v>
      </c>
      <c r="BI8" s="418">
        <v>0</v>
      </c>
      <c r="BJ8" s="418">
        <v>41.005154839999996</v>
      </c>
      <c r="BK8" s="418">
        <v>158.65031815</v>
      </c>
      <c r="BL8" s="418">
        <v>347.99640159999996</v>
      </c>
      <c r="BM8" s="418">
        <v>499.48331779</v>
      </c>
      <c r="BN8" s="418">
        <v>763.72664662801776</v>
      </c>
      <c r="BO8" s="418">
        <v>632.22697060000007</v>
      </c>
      <c r="BP8" s="418">
        <v>753.45013339999991</v>
      </c>
      <c r="BQ8" s="418">
        <v>738.99857426000017</v>
      </c>
      <c r="BR8" s="418">
        <v>745.19955327293599</v>
      </c>
      <c r="BS8" s="418">
        <v>750.35909004872349</v>
      </c>
      <c r="BT8" s="418">
        <v>843.26833552000005</v>
      </c>
      <c r="BU8" s="418">
        <v>773.7962701000821</v>
      </c>
      <c r="BV8" s="418">
        <v>755.74334992456068</v>
      </c>
      <c r="BW8" s="418">
        <v>651.21979876854232</v>
      </c>
      <c r="BX8" s="418">
        <v>529.21877635107467</v>
      </c>
      <c r="BY8" s="418">
        <v>404.33584216019631</v>
      </c>
      <c r="BZ8" s="418">
        <v>270.85312683055633</v>
      </c>
      <c r="CA8" s="418">
        <v>180.18281861177343</v>
      </c>
      <c r="CB8" s="418">
        <v>119.67777259266961</v>
      </c>
      <c r="CC8" s="419">
        <v>79.660124052843301</v>
      </c>
    </row>
    <row r="9" spans="1:81" x14ac:dyDescent="0.4">
      <c r="B9" s="155" t="s">
        <v>716</v>
      </c>
      <c r="C9" s="272"/>
      <c r="D9" s="418">
        <v>0</v>
      </c>
      <c r="E9" s="418">
        <v>0</v>
      </c>
      <c r="F9" s="418">
        <v>0</v>
      </c>
      <c r="G9" s="418">
        <v>0</v>
      </c>
      <c r="H9" s="418">
        <v>0</v>
      </c>
      <c r="I9" s="418">
        <v>0</v>
      </c>
      <c r="J9" s="418">
        <v>0</v>
      </c>
      <c r="K9" s="418">
        <v>0</v>
      </c>
      <c r="L9" s="418">
        <v>0</v>
      </c>
      <c r="M9" s="418">
        <v>0</v>
      </c>
      <c r="N9" s="418">
        <v>0</v>
      </c>
      <c r="O9" s="418">
        <v>0</v>
      </c>
      <c r="P9" s="418">
        <v>0</v>
      </c>
      <c r="Q9" s="418">
        <v>0</v>
      </c>
      <c r="R9" s="418">
        <v>0</v>
      </c>
      <c r="S9" s="418">
        <v>0</v>
      </c>
      <c r="T9" s="418">
        <v>0</v>
      </c>
      <c r="U9" s="418">
        <v>0</v>
      </c>
      <c r="V9" s="418">
        <v>0</v>
      </c>
      <c r="W9" s="418">
        <v>0</v>
      </c>
      <c r="X9" s="418">
        <v>0</v>
      </c>
      <c r="Y9" s="418">
        <v>0</v>
      </c>
      <c r="Z9" s="418">
        <v>0</v>
      </c>
      <c r="AA9" s="418">
        <v>0</v>
      </c>
      <c r="AB9" s="418">
        <v>0</v>
      </c>
      <c r="AC9" s="418">
        <v>0</v>
      </c>
      <c r="AD9" s="418">
        <v>0</v>
      </c>
      <c r="AE9" s="418">
        <v>0</v>
      </c>
      <c r="AF9" s="418">
        <v>0</v>
      </c>
      <c r="AG9" s="418">
        <v>0</v>
      </c>
      <c r="AH9" s="418">
        <v>0</v>
      </c>
      <c r="AI9" s="418">
        <v>1</v>
      </c>
      <c r="AJ9" s="418">
        <v>8</v>
      </c>
      <c r="AK9" s="418">
        <v>19</v>
      </c>
      <c r="AL9" s="418">
        <v>40</v>
      </c>
      <c r="AM9" s="418">
        <v>60</v>
      </c>
      <c r="AN9" s="418">
        <v>87</v>
      </c>
      <c r="AO9" s="418">
        <v>141</v>
      </c>
      <c r="AP9" s="418">
        <v>219.09299999999999</v>
      </c>
      <c r="AQ9" s="418">
        <v>292.42</v>
      </c>
      <c r="AR9" s="418">
        <v>380.495</v>
      </c>
      <c r="AS9" s="418">
        <v>526.10599999999999</v>
      </c>
      <c r="AT9" s="418">
        <v>726.45299999999997</v>
      </c>
      <c r="AU9" s="418">
        <v>1092.0340000000001</v>
      </c>
      <c r="AV9" s="418">
        <v>1341.5989999999999</v>
      </c>
      <c r="AW9" s="418">
        <v>1637.0519999999999</v>
      </c>
      <c r="AX9" s="418">
        <v>1885.66</v>
      </c>
      <c r="AY9" s="418">
        <v>2222.1350000000002</v>
      </c>
      <c r="AZ9" s="418">
        <v>2755.64</v>
      </c>
      <c r="BA9" s="418">
        <v>3165.6350000000002</v>
      </c>
      <c r="BB9" s="418">
        <v>3660.3760000000002</v>
      </c>
      <c r="BC9" s="418">
        <v>4397.0955046829995</v>
      </c>
      <c r="BD9" s="418">
        <v>4731.2979999999998</v>
      </c>
      <c r="BE9" s="418">
        <v>5327.7833360571276</v>
      </c>
      <c r="BF9" s="418">
        <v>5868.9417107775953</v>
      </c>
      <c r="BG9" s="418">
        <v>6648.4214836423171</v>
      </c>
      <c r="BH9" s="418">
        <v>7362.7420000000002</v>
      </c>
      <c r="BI9" s="418">
        <v>8161.3418322999996</v>
      </c>
      <c r="BJ9" s="418">
        <v>8951.9807621599994</v>
      </c>
      <c r="BK9" s="418">
        <v>10025.547447100002</v>
      </c>
      <c r="BL9" s="418">
        <v>11171.999606900003</v>
      </c>
      <c r="BM9" s="418">
        <v>12696.219372410003</v>
      </c>
      <c r="BN9" s="418">
        <v>13074.350907085996</v>
      </c>
      <c r="BO9" s="418">
        <v>14166.501676169999</v>
      </c>
      <c r="BP9" s="418">
        <v>15766.881886475003</v>
      </c>
      <c r="BQ9" s="418">
        <v>16663.691062059166</v>
      </c>
      <c r="BR9" s="418">
        <v>17633.143730207517</v>
      </c>
      <c r="BS9" s="418">
        <v>18224.782200854486</v>
      </c>
      <c r="BT9" s="418">
        <v>18149.389574605244</v>
      </c>
      <c r="BU9" s="418">
        <v>18003.207867805271</v>
      </c>
      <c r="BV9" s="418">
        <v>18232.180479210248</v>
      </c>
      <c r="BW9" s="418">
        <v>18348.723756922442</v>
      </c>
      <c r="BX9" s="418">
        <v>17982.45471336065</v>
      </c>
      <c r="BY9" s="418">
        <v>17423.07655614947</v>
      </c>
      <c r="BZ9" s="418">
        <v>17068.417663296073</v>
      </c>
      <c r="CA9" s="418">
        <v>16748.168263438401</v>
      </c>
      <c r="CB9" s="418">
        <v>16314.887594364654</v>
      </c>
      <c r="CC9" s="419">
        <v>15916.048151728251</v>
      </c>
    </row>
    <row r="10" spans="1:81" x14ac:dyDescent="0.4">
      <c r="B10" s="155" t="s">
        <v>351</v>
      </c>
      <c r="C10" s="272"/>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v>1346.5040417899927</v>
      </c>
      <c r="BU10" s="418">
        <v>4411.5230526242794</v>
      </c>
      <c r="BV10" s="418">
        <v>7688.5788062906558</v>
      </c>
      <c r="BW10" s="418">
        <v>10447.128793449607</v>
      </c>
      <c r="BX10" s="418">
        <v>13912.057727577669</v>
      </c>
      <c r="BY10" s="418">
        <v>19589.086925610456</v>
      </c>
      <c r="BZ10" s="418">
        <v>26424.236800346356</v>
      </c>
      <c r="CA10" s="418">
        <v>33588.527140798404</v>
      </c>
      <c r="CB10" s="418">
        <v>41120.987727344764</v>
      </c>
      <c r="CC10" s="419">
        <v>49285.975523131543</v>
      </c>
    </row>
    <row r="11" spans="1:81" x14ac:dyDescent="0.4">
      <c r="B11" s="155" t="s">
        <v>352</v>
      </c>
      <c r="C11" s="272"/>
      <c r="D11" s="418"/>
      <c r="E11" s="418"/>
      <c r="F11" s="418"/>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v>62.592562279999946</v>
      </c>
      <c r="BU11" s="418">
        <v>193.96006248688587</v>
      </c>
      <c r="BV11" s="418">
        <v>326.3730427201121</v>
      </c>
      <c r="BW11" s="418">
        <v>418.35928419000038</v>
      </c>
      <c r="BX11" s="418">
        <v>502.3404913065113</v>
      </c>
      <c r="BY11" s="418">
        <v>630.74350619953145</v>
      </c>
      <c r="BZ11" s="418">
        <v>760.24551622551974</v>
      </c>
      <c r="CA11" s="418">
        <v>891.72136394645111</v>
      </c>
      <c r="CB11" s="418">
        <v>1018.3675014897988</v>
      </c>
      <c r="CC11" s="419">
        <v>1136.3199654366274</v>
      </c>
    </row>
    <row r="12" spans="1:81" x14ac:dyDescent="0.4">
      <c r="B12" s="434" t="s">
        <v>717</v>
      </c>
      <c r="C12" s="434"/>
      <c r="D12" s="418">
        <v>0</v>
      </c>
      <c r="E12" s="418">
        <v>0</v>
      </c>
      <c r="F12" s="418">
        <v>0</v>
      </c>
      <c r="G12" s="418">
        <v>0</v>
      </c>
      <c r="H12" s="418">
        <v>0</v>
      </c>
      <c r="I12" s="418">
        <v>0</v>
      </c>
      <c r="J12" s="418">
        <v>0</v>
      </c>
      <c r="K12" s="418">
        <v>0</v>
      </c>
      <c r="L12" s="418">
        <v>0</v>
      </c>
      <c r="M12" s="418">
        <v>0</v>
      </c>
      <c r="N12" s="418">
        <v>0</v>
      </c>
      <c r="O12" s="418">
        <v>0</v>
      </c>
      <c r="P12" s="418">
        <v>0</v>
      </c>
      <c r="Q12" s="418">
        <v>0</v>
      </c>
      <c r="R12" s="418">
        <v>0</v>
      </c>
      <c r="S12" s="418">
        <v>0</v>
      </c>
      <c r="T12" s="418">
        <v>0</v>
      </c>
      <c r="U12" s="418">
        <v>0</v>
      </c>
      <c r="V12" s="418">
        <v>0</v>
      </c>
      <c r="W12" s="418">
        <v>0</v>
      </c>
      <c r="X12" s="418">
        <v>0</v>
      </c>
      <c r="Y12" s="418">
        <v>0</v>
      </c>
      <c r="Z12" s="418">
        <v>7.4</v>
      </c>
      <c r="AA12" s="418">
        <v>22.9</v>
      </c>
      <c r="AB12" s="418">
        <v>27</v>
      </c>
      <c r="AC12" s="418">
        <v>27.8</v>
      </c>
      <c r="AD12" s="418">
        <v>30.6</v>
      </c>
      <c r="AE12" s="418">
        <v>33.9</v>
      </c>
      <c r="AF12" s="418">
        <v>35.799999999999997</v>
      </c>
      <c r="AG12" s="418">
        <v>35.9</v>
      </c>
      <c r="AH12" s="418">
        <v>37</v>
      </c>
      <c r="AI12" s="418">
        <v>36</v>
      </c>
      <c r="AJ12" s="418">
        <v>38</v>
      </c>
      <c r="AK12" s="418">
        <v>39</v>
      </c>
      <c r="AL12" s="418">
        <v>40</v>
      </c>
      <c r="AM12" s="418">
        <v>41</v>
      </c>
      <c r="AN12" s="418">
        <v>39</v>
      </c>
      <c r="AO12" s="418">
        <v>41</v>
      </c>
      <c r="AP12" s="418">
        <v>37</v>
      </c>
      <c r="AQ12" s="418">
        <v>37.154000000000003</v>
      </c>
      <c r="AR12" s="418">
        <v>36.127000000000002</v>
      </c>
      <c r="AS12" s="418">
        <v>34.573</v>
      </c>
      <c r="AT12" s="418">
        <v>35.829000000000001</v>
      </c>
      <c r="AU12" s="418">
        <v>35.840000000000003</v>
      </c>
      <c r="AV12" s="418">
        <v>35.561999999999998</v>
      </c>
      <c r="AW12" s="418">
        <v>36.165999999999997</v>
      </c>
      <c r="AX12" s="418">
        <v>34.695999999999998</v>
      </c>
      <c r="AY12" s="418">
        <v>35.774999999999999</v>
      </c>
      <c r="AZ12" s="418">
        <v>29.725000000000001</v>
      </c>
      <c r="BA12" s="418">
        <v>29.242999999999999</v>
      </c>
      <c r="BB12" s="418">
        <v>28.78</v>
      </c>
      <c r="BC12" s="418">
        <v>27.677</v>
      </c>
      <c r="BD12" s="418">
        <v>27.542999999999999</v>
      </c>
      <c r="BE12" s="418">
        <v>28.601281650000001</v>
      </c>
      <c r="BF12" s="418">
        <v>28.857593779999998</v>
      </c>
      <c r="BG12" s="418">
        <v>29.69782292</v>
      </c>
      <c r="BH12" s="418">
        <v>30.286999999999999</v>
      </c>
      <c r="BI12" s="418">
        <v>30.522758409999998</v>
      </c>
      <c r="BJ12" s="418">
        <v>34.089199220000005</v>
      </c>
      <c r="BK12" s="418">
        <v>39.594209070000005</v>
      </c>
      <c r="BL12" s="418">
        <v>45.014786799999996</v>
      </c>
      <c r="BM12" s="418">
        <v>47.681548220000018</v>
      </c>
      <c r="BN12" s="418">
        <v>58.09858595</v>
      </c>
      <c r="BO12" s="418">
        <v>62.566367589999992</v>
      </c>
      <c r="BP12" s="418">
        <v>75.024344669999962</v>
      </c>
      <c r="BQ12" s="418">
        <v>95.653024200000061</v>
      </c>
      <c r="BR12" s="418">
        <v>88.113150280000013</v>
      </c>
      <c r="BS12" s="418">
        <v>92.895304570000008</v>
      </c>
      <c r="BT12" s="418">
        <v>99.277285419999984</v>
      </c>
      <c r="BU12" s="418">
        <v>104.62180545999999</v>
      </c>
      <c r="BV12" s="418">
        <v>113.12405992999996</v>
      </c>
      <c r="BW12" s="418">
        <v>118.66341103999997</v>
      </c>
      <c r="BX12" s="418">
        <v>121.30188665327515</v>
      </c>
      <c r="BY12" s="418">
        <v>127.51220551419598</v>
      </c>
      <c r="BZ12" s="418">
        <v>133.47615284810925</v>
      </c>
      <c r="CA12" s="418">
        <v>136.50136589576599</v>
      </c>
      <c r="CB12" s="418">
        <v>139.51683017954937</v>
      </c>
      <c r="CC12" s="419">
        <v>144.42087261152005</v>
      </c>
    </row>
    <row r="13" spans="1:81" ht="26.25" customHeight="1" x14ac:dyDescent="0.4">
      <c r="B13" s="59" t="s">
        <v>718</v>
      </c>
      <c r="C13" s="272"/>
      <c r="BD13" s="416">
        <v>1396.9807118136234</v>
      </c>
      <c r="BE13" s="416">
        <v>1514.0330256590748</v>
      </c>
      <c r="BF13" s="416">
        <v>1622.685744422949</v>
      </c>
      <c r="BG13" s="416">
        <v>1753.5941622288271</v>
      </c>
      <c r="BH13" s="416">
        <v>1890.9482456924106</v>
      </c>
      <c r="BI13" s="416">
        <v>2035.6212325466122</v>
      </c>
      <c r="BJ13" s="416">
        <v>2173.936356712717</v>
      </c>
      <c r="BK13" s="416">
        <v>2333.216346707105</v>
      </c>
      <c r="BL13" s="416">
        <v>2511.1234542366046</v>
      </c>
      <c r="BM13" s="416">
        <v>2753.6384223247896</v>
      </c>
      <c r="BN13" s="416">
        <v>3015.8112222628183</v>
      </c>
      <c r="BO13" s="416">
        <v>3174.4124856362937</v>
      </c>
      <c r="BP13" s="416">
        <v>3407.5967994059415</v>
      </c>
      <c r="BQ13" s="416">
        <v>3481.0106828642861</v>
      </c>
      <c r="BR13" s="416">
        <v>3677.9968933946316</v>
      </c>
      <c r="BS13" s="416">
        <v>3755.2251642728688</v>
      </c>
      <c r="BT13" s="416">
        <v>3858.3271710760018</v>
      </c>
      <c r="BU13" s="416">
        <v>3914.1571517056409</v>
      </c>
      <c r="BV13" s="416">
        <v>4109.086771977536</v>
      </c>
      <c r="BW13" s="416">
        <v>4259.5497591869362</v>
      </c>
      <c r="BX13" s="416">
        <v>4307.2990919350441</v>
      </c>
      <c r="BY13" s="416">
        <v>4439.984181439806</v>
      </c>
      <c r="BZ13" s="416">
        <v>4628.6196300664851</v>
      </c>
      <c r="CA13" s="416">
        <v>4833.5838290204892</v>
      </c>
      <c r="CB13" s="416">
        <v>5033.5499830979443</v>
      </c>
      <c r="CC13" s="417">
        <v>5275.455249068008</v>
      </c>
    </row>
    <row r="14" spans="1:81" ht="15.75" customHeight="1" thickBot="1" x14ac:dyDescent="0.45">
      <c r="B14" s="435"/>
      <c r="C14" s="272"/>
      <c r="BX14" s="151"/>
      <c r="BY14" s="151"/>
      <c r="BZ14" s="151"/>
      <c r="CA14" s="151"/>
      <c r="CB14" s="151"/>
      <c r="CC14" s="174"/>
    </row>
    <row r="15" spans="1:81" ht="26.25" customHeight="1" x14ac:dyDescent="0.4">
      <c r="A15" s="300"/>
      <c r="B15" s="75" t="s">
        <v>719</v>
      </c>
      <c r="C15" s="335"/>
      <c r="D15" s="47" t="s">
        <v>137</v>
      </c>
      <c r="E15" s="47" t="s">
        <v>138</v>
      </c>
      <c r="F15" s="47" t="s">
        <v>139</v>
      </c>
      <c r="G15" s="47" t="s">
        <v>140</v>
      </c>
      <c r="H15" s="47" t="s">
        <v>141</v>
      </c>
      <c r="I15" s="47" t="s">
        <v>142</v>
      </c>
      <c r="J15" s="47" t="s">
        <v>143</v>
      </c>
      <c r="K15" s="47" t="s">
        <v>144</v>
      </c>
      <c r="L15" s="47" t="s">
        <v>145</v>
      </c>
      <c r="M15" s="47" t="s">
        <v>146</v>
      </c>
      <c r="N15" s="47" t="s">
        <v>147</v>
      </c>
      <c r="O15" s="47" t="s">
        <v>148</v>
      </c>
      <c r="P15" s="47" t="s">
        <v>149</v>
      </c>
      <c r="Q15" s="47" t="s">
        <v>150</v>
      </c>
      <c r="R15" s="47" t="s">
        <v>151</v>
      </c>
      <c r="S15" s="47" t="s">
        <v>152</v>
      </c>
      <c r="T15" s="47" t="s">
        <v>153</v>
      </c>
      <c r="U15" s="47" t="s">
        <v>154</v>
      </c>
      <c r="V15" s="47" t="s">
        <v>155</v>
      </c>
      <c r="W15" s="47" t="s">
        <v>156</v>
      </c>
      <c r="X15" s="47" t="s">
        <v>157</v>
      </c>
      <c r="Y15" s="47" t="s">
        <v>158</v>
      </c>
      <c r="Z15" s="47" t="s">
        <v>159</v>
      </c>
      <c r="AA15" s="47" t="s">
        <v>160</v>
      </c>
      <c r="AB15" s="47" t="s">
        <v>161</v>
      </c>
      <c r="AC15" s="47" t="s">
        <v>162</v>
      </c>
      <c r="AD15" s="47" t="s">
        <v>163</v>
      </c>
      <c r="AE15" s="47" t="s">
        <v>164</v>
      </c>
      <c r="AF15" s="47" t="s">
        <v>165</v>
      </c>
      <c r="AG15" s="47" t="s">
        <v>166</v>
      </c>
      <c r="AH15" s="47" t="s">
        <v>167</v>
      </c>
      <c r="AI15" s="47" t="s">
        <v>168</v>
      </c>
      <c r="AJ15" s="47" t="s">
        <v>169</v>
      </c>
      <c r="AK15" s="47" t="s">
        <v>170</v>
      </c>
      <c r="AL15" s="47" t="s">
        <v>171</v>
      </c>
      <c r="AM15" s="47" t="s">
        <v>172</v>
      </c>
      <c r="AN15" s="47" t="s">
        <v>173</v>
      </c>
      <c r="AO15" s="47" t="s">
        <v>174</v>
      </c>
      <c r="AP15" s="47" t="s">
        <v>175</v>
      </c>
      <c r="AQ15" s="47" t="s">
        <v>176</v>
      </c>
      <c r="AR15" s="47" t="s">
        <v>177</v>
      </c>
      <c r="AS15" s="47" t="s">
        <v>178</v>
      </c>
      <c r="AT15" s="47" t="s">
        <v>179</v>
      </c>
      <c r="AU15" s="47" t="s">
        <v>180</v>
      </c>
      <c r="AV15" s="47" t="s">
        <v>181</v>
      </c>
      <c r="AW15" s="47" t="s">
        <v>182</v>
      </c>
      <c r="AX15" s="47" t="s">
        <v>183</v>
      </c>
      <c r="AY15" s="47" t="s">
        <v>85</v>
      </c>
      <c r="AZ15" s="47" t="s">
        <v>86</v>
      </c>
      <c r="BA15" s="47" t="s">
        <v>87</v>
      </c>
      <c r="BB15" s="47" t="s">
        <v>88</v>
      </c>
      <c r="BC15" s="47" t="s">
        <v>89</v>
      </c>
      <c r="BD15" s="47" t="s">
        <v>90</v>
      </c>
      <c r="BE15" s="47" t="s">
        <v>91</v>
      </c>
      <c r="BF15" s="47" t="s">
        <v>92</v>
      </c>
      <c r="BG15" s="47" t="s">
        <v>93</v>
      </c>
      <c r="BH15" s="47" t="s">
        <v>94</v>
      </c>
      <c r="BI15" s="47" t="s">
        <v>95</v>
      </c>
      <c r="BJ15" s="47" t="s">
        <v>96</v>
      </c>
      <c r="BK15" s="47" t="s">
        <v>97</v>
      </c>
      <c r="BL15" s="47" t="s">
        <v>98</v>
      </c>
      <c r="BM15" s="47" t="s">
        <v>99</v>
      </c>
      <c r="BN15" s="47" t="s">
        <v>100</v>
      </c>
      <c r="BO15" s="47" t="s">
        <v>101</v>
      </c>
      <c r="BP15" s="47" t="s">
        <v>102</v>
      </c>
      <c r="BQ15" s="47" t="s">
        <v>103</v>
      </c>
      <c r="BR15" s="47" t="s">
        <v>104</v>
      </c>
      <c r="BS15" s="47" t="s">
        <v>105</v>
      </c>
      <c r="BT15" s="47" t="s">
        <v>106</v>
      </c>
      <c r="BU15" s="47" t="s">
        <v>107</v>
      </c>
      <c r="BV15" s="47" t="s">
        <v>108</v>
      </c>
      <c r="BW15" s="47" t="s">
        <v>109</v>
      </c>
      <c r="BX15" s="47" t="s">
        <v>110</v>
      </c>
      <c r="BY15" s="47" t="s">
        <v>111</v>
      </c>
      <c r="BZ15" s="47" t="s">
        <v>112</v>
      </c>
      <c r="CA15" s="47" t="s">
        <v>113</v>
      </c>
      <c r="CB15" s="47" t="s">
        <v>114</v>
      </c>
      <c r="CC15" s="48" t="s">
        <v>115</v>
      </c>
    </row>
    <row r="16" spans="1:81" x14ac:dyDescent="0.4">
      <c r="A16" s="300"/>
      <c r="B16" s="280" t="s">
        <v>299</v>
      </c>
      <c r="C16" s="301"/>
      <c r="D16" s="224" t="s">
        <v>116</v>
      </c>
      <c r="E16" s="224" t="s">
        <v>116</v>
      </c>
      <c r="F16" s="224" t="s">
        <v>116</v>
      </c>
      <c r="G16" s="224" t="s">
        <v>116</v>
      </c>
      <c r="H16" s="224" t="s">
        <v>116</v>
      </c>
      <c r="I16" s="224" t="s">
        <v>116</v>
      </c>
      <c r="J16" s="224" t="s">
        <v>116</v>
      </c>
      <c r="K16" s="224" t="s">
        <v>116</v>
      </c>
      <c r="L16" s="224" t="s">
        <v>116</v>
      </c>
      <c r="M16" s="224" t="s">
        <v>116</v>
      </c>
      <c r="N16" s="224" t="s">
        <v>116</v>
      </c>
      <c r="O16" s="224" t="s">
        <v>116</v>
      </c>
      <c r="P16" s="224" t="s">
        <v>116</v>
      </c>
      <c r="Q16" s="224" t="s">
        <v>116</v>
      </c>
      <c r="R16" s="224" t="s">
        <v>116</v>
      </c>
      <c r="S16" s="224" t="s">
        <v>116</v>
      </c>
      <c r="T16" s="224" t="s">
        <v>116</v>
      </c>
      <c r="U16" s="224" t="s">
        <v>116</v>
      </c>
      <c r="V16" s="224" t="s">
        <v>116</v>
      </c>
      <c r="W16" s="224" t="s">
        <v>116</v>
      </c>
      <c r="X16" s="224" t="s">
        <v>116</v>
      </c>
      <c r="Y16" s="224" t="s">
        <v>116</v>
      </c>
      <c r="Z16" s="224" t="s">
        <v>116</v>
      </c>
      <c r="AA16" s="224" t="s">
        <v>116</v>
      </c>
      <c r="AB16" s="224" t="s">
        <v>116</v>
      </c>
      <c r="AC16" s="224" t="s">
        <v>116</v>
      </c>
      <c r="AD16" s="224" t="s">
        <v>116</v>
      </c>
      <c r="AE16" s="224" t="s">
        <v>116</v>
      </c>
      <c r="AF16" s="224" t="s">
        <v>116</v>
      </c>
      <c r="AG16" s="224" t="s">
        <v>116</v>
      </c>
      <c r="AH16" s="224" t="s">
        <v>116</v>
      </c>
      <c r="AI16" s="224" t="s">
        <v>116</v>
      </c>
      <c r="AJ16" s="224" t="s">
        <v>116</v>
      </c>
      <c r="AK16" s="224" t="s">
        <v>116</v>
      </c>
      <c r="AL16" s="224" t="s">
        <v>116</v>
      </c>
      <c r="AM16" s="224" t="s">
        <v>116</v>
      </c>
      <c r="AN16" s="224" t="s">
        <v>116</v>
      </c>
      <c r="AO16" s="224" t="s">
        <v>116</v>
      </c>
      <c r="AP16" s="224" t="s">
        <v>116</v>
      </c>
      <c r="AQ16" s="224" t="s">
        <v>116</v>
      </c>
      <c r="AR16" s="224" t="s">
        <v>116</v>
      </c>
      <c r="AS16" s="224" t="s">
        <v>116</v>
      </c>
      <c r="AT16" s="224" t="s">
        <v>116</v>
      </c>
      <c r="AU16" s="224" t="s">
        <v>116</v>
      </c>
      <c r="AV16" s="224" t="s">
        <v>116</v>
      </c>
      <c r="AW16" s="224" t="s">
        <v>116</v>
      </c>
      <c r="AX16" s="224" t="s">
        <v>116</v>
      </c>
      <c r="AY16" s="224" t="s">
        <v>116</v>
      </c>
      <c r="AZ16" s="224" t="s">
        <v>116</v>
      </c>
      <c r="BA16" s="224" t="s">
        <v>116</v>
      </c>
      <c r="BB16" s="224" t="s">
        <v>116</v>
      </c>
      <c r="BC16" s="224" t="s">
        <v>116</v>
      </c>
      <c r="BD16" s="224" t="s">
        <v>116</v>
      </c>
      <c r="BE16" s="224" t="s">
        <v>116</v>
      </c>
      <c r="BF16" s="224" t="s">
        <v>116</v>
      </c>
      <c r="BG16" s="224" t="s">
        <v>116</v>
      </c>
      <c r="BH16" s="224" t="s">
        <v>116</v>
      </c>
      <c r="BI16" s="224" t="s">
        <v>116</v>
      </c>
      <c r="BJ16" s="224" t="s">
        <v>116</v>
      </c>
      <c r="BK16" s="224" t="s">
        <v>116</v>
      </c>
      <c r="BL16" s="224" t="s">
        <v>116</v>
      </c>
      <c r="BM16" s="224" t="s">
        <v>116</v>
      </c>
      <c r="BN16" s="224" t="s">
        <v>116</v>
      </c>
      <c r="BO16" s="224" t="s">
        <v>116</v>
      </c>
      <c r="BP16" s="224" t="s">
        <v>116</v>
      </c>
      <c r="BQ16" s="224" t="s">
        <v>116</v>
      </c>
      <c r="BR16" s="224" t="s">
        <v>116</v>
      </c>
      <c r="BS16" s="224" t="s">
        <v>116</v>
      </c>
      <c r="BT16" s="224" t="s">
        <v>116</v>
      </c>
      <c r="BU16" s="224" t="s">
        <v>116</v>
      </c>
      <c r="BV16" s="224" t="s">
        <v>116</v>
      </c>
      <c r="BW16" s="224" t="s">
        <v>116</v>
      </c>
      <c r="BX16" s="224" t="s">
        <v>117</v>
      </c>
      <c r="BY16" s="224" t="s">
        <v>117</v>
      </c>
      <c r="BZ16" s="224" t="s">
        <v>117</v>
      </c>
      <c r="CA16" s="224" t="s">
        <v>117</v>
      </c>
      <c r="CB16" s="224" t="s">
        <v>117</v>
      </c>
      <c r="CC16" s="225" t="s">
        <v>117</v>
      </c>
    </row>
    <row r="17" spans="1:81" s="196" customFormat="1" ht="24" customHeight="1" x14ac:dyDescent="0.4">
      <c r="A17" s="347"/>
      <c r="B17" s="75" t="s">
        <v>129</v>
      </c>
      <c r="D17" s="414">
        <f t="shared" ref="D17:AI17" si="7">SUM(D18,D25)</f>
        <v>6258.5147295799279</v>
      </c>
      <c r="E17" s="414">
        <f t="shared" si="7"/>
        <v>8609.9813394990524</v>
      </c>
      <c r="F17" s="414">
        <f t="shared" si="7"/>
        <v>8389.8572685649615</v>
      </c>
      <c r="G17" s="414">
        <f t="shared" si="7"/>
        <v>8654.3221616207247</v>
      </c>
      <c r="H17" s="414">
        <f t="shared" si="7"/>
        <v>9094.8477052763847</v>
      </c>
      <c r="I17" s="414">
        <f t="shared" si="7"/>
        <v>9434.4741860976301</v>
      </c>
      <c r="J17" s="414">
        <f t="shared" si="7"/>
        <v>9633.2165665877674</v>
      </c>
      <c r="K17" s="414">
        <f t="shared" si="7"/>
        <v>11508.53580162975</v>
      </c>
      <c r="L17" s="414">
        <f t="shared" si="7"/>
        <v>11214.627811397973</v>
      </c>
      <c r="M17" s="414">
        <f t="shared" si="7"/>
        <v>11539.073831854506</v>
      </c>
      <c r="N17" s="414">
        <f t="shared" si="7"/>
        <v>14431.08697107063</v>
      </c>
      <c r="O17" s="414">
        <f t="shared" si="7"/>
        <v>15279.760368849242</v>
      </c>
      <c r="P17" s="414">
        <f t="shared" si="7"/>
        <v>15429.093431104873</v>
      </c>
      <c r="Q17" s="414">
        <f t="shared" si="7"/>
        <v>17237.29064301015</v>
      </c>
      <c r="R17" s="414">
        <f t="shared" si="7"/>
        <v>17207.01470480096</v>
      </c>
      <c r="S17" s="414">
        <f t="shared" si="7"/>
        <v>20107.444289224863</v>
      </c>
      <c r="T17" s="414">
        <f t="shared" si="7"/>
        <v>20318.918992429593</v>
      </c>
      <c r="U17" s="414">
        <f t="shared" si="7"/>
        <v>23516.82162643351</v>
      </c>
      <c r="V17" s="414">
        <f t="shared" si="7"/>
        <v>22985.632054408692</v>
      </c>
      <c r="W17" s="414">
        <f t="shared" si="7"/>
        <v>24359.519620043542</v>
      </c>
      <c r="X17" s="414">
        <f t="shared" si="7"/>
        <v>25799.176672666756</v>
      </c>
      <c r="Y17" s="414">
        <f t="shared" si="7"/>
        <v>25437.813687126563</v>
      </c>
      <c r="Z17" s="414">
        <f t="shared" si="7"/>
        <v>25405.878820935704</v>
      </c>
      <c r="AA17" s="414">
        <f t="shared" si="7"/>
        <v>27365.644354775086</v>
      </c>
      <c r="AB17" s="414">
        <f t="shared" si="7"/>
        <v>29215.919700104459</v>
      </c>
      <c r="AC17" s="414">
        <f t="shared" si="7"/>
        <v>31158.209730792758</v>
      </c>
      <c r="AD17" s="414">
        <f t="shared" si="7"/>
        <v>33626.934221121199</v>
      </c>
      <c r="AE17" s="414">
        <f t="shared" si="7"/>
        <v>36115.063395097881</v>
      </c>
      <c r="AF17" s="414">
        <f t="shared" si="7"/>
        <v>37367.081459213579</v>
      </c>
      <c r="AG17" s="414">
        <f t="shared" si="7"/>
        <v>38281.218164567916</v>
      </c>
      <c r="AH17" s="414">
        <f t="shared" si="7"/>
        <v>39399.34549655013</v>
      </c>
      <c r="AI17" s="414">
        <f t="shared" si="7"/>
        <v>39328.040078381986</v>
      </c>
      <c r="AJ17" s="414">
        <f t="shared" ref="AJ17:BO17" si="8">SUM(AJ18,AJ25)</f>
        <v>39400.931719114487</v>
      </c>
      <c r="AK17" s="414">
        <f t="shared" si="8"/>
        <v>41048.588040130569</v>
      </c>
      <c r="AL17" s="414">
        <f t="shared" si="8"/>
        <v>42709.925436104102</v>
      </c>
      <c r="AM17" s="414">
        <f t="shared" si="8"/>
        <v>43957.097475740426</v>
      </c>
      <c r="AN17" s="414">
        <f t="shared" si="8"/>
        <v>43445.676255171791</v>
      </c>
      <c r="AO17" s="414">
        <f t="shared" si="8"/>
        <v>44698.336584770659</v>
      </c>
      <c r="AP17" s="414">
        <f t="shared" si="8"/>
        <v>45994.677078221604</v>
      </c>
      <c r="AQ17" s="414">
        <f t="shared" si="8"/>
        <v>45682.274283411309</v>
      </c>
      <c r="AR17" s="414">
        <f t="shared" si="8"/>
        <v>44230.858608881521</v>
      </c>
      <c r="AS17" s="414">
        <f t="shared" si="8"/>
        <v>44154.670749427634</v>
      </c>
      <c r="AT17" s="414">
        <f t="shared" si="8"/>
        <v>44741.937655680013</v>
      </c>
      <c r="AU17" s="414">
        <f t="shared" si="8"/>
        <v>47575.190750939037</v>
      </c>
      <c r="AV17" s="414">
        <f t="shared" si="8"/>
        <v>48475.844166678762</v>
      </c>
      <c r="AW17" s="414">
        <f t="shared" si="8"/>
        <v>49926.028036504729</v>
      </c>
      <c r="AX17" s="414">
        <f t="shared" si="8"/>
        <v>50266.727232161291</v>
      </c>
      <c r="AY17" s="414">
        <f t="shared" si="8"/>
        <v>50882.142094063813</v>
      </c>
      <c r="AZ17" s="414">
        <f t="shared" si="8"/>
        <v>52454.625490240185</v>
      </c>
      <c r="BA17" s="414">
        <f t="shared" si="8"/>
        <v>55194.728161562613</v>
      </c>
      <c r="BB17" s="414">
        <f t="shared" si="8"/>
        <v>57562.478376211671</v>
      </c>
      <c r="BC17" s="414">
        <f t="shared" si="8"/>
        <v>60846.633999773694</v>
      </c>
      <c r="BD17" s="414">
        <f t="shared" si="8"/>
        <v>61247.404973015247</v>
      </c>
      <c r="BE17" s="414">
        <f t="shared" si="8"/>
        <v>65313.83827784731</v>
      </c>
      <c r="BF17" s="414">
        <f t="shared" si="8"/>
        <v>67615.501350694074</v>
      </c>
      <c r="BG17" s="414">
        <f t="shared" si="8"/>
        <v>69384.834004080651</v>
      </c>
      <c r="BH17" s="414">
        <f t="shared" si="8"/>
        <v>70787.605065838914</v>
      </c>
      <c r="BI17" s="414">
        <f t="shared" si="8"/>
        <v>72671.592827804809</v>
      </c>
      <c r="BJ17" s="414">
        <f t="shared" si="8"/>
        <v>73744.983701130084</v>
      </c>
      <c r="BK17" s="414">
        <f t="shared" si="8"/>
        <v>76976.299216861866</v>
      </c>
      <c r="BL17" s="414">
        <f t="shared" si="8"/>
        <v>80138.494211457306</v>
      </c>
      <c r="BM17" s="414">
        <f t="shared" si="8"/>
        <v>85680.801830493001</v>
      </c>
      <c r="BN17" s="414">
        <f t="shared" si="8"/>
        <v>87836.89543597048</v>
      </c>
      <c r="BO17" s="414">
        <f t="shared" si="8"/>
        <v>91871.760994730066</v>
      </c>
      <c r="BP17" s="414">
        <f t="shared" ref="BP17:CC17" si="9">SUM(BP18,BP25)</f>
        <v>96901.307232733147</v>
      </c>
      <c r="BQ17" s="414">
        <f t="shared" si="9"/>
        <v>99121.887205193038</v>
      </c>
      <c r="BR17" s="414">
        <f t="shared" si="9"/>
        <v>101780.02281246733</v>
      </c>
      <c r="BS17" s="414">
        <f t="shared" si="9"/>
        <v>104284.31876307102</v>
      </c>
      <c r="BT17" s="414">
        <f t="shared" si="9"/>
        <v>104285.11084892788</v>
      </c>
      <c r="BU17" s="414">
        <f t="shared" si="9"/>
        <v>104965.06286330635</v>
      </c>
      <c r="BV17" s="414">
        <f t="shared" si="9"/>
        <v>105816.42912906485</v>
      </c>
      <c r="BW17" s="414">
        <f t="shared" si="9"/>
        <v>105496.62397615581</v>
      </c>
      <c r="BX17" s="414">
        <f t="shared" si="9"/>
        <v>101081.95562827861</v>
      </c>
      <c r="BY17" s="414">
        <f t="shared" si="9"/>
        <v>107872.81711427133</v>
      </c>
      <c r="BZ17" s="414">
        <f t="shared" si="9"/>
        <v>113194.78140926118</v>
      </c>
      <c r="CA17" s="414">
        <f t="shared" si="9"/>
        <v>116686.21392973694</v>
      </c>
      <c r="CB17" s="414">
        <f t="shared" si="9"/>
        <v>119519.32924531562</v>
      </c>
      <c r="CC17" s="415">
        <f t="shared" si="9"/>
        <v>123045.84957974008</v>
      </c>
    </row>
    <row r="18" spans="1:81" ht="26.25" customHeight="1" x14ac:dyDescent="0.4">
      <c r="B18" s="59" t="s">
        <v>713</v>
      </c>
      <c r="C18" s="272"/>
      <c r="D18" s="416">
        <f t="shared" ref="D18:AI18" si="10">SUM(D19:D22)</f>
        <v>6258.5147295799279</v>
      </c>
      <c r="E18" s="416">
        <f t="shared" si="10"/>
        <v>8609.9813394990524</v>
      </c>
      <c r="F18" s="416">
        <f t="shared" si="10"/>
        <v>8389.8572685649615</v>
      </c>
      <c r="G18" s="416">
        <f t="shared" si="10"/>
        <v>8654.3221616207247</v>
      </c>
      <c r="H18" s="416">
        <f t="shared" si="10"/>
        <v>9094.8477052763847</v>
      </c>
      <c r="I18" s="416">
        <f t="shared" si="10"/>
        <v>9434.4741860976301</v>
      </c>
      <c r="J18" s="416">
        <f t="shared" si="10"/>
        <v>9633.2165665877674</v>
      </c>
      <c r="K18" s="416">
        <f t="shared" si="10"/>
        <v>11508.53580162975</v>
      </c>
      <c r="L18" s="416">
        <f t="shared" si="10"/>
        <v>11214.627811397973</v>
      </c>
      <c r="M18" s="416">
        <f t="shared" si="10"/>
        <v>11539.073831854506</v>
      </c>
      <c r="N18" s="416">
        <f t="shared" si="10"/>
        <v>14431.08697107063</v>
      </c>
      <c r="O18" s="416">
        <f t="shared" si="10"/>
        <v>15279.760368849242</v>
      </c>
      <c r="P18" s="416">
        <f t="shared" si="10"/>
        <v>15429.093431104873</v>
      </c>
      <c r="Q18" s="416">
        <f t="shared" si="10"/>
        <v>17237.29064301015</v>
      </c>
      <c r="R18" s="416">
        <f t="shared" si="10"/>
        <v>17207.01470480096</v>
      </c>
      <c r="S18" s="416">
        <f t="shared" si="10"/>
        <v>20107.444289224863</v>
      </c>
      <c r="T18" s="416">
        <f t="shared" si="10"/>
        <v>20318.918992429593</v>
      </c>
      <c r="U18" s="416">
        <f t="shared" si="10"/>
        <v>23516.82162643351</v>
      </c>
      <c r="V18" s="416">
        <f t="shared" si="10"/>
        <v>22985.632054408692</v>
      </c>
      <c r="W18" s="416">
        <f t="shared" si="10"/>
        <v>24359.519620043542</v>
      </c>
      <c r="X18" s="416">
        <f t="shared" si="10"/>
        <v>25799.176672666756</v>
      </c>
      <c r="Y18" s="416">
        <f t="shared" si="10"/>
        <v>25437.813687126563</v>
      </c>
      <c r="Z18" s="416">
        <f t="shared" si="10"/>
        <v>25300.566529161715</v>
      </c>
      <c r="AA18" s="416">
        <f t="shared" si="10"/>
        <v>27062.64016962648</v>
      </c>
      <c r="AB18" s="416">
        <f t="shared" si="10"/>
        <v>28886.636918378452</v>
      </c>
      <c r="AC18" s="416">
        <f t="shared" si="10"/>
        <v>30846.605215893829</v>
      </c>
      <c r="AD18" s="416">
        <f t="shared" si="10"/>
        <v>33341.818070617926</v>
      </c>
      <c r="AE18" s="416">
        <f t="shared" si="10"/>
        <v>35861.317068936965</v>
      </c>
      <c r="AF18" s="416">
        <f t="shared" si="10"/>
        <v>37131.857616439607</v>
      </c>
      <c r="AG18" s="416">
        <f t="shared" si="10"/>
        <v>38073.855549387532</v>
      </c>
      <c r="AH18" s="416">
        <f t="shared" si="10"/>
        <v>39207.254867564443</v>
      </c>
      <c r="AI18" s="416">
        <f t="shared" si="10"/>
        <v>39168.097755424264</v>
      </c>
      <c r="AJ18" s="416">
        <f t="shared" ref="AJ18:BO18" si="11">SUM(AJ19:AJ22)</f>
        <v>39259.201748901847</v>
      </c>
      <c r="AK18" s="416">
        <f t="shared" si="11"/>
        <v>40916.989607449512</v>
      </c>
      <c r="AL18" s="416">
        <f t="shared" si="11"/>
        <v>42584.206323774706</v>
      </c>
      <c r="AM18" s="416">
        <f t="shared" si="11"/>
        <v>43834.111192370328</v>
      </c>
      <c r="AN18" s="416">
        <f t="shared" si="11"/>
        <v>43334.983018485851</v>
      </c>
      <c r="AO18" s="416">
        <f t="shared" si="11"/>
        <v>44588.103093042802</v>
      </c>
      <c r="AP18" s="416">
        <f t="shared" si="11"/>
        <v>45899.158455525256</v>
      </c>
      <c r="AQ18" s="416">
        <f t="shared" si="11"/>
        <v>45591.440474778705</v>
      </c>
      <c r="AR18" s="416">
        <f t="shared" si="11"/>
        <v>44147.951509008584</v>
      </c>
      <c r="AS18" s="416">
        <f t="shared" si="11"/>
        <v>44081.037518463585</v>
      </c>
      <c r="AT18" s="416">
        <f t="shared" si="11"/>
        <v>44671.426613486117</v>
      </c>
      <c r="AU18" s="416">
        <f t="shared" si="11"/>
        <v>47508.530447474674</v>
      </c>
      <c r="AV18" s="416">
        <f t="shared" si="11"/>
        <v>48411.378871935623</v>
      </c>
      <c r="AW18" s="416">
        <f t="shared" si="11"/>
        <v>49862.042536875815</v>
      </c>
      <c r="AX18" s="416">
        <f t="shared" si="11"/>
        <v>50206.126665631513</v>
      </c>
      <c r="AY18" s="416">
        <f t="shared" si="11"/>
        <v>50821.461790063862</v>
      </c>
      <c r="AZ18" s="416">
        <f t="shared" si="11"/>
        <v>52405.937012292627</v>
      </c>
      <c r="BA18" s="416">
        <f t="shared" si="11"/>
        <v>55146.670654398062</v>
      </c>
      <c r="BB18" s="416">
        <f t="shared" si="11"/>
        <v>57515.947617926788</v>
      </c>
      <c r="BC18" s="416">
        <f t="shared" si="11"/>
        <v>60802.085225189054</v>
      </c>
      <c r="BD18" s="416">
        <f t="shared" si="11"/>
        <v>61203.865714599451</v>
      </c>
      <c r="BE18" s="416">
        <f t="shared" si="11"/>
        <v>65269.277494277281</v>
      </c>
      <c r="BF18" s="416">
        <f t="shared" si="11"/>
        <v>67571.5225083158</v>
      </c>
      <c r="BG18" s="416">
        <f t="shared" si="11"/>
        <v>69340.526540518942</v>
      </c>
      <c r="BH18" s="416">
        <f t="shared" si="11"/>
        <v>70743.67340809328</v>
      </c>
      <c r="BI18" s="416">
        <f t="shared" si="11"/>
        <v>72628.457253285364</v>
      </c>
      <c r="BJ18" s="416">
        <f t="shared" si="11"/>
        <v>73698.137903388822</v>
      </c>
      <c r="BK18" s="416">
        <f t="shared" si="11"/>
        <v>76923.380000986159</v>
      </c>
      <c r="BL18" s="416">
        <f t="shared" si="11"/>
        <v>80079.917361147716</v>
      </c>
      <c r="BM18" s="416">
        <f t="shared" si="11"/>
        <v>85619.730870587897</v>
      </c>
      <c r="BN18" s="416">
        <f t="shared" si="11"/>
        <v>87763.820486573168</v>
      </c>
      <c r="BO18" s="416">
        <f t="shared" si="11"/>
        <v>91794.241883907584</v>
      </c>
      <c r="BP18" s="416">
        <f t="shared" ref="BP18:BS18" si="12">SUM(BP19:BP22)</f>
        <v>96810.215294652502</v>
      </c>
      <c r="BQ18" s="416">
        <f t="shared" si="12"/>
        <v>99007.806234989199</v>
      </c>
      <c r="BR18" s="416">
        <f t="shared" si="12"/>
        <v>101676.36365142261</v>
      </c>
      <c r="BS18" s="416">
        <f t="shared" si="12"/>
        <v>104175.91823301917</v>
      </c>
      <c r="BT18" s="416">
        <f t="shared" ref="BT18:CC18" si="13">SUM(BT19:BT24)</f>
        <v>104172.06094828866</v>
      </c>
      <c r="BU18" s="416">
        <f t="shared" si="13"/>
        <v>104847.98842772424</v>
      </c>
      <c r="BV18" s="416">
        <f t="shared" si="13"/>
        <v>105692.69574948189</v>
      </c>
      <c r="BW18" s="416">
        <f t="shared" si="13"/>
        <v>105369.92712104325</v>
      </c>
      <c r="BX18" s="416">
        <f t="shared" si="13"/>
        <v>100960.65374162533</v>
      </c>
      <c r="BY18" s="416">
        <f t="shared" si="13"/>
        <v>107741.64226779761</v>
      </c>
      <c r="BZ18" s="416">
        <f t="shared" si="13"/>
        <v>113058.65776097901</v>
      </c>
      <c r="CA18" s="416">
        <f t="shared" si="13"/>
        <v>116549.56366095848</v>
      </c>
      <c r="CB18" s="416">
        <f t="shared" si="13"/>
        <v>119382.58065803812</v>
      </c>
      <c r="CC18" s="417">
        <f t="shared" si="13"/>
        <v>122907.29489086458</v>
      </c>
    </row>
    <row r="19" spans="1:81" x14ac:dyDescent="0.4">
      <c r="B19" s="155" t="s">
        <v>714</v>
      </c>
      <c r="C19" s="272"/>
      <c r="D19" s="295">
        <v>6258.5147295799279</v>
      </c>
      <c r="E19" s="295">
        <v>8609.9813394990524</v>
      </c>
      <c r="F19" s="295">
        <v>8389.8572685649615</v>
      </c>
      <c r="G19" s="295">
        <v>8654.3221616207247</v>
      </c>
      <c r="H19" s="295">
        <v>9094.8477052763847</v>
      </c>
      <c r="I19" s="295">
        <v>9434.4741860976301</v>
      </c>
      <c r="J19" s="295">
        <v>9633.2165665877674</v>
      </c>
      <c r="K19" s="295">
        <v>11508.53580162975</v>
      </c>
      <c r="L19" s="295">
        <v>11214.627811397973</v>
      </c>
      <c r="M19" s="295">
        <v>11539.073831854506</v>
      </c>
      <c r="N19" s="295">
        <v>14431.08697107063</v>
      </c>
      <c r="O19" s="295">
        <v>15279.760368849242</v>
      </c>
      <c r="P19" s="295">
        <v>15429.093431104873</v>
      </c>
      <c r="Q19" s="295">
        <v>17237.29064301015</v>
      </c>
      <c r="R19" s="295">
        <v>17207.01470480096</v>
      </c>
      <c r="S19" s="295">
        <v>20107.444289224863</v>
      </c>
      <c r="T19" s="295">
        <v>20318.918992429593</v>
      </c>
      <c r="U19" s="295">
        <v>23516.82162643351</v>
      </c>
      <c r="V19" s="295">
        <v>22985.632054408692</v>
      </c>
      <c r="W19" s="295">
        <v>24359.519620043542</v>
      </c>
      <c r="X19" s="295">
        <v>25799.176672666756</v>
      </c>
      <c r="Y19" s="295">
        <v>25437.813687126563</v>
      </c>
      <c r="Z19" s="295">
        <v>25300.566529161715</v>
      </c>
      <c r="AA19" s="295">
        <v>27062.64016962648</v>
      </c>
      <c r="AB19" s="295">
        <v>28886.636918378452</v>
      </c>
      <c r="AC19" s="295">
        <v>30846.605215893829</v>
      </c>
      <c r="AD19" s="295">
        <v>33341.818070617926</v>
      </c>
      <c r="AE19" s="295">
        <v>35861.317068936965</v>
      </c>
      <c r="AF19" s="295">
        <v>37131.857616439607</v>
      </c>
      <c r="AG19" s="295">
        <v>38073.855549387532</v>
      </c>
      <c r="AH19" s="295">
        <v>39207.254867564443</v>
      </c>
      <c r="AI19" s="295">
        <v>39163.654913119884</v>
      </c>
      <c r="AJ19" s="295">
        <v>39229.363860436031</v>
      </c>
      <c r="AK19" s="295">
        <v>40852.87755050233</v>
      </c>
      <c r="AL19" s="295">
        <v>42458.48721144531</v>
      </c>
      <c r="AM19" s="295">
        <v>43654.131265487267</v>
      </c>
      <c r="AN19" s="295">
        <v>43088.051952032598</v>
      </c>
      <c r="AO19" s="295">
        <v>44209.00742636896</v>
      </c>
      <c r="AP19" s="295">
        <v>45333.551385189829</v>
      </c>
      <c r="AQ19" s="295">
        <v>44876.534345685061</v>
      </c>
      <c r="AR19" s="295">
        <v>43274.76145818361</v>
      </c>
      <c r="AS19" s="295">
        <v>42960.542201031662</v>
      </c>
      <c r="AT19" s="295">
        <v>43241.775824045173</v>
      </c>
      <c r="AU19" s="295">
        <v>45477.411088283785</v>
      </c>
      <c r="AV19" s="295">
        <v>45979.384750061108</v>
      </c>
      <c r="AW19" s="295">
        <v>46965.742416914705</v>
      </c>
      <c r="AX19" s="295">
        <v>46912.603945936557</v>
      </c>
      <c r="AY19" s="295">
        <v>47052.354107913394</v>
      </c>
      <c r="AZ19" s="295">
        <v>47892.298076332416</v>
      </c>
      <c r="BA19" s="295">
        <v>49944.313622190348</v>
      </c>
      <c r="BB19" s="295">
        <v>51597.946544688806</v>
      </c>
      <c r="BC19" s="295">
        <v>53724.540098721372</v>
      </c>
      <c r="BD19" s="295">
        <v>51986.425741215229</v>
      </c>
      <c r="BE19" s="295">
        <v>55185.464846921626</v>
      </c>
      <c r="BF19" s="295">
        <v>56820.711463024236</v>
      </c>
      <c r="BG19" s="295">
        <v>57447.693496743086</v>
      </c>
      <c r="BH19" s="295">
        <v>58058.62274567956</v>
      </c>
      <c r="BI19" s="295">
        <v>59045.105390862867</v>
      </c>
      <c r="BJ19" s="295">
        <v>59268.555002339846</v>
      </c>
      <c r="BK19" s="295">
        <v>61179.841613488839</v>
      </c>
      <c r="BL19" s="295">
        <v>62882.050664783361</v>
      </c>
      <c r="BM19" s="295">
        <v>66408.41518235924</v>
      </c>
      <c r="BN19" s="295">
        <v>68042.453410466711</v>
      </c>
      <c r="BO19" s="295">
        <v>71069.349245919919</v>
      </c>
      <c r="BP19" s="295">
        <v>74253.241581017661</v>
      </c>
      <c r="BQ19" s="295">
        <v>75723.36681457705</v>
      </c>
      <c r="BR19" s="295">
        <v>77485.159793546307</v>
      </c>
      <c r="BS19" s="295">
        <v>79457.891571723609</v>
      </c>
      <c r="BT19" s="295">
        <v>78481.25883030775</v>
      </c>
      <c r="BU19" s="295">
        <v>76332.347767101266</v>
      </c>
      <c r="BV19" s="295">
        <v>73889.276231545882</v>
      </c>
      <c r="BW19" s="295">
        <v>71302.172848763934</v>
      </c>
      <c r="BX19" s="295">
        <v>66061.664179190077</v>
      </c>
      <c r="BY19" s="295">
        <v>66652.280223872891</v>
      </c>
      <c r="BZ19" s="295">
        <v>65781.566911424903</v>
      </c>
      <c r="CA19" s="295">
        <v>63306.014512290014</v>
      </c>
      <c r="CB19" s="295">
        <v>60293.12422946663</v>
      </c>
      <c r="CC19" s="296">
        <v>57602.635762599995</v>
      </c>
    </row>
    <row r="20" spans="1:81" x14ac:dyDescent="0.4">
      <c r="B20" s="155" t="s">
        <v>349</v>
      </c>
      <c r="C20" s="272"/>
      <c r="D20" s="295">
        <v>0</v>
      </c>
      <c r="E20" s="295">
        <v>0</v>
      </c>
      <c r="F20" s="295">
        <v>0</v>
      </c>
      <c r="G20" s="295">
        <v>0</v>
      </c>
      <c r="H20" s="295">
        <v>0</v>
      </c>
      <c r="I20" s="295">
        <v>0</v>
      </c>
      <c r="J20" s="295">
        <v>0</v>
      </c>
      <c r="K20" s="295">
        <v>0</v>
      </c>
      <c r="L20" s="295">
        <v>0</v>
      </c>
      <c r="M20" s="295">
        <v>0</v>
      </c>
      <c r="N20" s="295">
        <v>0</v>
      </c>
      <c r="O20" s="295">
        <v>0</v>
      </c>
      <c r="P20" s="295">
        <v>0</v>
      </c>
      <c r="Q20" s="295">
        <v>0</v>
      </c>
      <c r="R20" s="295">
        <v>0</v>
      </c>
      <c r="S20" s="295">
        <v>0</v>
      </c>
      <c r="T20" s="295">
        <v>0</v>
      </c>
      <c r="U20" s="295">
        <v>0</v>
      </c>
      <c r="V20" s="295">
        <v>0</v>
      </c>
      <c r="W20" s="295">
        <v>0</v>
      </c>
      <c r="X20" s="295">
        <v>0</v>
      </c>
      <c r="Y20" s="295">
        <v>0</v>
      </c>
      <c r="Z20" s="295">
        <v>0</v>
      </c>
      <c r="AA20" s="295">
        <v>0</v>
      </c>
      <c r="AB20" s="295">
        <v>0</v>
      </c>
      <c r="AC20" s="295">
        <v>0</v>
      </c>
      <c r="AD20" s="295">
        <v>0</v>
      </c>
      <c r="AE20" s="295">
        <v>0</v>
      </c>
      <c r="AF20" s="295">
        <v>0</v>
      </c>
      <c r="AG20" s="295">
        <v>0</v>
      </c>
      <c r="AH20" s="295">
        <v>0</v>
      </c>
      <c r="AI20" s="295">
        <v>0</v>
      </c>
      <c r="AJ20" s="295">
        <v>0</v>
      </c>
      <c r="AK20" s="295">
        <v>0</v>
      </c>
      <c r="AL20" s="295">
        <v>0</v>
      </c>
      <c r="AM20" s="295">
        <v>0</v>
      </c>
      <c r="AN20" s="295">
        <v>0</v>
      </c>
      <c r="AO20" s="295">
        <v>0</v>
      </c>
      <c r="AP20" s="295">
        <v>0</v>
      </c>
      <c r="AQ20" s="295">
        <v>0</v>
      </c>
      <c r="AR20" s="295">
        <v>0</v>
      </c>
      <c r="AS20" s="295">
        <v>0</v>
      </c>
      <c r="AT20" s="295">
        <v>0</v>
      </c>
      <c r="AU20" s="295">
        <v>0</v>
      </c>
      <c r="AV20" s="295">
        <v>0</v>
      </c>
      <c r="AW20" s="295">
        <v>0</v>
      </c>
      <c r="AX20" s="295">
        <v>0</v>
      </c>
      <c r="AY20" s="295">
        <v>0</v>
      </c>
      <c r="AZ20" s="295">
        <v>0</v>
      </c>
      <c r="BA20" s="295">
        <v>0</v>
      </c>
      <c r="BB20" s="295">
        <v>0</v>
      </c>
      <c r="BC20" s="295">
        <v>0</v>
      </c>
      <c r="BD20" s="295">
        <v>1738.3270857486668</v>
      </c>
      <c r="BE20" s="295">
        <v>1783.1286762222696</v>
      </c>
      <c r="BF20" s="295">
        <v>1806.5704272663068</v>
      </c>
      <c r="BG20" s="295">
        <v>1973.7661336235747</v>
      </c>
      <c r="BH20" s="295">
        <v>2005.3048436337522</v>
      </c>
      <c r="BI20" s="295">
        <v>2049.5263785984021</v>
      </c>
      <c r="BJ20" s="295">
        <v>2071.3108090872311</v>
      </c>
      <c r="BK20" s="295">
        <v>2131.9579892807665</v>
      </c>
      <c r="BL20" s="295">
        <v>2207.1241042677566</v>
      </c>
      <c r="BM20" s="295">
        <v>2310.1398666173086</v>
      </c>
      <c r="BN20" s="295">
        <v>2316.1789728379108</v>
      </c>
      <c r="BO20" s="295">
        <v>2389.414166258101</v>
      </c>
      <c r="BP20" s="295">
        <v>2498.5637662307199</v>
      </c>
      <c r="BQ20" s="295">
        <v>2529.0505085404156</v>
      </c>
      <c r="BR20" s="295">
        <v>2570.3261556994516</v>
      </c>
      <c r="BS20" s="295">
        <v>2575.7301990178312</v>
      </c>
      <c r="BT20" s="295">
        <v>2458.7373920158125</v>
      </c>
      <c r="BU20" s="295">
        <v>2350.0484533716613</v>
      </c>
      <c r="BV20" s="295">
        <v>2268.0839917612166</v>
      </c>
      <c r="BW20" s="295">
        <v>2180.4502468912342</v>
      </c>
      <c r="BX20" s="295">
        <v>1972.917853839331</v>
      </c>
      <c r="BY20" s="295">
        <v>1949.2560684709745</v>
      </c>
      <c r="BZ20" s="295">
        <v>1870.2104535099097</v>
      </c>
      <c r="CA20" s="295">
        <v>1778.8703525295257</v>
      </c>
      <c r="CB20" s="295">
        <v>1677.7385557501898</v>
      </c>
      <c r="CC20" s="296">
        <v>1584.4663272176138</v>
      </c>
    </row>
    <row r="21" spans="1:81" x14ac:dyDescent="0.4">
      <c r="B21" s="155" t="s">
        <v>715</v>
      </c>
      <c r="C21" s="272"/>
      <c r="D21" s="295">
        <v>0</v>
      </c>
      <c r="E21" s="295">
        <v>0</v>
      </c>
      <c r="F21" s="295">
        <v>0</v>
      </c>
      <c r="G21" s="295">
        <v>0</v>
      </c>
      <c r="H21" s="295">
        <v>0</v>
      </c>
      <c r="I21" s="295">
        <v>0</v>
      </c>
      <c r="J21" s="295">
        <v>0</v>
      </c>
      <c r="K21" s="295">
        <v>0</v>
      </c>
      <c r="L21" s="295">
        <v>0</v>
      </c>
      <c r="M21" s="295">
        <v>0</v>
      </c>
      <c r="N21" s="295">
        <v>0</v>
      </c>
      <c r="O21" s="295">
        <v>0</v>
      </c>
      <c r="P21" s="295">
        <v>0</v>
      </c>
      <c r="Q21" s="295">
        <v>0</v>
      </c>
      <c r="R21" s="295">
        <v>0</v>
      </c>
      <c r="S21" s="295">
        <v>0</v>
      </c>
      <c r="T21" s="295">
        <v>0</v>
      </c>
      <c r="U21" s="295">
        <v>0</v>
      </c>
      <c r="V21" s="295">
        <v>0</v>
      </c>
      <c r="W21" s="295">
        <v>0</v>
      </c>
      <c r="X21" s="295">
        <v>0</v>
      </c>
      <c r="Y21" s="295">
        <v>0</v>
      </c>
      <c r="Z21" s="295">
        <v>0</v>
      </c>
      <c r="AA21" s="295">
        <v>0</v>
      </c>
      <c r="AB21" s="295">
        <v>0</v>
      </c>
      <c r="AC21" s="295">
        <v>0</v>
      </c>
      <c r="AD21" s="295">
        <v>0</v>
      </c>
      <c r="AE21" s="295">
        <v>0</v>
      </c>
      <c r="AF21" s="295">
        <v>0</v>
      </c>
      <c r="AG21" s="295">
        <v>0</v>
      </c>
      <c r="AH21" s="295">
        <v>0</v>
      </c>
      <c r="AI21" s="295">
        <v>0</v>
      </c>
      <c r="AJ21" s="295">
        <v>0</v>
      </c>
      <c r="AK21" s="295">
        <v>0</v>
      </c>
      <c r="AL21" s="295">
        <v>0</v>
      </c>
      <c r="AM21" s="295">
        <v>0</v>
      </c>
      <c r="AN21" s="295">
        <v>0</v>
      </c>
      <c r="AO21" s="295">
        <v>0</v>
      </c>
      <c r="AP21" s="295">
        <v>0</v>
      </c>
      <c r="AQ21" s="295">
        <v>0</v>
      </c>
      <c r="AR21" s="295">
        <v>0</v>
      </c>
      <c r="AS21" s="295">
        <v>0</v>
      </c>
      <c r="AT21" s="295">
        <v>0</v>
      </c>
      <c r="AU21" s="295">
        <v>0</v>
      </c>
      <c r="AV21" s="295">
        <v>0</v>
      </c>
      <c r="AW21" s="295">
        <v>0</v>
      </c>
      <c r="AX21" s="295">
        <v>0</v>
      </c>
      <c r="AY21" s="295">
        <v>0</v>
      </c>
      <c r="AZ21" s="295">
        <v>0</v>
      </c>
      <c r="BA21" s="295">
        <v>0</v>
      </c>
      <c r="BB21" s="295">
        <v>0</v>
      </c>
      <c r="BC21" s="295">
        <v>0</v>
      </c>
      <c r="BD21" s="295">
        <v>0</v>
      </c>
      <c r="BE21" s="295">
        <v>0</v>
      </c>
      <c r="BF21" s="295">
        <v>0</v>
      </c>
      <c r="BG21" s="295">
        <v>0</v>
      </c>
      <c r="BH21" s="295">
        <v>0</v>
      </c>
      <c r="BI21" s="295">
        <v>0</v>
      </c>
      <c r="BJ21" s="295">
        <v>56.349789198245652</v>
      </c>
      <c r="BK21" s="295">
        <v>212.04238276576217</v>
      </c>
      <c r="BL21" s="295">
        <v>452.84082351350844</v>
      </c>
      <c r="BM21" s="295">
        <v>639.74276869696712</v>
      </c>
      <c r="BN21" s="295">
        <v>960.59628893115234</v>
      </c>
      <c r="BO21" s="295">
        <v>783.32296546387738</v>
      </c>
      <c r="BP21" s="295">
        <v>914.81282776167052</v>
      </c>
      <c r="BQ21" s="295">
        <v>881.36966955236721</v>
      </c>
      <c r="BR21" s="295">
        <v>876.67686670720025</v>
      </c>
      <c r="BS21" s="295">
        <v>875.60209277540116</v>
      </c>
      <c r="BT21" s="295">
        <v>960.253910443167</v>
      </c>
      <c r="BU21" s="295">
        <v>865.89751705387312</v>
      </c>
      <c r="BV21" s="295">
        <v>826.62060432928411</v>
      </c>
      <c r="BW21" s="295">
        <v>695.30700127265402</v>
      </c>
      <c r="BX21" s="295">
        <v>529.21877635107467</v>
      </c>
      <c r="BY21" s="295">
        <v>415.94992263923393</v>
      </c>
      <c r="BZ21" s="295">
        <v>276.22549036728373</v>
      </c>
      <c r="CA21" s="295">
        <v>180.37937152483312</v>
      </c>
      <c r="CB21" s="295">
        <v>117.30316915531242</v>
      </c>
      <c r="CC21" s="296">
        <v>76.424435778165957</v>
      </c>
    </row>
    <row r="22" spans="1:81" x14ac:dyDescent="0.4">
      <c r="B22" s="155" t="s">
        <v>716</v>
      </c>
      <c r="C22" s="272"/>
      <c r="D22" s="295">
        <v>0</v>
      </c>
      <c r="E22" s="295">
        <v>0</v>
      </c>
      <c r="F22" s="295">
        <v>0</v>
      </c>
      <c r="G22" s="295">
        <v>0</v>
      </c>
      <c r="H22" s="295">
        <v>0</v>
      </c>
      <c r="I22" s="295">
        <v>0</v>
      </c>
      <c r="J22" s="295">
        <v>0</v>
      </c>
      <c r="K22" s="295">
        <v>0</v>
      </c>
      <c r="L22" s="295">
        <v>0</v>
      </c>
      <c r="M22" s="295">
        <v>0</v>
      </c>
      <c r="N22" s="295">
        <v>0</v>
      </c>
      <c r="O22" s="295">
        <v>0</v>
      </c>
      <c r="P22" s="295">
        <v>0</v>
      </c>
      <c r="Q22" s="295">
        <v>0</v>
      </c>
      <c r="R22" s="295">
        <v>0</v>
      </c>
      <c r="S22" s="295">
        <v>0</v>
      </c>
      <c r="T22" s="295">
        <v>0</v>
      </c>
      <c r="U22" s="295">
        <v>0</v>
      </c>
      <c r="V22" s="295">
        <v>0</v>
      </c>
      <c r="W22" s="295">
        <v>0</v>
      </c>
      <c r="X22" s="295">
        <v>0</v>
      </c>
      <c r="Y22" s="295">
        <v>0</v>
      </c>
      <c r="Z22" s="295">
        <v>0</v>
      </c>
      <c r="AA22" s="295">
        <v>0</v>
      </c>
      <c r="AB22" s="295">
        <v>0</v>
      </c>
      <c r="AC22" s="295">
        <v>0</v>
      </c>
      <c r="AD22" s="295">
        <v>0</v>
      </c>
      <c r="AE22" s="295">
        <v>0</v>
      </c>
      <c r="AF22" s="295">
        <v>0</v>
      </c>
      <c r="AG22" s="295">
        <v>0</v>
      </c>
      <c r="AH22" s="295">
        <v>0</v>
      </c>
      <c r="AI22" s="295">
        <v>4.4428423043811556</v>
      </c>
      <c r="AJ22" s="295">
        <v>29.837888465819383</v>
      </c>
      <c r="AK22" s="295">
        <v>64.112056947182978</v>
      </c>
      <c r="AL22" s="295">
        <v>125.71911232939614</v>
      </c>
      <c r="AM22" s="295">
        <v>179.97992688306439</v>
      </c>
      <c r="AN22" s="295">
        <v>246.93106645325315</v>
      </c>
      <c r="AO22" s="295">
        <v>379.09566667384439</v>
      </c>
      <c r="AP22" s="295">
        <v>565.60707033542565</v>
      </c>
      <c r="AQ22" s="295">
        <v>714.90612909364609</v>
      </c>
      <c r="AR22" s="295">
        <v>873.19005082497699</v>
      </c>
      <c r="AS22" s="295">
        <v>1120.4953174319262</v>
      </c>
      <c r="AT22" s="295">
        <v>1429.6507894409442</v>
      </c>
      <c r="AU22" s="295">
        <v>2031.1193591908916</v>
      </c>
      <c r="AV22" s="295">
        <v>2431.9941218745171</v>
      </c>
      <c r="AW22" s="295">
        <v>2896.3001199611094</v>
      </c>
      <c r="AX22" s="295">
        <v>3293.522719694954</v>
      </c>
      <c r="AY22" s="295">
        <v>3769.1076821504716</v>
      </c>
      <c r="AZ22" s="295">
        <v>4513.6389359602108</v>
      </c>
      <c r="BA22" s="295">
        <v>5202.3570322077139</v>
      </c>
      <c r="BB22" s="295">
        <v>5918.0010732379815</v>
      </c>
      <c r="BC22" s="295">
        <v>7077.5451264676803</v>
      </c>
      <c r="BD22" s="295">
        <v>7479.112887635556</v>
      </c>
      <c r="BE22" s="295">
        <v>8300.6839711333869</v>
      </c>
      <c r="BF22" s="295">
        <v>8944.2406180252638</v>
      </c>
      <c r="BG22" s="295">
        <v>9919.0669101522817</v>
      </c>
      <c r="BH22" s="295">
        <v>10679.745818779958</v>
      </c>
      <c r="BI22" s="295">
        <v>11533.825483824105</v>
      </c>
      <c r="BJ22" s="295">
        <v>12301.922302763494</v>
      </c>
      <c r="BK22" s="295">
        <v>13399.538015450795</v>
      </c>
      <c r="BL22" s="295">
        <v>14537.901768583088</v>
      </c>
      <c r="BM22" s="295">
        <v>16261.433052914386</v>
      </c>
      <c r="BN22" s="295">
        <v>16444.5918143374</v>
      </c>
      <c r="BO22" s="295">
        <v>17552.155506265699</v>
      </c>
      <c r="BP22" s="295">
        <v>19143.597119642451</v>
      </c>
      <c r="BQ22" s="295">
        <v>19874.019242319369</v>
      </c>
      <c r="BR22" s="295">
        <v>20744.200835469637</v>
      </c>
      <c r="BS22" s="295">
        <v>21266.694369502318</v>
      </c>
      <c r="BT22" s="295">
        <v>20667.231979514767</v>
      </c>
      <c r="BU22" s="295">
        <v>20146.043078911556</v>
      </c>
      <c r="BV22" s="295">
        <v>19942.082252486602</v>
      </c>
      <c r="BW22" s="295">
        <v>19590.921708356287</v>
      </c>
      <c r="BX22" s="295">
        <v>17982.45471336065</v>
      </c>
      <c r="BY22" s="295">
        <v>17923.534324707573</v>
      </c>
      <c r="BZ22" s="295">
        <v>17406.969208766288</v>
      </c>
      <c r="CA22" s="295">
        <v>16766.438047904841</v>
      </c>
      <c r="CB22" s="295">
        <v>15991.173446596102</v>
      </c>
      <c r="CC22" s="296">
        <v>15269.559447422636</v>
      </c>
    </row>
    <row r="23" spans="1:81" x14ac:dyDescent="0.4">
      <c r="B23" s="155" t="s">
        <v>351</v>
      </c>
      <c r="C23" s="272"/>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v>1533.3028848510628</v>
      </c>
      <c r="BU23" s="295">
        <v>4936.605415788862</v>
      </c>
      <c r="BV23" s="295">
        <v>8409.6507894164424</v>
      </c>
      <c r="BW23" s="295">
        <v>11154.393350783881</v>
      </c>
      <c r="BX23" s="295">
        <v>13912.057727577669</v>
      </c>
      <c r="BY23" s="295">
        <v>20151.760842544008</v>
      </c>
      <c r="BZ23" s="295">
        <v>26948.360733982314</v>
      </c>
      <c r="CA23" s="295">
        <v>33625.16727611082</v>
      </c>
      <c r="CB23" s="295">
        <v>40305.079838273166</v>
      </c>
      <c r="CC23" s="296">
        <v>47284.044757866315</v>
      </c>
    </row>
    <row r="24" spans="1:81" x14ac:dyDescent="0.4">
      <c r="B24" s="155" t="s">
        <v>352</v>
      </c>
      <c r="C24" s="272"/>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v>71.275951156121522</v>
      </c>
      <c r="BU24" s="295">
        <v>217.04619549702161</v>
      </c>
      <c r="BV24" s="295">
        <v>356.98187994246564</v>
      </c>
      <c r="BW24" s="295">
        <v>446.68196497525588</v>
      </c>
      <c r="BX24" s="295">
        <v>502.3404913065113</v>
      </c>
      <c r="BY24" s="295">
        <v>648.86088556292066</v>
      </c>
      <c r="BZ24" s="295">
        <v>775.32496292832843</v>
      </c>
      <c r="CA24" s="295">
        <v>892.69410059843381</v>
      </c>
      <c r="CB24" s="295">
        <v>998.16141879672352</v>
      </c>
      <c r="CC24" s="296">
        <v>1090.1641599798591</v>
      </c>
    </row>
    <row r="25" spans="1:81" x14ac:dyDescent="0.4">
      <c r="B25" s="434" t="s">
        <v>717</v>
      </c>
      <c r="C25" s="434"/>
      <c r="D25" s="295">
        <v>0</v>
      </c>
      <c r="E25" s="295">
        <v>0</v>
      </c>
      <c r="F25" s="295">
        <v>0</v>
      </c>
      <c r="G25" s="295">
        <v>0</v>
      </c>
      <c r="H25" s="295">
        <v>0</v>
      </c>
      <c r="I25" s="295">
        <v>0</v>
      </c>
      <c r="J25" s="295">
        <v>0</v>
      </c>
      <c r="K25" s="295">
        <v>0</v>
      </c>
      <c r="L25" s="295">
        <v>0</v>
      </c>
      <c r="M25" s="295">
        <v>0</v>
      </c>
      <c r="N25" s="295">
        <v>0</v>
      </c>
      <c r="O25" s="295">
        <v>0</v>
      </c>
      <c r="P25" s="295">
        <v>0</v>
      </c>
      <c r="Q25" s="295">
        <v>0</v>
      </c>
      <c r="R25" s="295">
        <v>0</v>
      </c>
      <c r="S25" s="295">
        <v>0</v>
      </c>
      <c r="T25" s="295">
        <v>0</v>
      </c>
      <c r="U25" s="295">
        <v>0</v>
      </c>
      <c r="V25" s="295">
        <v>0</v>
      </c>
      <c r="W25" s="295">
        <v>0</v>
      </c>
      <c r="X25" s="295">
        <v>0</v>
      </c>
      <c r="Y25" s="295">
        <v>0</v>
      </c>
      <c r="Z25" s="295">
        <v>105.31229177398848</v>
      </c>
      <c r="AA25" s="295">
        <v>303.00418514860723</v>
      </c>
      <c r="AB25" s="295">
        <v>329.28278172600614</v>
      </c>
      <c r="AC25" s="295">
        <v>311.6045148989275</v>
      </c>
      <c r="AD25" s="295">
        <v>285.11615050327202</v>
      </c>
      <c r="AE25" s="295">
        <v>253.74632616091904</v>
      </c>
      <c r="AF25" s="295">
        <v>235.2238427739702</v>
      </c>
      <c r="AG25" s="295">
        <v>207.36261518038293</v>
      </c>
      <c r="AH25" s="295">
        <v>192.09062898568382</v>
      </c>
      <c r="AI25" s="295">
        <v>159.94232295772159</v>
      </c>
      <c r="AJ25" s="295">
        <v>141.72997021264206</v>
      </c>
      <c r="AK25" s="295">
        <v>131.59843268105979</v>
      </c>
      <c r="AL25" s="295">
        <v>125.71911232939614</v>
      </c>
      <c r="AM25" s="295">
        <v>122.986283370094</v>
      </c>
      <c r="AN25" s="295">
        <v>110.69323668594106</v>
      </c>
      <c r="AO25" s="295">
        <v>110.23349172785547</v>
      </c>
      <c r="AP25" s="295">
        <v>95.518622696346981</v>
      </c>
      <c r="AQ25" s="295">
        <v>90.833808632601489</v>
      </c>
      <c r="AR25" s="295">
        <v>82.907099872939057</v>
      </c>
      <c r="AS25" s="295">
        <v>73.633230964052842</v>
      </c>
      <c r="AT25" s="295">
        <v>70.511042193892237</v>
      </c>
      <c r="AU25" s="295">
        <v>66.660303464362428</v>
      </c>
      <c r="AV25" s="295">
        <v>64.465294743139765</v>
      </c>
      <c r="AW25" s="295">
        <v>63.98549962891434</v>
      </c>
      <c r="AX25" s="295">
        <v>60.600566529775314</v>
      </c>
      <c r="AY25" s="295">
        <v>60.680303999951896</v>
      </c>
      <c r="AZ25" s="295">
        <v>48.688477947561104</v>
      </c>
      <c r="BA25" s="295">
        <v>48.057507164549975</v>
      </c>
      <c r="BB25" s="295">
        <v>46.530758284883603</v>
      </c>
      <c r="BC25" s="295">
        <v>44.548774584637542</v>
      </c>
      <c r="BD25" s="295">
        <v>43.539258415797548</v>
      </c>
      <c r="BE25" s="295">
        <v>44.560783570024824</v>
      </c>
      <c r="BF25" s="295">
        <v>43.978842378271196</v>
      </c>
      <c r="BG25" s="295">
        <v>44.307463561704303</v>
      </c>
      <c r="BH25" s="295">
        <v>43.931657745631803</v>
      </c>
      <c r="BI25" s="295">
        <v>43.13557451944795</v>
      </c>
      <c r="BJ25" s="295">
        <v>46.84579774126761</v>
      </c>
      <c r="BK25" s="295">
        <v>52.919215875701369</v>
      </c>
      <c r="BL25" s="295">
        <v>58.576850309583804</v>
      </c>
      <c r="BM25" s="295">
        <v>61.07095990510269</v>
      </c>
      <c r="BN25" s="295">
        <v>73.074949397307293</v>
      </c>
      <c r="BO25" s="295">
        <v>77.519110822479391</v>
      </c>
      <c r="BP25" s="295">
        <v>91.091938080648148</v>
      </c>
      <c r="BQ25" s="295">
        <v>114.08097020384449</v>
      </c>
      <c r="BR25" s="295">
        <v>103.65916104471786</v>
      </c>
      <c r="BS25" s="295">
        <v>108.40053005184311</v>
      </c>
      <c r="BT25" s="295">
        <v>113.04990063922114</v>
      </c>
      <c r="BU25" s="295">
        <v>117.07443558210778</v>
      </c>
      <c r="BV25" s="295">
        <v>123.733379582967</v>
      </c>
      <c r="BW25" s="295">
        <v>126.69685511255729</v>
      </c>
      <c r="BX25" s="295">
        <v>121.30188665327515</v>
      </c>
      <c r="BY25" s="295">
        <v>131.17484647372467</v>
      </c>
      <c r="BZ25" s="295">
        <v>136.12364828216579</v>
      </c>
      <c r="CA25" s="295">
        <v>136.65026877846117</v>
      </c>
      <c r="CB25" s="295">
        <v>136.7485872774933</v>
      </c>
      <c r="CC25" s="296">
        <v>138.55468887550455</v>
      </c>
    </row>
    <row r="26" spans="1:81" ht="26.25" customHeight="1" x14ac:dyDescent="0.4">
      <c r="B26" s="59" t="s">
        <v>718</v>
      </c>
      <c r="C26" s="272"/>
      <c r="D26" s="295">
        <v>0</v>
      </c>
      <c r="E26" s="295">
        <v>0</v>
      </c>
      <c r="F26" s="295">
        <v>0</v>
      </c>
      <c r="G26" s="295">
        <v>0</v>
      </c>
      <c r="H26" s="295">
        <v>0</v>
      </c>
      <c r="I26" s="295">
        <v>0</v>
      </c>
      <c r="J26" s="295">
        <v>0</v>
      </c>
      <c r="K26" s="295">
        <v>0</v>
      </c>
      <c r="L26" s="295">
        <v>0</v>
      </c>
      <c r="M26" s="295">
        <v>0</v>
      </c>
      <c r="N26" s="295">
        <v>0</v>
      </c>
      <c r="O26" s="295">
        <v>0</v>
      </c>
      <c r="P26" s="295">
        <v>0</v>
      </c>
      <c r="Q26" s="295">
        <v>0</v>
      </c>
      <c r="R26" s="295">
        <v>0</v>
      </c>
      <c r="S26" s="295">
        <v>0</v>
      </c>
      <c r="T26" s="295">
        <v>0</v>
      </c>
      <c r="U26" s="295">
        <v>0</v>
      </c>
      <c r="V26" s="295">
        <v>0</v>
      </c>
      <c r="W26" s="295">
        <v>0</v>
      </c>
      <c r="X26" s="295">
        <v>0</v>
      </c>
      <c r="Y26" s="295">
        <v>0</v>
      </c>
      <c r="Z26" s="295">
        <v>0</v>
      </c>
      <c r="AA26" s="295">
        <v>0</v>
      </c>
      <c r="AB26" s="295">
        <v>0</v>
      </c>
      <c r="AC26" s="295">
        <v>0</v>
      </c>
      <c r="AD26" s="295">
        <v>0</v>
      </c>
      <c r="AE26" s="295">
        <v>0</v>
      </c>
      <c r="AF26" s="295">
        <v>0</v>
      </c>
      <c r="AG26" s="295">
        <v>0</v>
      </c>
      <c r="AH26" s="295">
        <v>0</v>
      </c>
      <c r="AI26" s="295">
        <v>0</v>
      </c>
      <c r="AJ26" s="295">
        <v>0</v>
      </c>
      <c r="AK26" s="295">
        <v>0</v>
      </c>
      <c r="AL26" s="295">
        <v>0</v>
      </c>
      <c r="AM26" s="295">
        <v>0</v>
      </c>
      <c r="AN26" s="295">
        <v>0</v>
      </c>
      <c r="AO26" s="295">
        <v>0</v>
      </c>
      <c r="AP26" s="295">
        <v>0</v>
      </c>
      <c r="AQ26" s="295">
        <v>0</v>
      </c>
      <c r="AR26" s="295">
        <v>0</v>
      </c>
      <c r="AS26" s="295">
        <v>0</v>
      </c>
      <c r="AT26" s="295">
        <v>0</v>
      </c>
      <c r="AU26" s="295">
        <v>0</v>
      </c>
      <c r="AV26" s="295">
        <v>0</v>
      </c>
      <c r="AW26" s="295">
        <v>0</v>
      </c>
      <c r="AX26" s="295">
        <v>0</v>
      </c>
      <c r="AY26" s="295">
        <v>0</v>
      </c>
      <c r="AZ26" s="295">
        <v>0</v>
      </c>
      <c r="BA26" s="295">
        <v>0</v>
      </c>
      <c r="BB26" s="295">
        <v>0</v>
      </c>
      <c r="BC26" s="295">
        <v>0</v>
      </c>
      <c r="BD26" s="295">
        <v>2208.3107945226793</v>
      </c>
      <c r="BE26" s="295">
        <v>2358.8627530705035</v>
      </c>
      <c r="BF26" s="295">
        <v>2472.9657339935202</v>
      </c>
      <c r="BG26" s="295">
        <v>2616.2628033129622</v>
      </c>
      <c r="BH26" s="295">
        <v>2742.8431718051265</v>
      </c>
      <c r="BI26" s="295">
        <v>2876.7941019746413</v>
      </c>
      <c r="BJ26" s="295">
        <v>2987.4501366756404</v>
      </c>
      <c r="BK26" s="295">
        <v>3118.4353074920145</v>
      </c>
      <c r="BL26" s="295">
        <v>3267.6752050662299</v>
      </c>
      <c r="BM26" s="295">
        <v>3526.885094146538</v>
      </c>
      <c r="BN26" s="295">
        <v>3793.2119836504717</v>
      </c>
      <c r="BO26" s="295">
        <v>3933.0656828738893</v>
      </c>
      <c r="BP26" s="295">
        <v>4137.3849784445038</v>
      </c>
      <c r="BQ26" s="295">
        <v>4151.6416162731712</v>
      </c>
      <c r="BR26" s="295">
        <v>4326.9145534217078</v>
      </c>
      <c r="BS26" s="295">
        <v>4382.0126340665329</v>
      </c>
      <c r="BT26" s="295">
        <v>4393.5881352762844</v>
      </c>
      <c r="BU26" s="295">
        <v>4380.0404447312867</v>
      </c>
      <c r="BV26" s="295">
        <v>4494.4567372410183</v>
      </c>
      <c r="BW26" s="295">
        <v>4547.9188062655548</v>
      </c>
      <c r="BX26" s="295">
        <v>4307.2990919350441</v>
      </c>
      <c r="BY26" s="295">
        <v>4567.5176034916294</v>
      </c>
      <c r="BZ26" s="295">
        <v>4720.4281597184472</v>
      </c>
      <c r="CA26" s="295">
        <v>4838.8565569610992</v>
      </c>
      <c r="CB26" s="295">
        <v>4933.6760897839758</v>
      </c>
      <c r="CC26" s="296">
        <v>5061.17327429138</v>
      </c>
    </row>
    <row r="27" spans="1:81" ht="15.75" customHeight="1" thickBot="1" x14ac:dyDescent="0.45">
      <c r="B27" s="435"/>
      <c r="C27" s="272"/>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296"/>
    </row>
    <row r="28" spans="1:81" ht="39.75" customHeight="1" x14ac:dyDescent="0.4">
      <c r="A28" s="302"/>
      <c r="B28" s="303" t="s">
        <v>720</v>
      </c>
      <c r="C28" s="304"/>
      <c r="D28" s="305" t="s">
        <v>474</v>
      </c>
      <c r="E28" s="305" t="s">
        <v>475</v>
      </c>
      <c r="F28" s="305" t="s">
        <v>476</v>
      </c>
      <c r="G28" s="305" t="s">
        <v>477</v>
      </c>
      <c r="H28" s="305" t="s">
        <v>478</v>
      </c>
      <c r="I28" s="305" t="s">
        <v>479</v>
      </c>
      <c r="J28" s="305" t="s">
        <v>480</v>
      </c>
      <c r="K28" s="305" t="s">
        <v>481</v>
      </c>
      <c r="L28" s="305" t="s">
        <v>482</v>
      </c>
      <c r="M28" s="305" t="s">
        <v>483</v>
      </c>
      <c r="N28" s="305" t="s">
        <v>484</v>
      </c>
      <c r="O28" s="305" t="s">
        <v>485</v>
      </c>
      <c r="P28" s="305" t="s">
        <v>486</v>
      </c>
      <c r="Q28" s="305" t="s">
        <v>487</v>
      </c>
      <c r="R28" s="305" t="s">
        <v>488</v>
      </c>
      <c r="S28" s="305" t="s">
        <v>489</v>
      </c>
      <c r="T28" s="305" t="s">
        <v>490</v>
      </c>
      <c r="U28" s="305" t="s">
        <v>491</v>
      </c>
      <c r="V28" s="305" t="s">
        <v>492</v>
      </c>
      <c r="W28" s="305" t="s">
        <v>493</v>
      </c>
      <c r="X28" s="305" t="s">
        <v>494</v>
      </c>
      <c r="Y28" s="305" t="s">
        <v>495</v>
      </c>
      <c r="Z28" s="305" t="s">
        <v>496</v>
      </c>
      <c r="AA28" s="305" t="s">
        <v>497</v>
      </c>
      <c r="AB28" s="305" t="s">
        <v>498</v>
      </c>
      <c r="AC28" s="305" t="s">
        <v>499</v>
      </c>
      <c r="AD28" s="305" t="s">
        <v>500</v>
      </c>
      <c r="AE28" s="305" t="s">
        <v>501</v>
      </c>
      <c r="AF28" s="305" t="s">
        <v>502</v>
      </c>
      <c r="AG28" s="305" t="s">
        <v>503</v>
      </c>
      <c r="AH28" s="305" t="s">
        <v>504</v>
      </c>
      <c r="AI28" s="305" t="s">
        <v>505</v>
      </c>
      <c r="AJ28" s="305" t="s">
        <v>506</v>
      </c>
      <c r="AK28" s="305" t="s">
        <v>507</v>
      </c>
      <c r="AL28" s="305" t="s">
        <v>508</v>
      </c>
      <c r="AM28" s="305" t="s">
        <v>509</v>
      </c>
      <c r="AN28" s="305" t="s">
        <v>510</v>
      </c>
      <c r="AO28" s="305" t="s">
        <v>511</v>
      </c>
      <c r="AP28" s="305" t="s">
        <v>512</v>
      </c>
      <c r="AQ28" s="305" t="s">
        <v>513</v>
      </c>
      <c r="AR28" s="305" t="s">
        <v>514</v>
      </c>
      <c r="AS28" s="305" t="s">
        <v>515</v>
      </c>
      <c r="AT28" s="305" t="s">
        <v>516</v>
      </c>
      <c r="AU28" s="305" t="s">
        <v>517</v>
      </c>
      <c r="AV28" s="305" t="s">
        <v>518</v>
      </c>
      <c r="AW28" s="305" t="s">
        <v>519</v>
      </c>
      <c r="AX28" s="305" t="s">
        <v>520</v>
      </c>
      <c r="AY28" s="305" t="s">
        <v>521</v>
      </c>
      <c r="AZ28" s="305" t="s">
        <v>522</v>
      </c>
      <c r="BA28" s="305" t="s">
        <v>523</v>
      </c>
      <c r="BB28" s="305" t="s">
        <v>524</v>
      </c>
      <c r="BC28" s="305" t="s">
        <v>525</v>
      </c>
      <c r="BD28" s="305" t="s">
        <v>526</v>
      </c>
      <c r="BE28" s="305" t="s">
        <v>527</v>
      </c>
      <c r="BF28" s="305" t="s">
        <v>528</v>
      </c>
      <c r="BG28" s="305" t="s">
        <v>529</v>
      </c>
      <c r="BH28" s="305" t="s">
        <v>530</v>
      </c>
      <c r="BI28" s="305" t="s">
        <v>531</v>
      </c>
      <c r="BJ28" s="305" t="s">
        <v>532</v>
      </c>
      <c r="BK28" s="305" t="s">
        <v>533</v>
      </c>
      <c r="BL28" s="305" t="s">
        <v>534</v>
      </c>
      <c r="BM28" s="305" t="s">
        <v>535</v>
      </c>
      <c r="BN28" s="305" t="s">
        <v>536</v>
      </c>
      <c r="BO28" s="305" t="s">
        <v>537</v>
      </c>
      <c r="BP28" s="305" t="s">
        <v>538</v>
      </c>
      <c r="BQ28" s="305" t="s">
        <v>539</v>
      </c>
      <c r="BR28" s="305" t="s">
        <v>540</v>
      </c>
      <c r="BS28" s="305" t="s">
        <v>541</v>
      </c>
      <c r="BT28" s="305" t="s">
        <v>542</v>
      </c>
      <c r="BU28" s="305" t="s">
        <v>543</v>
      </c>
      <c r="BV28" s="305" t="s">
        <v>544</v>
      </c>
      <c r="BW28" s="305" t="s">
        <v>545</v>
      </c>
      <c r="BX28" s="305" t="s">
        <v>546</v>
      </c>
      <c r="BY28" s="305" t="s">
        <v>547</v>
      </c>
      <c r="BZ28" s="305" t="s">
        <v>548</v>
      </c>
      <c r="CA28" s="305" t="s">
        <v>549</v>
      </c>
      <c r="CB28" s="305" t="s">
        <v>550</v>
      </c>
      <c r="CC28" s="306" t="s">
        <v>551</v>
      </c>
    </row>
    <row r="29" spans="1:81" s="196" customFormat="1" ht="26.25" customHeight="1" x14ac:dyDescent="0.4">
      <c r="A29" s="347"/>
      <c r="B29" s="75" t="s">
        <v>721</v>
      </c>
      <c r="D29" s="260"/>
      <c r="E29" s="260"/>
      <c r="F29" s="260"/>
      <c r="G29" s="260"/>
      <c r="H29" s="260"/>
      <c r="I29" s="260"/>
      <c r="J29" s="260"/>
      <c r="K29" s="260">
        <v>4621</v>
      </c>
      <c r="L29" s="260">
        <v>4729</v>
      </c>
      <c r="M29" s="260">
        <v>4832</v>
      </c>
      <c r="N29" s="260">
        <v>5412</v>
      </c>
      <c r="O29" s="260">
        <v>5541</v>
      </c>
      <c r="P29" s="260">
        <v>5661</v>
      </c>
      <c r="Q29" s="260">
        <v>5778</v>
      </c>
      <c r="R29" s="260">
        <v>5919</v>
      </c>
      <c r="S29" s="260">
        <v>5965</v>
      </c>
      <c r="T29" s="260">
        <v>6142</v>
      </c>
      <c r="U29" s="260">
        <v>6340</v>
      </c>
      <c r="V29" s="260">
        <v>6523</v>
      </c>
      <c r="W29" s="260">
        <v>6751</v>
      </c>
      <c r="X29" s="260">
        <v>6955</v>
      </c>
      <c r="Y29" s="260">
        <v>7151</v>
      </c>
      <c r="Z29" s="260">
        <v>7344</v>
      </c>
      <c r="AA29" s="260">
        <v>7495</v>
      </c>
      <c r="AB29" s="260">
        <v>7648</v>
      </c>
      <c r="AC29" s="260">
        <v>7803</v>
      </c>
      <c r="AD29" s="260">
        <v>7951</v>
      </c>
      <c r="AE29" s="260">
        <v>8128</v>
      </c>
      <c r="AF29" s="260">
        <v>8315</v>
      </c>
      <c r="AG29" s="260">
        <v>8436</v>
      </c>
      <c r="AH29" s="260">
        <v>8579</v>
      </c>
      <c r="AI29" s="260">
        <v>8727</v>
      </c>
      <c r="AJ29" s="260">
        <v>8895</v>
      </c>
      <c r="AK29" s="260">
        <v>9074</v>
      </c>
      <c r="AL29" s="260">
        <v>9164</v>
      </c>
      <c r="AM29" s="260">
        <v>9261</v>
      </c>
      <c r="AN29" s="260">
        <v>9298</v>
      </c>
      <c r="AO29" s="260">
        <v>9495</v>
      </c>
      <c r="AP29" s="260">
        <v>9627</v>
      </c>
      <c r="AQ29" s="260">
        <v>9700</v>
      </c>
      <c r="AR29" s="260">
        <v>9755</v>
      </c>
      <c r="AS29" s="260">
        <v>9755</v>
      </c>
      <c r="AT29" s="260">
        <v>9930</v>
      </c>
      <c r="AU29" s="260">
        <v>9990</v>
      </c>
      <c r="AV29" s="260">
        <v>10056</v>
      </c>
      <c r="AW29" s="260">
        <v>10061</v>
      </c>
      <c r="AX29" s="260">
        <v>10097</v>
      </c>
      <c r="AY29" s="260">
        <v>10384</v>
      </c>
      <c r="AZ29" s="260">
        <v>10536</v>
      </c>
      <c r="BA29" s="260">
        <v>10680</v>
      </c>
      <c r="BB29" s="260">
        <v>10782</v>
      </c>
      <c r="BC29" s="260">
        <v>10936</v>
      </c>
      <c r="BD29" s="260">
        <v>11004</v>
      </c>
      <c r="BE29" s="260">
        <v>11095</v>
      </c>
      <c r="BF29" s="260">
        <v>11195</v>
      </c>
      <c r="BG29" s="260">
        <v>11320</v>
      </c>
      <c r="BH29" s="260">
        <v>11477</v>
      </c>
      <c r="BI29" s="260">
        <v>11585</v>
      </c>
      <c r="BJ29" s="260">
        <v>11715</v>
      </c>
      <c r="BK29" s="260">
        <v>11938</v>
      </c>
      <c r="BL29" s="260">
        <v>12160</v>
      </c>
      <c r="BM29" s="260">
        <v>12410</v>
      </c>
      <c r="BN29" s="260">
        <v>12566</v>
      </c>
      <c r="BO29" s="260">
        <v>12667</v>
      </c>
      <c r="BP29" s="260">
        <v>12810</v>
      </c>
      <c r="BQ29" s="260">
        <v>12888</v>
      </c>
      <c r="BR29" s="260">
        <v>12958</v>
      </c>
      <c r="BS29" s="260">
        <v>12957</v>
      </c>
      <c r="BT29" s="260">
        <v>12930</v>
      </c>
      <c r="BU29" s="260">
        <v>12838</v>
      </c>
      <c r="BV29" s="260">
        <v>12724</v>
      </c>
      <c r="BW29" s="260">
        <v>12556</v>
      </c>
      <c r="BX29" s="260">
        <v>12357</v>
      </c>
      <c r="BY29" s="260">
        <v>12487</v>
      </c>
      <c r="BZ29" s="260">
        <v>12685</v>
      </c>
      <c r="CA29" s="260">
        <v>12904</v>
      </c>
      <c r="CB29" s="260">
        <v>13142</v>
      </c>
      <c r="CC29" s="261">
        <v>13384</v>
      </c>
    </row>
    <row r="30" spans="1:81" ht="26.25" customHeight="1" x14ac:dyDescent="0.4">
      <c r="B30" s="59" t="s">
        <v>713</v>
      </c>
      <c r="K30" s="151">
        <f t="shared" ref="K30:AP30" si="14">K29-K37</f>
        <v>4621</v>
      </c>
      <c r="L30" s="151">
        <f t="shared" si="14"/>
        <v>4729</v>
      </c>
      <c r="M30" s="151">
        <f t="shared" si="14"/>
        <v>4832</v>
      </c>
      <c r="N30" s="151">
        <f t="shared" si="14"/>
        <v>5412</v>
      </c>
      <c r="O30" s="151">
        <f t="shared" si="14"/>
        <v>5541</v>
      </c>
      <c r="P30" s="151">
        <f t="shared" si="14"/>
        <v>5661</v>
      </c>
      <c r="Q30" s="151">
        <f t="shared" si="14"/>
        <v>5778</v>
      </c>
      <c r="R30" s="151">
        <f t="shared" si="14"/>
        <v>5919</v>
      </c>
      <c r="S30" s="151">
        <f t="shared" si="14"/>
        <v>5965</v>
      </c>
      <c r="T30" s="151">
        <f t="shared" si="14"/>
        <v>6142</v>
      </c>
      <c r="U30" s="151">
        <f t="shared" si="14"/>
        <v>6340</v>
      </c>
      <c r="V30" s="151">
        <f t="shared" si="14"/>
        <v>6523</v>
      </c>
      <c r="W30" s="151">
        <f t="shared" si="14"/>
        <v>6751</v>
      </c>
      <c r="X30" s="151">
        <f t="shared" si="14"/>
        <v>6955</v>
      </c>
      <c r="Y30" s="151">
        <f t="shared" si="14"/>
        <v>7151</v>
      </c>
      <c r="Z30" s="151">
        <f t="shared" si="14"/>
        <v>7344</v>
      </c>
      <c r="AA30" s="151">
        <f t="shared" si="14"/>
        <v>7365</v>
      </c>
      <c r="AB30" s="151">
        <f t="shared" si="14"/>
        <v>7525</v>
      </c>
      <c r="AC30" s="151">
        <f t="shared" si="14"/>
        <v>7693</v>
      </c>
      <c r="AD30" s="151">
        <f t="shared" si="14"/>
        <v>7853</v>
      </c>
      <c r="AE30" s="151">
        <f t="shared" si="14"/>
        <v>8035</v>
      </c>
      <c r="AF30" s="151">
        <f t="shared" si="14"/>
        <v>8236</v>
      </c>
      <c r="AG30" s="151">
        <f t="shared" si="14"/>
        <v>8364</v>
      </c>
      <c r="AH30" s="151">
        <f t="shared" si="14"/>
        <v>8516</v>
      </c>
      <c r="AI30" s="151">
        <f t="shared" si="14"/>
        <v>8672</v>
      </c>
      <c r="AJ30" s="151">
        <f t="shared" si="14"/>
        <v>8844</v>
      </c>
      <c r="AK30" s="151">
        <f t="shared" si="14"/>
        <v>9028</v>
      </c>
      <c r="AL30" s="151">
        <f t="shared" si="14"/>
        <v>9121</v>
      </c>
      <c r="AM30" s="151">
        <f t="shared" si="14"/>
        <v>9221</v>
      </c>
      <c r="AN30" s="151">
        <f t="shared" si="14"/>
        <v>9259</v>
      </c>
      <c r="AO30" s="151">
        <f t="shared" si="14"/>
        <v>9459</v>
      </c>
      <c r="AP30" s="151">
        <f t="shared" si="14"/>
        <v>9589</v>
      </c>
      <c r="AQ30" s="151">
        <f t="shared" ref="AQ30:BV30" si="15">AQ29-AQ37</f>
        <v>9663</v>
      </c>
      <c r="AR30" s="151">
        <f t="shared" si="15"/>
        <v>9719</v>
      </c>
      <c r="AS30" s="151">
        <f t="shared" si="15"/>
        <v>9720</v>
      </c>
      <c r="AT30" s="151">
        <f t="shared" si="15"/>
        <v>9898</v>
      </c>
      <c r="AU30" s="151">
        <f t="shared" si="15"/>
        <v>9959</v>
      </c>
      <c r="AV30" s="151">
        <f t="shared" si="15"/>
        <v>10027</v>
      </c>
      <c r="AW30" s="151">
        <f t="shared" si="15"/>
        <v>10033</v>
      </c>
      <c r="AX30" s="151">
        <f t="shared" si="15"/>
        <v>10070</v>
      </c>
      <c r="AY30" s="151">
        <f t="shared" si="15"/>
        <v>10356</v>
      </c>
      <c r="AZ30" s="151">
        <f t="shared" si="15"/>
        <v>10509</v>
      </c>
      <c r="BA30" s="151">
        <f t="shared" si="15"/>
        <v>10654</v>
      </c>
      <c r="BB30" s="151">
        <f t="shared" si="15"/>
        <v>10758</v>
      </c>
      <c r="BC30" s="151">
        <f t="shared" si="15"/>
        <v>10913</v>
      </c>
      <c r="BD30" s="151">
        <f t="shared" si="15"/>
        <v>10981</v>
      </c>
      <c r="BE30" s="151">
        <f t="shared" si="15"/>
        <v>11072</v>
      </c>
      <c r="BF30" s="151">
        <f t="shared" si="15"/>
        <v>11171</v>
      </c>
      <c r="BG30" s="151">
        <f t="shared" si="15"/>
        <v>11297</v>
      </c>
      <c r="BH30" s="151">
        <f t="shared" si="15"/>
        <v>11454</v>
      </c>
      <c r="BI30" s="151">
        <f t="shared" si="15"/>
        <v>11562</v>
      </c>
      <c r="BJ30" s="151">
        <f t="shared" si="15"/>
        <v>11692</v>
      </c>
      <c r="BK30" s="151">
        <f t="shared" si="15"/>
        <v>11913</v>
      </c>
      <c r="BL30" s="151">
        <f t="shared" si="15"/>
        <v>12134</v>
      </c>
      <c r="BM30" s="151">
        <f t="shared" si="15"/>
        <v>12382</v>
      </c>
      <c r="BN30" s="151">
        <f t="shared" si="15"/>
        <v>12537</v>
      </c>
      <c r="BO30" s="151">
        <f t="shared" si="15"/>
        <v>12634</v>
      </c>
      <c r="BP30" s="151">
        <f t="shared" si="15"/>
        <v>12775</v>
      </c>
      <c r="BQ30" s="151">
        <f t="shared" si="15"/>
        <v>12846</v>
      </c>
      <c r="BR30" s="151">
        <f t="shared" si="15"/>
        <v>12912</v>
      </c>
      <c r="BS30" s="151">
        <f t="shared" si="15"/>
        <v>12909</v>
      </c>
      <c r="BT30" s="151">
        <f t="shared" si="15"/>
        <v>12879</v>
      </c>
      <c r="BU30" s="151">
        <f t="shared" si="15"/>
        <v>12790</v>
      </c>
      <c r="BV30" s="151">
        <f t="shared" si="15"/>
        <v>12669</v>
      </c>
      <c r="BW30" s="151">
        <f t="shared" ref="BW30:CC30" si="16">BW29-BW37</f>
        <v>12498</v>
      </c>
      <c r="BX30" s="151">
        <f t="shared" si="16"/>
        <v>12304</v>
      </c>
      <c r="BY30" s="151">
        <f t="shared" si="16"/>
        <v>12434</v>
      </c>
      <c r="BZ30" s="151">
        <f t="shared" si="16"/>
        <v>12631</v>
      </c>
      <c r="CA30" s="151">
        <f t="shared" si="16"/>
        <v>12850</v>
      </c>
      <c r="CB30" s="151">
        <f t="shared" si="16"/>
        <v>13086</v>
      </c>
      <c r="CC30" s="174">
        <f t="shared" si="16"/>
        <v>13327</v>
      </c>
    </row>
    <row r="31" spans="1:81" x14ac:dyDescent="0.4">
      <c r="B31" s="155" t="s">
        <v>714</v>
      </c>
      <c r="K31" s="151">
        <v>0</v>
      </c>
      <c r="L31" s="151">
        <v>0</v>
      </c>
      <c r="M31" s="151">
        <v>0</v>
      </c>
      <c r="N31" s="151">
        <v>0</v>
      </c>
      <c r="O31" s="151">
        <v>0</v>
      </c>
      <c r="P31" s="151">
        <v>0</v>
      </c>
      <c r="Q31" s="151">
        <v>0</v>
      </c>
      <c r="R31" s="151">
        <v>0</v>
      </c>
      <c r="S31" s="151">
        <v>0</v>
      </c>
      <c r="T31" s="151">
        <v>0</v>
      </c>
      <c r="U31" s="151">
        <v>0</v>
      </c>
      <c r="V31" s="151">
        <v>0</v>
      </c>
      <c r="W31" s="151">
        <v>0</v>
      </c>
      <c r="X31" s="151">
        <v>0</v>
      </c>
      <c r="Y31" s="151">
        <v>0</v>
      </c>
      <c r="Z31" s="151">
        <v>0</v>
      </c>
      <c r="AA31" s="151">
        <v>0</v>
      </c>
      <c r="AB31" s="151">
        <v>0</v>
      </c>
      <c r="AC31" s="151">
        <v>0</v>
      </c>
      <c r="AD31" s="151">
        <v>0</v>
      </c>
      <c r="AE31" s="151">
        <v>0</v>
      </c>
      <c r="AF31" s="151">
        <v>0</v>
      </c>
      <c r="AG31" s="151">
        <v>0</v>
      </c>
      <c r="AH31" s="151">
        <v>0</v>
      </c>
      <c r="AI31" s="151">
        <v>0</v>
      </c>
      <c r="AJ31" s="151">
        <v>0</v>
      </c>
      <c r="AK31" s="151">
        <v>0</v>
      </c>
      <c r="AL31" s="151">
        <v>0</v>
      </c>
      <c r="AM31" s="151">
        <v>0</v>
      </c>
      <c r="AN31" s="151">
        <v>0</v>
      </c>
      <c r="AO31" s="151">
        <v>0</v>
      </c>
      <c r="AP31" s="151">
        <v>0</v>
      </c>
      <c r="AQ31" s="151">
        <v>0</v>
      </c>
      <c r="AR31" s="151">
        <v>0</v>
      </c>
      <c r="AS31" s="151">
        <v>0</v>
      </c>
      <c r="AT31" s="151">
        <v>0</v>
      </c>
      <c r="AU31" s="151">
        <v>0</v>
      </c>
      <c r="AV31" s="151">
        <v>0</v>
      </c>
      <c r="AW31" s="151">
        <v>0</v>
      </c>
      <c r="AX31" s="151">
        <v>0</v>
      </c>
      <c r="AY31" s="151">
        <v>0</v>
      </c>
      <c r="AZ31" s="151">
        <v>0</v>
      </c>
      <c r="BA31" s="151">
        <v>0</v>
      </c>
      <c r="BB31" s="151">
        <v>0</v>
      </c>
      <c r="BC31" s="151">
        <v>0</v>
      </c>
      <c r="BD31" s="151">
        <v>10875</v>
      </c>
      <c r="BE31" s="151">
        <v>11018</v>
      </c>
      <c r="BF31" s="151">
        <v>11102</v>
      </c>
      <c r="BG31" s="151">
        <v>11231</v>
      </c>
      <c r="BH31" s="151">
        <v>11384</v>
      </c>
      <c r="BI31" s="151">
        <v>11492</v>
      </c>
      <c r="BJ31" s="151">
        <v>11617</v>
      </c>
      <c r="BK31" s="151">
        <v>11837</v>
      </c>
      <c r="BL31" s="151">
        <v>12053</v>
      </c>
      <c r="BM31" s="151">
        <v>12285</v>
      </c>
      <c r="BN31" s="151">
        <v>12460</v>
      </c>
      <c r="BO31" s="151">
        <v>12556</v>
      </c>
      <c r="BP31" s="151">
        <v>12737</v>
      </c>
      <c r="BQ31" s="151">
        <v>12814</v>
      </c>
      <c r="BR31" s="151">
        <v>12887</v>
      </c>
      <c r="BS31" s="151">
        <v>12890</v>
      </c>
      <c r="BT31" s="151">
        <v>12681</v>
      </c>
      <c r="BU31" s="151">
        <v>12144</v>
      </c>
      <c r="BV31" s="151">
        <v>11679</v>
      </c>
      <c r="BW31" s="151">
        <v>11224</v>
      </c>
      <c r="BX31" s="151">
        <v>10624</v>
      </c>
      <c r="BY31" s="151">
        <v>10132</v>
      </c>
      <c r="BZ31" s="151">
        <v>9652</v>
      </c>
      <c r="CA31" s="151">
        <v>9169</v>
      </c>
      <c r="CB31" s="151">
        <v>8686</v>
      </c>
      <c r="CC31" s="174">
        <v>8229</v>
      </c>
    </row>
    <row r="32" spans="1:81" x14ac:dyDescent="0.4">
      <c r="B32" s="155" t="s">
        <v>349</v>
      </c>
      <c r="K32" s="151">
        <v>0</v>
      </c>
      <c r="L32" s="151">
        <v>0</v>
      </c>
      <c r="M32" s="151">
        <v>0</v>
      </c>
      <c r="N32" s="151">
        <v>0</v>
      </c>
      <c r="O32" s="151">
        <v>0</v>
      </c>
      <c r="P32" s="151">
        <v>0</v>
      </c>
      <c r="Q32" s="151">
        <v>0</v>
      </c>
      <c r="R32" s="151">
        <v>0</v>
      </c>
      <c r="S32" s="151">
        <v>0</v>
      </c>
      <c r="T32" s="151">
        <v>0</v>
      </c>
      <c r="U32" s="151">
        <v>0</v>
      </c>
      <c r="V32" s="151">
        <v>0</v>
      </c>
      <c r="W32" s="151">
        <v>0</v>
      </c>
      <c r="X32" s="151">
        <v>0</v>
      </c>
      <c r="Y32" s="151">
        <v>0</v>
      </c>
      <c r="Z32" s="151">
        <v>0</v>
      </c>
      <c r="AA32" s="151">
        <v>0</v>
      </c>
      <c r="AB32" s="151">
        <v>0</v>
      </c>
      <c r="AC32" s="151">
        <v>0</v>
      </c>
      <c r="AD32" s="151">
        <v>0</v>
      </c>
      <c r="AE32" s="151">
        <v>0</v>
      </c>
      <c r="AF32" s="151">
        <v>0</v>
      </c>
      <c r="AG32" s="151">
        <v>0</v>
      </c>
      <c r="AH32" s="151">
        <v>0</v>
      </c>
      <c r="AI32" s="151">
        <v>0</v>
      </c>
      <c r="AJ32" s="151">
        <v>0</v>
      </c>
      <c r="AK32" s="151">
        <v>0</v>
      </c>
      <c r="AL32" s="151">
        <v>0</v>
      </c>
      <c r="AM32" s="151">
        <v>0</v>
      </c>
      <c r="AN32" s="151">
        <v>0</v>
      </c>
      <c r="AO32" s="151">
        <v>0</v>
      </c>
      <c r="AP32" s="151">
        <v>0</v>
      </c>
      <c r="AQ32" s="151">
        <v>0</v>
      </c>
      <c r="AR32" s="151">
        <v>0</v>
      </c>
      <c r="AS32" s="151">
        <v>0</v>
      </c>
      <c r="AT32" s="151">
        <v>0</v>
      </c>
      <c r="AU32" s="151">
        <v>0</v>
      </c>
      <c r="AV32" s="151">
        <v>0</v>
      </c>
      <c r="AW32" s="151">
        <v>0</v>
      </c>
      <c r="AX32" s="151">
        <v>0</v>
      </c>
      <c r="AY32" s="151">
        <v>0</v>
      </c>
      <c r="AZ32" s="151">
        <v>0</v>
      </c>
      <c r="BA32" s="151">
        <v>0</v>
      </c>
      <c r="BB32" s="151">
        <v>0</v>
      </c>
      <c r="BC32" s="151">
        <v>0</v>
      </c>
      <c r="BD32" s="151">
        <v>8670</v>
      </c>
      <c r="BE32" s="151">
        <v>8834</v>
      </c>
      <c r="BF32" s="151">
        <v>8961</v>
      </c>
      <c r="BG32" s="151">
        <v>9117</v>
      </c>
      <c r="BH32" s="151">
        <v>9296</v>
      </c>
      <c r="BI32" s="151">
        <v>9439</v>
      </c>
      <c r="BJ32" s="151">
        <v>9594</v>
      </c>
      <c r="BK32" s="151">
        <v>9842</v>
      </c>
      <c r="BL32" s="151">
        <v>10087</v>
      </c>
      <c r="BM32" s="151">
        <v>10358</v>
      </c>
      <c r="BN32" s="151">
        <v>10563</v>
      </c>
      <c r="BO32" s="151">
        <v>10702</v>
      </c>
      <c r="BP32" s="151">
        <v>10874</v>
      </c>
      <c r="BQ32" s="151">
        <v>10984</v>
      </c>
      <c r="BR32" s="151">
        <v>11096</v>
      </c>
      <c r="BS32" s="151">
        <v>11145</v>
      </c>
      <c r="BT32" s="151">
        <v>10995</v>
      </c>
      <c r="BU32" s="151">
        <v>10570</v>
      </c>
      <c r="BV32" s="151">
        <v>10184</v>
      </c>
      <c r="BW32" s="151">
        <v>9813</v>
      </c>
      <c r="BX32" s="151">
        <v>9318</v>
      </c>
      <c r="BY32" s="151">
        <v>8916</v>
      </c>
      <c r="BZ32" s="151">
        <v>8526</v>
      </c>
      <c r="CA32" s="151">
        <v>8127</v>
      </c>
      <c r="CB32" s="151">
        <v>7724</v>
      </c>
      <c r="CC32" s="174">
        <v>7341</v>
      </c>
    </row>
    <row r="33" spans="1:81" x14ac:dyDescent="0.4">
      <c r="B33" s="155" t="s">
        <v>715</v>
      </c>
      <c r="BJ33" s="151">
        <v>8</v>
      </c>
      <c r="BK33" s="151">
        <v>24</v>
      </c>
      <c r="BL33" s="151">
        <v>46</v>
      </c>
      <c r="BM33" s="151">
        <v>58</v>
      </c>
      <c r="BN33" s="151">
        <v>66</v>
      </c>
      <c r="BO33" s="151">
        <v>59</v>
      </c>
      <c r="BP33" s="151">
        <v>56</v>
      </c>
      <c r="BQ33" s="151">
        <v>56</v>
      </c>
      <c r="BR33" s="151">
        <v>50</v>
      </c>
      <c r="BS33" s="151">
        <v>47</v>
      </c>
      <c r="BT33" s="151">
        <v>49</v>
      </c>
      <c r="BU33" s="151">
        <v>44</v>
      </c>
      <c r="BV33" s="151">
        <v>30</v>
      </c>
      <c r="BW33" s="151">
        <v>20</v>
      </c>
      <c r="BX33" s="151">
        <v>14</v>
      </c>
      <c r="BY33" s="151">
        <v>10</v>
      </c>
      <c r="BZ33" s="151">
        <v>6</v>
      </c>
      <c r="CA33" s="151">
        <v>4</v>
      </c>
      <c r="CB33" s="151">
        <v>2</v>
      </c>
      <c r="CC33" s="174">
        <v>1</v>
      </c>
    </row>
    <row r="34" spans="1:81" x14ac:dyDescent="0.4">
      <c r="B34" s="155" t="s">
        <v>716</v>
      </c>
      <c r="K34" s="151">
        <v>0</v>
      </c>
      <c r="L34" s="151">
        <v>0</v>
      </c>
      <c r="M34" s="151">
        <v>0</v>
      </c>
      <c r="N34" s="151">
        <v>0</v>
      </c>
      <c r="O34" s="151">
        <v>0</v>
      </c>
      <c r="P34" s="151">
        <v>0</v>
      </c>
      <c r="Q34" s="151">
        <v>0</v>
      </c>
      <c r="R34" s="151">
        <v>0</v>
      </c>
      <c r="S34" s="151">
        <v>0</v>
      </c>
      <c r="T34" s="151">
        <v>0</v>
      </c>
      <c r="U34" s="151">
        <v>0</v>
      </c>
      <c r="V34" s="151">
        <v>0</v>
      </c>
      <c r="W34" s="151">
        <v>0</v>
      </c>
      <c r="X34" s="151">
        <v>0</v>
      </c>
      <c r="Y34" s="151">
        <v>0</v>
      </c>
      <c r="Z34" s="151">
        <v>0</v>
      </c>
      <c r="AA34" s="151">
        <v>0</v>
      </c>
      <c r="AB34" s="151">
        <v>0</v>
      </c>
      <c r="AC34" s="151">
        <v>0</v>
      </c>
      <c r="AD34" s="151">
        <v>0</v>
      </c>
      <c r="AE34" s="151">
        <v>0</v>
      </c>
      <c r="AF34" s="151">
        <v>0</v>
      </c>
      <c r="AG34" s="151">
        <v>0</v>
      </c>
      <c r="AH34" s="151">
        <v>0</v>
      </c>
      <c r="AI34" s="151">
        <v>80</v>
      </c>
      <c r="AJ34" s="151">
        <v>276</v>
      </c>
      <c r="AK34" s="151">
        <v>476</v>
      </c>
      <c r="AL34" s="151">
        <v>658</v>
      </c>
      <c r="AM34" s="151">
        <v>882</v>
      </c>
      <c r="AN34" s="151">
        <v>1009</v>
      </c>
      <c r="AO34" s="151">
        <v>1434</v>
      </c>
      <c r="AP34" s="151">
        <v>1786</v>
      </c>
      <c r="AQ34" s="151">
        <v>2077</v>
      </c>
      <c r="AR34" s="151">
        <v>2382</v>
      </c>
      <c r="AS34" s="151">
        <v>2515</v>
      </c>
      <c r="AT34" s="151">
        <v>3044</v>
      </c>
      <c r="AU34" s="151">
        <v>3349</v>
      </c>
      <c r="AV34" s="151">
        <v>3642</v>
      </c>
      <c r="AW34" s="151">
        <v>3925</v>
      </c>
      <c r="AX34" s="151">
        <v>4219</v>
      </c>
      <c r="AY34" s="151">
        <v>4552</v>
      </c>
      <c r="AZ34" s="151">
        <v>4927</v>
      </c>
      <c r="BA34" s="151">
        <v>5280</v>
      </c>
      <c r="BB34" s="151">
        <v>5615</v>
      </c>
      <c r="BC34" s="151">
        <v>5947</v>
      </c>
      <c r="BD34" s="151">
        <v>6276</v>
      </c>
      <c r="BE34" s="151">
        <v>6589</v>
      </c>
      <c r="BF34" s="151">
        <v>6851</v>
      </c>
      <c r="BG34" s="151">
        <v>7122</v>
      </c>
      <c r="BH34" s="151">
        <v>7425</v>
      </c>
      <c r="BI34" s="151">
        <v>7700</v>
      </c>
      <c r="BJ34" s="151">
        <v>7963</v>
      </c>
      <c r="BK34" s="151">
        <v>8324</v>
      </c>
      <c r="BL34" s="151">
        <v>8673</v>
      </c>
      <c r="BM34" s="151">
        <v>9052</v>
      </c>
      <c r="BN34" s="151">
        <v>9320</v>
      </c>
      <c r="BO34" s="151">
        <v>9549</v>
      </c>
      <c r="BP34" s="151">
        <v>9848</v>
      </c>
      <c r="BQ34" s="151">
        <v>10021</v>
      </c>
      <c r="BR34" s="151">
        <v>10207</v>
      </c>
      <c r="BS34" s="151">
        <v>10335</v>
      </c>
      <c r="BT34" s="151">
        <v>10250</v>
      </c>
      <c r="BU34" s="151">
        <v>9876</v>
      </c>
      <c r="BV34" s="151">
        <v>9562</v>
      </c>
      <c r="BW34" s="151">
        <v>9238</v>
      </c>
      <c r="BX34" s="151">
        <v>8796</v>
      </c>
      <c r="BY34" s="151">
        <v>8435</v>
      </c>
      <c r="BZ34" s="151">
        <v>8083</v>
      </c>
      <c r="CA34" s="151">
        <v>7726</v>
      </c>
      <c r="CB34" s="151">
        <v>7360</v>
      </c>
      <c r="CC34" s="174">
        <v>7012</v>
      </c>
    </row>
    <row r="35" spans="1:81" x14ac:dyDescent="0.4">
      <c r="B35" s="155" t="s">
        <v>722</v>
      </c>
      <c r="BT35" s="151">
        <v>197</v>
      </c>
      <c r="BU35" s="151">
        <v>593</v>
      </c>
      <c r="BV35" s="151">
        <v>987</v>
      </c>
      <c r="BW35" s="151">
        <v>1305</v>
      </c>
      <c r="BX35" s="151">
        <v>1685</v>
      </c>
      <c r="BY35" s="151">
        <v>2311</v>
      </c>
      <c r="BZ35" s="151">
        <v>2993</v>
      </c>
      <c r="CA35" s="151">
        <v>3699</v>
      </c>
      <c r="CB35" s="151">
        <v>4423</v>
      </c>
      <c r="CC35" s="174">
        <v>5289</v>
      </c>
    </row>
    <row r="36" spans="1:81" x14ac:dyDescent="0.4">
      <c r="B36" s="155" t="s">
        <v>352</v>
      </c>
      <c r="BT36" s="151">
        <v>60</v>
      </c>
      <c r="BU36" s="151">
        <v>175</v>
      </c>
      <c r="BV36" s="151">
        <v>287</v>
      </c>
      <c r="BW36" s="151">
        <v>366</v>
      </c>
      <c r="BX36" s="151">
        <v>443</v>
      </c>
      <c r="BY36" s="151">
        <v>564</v>
      </c>
      <c r="BZ36" s="151">
        <v>687</v>
      </c>
      <c r="CA36" s="151">
        <v>805</v>
      </c>
      <c r="CB36" s="151">
        <v>918</v>
      </c>
      <c r="CC36" s="174">
        <v>1048</v>
      </c>
    </row>
    <row r="37" spans="1:81" x14ac:dyDescent="0.4">
      <c r="B37" s="434" t="s">
        <v>723</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130</v>
      </c>
      <c r="AB37" s="151">
        <v>123</v>
      </c>
      <c r="AC37" s="151">
        <v>110</v>
      </c>
      <c r="AD37" s="151">
        <v>98</v>
      </c>
      <c r="AE37" s="151">
        <v>93</v>
      </c>
      <c r="AF37" s="151">
        <v>79</v>
      </c>
      <c r="AG37" s="151">
        <v>72</v>
      </c>
      <c r="AH37" s="151">
        <v>63</v>
      </c>
      <c r="AI37" s="151">
        <v>55</v>
      </c>
      <c r="AJ37" s="151">
        <v>51</v>
      </c>
      <c r="AK37" s="151">
        <v>46</v>
      </c>
      <c r="AL37" s="151">
        <v>43</v>
      </c>
      <c r="AM37" s="151">
        <v>40</v>
      </c>
      <c r="AN37" s="151">
        <v>39</v>
      </c>
      <c r="AO37" s="151">
        <v>36</v>
      </c>
      <c r="AP37" s="151">
        <v>38</v>
      </c>
      <c r="AQ37" s="151">
        <v>37</v>
      </c>
      <c r="AR37" s="151">
        <v>36</v>
      </c>
      <c r="AS37" s="151">
        <v>35</v>
      </c>
      <c r="AT37" s="151">
        <v>32</v>
      </c>
      <c r="AU37" s="151">
        <v>31</v>
      </c>
      <c r="AV37" s="151">
        <v>29</v>
      </c>
      <c r="AW37" s="151">
        <v>28</v>
      </c>
      <c r="AX37" s="151">
        <v>27</v>
      </c>
      <c r="AY37" s="151">
        <v>28</v>
      </c>
      <c r="AZ37" s="151">
        <v>27</v>
      </c>
      <c r="BA37" s="151">
        <v>26</v>
      </c>
      <c r="BB37" s="151">
        <v>24</v>
      </c>
      <c r="BC37" s="151">
        <v>23</v>
      </c>
      <c r="BD37" s="151">
        <v>23</v>
      </c>
      <c r="BE37" s="151">
        <v>23</v>
      </c>
      <c r="BF37" s="151">
        <v>24</v>
      </c>
      <c r="BG37" s="151">
        <v>23</v>
      </c>
      <c r="BH37" s="151">
        <v>23</v>
      </c>
      <c r="BI37" s="151">
        <v>23</v>
      </c>
      <c r="BJ37" s="151">
        <v>23</v>
      </c>
      <c r="BK37" s="151">
        <v>25</v>
      </c>
      <c r="BL37" s="151">
        <v>26</v>
      </c>
      <c r="BM37" s="151">
        <v>28</v>
      </c>
      <c r="BN37" s="151">
        <v>29</v>
      </c>
      <c r="BO37" s="151">
        <v>33</v>
      </c>
      <c r="BP37" s="151">
        <v>35</v>
      </c>
      <c r="BQ37" s="151">
        <v>42</v>
      </c>
      <c r="BR37" s="151">
        <v>46</v>
      </c>
      <c r="BS37" s="151">
        <v>48</v>
      </c>
      <c r="BT37" s="151">
        <v>51</v>
      </c>
      <c r="BU37" s="151">
        <v>48</v>
      </c>
      <c r="BV37" s="151">
        <v>55</v>
      </c>
      <c r="BW37" s="151">
        <v>58</v>
      </c>
      <c r="BX37" s="151">
        <v>53</v>
      </c>
      <c r="BY37" s="151">
        <v>53</v>
      </c>
      <c r="BZ37" s="151">
        <v>54</v>
      </c>
      <c r="CA37" s="151">
        <v>54</v>
      </c>
      <c r="CB37" s="151">
        <v>56</v>
      </c>
      <c r="CC37" s="174">
        <v>57</v>
      </c>
    </row>
    <row r="38" spans="1:81" ht="26.25" customHeight="1" x14ac:dyDescent="0.4">
      <c r="B38" s="434" t="s">
        <v>718</v>
      </c>
      <c r="K38" s="151">
        <v>0</v>
      </c>
      <c r="L38" s="151">
        <v>0</v>
      </c>
      <c r="M38" s="151">
        <v>0</v>
      </c>
      <c r="N38" s="151">
        <v>0</v>
      </c>
      <c r="O38" s="151">
        <v>0</v>
      </c>
      <c r="P38" s="151">
        <v>0</v>
      </c>
      <c r="Q38" s="151">
        <v>0</v>
      </c>
      <c r="R38" s="151">
        <v>0</v>
      </c>
      <c r="S38" s="151">
        <v>0</v>
      </c>
      <c r="T38" s="151">
        <v>0</v>
      </c>
      <c r="U38" s="151">
        <v>0</v>
      </c>
      <c r="V38" s="151">
        <v>0</v>
      </c>
      <c r="W38" s="151">
        <v>0</v>
      </c>
      <c r="X38" s="151">
        <v>0</v>
      </c>
      <c r="Y38" s="151">
        <v>0</v>
      </c>
      <c r="Z38" s="151">
        <v>0</v>
      </c>
      <c r="AA38" s="151">
        <v>0</v>
      </c>
      <c r="AB38" s="151">
        <v>0</v>
      </c>
      <c r="AC38" s="151">
        <v>0</v>
      </c>
      <c r="AD38" s="151">
        <v>0</v>
      </c>
      <c r="AE38" s="151">
        <v>0</v>
      </c>
      <c r="AF38" s="151">
        <v>0</v>
      </c>
      <c r="AG38" s="151">
        <v>0</v>
      </c>
      <c r="AH38" s="151">
        <v>0</v>
      </c>
      <c r="AI38" s="151">
        <v>0</v>
      </c>
      <c r="AJ38" s="151">
        <v>0</v>
      </c>
      <c r="AK38" s="151">
        <v>0</v>
      </c>
      <c r="AL38" s="151">
        <v>0</v>
      </c>
      <c r="AM38" s="151">
        <v>0</v>
      </c>
      <c r="AN38" s="151">
        <v>0</v>
      </c>
      <c r="AO38" s="151">
        <v>0</v>
      </c>
      <c r="AP38" s="151">
        <v>0</v>
      </c>
      <c r="AQ38" s="151">
        <v>0</v>
      </c>
      <c r="AR38" s="151">
        <v>0</v>
      </c>
      <c r="AS38" s="151">
        <v>0</v>
      </c>
      <c r="AT38" s="151">
        <v>0</v>
      </c>
      <c r="AU38" s="151">
        <v>0</v>
      </c>
      <c r="AV38" s="151">
        <v>0</v>
      </c>
      <c r="AW38" s="151">
        <v>0</v>
      </c>
      <c r="AX38" s="151">
        <v>0</v>
      </c>
      <c r="AY38" s="151">
        <v>721</v>
      </c>
      <c r="AZ38" s="151">
        <v>752</v>
      </c>
      <c r="BA38" s="151">
        <v>781</v>
      </c>
      <c r="BB38" s="151">
        <v>805</v>
      </c>
      <c r="BC38" s="151">
        <v>833</v>
      </c>
      <c r="BD38" s="151">
        <v>864</v>
      </c>
      <c r="BE38" s="151">
        <v>889</v>
      </c>
      <c r="BF38" s="151">
        <v>923</v>
      </c>
      <c r="BG38" s="151">
        <v>957</v>
      </c>
      <c r="BH38" s="151">
        <v>991</v>
      </c>
      <c r="BI38" s="151">
        <v>1015</v>
      </c>
      <c r="BJ38" s="151">
        <v>1046</v>
      </c>
      <c r="BK38" s="151">
        <v>1079</v>
      </c>
      <c r="BL38" s="151">
        <v>1109</v>
      </c>
      <c r="BM38" s="151">
        <v>1139</v>
      </c>
      <c r="BN38" s="151">
        <v>1165</v>
      </c>
      <c r="BO38" s="151">
        <v>1180</v>
      </c>
      <c r="BP38" s="151">
        <v>1195</v>
      </c>
      <c r="BQ38" s="151">
        <v>1209</v>
      </c>
      <c r="BR38" s="151">
        <v>1219</v>
      </c>
      <c r="BS38" s="151">
        <v>1219</v>
      </c>
      <c r="BT38" s="151">
        <v>1216</v>
      </c>
      <c r="BU38" s="151">
        <v>1200</v>
      </c>
      <c r="BV38" s="151">
        <v>1187</v>
      </c>
      <c r="BW38" s="151">
        <v>1167</v>
      </c>
      <c r="BX38" s="151">
        <v>1159</v>
      </c>
      <c r="BY38" s="151">
        <v>1145</v>
      </c>
      <c r="BZ38" s="151">
        <v>1137</v>
      </c>
      <c r="CA38" s="151">
        <v>1131</v>
      </c>
      <c r="CB38" s="151">
        <v>1126</v>
      </c>
      <c r="CC38" s="174">
        <v>1120</v>
      </c>
    </row>
    <row r="39" spans="1:81" ht="15.75" customHeight="1" thickBot="1" x14ac:dyDescent="0.45">
      <c r="A39" s="311"/>
      <c r="B39" s="332"/>
      <c r="C39" s="31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1"/>
      <c r="AZ39" s="431"/>
      <c r="BA39" s="431"/>
      <c r="BB39" s="431"/>
      <c r="BC39" s="431"/>
      <c r="BD39" s="431"/>
      <c r="BE39" s="431"/>
      <c r="BF39" s="431"/>
      <c r="BG39" s="431"/>
      <c r="BH39" s="431"/>
      <c r="BI39" s="431"/>
      <c r="BJ39" s="431"/>
      <c r="BK39" s="431"/>
      <c r="BL39" s="431"/>
      <c r="BM39" s="431"/>
      <c r="BN39" s="431"/>
      <c r="BO39" s="431"/>
      <c r="BP39" s="431"/>
      <c r="BQ39" s="431"/>
      <c r="BR39" s="431"/>
      <c r="BS39" s="431"/>
      <c r="BT39" s="431"/>
      <c r="BU39" s="431"/>
      <c r="BV39" s="431"/>
      <c r="BW39" s="436"/>
      <c r="BX39" s="436"/>
      <c r="BY39" s="436"/>
      <c r="BZ39" s="436"/>
      <c r="CA39" s="436"/>
      <c r="CB39" s="436"/>
      <c r="CC39" s="43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0"/>
  <sheetViews>
    <sheetView zoomScale="70" zoomScaleNormal="70" workbookViewId="0">
      <pane xSplit="3" ySplit="4" topLeftCell="AD5" activePane="bottomRight" state="frozen"/>
      <selection pane="topRight" activeCell="D1" sqref="D1"/>
      <selection pane="bottomLeft" activeCell="A5" sqref="A5"/>
      <selection pane="bottomRight" activeCell="B4" sqref="B4"/>
    </sheetView>
  </sheetViews>
  <sheetFormatPr defaultColWidth="9.1328125" defaultRowHeight="15" x14ac:dyDescent="0.4"/>
  <cols>
    <col min="1" max="1" width="23.1328125" style="49" bestFit="1" customWidth="1"/>
    <col min="2" max="2" width="83.1328125" style="49" bestFit="1" customWidth="1"/>
    <col min="3" max="3" width="25.73046875" style="49" customWidth="1"/>
    <col min="4" max="29" width="12.73046875" style="49" customWidth="1"/>
    <col min="30" max="34" width="12.86328125" style="49" customWidth="1"/>
    <col min="35" max="35" width="9.1328125" style="542" customWidth="1"/>
    <col min="36" max="65" width="9.1328125" style="542"/>
    <col min="66" max="16384" width="9.1328125" style="49"/>
  </cols>
  <sheetData>
    <row r="1" spans="1:65" s="16" customFormat="1" ht="25.5" customHeight="1" thickBot="1" x14ac:dyDescent="0.4">
      <c r="A1" s="14" t="s">
        <v>44</v>
      </c>
      <c r="B1" s="42" t="s">
        <v>83</v>
      </c>
      <c r="C1" s="14"/>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553"/>
      <c r="AJ1" s="553"/>
      <c r="AK1" s="553"/>
      <c r="AL1" s="553"/>
      <c r="AM1" s="553"/>
      <c r="AN1" s="553"/>
      <c r="AO1" s="553"/>
      <c r="AP1" s="553"/>
      <c r="AQ1" s="553"/>
      <c r="AR1" s="553"/>
      <c r="AS1" s="553"/>
      <c r="AT1" s="553"/>
      <c r="AU1" s="553"/>
      <c r="AV1" s="553"/>
      <c r="AW1" s="553"/>
      <c r="AX1" s="553"/>
      <c r="AY1" s="553"/>
      <c r="AZ1" s="553"/>
      <c r="BA1" s="553"/>
      <c r="BB1" s="553"/>
      <c r="BC1" s="553"/>
      <c r="BD1" s="553"/>
      <c r="BE1" s="553"/>
      <c r="BF1" s="553"/>
      <c r="BG1" s="553"/>
      <c r="BH1" s="553"/>
      <c r="BI1" s="553"/>
      <c r="BJ1" s="553"/>
      <c r="BK1" s="553"/>
      <c r="BL1" s="553"/>
      <c r="BM1" s="553"/>
    </row>
    <row r="2" spans="1:65" ht="33" customHeight="1" x14ac:dyDescent="0.4">
      <c r="A2" s="561" t="s">
        <v>45</v>
      </c>
      <c r="B2" s="562" t="s">
        <v>84</v>
      </c>
      <c r="C2" s="563"/>
      <c r="D2" s="492" t="s">
        <v>85</v>
      </c>
      <c r="E2" s="493" t="s">
        <v>86</v>
      </c>
      <c r="F2" s="493" t="s">
        <v>87</v>
      </c>
      <c r="G2" s="493" t="s">
        <v>88</v>
      </c>
      <c r="H2" s="493" t="s">
        <v>89</v>
      </c>
      <c r="I2" s="493" t="s">
        <v>90</v>
      </c>
      <c r="J2" s="493" t="s">
        <v>91</v>
      </c>
      <c r="K2" s="493" t="s">
        <v>92</v>
      </c>
      <c r="L2" s="493" t="s">
        <v>93</v>
      </c>
      <c r="M2" s="493" t="s">
        <v>94</v>
      </c>
      <c r="N2" s="493" t="s">
        <v>95</v>
      </c>
      <c r="O2" s="493" t="s">
        <v>96</v>
      </c>
      <c r="P2" s="493" t="s">
        <v>97</v>
      </c>
      <c r="Q2" s="493" t="s">
        <v>98</v>
      </c>
      <c r="R2" s="493" t="s">
        <v>99</v>
      </c>
      <c r="S2" s="493" t="s">
        <v>100</v>
      </c>
      <c r="T2" s="493" t="s">
        <v>101</v>
      </c>
      <c r="U2" s="493" t="s">
        <v>102</v>
      </c>
      <c r="V2" s="493" t="s">
        <v>103</v>
      </c>
      <c r="W2" s="493" t="s">
        <v>104</v>
      </c>
      <c r="X2" s="493" t="s">
        <v>105</v>
      </c>
      <c r="Y2" s="493" t="s">
        <v>106</v>
      </c>
      <c r="Z2" s="493" t="s">
        <v>107</v>
      </c>
      <c r="AA2" s="493" t="s">
        <v>108</v>
      </c>
      <c r="AB2" s="493" t="s">
        <v>109</v>
      </c>
      <c r="AC2" s="493" t="s">
        <v>110</v>
      </c>
      <c r="AD2" s="493" t="s">
        <v>111</v>
      </c>
      <c r="AE2" s="493" t="s">
        <v>112</v>
      </c>
      <c r="AF2" s="493" t="s">
        <v>113</v>
      </c>
      <c r="AG2" s="493" t="s">
        <v>114</v>
      </c>
      <c r="AH2" s="494" t="s">
        <v>115</v>
      </c>
      <c r="AI2" s="496"/>
      <c r="AJ2" s="496"/>
      <c r="AK2" s="496"/>
      <c r="AL2" s="496"/>
      <c r="AM2" s="496"/>
      <c r="AN2" s="496"/>
      <c r="AO2" s="496"/>
      <c r="AP2" s="496"/>
      <c r="AQ2" s="496"/>
      <c r="AR2" s="496"/>
      <c r="AS2" s="496"/>
      <c r="AT2" s="496"/>
      <c r="AU2" s="496"/>
      <c r="AV2" s="496"/>
      <c r="AW2" s="496"/>
      <c r="AX2" s="496"/>
      <c r="AY2" s="496"/>
      <c r="AZ2" s="496"/>
      <c r="BA2" s="496"/>
      <c r="BB2" s="496"/>
      <c r="BC2" s="496"/>
      <c r="BD2" s="496"/>
      <c r="BE2" s="496"/>
      <c r="BF2" s="496"/>
      <c r="BG2" s="496"/>
      <c r="BH2" s="496"/>
      <c r="BI2" s="496"/>
      <c r="BJ2" s="496"/>
      <c r="BK2" s="496"/>
      <c r="BL2" s="496"/>
      <c r="BM2" s="496"/>
    </row>
    <row r="3" spans="1:65" s="50" customFormat="1" ht="30" x14ac:dyDescent="0.4">
      <c r="A3" s="564">
        <v>2020</v>
      </c>
      <c r="B3" s="556" t="s">
        <v>755</v>
      </c>
      <c r="C3" s="554"/>
      <c r="D3" s="495" t="s">
        <v>116</v>
      </c>
      <c r="E3" s="496" t="s">
        <v>116</v>
      </c>
      <c r="F3" s="496" t="s">
        <v>116</v>
      </c>
      <c r="G3" s="496" t="s">
        <v>116</v>
      </c>
      <c r="H3" s="496" t="s">
        <v>116</v>
      </c>
      <c r="I3" s="496" t="s">
        <v>116</v>
      </c>
      <c r="J3" s="496" t="s">
        <v>116</v>
      </c>
      <c r="K3" s="496" t="s">
        <v>116</v>
      </c>
      <c r="L3" s="496" t="s">
        <v>116</v>
      </c>
      <c r="M3" s="496" t="s">
        <v>116</v>
      </c>
      <c r="N3" s="496" t="s">
        <v>116</v>
      </c>
      <c r="O3" s="496" t="s">
        <v>116</v>
      </c>
      <c r="P3" s="496" t="s">
        <v>116</v>
      </c>
      <c r="Q3" s="496" t="s">
        <v>116</v>
      </c>
      <c r="R3" s="496" t="s">
        <v>116</v>
      </c>
      <c r="S3" s="496" t="s">
        <v>116</v>
      </c>
      <c r="T3" s="496" t="s">
        <v>116</v>
      </c>
      <c r="U3" s="496" t="s">
        <v>116</v>
      </c>
      <c r="V3" s="496" t="s">
        <v>116</v>
      </c>
      <c r="W3" s="496" t="s">
        <v>116</v>
      </c>
      <c r="X3" s="496" t="s">
        <v>116</v>
      </c>
      <c r="Y3" s="496" t="s">
        <v>116</v>
      </c>
      <c r="Z3" s="496" t="s">
        <v>116</v>
      </c>
      <c r="AA3" s="496" t="s">
        <v>116</v>
      </c>
      <c r="AB3" s="496" t="s">
        <v>116</v>
      </c>
      <c r="AC3" s="496" t="s">
        <v>117</v>
      </c>
      <c r="AD3" s="496" t="s">
        <v>117</v>
      </c>
      <c r="AE3" s="496" t="s">
        <v>117</v>
      </c>
      <c r="AF3" s="496" t="s">
        <v>117</v>
      </c>
      <c r="AG3" s="496" t="s">
        <v>117</v>
      </c>
      <c r="AH3" s="497" t="s">
        <v>117</v>
      </c>
      <c r="AI3" s="554"/>
      <c r="AJ3" s="554"/>
      <c r="AK3" s="554"/>
      <c r="AL3" s="554"/>
      <c r="AM3" s="554"/>
      <c r="AN3" s="554"/>
      <c r="AO3" s="554"/>
      <c r="AP3" s="554"/>
      <c r="AQ3" s="554"/>
      <c r="AR3" s="554"/>
      <c r="AS3" s="554"/>
      <c r="AT3" s="554"/>
      <c r="AU3" s="554"/>
      <c r="AV3" s="554"/>
      <c r="AW3" s="554"/>
      <c r="AX3" s="554"/>
      <c r="AY3" s="554"/>
      <c r="AZ3" s="554"/>
      <c r="BA3" s="554"/>
      <c r="BB3" s="554"/>
      <c r="BC3" s="554"/>
      <c r="BD3" s="554"/>
      <c r="BE3" s="554"/>
      <c r="BF3" s="554"/>
      <c r="BG3" s="554"/>
      <c r="BH3" s="554"/>
      <c r="BI3" s="554"/>
      <c r="BJ3" s="554"/>
      <c r="BK3" s="554"/>
      <c r="BL3" s="554"/>
      <c r="BM3" s="554"/>
    </row>
    <row r="4" spans="1:65" ht="15.4" thickBot="1" x14ac:dyDescent="0.45">
      <c r="A4" s="565"/>
      <c r="B4" s="556"/>
      <c r="C4" s="542"/>
      <c r="D4" s="498"/>
      <c r="E4" s="499"/>
      <c r="F4" s="499"/>
      <c r="G4" s="499"/>
      <c r="H4" s="499"/>
      <c r="I4" s="499"/>
      <c r="J4" s="499"/>
      <c r="K4" s="499"/>
      <c r="L4" s="499"/>
      <c r="M4" s="499"/>
      <c r="N4" s="499"/>
      <c r="O4" s="499"/>
      <c r="P4" s="499"/>
      <c r="Q4" s="499"/>
      <c r="R4" s="499"/>
      <c r="S4" s="499"/>
      <c r="T4" s="499"/>
      <c r="U4" s="499"/>
      <c r="V4" s="499"/>
      <c r="W4" s="499"/>
      <c r="X4" s="499"/>
      <c r="Y4" s="500"/>
      <c r="Z4" s="500"/>
      <c r="AA4" s="500"/>
      <c r="AB4" s="500"/>
      <c r="AC4" s="500"/>
      <c r="AD4" s="500"/>
      <c r="AE4" s="500"/>
      <c r="AF4" s="500"/>
      <c r="AG4" s="500"/>
      <c r="AH4" s="501"/>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row>
    <row r="5" spans="1:65" ht="39" customHeight="1" x14ac:dyDescent="0.4">
      <c r="A5" s="519"/>
      <c r="B5" s="18" t="s">
        <v>118</v>
      </c>
      <c r="C5" s="45"/>
      <c r="D5" s="502"/>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03"/>
      <c r="AI5" s="483"/>
      <c r="AJ5" s="483"/>
      <c r="AK5" s="483"/>
      <c r="AL5" s="483"/>
      <c r="AM5" s="483"/>
      <c r="AN5" s="483"/>
      <c r="AO5" s="483"/>
      <c r="AP5" s="483"/>
      <c r="AQ5" s="483"/>
      <c r="AR5" s="483"/>
      <c r="AS5" s="483"/>
      <c r="AT5" s="483"/>
      <c r="AU5" s="483"/>
      <c r="AV5" s="483"/>
      <c r="AW5" s="483"/>
      <c r="AX5" s="483"/>
      <c r="AY5" s="483"/>
      <c r="AZ5" s="483"/>
      <c r="BA5" s="483"/>
      <c r="BB5" s="483"/>
      <c r="BC5" s="483"/>
      <c r="BD5" s="483"/>
      <c r="BE5" s="483"/>
      <c r="BF5" s="483"/>
      <c r="BG5" s="483"/>
      <c r="BH5" s="483"/>
      <c r="BI5" s="483"/>
      <c r="BJ5" s="483"/>
      <c r="BK5" s="483"/>
      <c r="BL5" s="483"/>
      <c r="BM5" s="483"/>
    </row>
    <row r="6" spans="1:65" ht="25.5" customHeight="1" x14ac:dyDescent="0.4">
      <c r="A6" s="541"/>
      <c r="B6" s="557" t="s">
        <v>119</v>
      </c>
      <c r="C6" s="542"/>
      <c r="D6" s="504"/>
      <c r="E6" s="505">
        <f>(Table_1a!AZ82+Table_1a!AZ86)/1000</f>
        <v>86.67607494808054</v>
      </c>
      <c r="F6" s="505">
        <f>(Table_1a!BA82+Table_1a!BA86)/1000</f>
        <v>87.926874053839455</v>
      </c>
      <c r="G6" s="505">
        <f>(Table_1a!BB82+Table_1a!BB86)/1000</f>
        <v>90.248553723961322</v>
      </c>
      <c r="H6" s="505">
        <f>(Table_1a!BC82+Table_1a!BC86)/1000</f>
        <v>93.746448396197479</v>
      </c>
      <c r="I6" s="505">
        <f>(Table_1a!BD82+Table_1a!BD86)/1000</f>
        <v>96.115685924979147</v>
      </c>
      <c r="J6" s="505">
        <f>(Table_1a!BE82+Table_1a!BE86)/1000</f>
        <v>101.43716308374759</v>
      </c>
      <c r="K6" s="505">
        <f>(Table_1a!BF82+Table_1a!BF86)/1000</f>
        <v>105.02910902924356</v>
      </c>
      <c r="L6" s="505">
        <f>(Table_1a!BG82+Table_1a!BG86)/1000</f>
        <v>100.72733073880595</v>
      </c>
      <c r="M6" s="505">
        <f>(Table_1a!BH82+Table_1a!BH86)/1000</f>
        <v>110.63034440351008</v>
      </c>
      <c r="N6" s="505">
        <f>(Table_1a!BI82+Table_1a!BI86)/1000</f>
        <v>115.29853022777368</v>
      </c>
      <c r="O6" s="505">
        <f>(Table_1a!BJ82+Table_1a!BJ86)/1000</f>
        <v>118.74011661544036</v>
      </c>
      <c r="P6" s="505">
        <f>(Table_1a!BK82+Table_1a!BK86)/1000</f>
        <v>141.21333152685739</v>
      </c>
      <c r="Q6" s="505">
        <f>(Table_1a!BL82+Table_1a!BL86)/1000</f>
        <v>135.30048475745363</v>
      </c>
      <c r="R6" s="505">
        <f>(Table_1a!BM82+Table_1a!BM86)/1000</f>
        <v>147.49982276252214</v>
      </c>
      <c r="S6" s="505">
        <f>(Table_1a!BN82+Table_1a!BN86)/1000</f>
        <v>152.8334944538035</v>
      </c>
      <c r="T6" s="505">
        <f>(Table_1a!BO82+Table_1a!BO86)/1000</f>
        <v>158.43185788556636</v>
      </c>
      <c r="U6" s="505">
        <f>(Table_1a!BP82+Table_1a!BP86)/1000</f>
        <v>166.00871980556195</v>
      </c>
      <c r="V6" s="505">
        <f>(Table_1a!BQ82+Table_1a!BQ86)/1000</f>
        <v>163.64450199476673</v>
      </c>
      <c r="W6" s="505">
        <f>(Table_1a!BR82+Table_1a!BR86)/1000</f>
        <v>167.68148432687508</v>
      </c>
      <c r="X6" s="505">
        <f>(Table_1a!BS82+Table_1a!BS86)/1000</f>
        <v>171.16657300597106</v>
      </c>
      <c r="Y6" s="505">
        <f>(Table_1a!BT82+Table_1a!BT86)/1000</f>
        <v>173.27535349045004</v>
      </c>
      <c r="Z6" s="505">
        <f>(Table_1a!BU82+Table_1a!BU86)/1000</f>
        <v>177.44757872188765</v>
      </c>
      <c r="AA6" s="505">
        <f>(Table_1a!BV82+Table_1a!BV86)/1000</f>
        <v>183.20981531069285</v>
      </c>
      <c r="AB6" s="505">
        <f>(Table_1a!BW82+Table_1a!BW86)/1000</f>
        <v>191.89423188851475</v>
      </c>
      <c r="AC6" s="505">
        <f>(Table_1a!BX82+Table_1a!BX86)/1000</f>
        <v>212.69001029554533</v>
      </c>
      <c r="AD6" s="505">
        <f>(Table_1a!BY82+Table_1a!BY86)/1000</f>
        <v>217.74020594305085</v>
      </c>
      <c r="AE6" s="505">
        <f>(Table_1a!BZ82+Table_1a!BZ86)/1000</f>
        <v>224.8060413829127</v>
      </c>
      <c r="AF6" s="505">
        <f>(Table_1a!CA82+Table_1a!CA86)/1000</f>
        <v>234.09501677302333</v>
      </c>
      <c r="AG6" s="505">
        <f>(Table_1a!CB82+Table_1a!CB86)/1000</f>
        <v>243.67891826620016</v>
      </c>
      <c r="AH6" s="506">
        <f>(Table_1a!CC82+Table_1a!CC86)/1000</f>
        <v>255.32505512405149</v>
      </c>
      <c r="AI6" s="555"/>
      <c r="AJ6" s="555"/>
      <c r="AK6" s="555"/>
      <c r="AL6" s="555"/>
      <c r="AM6" s="555"/>
      <c r="AN6" s="555"/>
      <c r="AO6" s="555"/>
      <c r="AP6" s="555"/>
      <c r="AQ6" s="555"/>
      <c r="AR6" s="555"/>
      <c r="AS6" s="555"/>
      <c r="AT6" s="555"/>
      <c r="AU6" s="555"/>
      <c r="AV6" s="555"/>
      <c r="AW6" s="555"/>
      <c r="AX6" s="555"/>
      <c r="AY6" s="555"/>
      <c r="AZ6" s="555"/>
      <c r="BA6" s="555"/>
      <c r="BB6" s="555"/>
      <c r="BC6" s="555"/>
      <c r="BD6" s="555"/>
      <c r="BE6" s="555"/>
      <c r="BF6" s="555"/>
      <c r="BG6" s="555"/>
      <c r="BH6" s="555"/>
      <c r="BI6" s="555"/>
      <c r="BJ6" s="555"/>
      <c r="BK6" s="555"/>
      <c r="BL6" s="555"/>
      <c r="BM6" s="555"/>
    </row>
    <row r="7" spans="1:65" ht="18.600000000000001" customHeight="1" x14ac:dyDescent="0.4">
      <c r="A7" s="541"/>
      <c r="B7" s="558" t="s">
        <v>120</v>
      </c>
      <c r="C7" s="542"/>
      <c r="D7" s="507"/>
      <c r="E7" s="505"/>
      <c r="F7" s="505"/>
      <c r="G7" s="505"/>
      <c r="H7" s="505"/>
      <c r="I7" s="505"/>
      <c r="J7" s="505"/>
      <c r="K7" s="505"/>
      <c r="L7" s="505"/>
      <c r="M7" s="505"/>
      <c r="N7" s="505"/>
      <c r="O7" s="505"/>
      <c r="P7" s="505"/>
      <c r="Q7" s="505"/>
      <c r="R7" s="505"/>
      <c r="S7" s="505"/>
      <c r="T7" s="505"/>
      <c r="U7" s="505"/>
      <c r="V7" s="505">
        <f>Table_1a!BQ83/1000</f>
        <v>71.897160751489821</v>
      </c>
      <c r="W7" s="505">
        <f>Table_1a!BR83/1000</f>
        <v>74.444697315330188</v>
      </c>
      <c r="X7" s="505">
        <f>Table_1a!BS83/1000</f>
        <v>76.187042870250906</v>
      </c>
      <c r="Y7" s="505">
        <f>Table_1a!BT83/1000</f>
        <v>76.387212143075018</v>
      </c>
      <c r="Z7" s="505">
        <f>Table_1a!BU83/1000</f>
        <v>78.283274876379636</v>
      </c>
      <c r="AA7" s="505">
        <f>Table_1a!BV83/1000</f>
        <v>81.351407767626696</v>
      </c>
      <c r="AB7" s="505">
        <f>Table_1a!BW83/1000</f>
        <v>88.278523953970961</v>
      </c>
      <c r="AC7" s="505">
        <f>Table_1a!BX83/1000</f>
        <v>93.49368093617511</v>
      </c>
      <c r="AD7" s="505">
        <f>Table_1a!BY83/1000</f>
        <v>94.903703910159393</v>
      </c>
      <c r="AE7" s="505">
        <f>Table_1a!BZ83/1000</f>
        <v>98.090687902046042</v>
      </c>
      <c r="AF7" s="505">
        <f>Table_1a!CA83/1000</f>
        <v>101.62743385281044</v>
      </c>
      <c r="AG7" s="505">
        <f>Table_1a!CB83/1000</f>
        <v>104.97764157515734</v>
      </c>
      <c r="AH7" s="506">
        <f>Table_1a!CC83/1000</f>
        <v>108.96002502906946</v>
      </c>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row>
    <row r="8" spans="1:65" x14ac:dyDescent="0.4">
      <c r="A8" s="541"/>
      <c r="B8" s="558" t="s">
        <v>121</v>
      </c>
      <c r="C8" s="542"/>
      <c r="D8" s="507"/>
      <c r="E8" s="505"/>
      <c r="F8" s="505"/>
      <c r="G8" s="505"/>
      <c r="H8" s="505"/>
      <c r="I8" s="505"/>
      <c r="J8" s="505"/>
      <c r="K8" s="505"/>
      <c r="L8" s="505"/>
      <c r="M8" s="505"/>
      <c r="N8" s="505"/>
      <c r="O8" s="505"/>
      <c r="P8" s="505"/>
      <c r="Q8" s="505"/>
      <c r="R8" s="505"/>
      <c r="S8" s="505"/>
      <c r="T8" s="505"/>
      <c r="U8" s="505"/>
      <c r="V8" s="505">
        <f>(Table_1a!BQ84+Table_1a!BQ86)/1000</f>
        <v>91.747341243276892</v>
      </c>
      <c r="W8" s="505">
        <f>(Table_1a!BR84+Table_1a!BR86)/1000</f>
        <v>93.236787011544891</v>
      </c>
      <c r="X8" s="505">
        <f>(Table_1a!BS84+Table_1a!BS86)/1000</f>
        <v>94.979530135720225</v>
      </c>
      <c r="Y8" s="505">
        <f>(Table_1a!BT84+Table_1a!BT86)/1000</f>
        <v>96.888141347375011</v>
      </c>
      <c r="Z8" s="505">
        <f>(Table_1a!BU84+Table_1a!BU86)/1000</f>
        <v>99.164303845508101</v>
      </c>
      <c r="AA8" s="505">
        <f>(Table_1a!BV84+Table_1a!BV86)/1000</f>
        <v>101.85840754306614</v>
      </c>
      <c r="AB8" s="505">
        <f>(Table_1a!BW84+Table_1a!BW86)/1000</f>
        <v>103.61570793454383</v>
      </c>
      <c r="AC8" s="505">
        <f>(Table_1a!BX84+Table_1a!BX86)/1000</f>
        <v>119.19632935937022</v>
      </c>
      <c r="AD8" s="505">
        <f>(Table_1a!BY84+Table_1a!BY86)/1000</f>
        <v>122.83650203289147</v>
      </c>
      <c r="AE8" s="505">
        <f>(Table_1a!BZ84+Table_1a!BZ86)/1000</f>
        <v>126.71535348086668</v>
      </c>
      <c r="AF8" s="505">
        <f>(Table_1a!CA84+Table_1a!CA86)/1000</f>
        <v>132.46758292021283</v>
      </c>
      <c r="AG8" s="505">
        <f>(Table_1a!CB84+Table_1a!CB86)/1000</f>
        <v>138.70127669104281</v>
      </c>
      <c r="AH8" s="506">
        <f>(Table_1a!CC84+Table_1a!CC86)/1000</f>
        <v>146.36503009498207</v>
      </c>
      <c r="AI8" s="555"/>
      <c r="AJ8" s="555"/>
      <c r="AK8" s="555"/>
      <c r="AL8" s="555"/>
      <c r="AM8" s="555"/>
      <c r="AN8" s="555"/>
      <c r="AO8" s="555"/>
      <c r="AP8" s="555"/>
      <c r="AQ8" s="555"/>
      <c r="AR8" s="555"/>
      <c r="AS8" s="555"/>
      <c r="AT8" s="555"/>
      <c r="AU8" s="555"/>
      <c r="AV8" s="555"/>
      <c r="AW8" s="555"/>
      <c r="AX8" s="555"/>
      <c r="AY8" s="555"/>
      <c r="AZ8" s="555"/>
      <c r="BA8" s="555"/>
      <c r="BB8" s="555"/>
      <c r="BC8" s="555"/>
      <c r="BD8" s="555"/>
      <c r="BE8" s="555"/>
      <c r="BF8" s="555"/>
      <c r="BG8" s="555"/>
      <c r="BH8" s="555"/>
      <c r="BI8" s="555"/>
      <c r="BJ8" s="555"/>
      <c r="BK8" s="555"/>
      <c r="BL8" s="555"/>
      <c r="BM8" s="555"/>
    </row>
    <row r="9" spans="1:65" x14ac:dyDescent="0.4">
      <c r="A9" s="541"/>
      <c r="B9" s="528" t="s">
        <v>754</v>
      </c>
      <c r="C9" s="542"/>
      <c r="D9" s="507"/>
      <c r="E9" s="505">
        <f>Table_1a!AZ87/1000</f>
        <v>5.5418748089194496</v>
      </c>
      <c r="F9" s="505">
        <f>Table_1a!BA87/1000</f>
        <v>5.4205197031605667</v>
      </c>
      <c r="G9" s="505">
        <f>Table_1a!BB87/1000</f>
        <v>5.3167638360770972</v>
      </c>
      <c r="H9" s="505">
        <f>Table_1a!BC87/1000</f>
        <v>5.3021368462702565</v>
      </c>
      <c r="I9" s="505">
        <f>Table_1a!BD87/1000</f>
        <v>5.2581548601357344</v>
      </c>
      <c r="J9" s="505">
        <f>Table_1a!BE87/1000</f>
        <v>5.2696888111279332</v>
      </c>
      <c r="K9" s="505">
        <f>Table_1a!BF87/1000</f>
        <v>5.2731899507939559</v>
      </c>
      <c r="L9" s="505">
        <f>Table_1a!BG87/1000</f>
        <v>5.0632923462110933</v>
      </c>
      <c r="M9" s="505">
        <f>Table_1a!BH87/1000</f>
        <v>0.4622087339703384</v>
      </c>
      <c r="N9" s="505">
        <f>Table_1a!BI87/1000</f>
        <v>0.50446931899999892</v>
      </c>
      <c r="O9" s="505">
        <f>Table_1a!BJ87/1000</f>
        <v>0.47377993800000401</v>
      </c>
      <c r="P9" s="505">
        <f>Table_1a!BK87/1000</f>
        <v>0.43902078399999561</v>
      </c>
      <c r="Q9" s="505">
        <f>Table_1a!BL87/1000</f>
        <v>0.45668066700000476</v>
      </c>
      <c r="R9" s="505">
        <f>Table_1a!BM87/1000</f>
        <v>0.50418692800000042</v>
      </c>
      <c r="S9" s="505">
        <f>Table_1a!BN87/1000</f>
        <v>0.52806071600000248</v>
      </c>
      <c r="T9" s="505">
        <f>Table_1a!BO87/1000</f>
        <v>0.5285889930000145</v>
      </c>
      <c r="U9" s="505">
        <f>Table_1a!BP87/1000</f>
        <v>0.54395912700000115</v>
      </c>
      <c r="V9" s="505">
        <f>Table_1a!BQ87/1000</f>
        <v>0.48768399400000123</v>
      </c>
      <c r="W9" s="505">
        <f>Table_1a!BR87/1000</f>
        <v>0.6057397109999979</v>
      </c>
      <c r="X9" s="505">
        <f>Table_1a!BS87/1000</f>
        <v>0.63326598799999922</v>
      </c>
      <c r="Y9" s="505">
        <f>Table_1a!BT87/1000</f>
        <v>0.58710436500000285</v>
      </c>
      <c r="Z9" s="505">
        <f>Table_1a!BU87/1000</f>
        <v>0.63077080199999913</v>
      </c>
      <c r="AA9" s="505">
        <f>Table_1a!BV87/1000</f>
        <v>0.54396221534251166</v>
      </c>
      <c r="AB9" s="505">
        <f>Table_1a!BW87/1000</f>
        <v>0.4980132869999947</v>
      </c>
      <c r="AC9" s="505">
        <f>Table_1a!BX87/1000</f>
        <v>0.44285090226095175</v>
      </c>
      <c r="AD9" s="505">
        <f>Table_1a!BY87/1000</f>
        <v>0.4301042263800538</v>
      </c>
      <c r="AE9" s="505">
        <f>Table_1a!BZ87/1000</f>
        <v>0.4340894828626467</v>
      </c>
      <c r="AF9" s="505">
        <f>Table_1a!CA87/1000</f>
        <v>0.42544031151241857</v>
      </c>
      <c r="AG9" s="505">
        <f>Table_1a!CB87/1000</f>
        <v>0.41277992786921369</v>
      </c>
      <c r="AH9" s="506">
        <f>Table_1a!CC87/1000</f>
        <v>0.6698918965709687</v>
      </c>
      <c r="AI9" s="555"/>
      <c r="AJ9" s="555"/>
      <c r="AK9" s="555"/>
      <c r="AL9" s="555"/>
      <c r="AM9" s="555"/>
      <c r="AN9" s="555"/>
      <c r="AO9" s="555"/>
      <c r="AP9" s="555"/>
      <c r="AQ9" s="555"/>
      <c r="AR9" s="555"/>
      <c r="AS9" s="555"/>
      <c r="AT9" s="555"/>
      <c r="AU9" s="555"/>
      <c r="AV9" s="555"/>
      <c r="AW9" s="555"/>
      <c r="AX9" s="555"/>
      <c r="AY9" s="555"/>
      <c r="AZ9" s="555"/>
      <c r="BA9" s="555"/>
      <c r="BB9" s="555"/>
      <c r="BC9" s="555"/>
      <c r="BD9" s="555"/>
      <c r="BE9" s="555"/>
      <c r="BF9" s="555"/>
      <c r="BG9" s="555"/>
      <c r="BH9" s="555"/>
      <c r="BI9" s="555"/>
      <c r="BJ9" s="555"/>
      <c r="BK9" s="555"/>
      <c r="BL9" s="555"/>
      <c r="BM9" s="555"/>
    </row>
    <row r="10" spans="1:65" ht="20.100000000000001" customHeight="1" x14ac:dyDescent="0.4">
      <c r="A10" s="541"/>
      <c r="B10" s="559" t="s">
        <v>122</v>
      </c>
      <c r="C10" s="542"/>
      <c r="D10" s="507"/>
      <c r="E10" s="508">
        <v>0</v>
      </c>
      <c r="F10" s="508">
        <v>0</v>
      </c>
      <c r="G10" s="508">
        <v>0</v>
      </c>
      <c r="H10" s="508">
        <v>0</v>
      </c>
      <c r="I10" s="508">
        <v>0</v>
      </c>
      <c r="J10" s="508">
        <v>0</v>
      </c>
      <c r="K10" s="508">
        <v>0</v>
      </c>
      <c r="L10" s="508">
        <v>9.4267900000000004</v>
      </c>
      <c r="M10" s="508">
        <v>9.5946309999999997</v>
      </c>
      <c r="N10" s="508">
        <v>9.7716150000000006</v>
      </c>
      <c r="O10" s="508">
        <v>10.157861</v>
      </c>
      <c r="P10" s="508">
        <v>10.604897000000001</v>
      </c>
      <c r="Q10" s="508">
        <v>11.263881999999999</v>
      </c>
      <c r="R10" s="508">
        <v>11.825938000000001</v>
      </c>
      <c r="S10" s="508">
        <v>12.161869575658981</v>
      </c>
      <c r="T10" s="508">
        <v>12.17926075177</v>
      </c>
      <c r="U10" s="508">
        <v>12.169274962900001</v>
      </c>
      <c r="V10" s="508">
        <v>11.439592560140001</v>
      </c>
      <c r="W10" s="508">
        <v>11.584072656309999</v>
      </c>
      <c r="X10" s="508">
        <v>11.683085999999999</v>
      </c>
      <c r="Y10" s="508">
        <v>11.642592233859999</v>
      </c>
      <c r="Z10" s="508">
        <v>11.601620605159999</v>
      </c>
      <c r="AA10" s="508">
        <v>11.554019419909999</v>
      </c>
      <c r="AB10" s="508">
        <v>11.462449000000001</v>
      </c>
      <c r="AC10" s="508">
        <v>11.599794576568174</v>
      </c>
      <c r="AD10" s="508">
        <v>11.650642266576424</v>
      </c>
      <c r="AE10" s="508">
        <v>11.756155279940803</v>
      </c>
      <c r="AF10" s="508">
        <v>11.817304288448936</v>
      </c>
      <c r="AG10" s="508">
        <v>11.807765250853341</v>
      </c>
      <c r="AH10" s="509">
        <v>11.851750006937783</v>
      </c>
      <c r="AI10" s="555"/>
      <c r="AJ10" s="555"/>
      <c r="AK10" s="555"/>
      <c r="AL10" s="555"/>
      <c r="AM10" s="555"/>
      <c r="AN10" s="555"/>
      <c r="AO10" s="555"/>
      <c r="AP10" s="555"/>
      <c r="AQ10" s="555"/>
      <c r="AR10" s="555"/>
      <c r="AS10" s="555"/>
      <c r="AT10" s="555"/>
      <c r="AU10" s="555"/>
      <c r="AV10" s="555"/>
      <c r="AW10" s="555"/>
      <c r="AX10" s="555"/>
      <c r="AY10" s="555"/>
      <c r="AZ10" s="555"/>
      <c r="BA10" s="555"/>
      <c r="BB10" s="555"/>
      <c r="BC10" s="555"/>
      <c r="BD10" s="555"/>
      <c r="BE10" s="555"/>
      <c r="BF10" s="555"/>
      <c r="BG10" s="555"/>
      <c r="BH10" s="555"/>
      <c r="BI10" s="555"/>
      <c r="BJ10" s="555"/>
      <c r="BK10" s="555"/>
      <c r="BL10" s="555"/>
      <c r="BM10" s="555"/>
    </row>
    <row r="11" spans="1:65" x14ac:dyDescent="0.4">
      <c r="A11" s="541"/>
      <c r="B11" s="559" t="s">
        <v>123</v>
      </c>
      <c r="C11" s="542"/>
      <c r="D11" s="507"/>
      <c r="E11" s="508">
        <v>0</v>
      </c>
      <c r="F11" s="508">
        <v>0</v>
      </c>
      <c r="G11" s="508">
        <v>0</v>
      </c>
      <c r="H11" s="508">
        <v>0</v>
      </c>
      <c r="I11" s="508">
        <v>0</v>
      </c>
      <c r="J11" s="508">
        <v>0</v>
      </c>
      <c r="K11" s="508">
        <v>0</v>
      </c>
      <c r="L11" s="508">
        <v>0</v>
      </c>
      <c r="M11" s="508">
        <v>0</v>
      </c>
      <c r="N11" s="508">
        <v>0.44391799999999998</v>
      </c>
      <c r="O11" s="508">
        <v>0.256407</v>
      </c>
      <c r="P11" s="508">
        <v>0.21188499999999996</v>
      </c>
      <c r="Q11" s="508">
        <v>0.29639800000000005</v>
      </c>
      <c r="R11" s="508">
        <v>0.55483300000000002</v>
      </c>
      <c r="S11" s="508">
        <v>0.45553300000000002</v>
      </c>
      <c r="T11" s="508">
        <v>8.6254999999999998E-2</v>
      </c>
      <c r="U11" s="508">
        <v>5.4700000000000007E-4</v>
      </c>
      <c r="V11" s="508">
        <v>2.22E-4</v>
      </c>
      <c r="W11" s="508">
        <v>1.1E-5</v>
      </c>
      <c r="X11" s="508">
        <v>5.0000000000000004E-6</v>
      </c>
      <c r="Y11" s="508">
        <v>3.9999999999999998E-6</v>
      </c>
      <c r="Z11" s="508">
        <v>1.9999999999999999E-6</v>
      </c>
      <c r="AA11" s="508">
        <v>0</v>
      </c>
      <c r="AB11" s="508">
        <v>1.0000000000000001E-5</v>
      </c>
      <c r="AC11" s="508">
        <v>1.0000000000000001E-5</v>
      </c>
      <c r="AD11" s="508">
        <v>1.0000000000000001E-5</v>
      </c>
      <c r="AE11" s="508">
        <v>1.0000000000000001E-5</v>
      </c>
      <c r="AF11" s="508">
        <v>1.0000000000000001E-5</v>
      </c>
      <c r="AG11" s="508">
        <v>1.0000000000000001E-5</v>
      </c>
      <c r="AH11" s="509">
        <v>1.0000000000000001E-5</v>
      </c>
      <c r="AI11" s="555"/>
      <c r="AJ11" s="555"/>
      <c r="AK11" s="555"/>
      <c r="AL11" s="555"/>
      <c r="AM11" s="555"/>
      <c r="AN11" s="555"/>
      <c r="AO11" s="555"/>
      <c r="AP11" s="555"/>
      <c r="AQ11" s="555"/>
      <c r="AR11" s="555"/>
      <c r="AS11" s="555"/>
      <c r="AT11" s="555"/>
      <c r="AU11" s="555"/>
      <c r="AV11" s="555"/>
      <c r="AW11" s="555"/>
      <c r="AX11" s="555"/>
      <c r="AY11" s="555"/>
      <c r="AZ11" s="555"/>
      <c r="BA11" s="555"/>
      <c r="BB11" s="555"/>
      <c r="BC11" s="555"/>
      <c r="BD11" s="555"/>
      <c r="BE11" s="555"/>
      <c r="BF11" s="555"/>
      <c r="BG11" s="555"/>
      <c r="BH11" s="555"/>
      <c r="BI11" s="555"/>
      <c r="BJ11" s="555"/>
      <c r="BK11" s="555"/>
      <c r="BL11" s="555"/>
      <c r="BM11" s="555"/>
    </row>
    <row r="12" spans="1:65" ht="15.75" customHeight="1" x14ac:dyDescent="0.4">
      <c r="A12" s="583"/>
      <c r="B12" s="559" t="s">
        <v>124</v>
      </c>
      <c r="C12" s="542"/>
      <c r="D12" s="507"/>
      <c r="E12" s="508">
        <v>0</v>
      </c>
      <c r="F12" s="508">
        <v>0</v>
      </c>
      <c r="G12" s="508">
        <v>0</v>
      </c>
      <c r="H12" s="508">
        <v>0</v>
      </c>
      <c r="I12" s="508">
        <v>0</v>
      </c>
      <c r="J12" s="508">
        <v>0</v>
      </c>
      <c r="K12" s="508">
        <v>0</v>
      </c>
      <c r="L12" s="508">
        <v>0.02</v>
      </c>
      <c r="M12" s="508">
        <v>3.78E-2</v>
      </c>
      <c r="N12" s="508">
        <v>0.05</v>
      </c>
      <c r="O12" s="508">
        <v>6.6919999999999992E-3</v>
      </c>
      <c r="P12" s="508">
        <v>4.2799999999999998E-2</v>
      </c>
      <c r="Q12" s="508">
        <v>4.4477000000000003E-2</v>
      </c>
      <c r="R12" s="508">
        <v>4.7121999999999997E-2</v>
      </c>
      <c r="S12" s="508">
        <v>5.5225000000000003E-2</v>
      </c>
      <c r="T12" s="508">
        <v>8.2780000000000006E-2</v>
      </c>
      <c r="U12" s="508">
        <v>3.866E-2</v>
      </c>
      <c r="V12" s="508">
        <v>6.2E-2</v>
      </c>
      <c r="W12" s="508">
        <v>7.3999999999999996E-2</v>
      </c>
      <c r="X12" s="508">
        <v>0.10199999999999999</v>
      </c>
      <c r="Y12" s="508">
        <v>0.13300000000000001</v>
      </c>
      <c r="Z12" s="508">
        <v>0.09</v>
      </c>
      <c r="AA12" s="508">
        <v>7.9000000000000001E-2</v>
      </c>
      <c r="AB12" s="508">
        <v>7.1999999999999995E-2</v>
      </c>
      <c r="AC12" s="508">
        <v>8.6999999999999994E-2</v>
      </c>
      <c r="AD12" s="508">
        <v>8.8999999999999996E-2</v>
      </c>
      <c r="AE12" s="508">
        <v>9.0999999999999998E-2</v>
      </c>
      <c r="AF12" s="508">
        <v>9.1999999999999998E-2</v>
      </c>
      <c r="AG12" s="508">
        <v>9.4E-2</v>
      </c>
      <c r="AH12" s="509">
        <v>9.4E-2</v>
      </c>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row>
    <row r="13" spans="1:65" ht="15.75" customHeight="1" x14ac:dyDescent="0.4">
      <c r="A13" s="583"/>
      <c r="B13" s="559" t="s">
        <v>125</v>
      </c>
      <c r="C13" s="542"/>
      <c r="D13" s="507"/>
      <c r="E13" s="508">
        <v>0</v>
      </c>
      <c r="F13" s="508">
        <v>0</v>
      </c>
      <c r="G13" s="508">
        <v>0</v>
      </c>
      <c r="H13" s="508">
        <v>1.097</v>
      </c>
      <c r="I13" s="508">
        <v>4.4690000000000003</v>
      </c>
      <c r="J13" s="508">
        <v>5.673</v>
      </c>
      <c r="K13" s="508">
        <v>6.6479999999999997</v>
      </c>
      <c r="L13" s="508">
        <v>13.361000000000001</v>
      </c>
      <c r="M13" s="508">
        <v>15.896000000000001</v>
      </c>
      <c r="N13" s="508">
        <v>17.332000000000001</v>
      </c>
      <c r="O13" s="508">
        <v>18.684000000000001</v>
      </c>
      <c r="P13" s="508">
        <v>20.03</v>
      </c>
      <c r="Q13" s="508">
        <v>24.099162181390334</v>
      </c>
      <c r="R13" s="508">
        <v>27.600999999999999</v>
      </c>
      <c r="S13" s="508">
        <v>28.879493928319999</v>
      </c>
      <c r="T13" s="508">
        <v>29.830088114479999</v>
      </c>
      <c r="U13" s="508">
        <v>29.887844814499999</v>
      </c>
      <c r="V13" s="508">
        <v>29.709964027239998</v>
      </c>
      <c r="W13" s="508">
        <v>29.731818387810002</v>
      </c>
      <c r="X13" s="508">
        <v>28.53890914814</v>
      </c>
      <c r="Y13" s="508">
        <v>27.428956647610001</v>
      </c>
      <c r="Z13" s="508">
        <v>25.940328676639997</v>
      </c>
      <c r="AA13" s="508">
        <v>22.876964278510002</v>
      </c>
      <c r="AB13" s="508">
        <v>18.03110010864</v>
      </c>
      <c r="AC13" s="508">
        <v>14.771695996419005</v>
      </c>
      <c r="AD13" s="508">
        <v>9.9357886307241419</v>
      </c>
      <c r="AE13" s="508">
        <v>7.3369772546564249</v>
      </c>
      <c r="AF13" s="508">
        <v>5.1812828439412622</v>
      </c>
      <c r="AG13" s="508">
        <v>3.2260260207874207</v>
      </c>
      <c r="AH13" s="509">
        <v>1.4160485494096817</v>
      </c>
      <c r="AI13" s="555"/>
      <c r="AJ13" s="555"/>
      <c r="AK13" s="555"/>
      <c r="AL13" s="555"/>
      <c r="AM13" s="555"/>
      <c r="AN13" s="555"/>
      <c r="AO13" s="555"/>
      <c r="AP13" s="555"/>
      <c r="AQ13" s="555"/>
      <c r="AR13" s="555"/>
      <c r="AS13" s="555"/>
      <c r="AT13" s="555"/>
      <c r="AU13" s="555"/>
      <c r="AV13" s="555"/>
      <c r="AW13" s="555"/>
      <c r="AX13" s="555"/>
      <c r="AY13" s="555"/>
      <c r="AZ13" s="555"/>
      <c r="BA13" s="555"/>
      <c r="BB13" s="555"/>
      <c r="BC13" s="555"/>
      <c r="BD13" s="555"/>
      <c r="BE13" s="555"/>
      <c r="BF13" s="555"/>
      <c r="BG13" s="555"/>
      <c r="BH13" s="555"/>
      <c r="BI13" s="555"/>
      <c r="BJ13" s="555"/>
      <c r="BK13" s="555"/>
      <c r="BL13" s="555"/>
      <c r="BM13" s="555"/>
    </row>
    <row r="14" spans="1:65" ht="15" customHeight="1" x14ac:dyDescent="0.4">
      <c r="A14" s="583"/>
      <c r="B14" s="559" t="s">
        <v>126</v>
      </c>
      <c r="C14" s="542"/>
      <c r="D14" s="507"/>
      <c r="E14" s="508">
        <v>0</v>
      </c>
      <c r="F14" s="508">
        <v>0</v>
      </c>
      <c r="G14" s="508">
        <v>0</v>
      </c>
      <c r="H14" s="508">
        <v>0</v>
      </c>
      <c r="I14" s="508">
        <v>0</v>
      </c>
      <c r="J14" s="508">
        <v>0</v>
      </c>
      <c r="K14" s="508">
        <v>0</v>
      </c>
      <c r="L14" s="508">
        <v>0</v>
      </c>
      <c r="M14" s="508">
        <v>0</v>
      </c>
      <c r="N14" s="508">
        <v>0</v>
      </c>
      <c r="O14" s="508">
        <v>0</v>
      </c>
      <c r="P14" s="508">
        <v>0</v>
      </c>
      <c r="Q14" s="508">
        <v>0</v>
      </c>
      <c r="R14" s="508">
        <v>0</v>
      </c>
      <c r="S14" s="508">
        <v>0</v>
      </c>
      <c r="T14" s="508">
        <v>0</v>
      </c>
      <c r="U14" s="508">
        <v>0</v>
      </c>
      <c r="V14" s="508">
        <v>0</v>
      </c>
      <c r="W14" s="508">
        <v>5.594E-3</v>
      </c>
      <c r="X14" s="508">
        <v>2.7789000000000001E-2</v>
      </c>
      <c r="Y14" s="508">
        <v>4.2276000000000001E-2</v>
      </c>
      <c r="Z14" s="508">
        <v>7.9103999999999994E-2</v>
      </c>
      <c r="AA14" s="508">
        <v>0.16505400000000001</v>
      </c>
      <c r="AB14" s="508">
        <v>0.23543877219703618</v>
      </c>
      <c r="AC14" s="508">
        <v>0.24609980191500086</v>
      </c>
      <c r="AD14" s="508">
        <v>0.44337885286365747</v>
      </c>
      <c r="AE14" s="508">
        <v>0.57016914342310487</v>
      </c>
      <c r="AF14" s="508">
        <v>0.69737350115175012</v>
      </c>
      <c r="AG14" s="508">
        <v>0.7936396280462501</v>
      </c>
      <c r="AH14" s="509">
        <v>0.8800943486294257</v>
      </c>
      <c r="AI14" s="555"/>
      <c r="AJ14" s="555"/>
      <c r="AK14" s="555"/>
      <c r="AL14" s="555"/>
      <c r="AM14" s="555"/>
      <c r="AN14" s="555"/>
      <c r="AO14" s="555"/>
      <c r="AP14" s="555"/>
      <c r="AQ14" s="555"/>
      <c r="AR14" s="555"/>
      <c r="AS14" s="555"/>
      <c r="AT14" s="555"/>
      <c r="AU14" s="555"/>
      <c r="AV14" s="555"/>
      <c r="AW14" s="555"/>
      <c r="AX14" s="555"/>
      <c r="AY14" s="555"/>
      <c r="AZ14" s="555"/>
      <c r="BA14" s="555"/>
      <c r="BB14" s="555"/>
      <c r="BC14" s="555"/>
      <c r="BD14" s="555"/>
      <c r="BE14" s="555"/>
      <c r="BF14" s="555"/>
      <c r="BG14" s="555"/>
      <c r="BH14" s="555"/>
      <c r="BI14" s="555"/>
      <c r="BJ14" s="555"/>
      <c r="BK14" s="555"/>
      <c r="BL14" s="555"/>
      <c r="BM14" s="555"/>
    </row>
    <row r="15" spans="1:65" ht="25.5" customHeight="1" x14ac:dyDescent="0.4">
      <c r="A15" s="583"/>
      <c r="B15" s="559" t="s">
        <v>127</v>
      </c>
      <c r="C15" s="542"/>
      <c r="D15" s="510"/>
      <c r="E15" s="505">
        <v>2.9239129999999993</v>
      </c>
      <c r="F15" s="505">
        <v>3.0212880000000011</v>
      </c>
      <c r="G15" s="505">
        <v>3.2118989999999998</v>
      </c>
      <c r="H15" s="505">
        <v>3.3441000000000001</v>
      </c>
      <c r="I15" s="505">
        <v>3.3784989999999993</v>
      </c>
      <c r="J15" s="505">
        <v>3.6118519999999998</v>
      </c>
      <c r="K15" s="505">
        <v>3.7324419999999989</v>
      </c>
      <c r="L15" s="505">
        <v>3.5906999999999987</v>
      </c>
      <c r="M15" s="505">
        <v>3.7627170000000012</v>
      </c>
      <c r="N15" s="505">
        <v>3.8509519999999995</v>
      </c>
      <c r="O15" s="505">
        <v>3.9786849999999996</v>
      </c>
      <c r="P15" s="505">
        <v>4.1472550000000012</v>
      </c>
      <c r="Q15" s="505">
        <v>4.4229289999999999</v>
      </c>
      <c r="R15" s="505">
        <v>4.7804530000000014</v>
      </c>
      <c r="S15" s="505">
        <v>4.9458060000000001</v>
      </c>
      <c r="T15" s="505">
        <v>5.1139489999999999</v>
      </c>
      <c r="U15" s="505">
        <v>5.3718470000000016</v>
      </c>
      <c r="V15" s="505">
        <v>5.396720000000002</v>
      </c>
      <c r="W15" s="505">
        <v>5.5571469999999996</v>
      </c>
      <c r="X15" s="505">
        <v>5.699360000000004</v>
      </c>
      <c r="Y15" s="505">
        <v>5.7547699999999997</v>
      </c>
      <c r="Z15" s="505">
        <v>5.1389002927269738</v>
      </c>
      <c r="AA15" s="505">
        <v>6.0367407514512577</v>
      </c>
      <c r="AB15" s="505">
        <v>6.3577829999999995</v>
      </c>
      <c r="AC15" s="505">
        <v>7.4227458647551003</v>
      </c>
      <c r="AD15" s="505">
        <v>7.1450848528957991</v>
      </c>
      <c r="AE15" s="505">
        <v>7.5332713541518999</v>
      </c>
      <c r="AF15" s="505">
        <v>7.8739573590298004</v>
      </c>
      <c r="AG15" s="505">
        <v>8.2060344236200002</v>
      </c>
      <c r="AH15" s="506">
        <v>8.5071472463577003</v>
      </c>
      <c r="AI15" s="555"/>
      <c r="AJ15" s="555"/>
      <c r="AK15" s="555"/>
      <c r="AL15" s="555"/>
      <c r="AM15" s="555"/>
      <c r="AN15" s="555"/>
      <c r="AO15" s="555"/>
      <c r="AP15" s="555"/>
      <c r="AQ15" s="555"/>
      <c r="AR15" s="555"/>
      <c r="AS15" s="555"/>
      <c r="AT15" s="555"/>
      <c r="AU15" s="555"/>
      <c r="AV15" s="555"/>
      <c r="AW15" s="555"/>
      <c r="AX15" s="555"/>
      <c r="AY15" s="555"/>
      <c r="AZ15" s="555"/>
      <c r="BA15" s="555"/>
      <c r="BB15" s="555"/>
      <c r="BC15" s="555"/>
      <c r="BD15" s="555"/>
      <c r="BE15" s="555"/>
      <c r="BF15" s="555"/>
      <c r="BG15" s="555"/>
      <c r="BH15" s="555"/>
      <c r="BI15" s="555"/>
      <c r="BJ15" s="555"/>
      <c r="BK15" s="555"/>
      <c r="BL15" s="555"/>
      <c r="BM15" s="555"/>
    </row>
    <row r="16" spans="1:65" ht="15" customHeight="1" x14ac:dyDescent="0.4">
      <c r="A16" s="566"/>
      <c r="B16" s="558" t="s">
        <v>120</v>
      </c>
      <c r="C16" s="542"/>
      <c r="D16" s="511"/>
      <c r="E16" s="505"/>
      <c r="F16" s="505"/>
      <c r="G16" s="505"/>
      <c r="H16" s="505"/>
      <c r="I16" s="505"/>
      <c r="J16" s="505"/>
      <c r="K16" s="505"/>
      <c r="L16" s="505"/>
      <c r="M16" s="505"/>
      <c r="N16" s="505"/>
      <c r="O16" s="505"/>
      <c r="P16" s="505"/>
      <c r="Q16" s="505"/>
      <c r="R16" s="505"/>
      <c r="S16" s="505"/>
      <c r="T16" s="505"/>
      <c r="U16" s="505"/>
      <c r="V16" s="505">
        <v>3.1585510180495651</v>
      </c>
      <c r="W16" s="505">
        <v>3.2808139995907384</v>
      </c>
      <c r="X16" s="505">
        <v>3.383444008815391</v>
      </c>
      <c r="Y16" s="505">
        <v>3.399657294326889</v>
      </c>
      <c r="Z16" s="505">
        <v>2.7466772117924836</v>
      </c>
      <c r="AA16" s="505">
        <v>3.5415659543765727</v>
      </c>
      <c r="AB16" s="505">
        <v>4.0495939999999999</v>
      </c>
      <c r="AC16" s="505">
        <v>4.3227963647551002</v>
      </c>
      <c r="AD16" s="505">
        <v>4.0077573528957995</v>
      </c>
      <c r="AE16" s="505">
        <v>4.1125828541519001</v>
      </c>
      <c r="AF16" s="505">
        <v>4.2049513590298</v>
      </c>
      <c r="AG16" s="505">
        <v>4.3200029236200006</v>
      </c>
      <c r="AH16" s="506">
        <v>4.4646082463577006</v>
      </c>
      <c r="AI16" s="555"/>
      <c r="AJ16" s="555"/>
      <c r="AK16" s="555"/>
      <c r="AL16" s="555"/>
      <c r="AM16" s="555"/>
      <c r="AN16" s="555"/>
      <c r="AO16" s="555"/>
      <c r="AP16" s="555"/>
      <c r="AQ16" s="555"/>
      <c r="AR16" s="555"/>
      <c r="AS16" s="555"/>
      <c r="AT16" s="555"/>
      <c r="AU16" s="555"/>
      <c r="AV16" s="555"/>
      <c r="AW16" s="555"/>
      <c r="AX16" s="555"/>
      <c r="AY16" s="555"/>
      <c r="AZ16" s="555"/>
      <c r="BA16" s="555"/>
      <c r="BB16" s="555"/>
      <c r="BC16" s="555"/>
      <c r="BD16" s="555"/>
      <c r="BE16" s="555"/>
      <c r="BF16" s="555"/>
      <c r="BG16" s="555"/>
      <c r="BH16" s="555"/>
      <c r="BI16" s="555"/>
      <c r="BJ16" s="555"/>
      <c r="BK16" s="555"/>
      <c r="BL16" s="555"/>
      <c r="BM16" s="555"/>
    </row>
    <row r="17" spans="1:65" ht="15" customHeight="1" x14ac:dyDescent="0.4">
      <c r="A17" s="566"/>
      <c r="B17" s="558" t="s">
        <v>121</v>
      </c>
      <c r="C17" s="542"/>
      <c r="D17" s="507"/>
      <c r="E17" s="505"/>
      <c r="F17" s="505"/>
      <c r="G17" s="505"/>
      <c r="H17" s="505"/>
      <c r="I17" s="505"/>
      <c r="J17" s="505"/>
      <c r="K17" s="505"/>
      <c r="L17" s="505"/>
      <c r="M17" s="505"/>
      <c r="N17" s="505"/>
      <c r="O17" s="505"/>
      <c r="P17" s="505"/>
      <c r="Q17" s="505"/>
      <c r="R17" s="505"/>
      <c r="S17" s="505"/>
      <c r="T17" s="505"/>
      <c r="U17" s="505"/>
      <c r="V17" s="505">
        <v>2.2381689819504373</v>
      </c>
      <c r="W17" s="505">
        <v>2.2763330004092612</v>
      </c>
      <c r="X17" s="505">
        <v>2.3159159911846126</v>
      </c>
      <c r="Y17" s="505">
        <v>2.3551127056731107</v>
      </c>
      <c r="Z17" s="505">
        <v>2.3922230809344902</v>
      </c>
      <c r="AA17" s="505">
        <v>2.4951747970746849</v>
      </c>
      <c r="AB17" s="505">
        <v>2.308189</v>
      </c>
      <c r="AC17" s="505">
        <v>3.0999494999999997</v>
      </c>
      <c r="AD17" s="505">
        <v>3.1373275</v>
      </c>
      <c r="AE17" s="505">
        <v>3.4206885000000002</v>
      </c>
      <c r="AF17" s="505">
        <v>3.669006</v>
      </c>
      <c r="AG17" s="505">
        <v>3.8860315000000001</v>
      </c>
      <c r="AH17" s="506">
        <v>4.0425389999999997</v>
      </c>
      <c r="AI17" s="555"/>
      <c r="AJ17" s="555"/>
      <c r="AK17" s="555"/>
      <c r="AL17" s="555"/>
      <c r="AM17" s="555"/>
      <c r="AN17" s="555"/>
      <c r="AO17" s="555"/>
      <c r="AP17" s="555"/>
      <c r="AQ17" s="555"/>
      <c r="AR17" s="555"/>
      <c r="AS17" s="555"/>
      <c r="AT17" s="555"/>
      <c r="AU17" s="555"/>
      <c r="AV17" s="555"/>
      <c r="AW17" s="555"/>
      <c r="AX17" s="555"/>
      <c r="AY17" s="555"/>
      <c r="AZ17" s="555"/>
      <c r="BA17" s="555"/>
      <c r="BB17" s="555"/>
      <c r="BC17" s="555"/>
      <c r="BD17" s="555"/>
      <c r="BE17" s="555"/>
      <c r="BF17" s="555"/>
      <c r="BG17" s="555"/>
      <c r="BH17" s="555"/>
      <c r="BI17" s="555"/>
      <c r="BJ17" s="555"/>
      <c r="BK17" s="555"/>
      <c r="BL17" s="555"/>
      <c r="BM17" s="555"/>
    </row>
    <row r="18" spans="1:65" ht="25.5" customHeight="1" x14ac:dyDescent="0.4">
      <c r="A18" s="566"/>
      <c r="B18" s="559" t="s">
        <v>128</v>
      </c>
      <c r="C18" s="542"/>
      <c r="D18" s="507"/>
      <c r="E18" s="508"/>
      <c r="F18" s="508"/>
      <c r="G18" s="508"/>
      <c r="H18" s="508"/>
      <c r="I18" s="508"/>
      <c r="J18" s="508"/>
      <c r="K18" s="508"/>
      <c r="L18" s="508"/>
      <c r="M18" s="508"/>
      <c r="N18" s="508"/>
      <c r="O18" s="508"/>
      <c r="P18" s="508"/>
      <c r="Q18" s="508"/>
      <c r="R18" s="508"/>
      <c r="S18" s="508"/>
      <c r="T18" s="508"/>
      <c r="U18" s="508"/>
      <c r="V18" s="508"/>
      <c r="W18" s="508"/>
      <c r="X18" s="508"/>
      <c r="Y18" s="508"/>
      <c r="Z18" s="508"/>
      <c r="AA18" s="508">
        <v>0.152</v>
      </c>
      <c r="AB18" s="508">
        <v>0.28265588142409698</v>
      </c>
      <c r="AC18" s="508">
        <v>3.1838591940945991</v>
      </c>
      <c r="AD18" s="508">
        <v>3.3073552481543587</v>
      </c>
      <c r="AE18" s="508">
        <v>3.5018672459011992</v>
      </c>
      <c r="AF18" s="508">
        <v>3.6772924456896501</v>
      </c>
      <c r="AG18" s="508">
        <v>3.8383671114525111</v>
      </c>
      <c r="AH18" s="509">
        <v>3.9877449643984302</v>
      </c>
      <c r="AI18" s="555"/>
      <c r="AJ18" s="555"/>
      <c r="AK18" s="555"/>
      <c r="AL18" s="555"/>
      <c r="AM18" s="555"/>
      <c r="AN18" s="555"/>
      <c r="AO18" s="555"/>
      <c r="AP18" s="555"/>
      <c r="AQ18" s="555"/>
      <c r="AR18" s="555"/>
      <c r="AS18" s="555"/>
      <c r="AT18" s="555"/>
      <c r="AU18" s="555"/>
      <c r="AV18" s="555"/>
      <c r="AW18" s="555"/>
      <c r="AX18" s="555"/>
      <c r="AY18" s="555"/>
      <c r="AZ18" s="555"/>
      <c r="BA18" s="555"/>
      <c r="BB18" s="555"/>
      <c r="BC18" s="555"/>
      <c r="BD18" s="555"/>
      <c r="BE18" s="555"/>
      <c r="BF18" s="555"/>
      <c r="BG18" s="555"/>
      <c r="BH18" s="555"/>
      <c r="BI18" s="555"/>
      <c r="BJ18" s="555"/>
      <c r="BK18" s="555"/>
      <c r="BL18" s="555"/>
      <c r="BM18" s="555"/>
    </row>
    <row r="19" spans="1:65" ht="25.5" customHeight="1" x14ac:dyDescent="0.4">
      <c r="A19" s="566"/>
      <c r="B19" s="560" t="s">
        <v>129</v>
      </c>
      <c r="C19" s="542"/>
      <c r="D19" s="507"/>
      <c r="E19" s="508"/>
      <c r="F19" s="508"/>
      <c r="G19" s="508"/>
      <c r="H19" s="508"/>
      <c r="I19" s="508"/>
      <c r="J19" s="508"/>
      <c r="K19" s="508"/>
      <c r="L19" s="508"/>
      <c r="M19" s="508"/>
      <c r="N19" s="508"/>
      <c r="O19" s="508"/>
      <c r="P19" s="508"/>
      <c r="Q19" s="508"/>
      <c r="R19" s="508"/>
      <c r="S19" s="508"/>
      <c r="T19" s="508"/>
      <c r="U19" s="508"/>
      <c r="V19" s="512">
        <f t="shared" ref="V19" si="0">SUM(V6,V9:V14,V15,V18)</f>
        <v>210.74068457614675</v>
      </c>
      <c r="W19" s="512">
        <f t="shared" ref="W19" si="1">SUM(W6,W9:W14,W15,W18)</f>
        <v>215.23986708199504</v>
      </c>
      <c r="X19" s="512">
        <f t="shared" ref="X19" si="2">SUM(X6,X9:X14,X15,X18)</f>
        <v>217.85098814211108</v>
      </c>
      <c r="Y19" s="512">
        <f t="shared" ref="Y19" si="3">SUM(Y6,Y9:Y14,Y15,Y18)</f>
        <v>218.86405673692005</v>
      </c>
      <c r="Z19" s="512">
        <f t="shared" ref="Z19" si="4">SUM(Z6,Z9:Z14,Z15,Z18)</f>
        <v>220.92830509841465</v>
      </c>
      <c r="AA19" s="512">
        <f t="shared" ref="AA19" si="5">SUM(AA6,AA9:AA14,AA15,AA18)</f>
        <v>224.61755597590658</v>
      </c>
      <c r="AB19" s="512">
        <f t="shared" ref="AB19" si="6">SUM(AB6,AB9:AB14,AB15,AB18)</f>
        <v>228.83368193777588</v>
      </c>
      <c r="AC19" s="512">
        <f t="shared" ref="AC19" si="7">SUM(AC6,AC9:AC14,AC15,AC18)</f>
        <v>250.44406663155812</v>
      </c>
      <c r="AD19" s="512">
        <f t="shared" ref="AD19" si="8">SUM(AD6,AD9:AD14,AD15,AD18)</f>
        <v>250.74157002064527</v>
      </c>
      <c r="AE19" s="512">
        <f t="shared" ref="AE19" si="9">SUM(AE6,AE9:AE14,AE15,AE18)</f>
        <v>256.02958114384882</v>
      </c>
      <c r="AF19" s="512">
        <f t="shared" ref="AF19" si="10">SUM(AF6,AF9:AF14,AF15,AF18)</f>
        <v>263.8596775227972</v>
      </c>
      <c r="AG19" s="512">
        <f t="shared" ref="AG19" si="11">SUM(AG6,AG9:AG14,AG15,AG18)</f>
        <v>272.05754062882892</v>
      </c>
      <c r="AH19" s="567">
        <f t="shared" ref="AH19" si="12">SUM(AH6,AH9:AH14,AH15,AH18)</f>
        <v>282.73174213635548</v>
      </c>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row>
    <row r="20" spans="1:65" x14ac:dyDescent="0.4">
      <c r="A20" s="568"/>
      <c r="B20" s="558" t="s">
        <v>120</v>
      </c>
      <c r="C20" s="542"/>
      <c r="D20" s="507"/>
      <c r="E20" s="512"/>
      <c r="F20" s="512"/>
      <c r="G20" s="512"/>
      <c r="H20" s="512"/>
      <c r="I20" s="512"/>
      <c r="J20" s="512"/>
      <c r="K20" s="512"/>
      <c r="L20" s="512"/>
      <c r="M20" s="512"/>
      <c r="N20" s="512"/>
      <c r="O20" s="512"/>
      <c r="P20" s="512"/>
      <c r="Q20" s="512"/>
      <c r="R20" s="512"/>
      <c r="S20" s="512"/>
      <c r="T20" s="512"/>
      <c r="U20" s="512"/>
      <c r="V20" s="508">
        <f t="shared" ref="V20:AH20" si="13">SUM(V7,V16,V10:V14,V18)</f>
        <v>116.26749035691938</v>
      </c>
      <c r="W20" s="508">
        <f t="shared" si="13"/>
        <v>119.12100735904093</v>
      </c>
      <c r="X20" s="508">
        <f t="shared" si="13"/>
        <v>119.92227602720631</v>
      </c>
      <c r="Y20" s="508">
        <f t="shared" si="13"/>
        <v>119.03369831887191</v>
      </c>
      <c r="Z20" s="508">
        <f t="shared" si="13"/>
        <v>118.74100736997211</v>
      </c>
      <c r="AA20" s="508">
        <f t="shared" si="13"/>
        <v>119.72001142042325</v>
      </c>
      <c r="AB20" s="508">
        <f t="shared" si="13"/>
        <v>122.41177171623211</v>
      </c>
      <c r="AC20" s="508">
        <f t="shared" si="13"/>
        <v>127.704936869927</v>
      </c>
      <c r="AD20" s="508">
        <f t="shared" si="13"/>
        <v>124.33763626137377</v>
      </c>
      <c r="AE20" s="508">
        <f t="shared" si="13"/>
        <v>125.45944968011946</v>
      </c>
      <c r="AF20" s="508">
        <f t="shared" si="13"/>
        <v>127.29764829107184</v>
      </c>
      <c r="AG20" s="508">
        <f t="shared" si="13"/>
        <v>129.05745250991683</v>
      </c>
      <c r="AH20" s="509">
        <f t="shared" si="13"/>
        <v>131.65428114480247</v>
      </c>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row>
    <row r="21" spans="1:65" s="29" customFormat="1" ht="27.6" customHeight="1" thickBot="1" x14ac:dyDescent="0.4">
      <c r="A21" s="569"/>
      <c r="B21" s="64" t="s">
        <v>121</v>
      </c>
      <c r="C21" s="65"/>
      <c r="D21" s="514"/>
      <c r="E21" s="66"/>
      <c r="F21" s="66"/>
      <c r="G21" s="66"/>
      <c r="H21" s="66"/>
      <c r="I21" s="66"/>
      <c r="J21" s="66"/>
      <c r="K21" s="66"/>
      <c r="L21" s="66"/>
      <c r="M21" s="66"/>
      <c r="N21" s="66"/>
      <c r="O21" s="66"/>
      <c r="P21" s="66"/>
      <c r="Q21" s="66"/>
      <c r="R21" s="66"/>
      <c r="S21" s="66"/>
      <c r="T21" s="66"/>
      <c r="U21" s="66"/>
      <c r="V21" s="66">
        <f t="shared" ref="V21:AH21" si="14">SUM(V8,V9,V17)</f>
        <v>94.473194219227338</v>
      </c>
      <c r="W21" s="66">
        <f t="shared" si="14"/>
        <v>96.118859722954156</v>
      </c>
      <c r="X21" s="66">
        <f t="shared" si="14"/>
        <v>97.92871211490484</v>
      </c>
      <c r="Y21" s="66">
        <f t="shared" si="14"/>
        <v>99.830358418048121</v>
      </c>
      <c r="Z21" s="66">
        <f t="shared" si="14"/>
        <v>102.18729772844259</v>
      </c>
      <c r="AA21" s="66">
        <f t="shared" si="14"/>
        <v>104.89754455548334</v>
      </c>
      <c r="AB21" s="66">
        <f t="shared" si="14"/>
        <v>106.42191022154383</v>
      </c>
      <c r="AC21" s="66">
        <f t="shared" si="14"/>
        <v>122.73912976163118</v>
      </c>
      <c r="AD21" s="66">
        <f t="shared" si="14"/>
        <v>126.40393375927152</v>
      </c>
      <c r="AE21" s="66">
        <f t="shared" si="14"/>
        <v>130.57013146372933</v>
      </c>
      <c r="AF21" s="66">
        <f t="shared" si="14"/>
        <v>136.56202923172526</v>
      </c>
      <c r="AG21" s="66">
        <f t="shared" si="14"/>
        <v>143.00008811891203</v>
      </c>
      <c r="AH21" s="570">
        <f t="shared" si="14"/>
        <v>151.07746099155304</v>
      </c>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row>
    <row r="22" spans="1:65" ht="39" customHeight="1" x14ac:dyDescent="0.4">
      <c r="A22" s="541"/>
      <c r="B22" s="18" t="s">
        <v>130</v>
      </c>
      <c r="C22" s="45"/>
      <c r="D22" s="516"/>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571"/>
      <c r="AI22" s="555"/>
      <c r="AJ22" s="555"/>
      <c r="AK22" s="555"/>
      <c r="AL22" s="555"/>
      <c r="AM22" s="555"/>
      <c r="AN22" s="555"/>
      <c r="AO22" s="555"/>
      <c r="AP22" s="555"/>
      <c r="AQ22" s="555"/>
      <c r="AR22" s="555"/>
      <c r="AS22" s="555"/>
      <c r="AT22" s="555"/>
      <c r="AU22" s="555"/>
      <c r="AV22" s="555"/>
      <c r="AW22" s="555"/>
      <c r="AX22" s="555"/>
      <c r="AY22" s="555"/>
      <c r="AZ22" s="555"/>
      <c r="BA22" s="555"/>
      <c r="BB22" s="555"/>
      <c r="BC22" s="555"/>
      <c r="BD22" s="555"/>
      <c r="BE22" s="555"/>
      <c r="BF22" s="555"/>
      <c r="BG22" s="555"/>
      <c r="BH22" s="555"/>
      <c r="BI22" s="555"/>
      <c r="BJ22" s="555"/>
      <c r="BK22" s="555"/>
      <c r="BL22" s="555"/>
      <c r="BM22" s="555"/>
    </row>
    <row r="23" spans="1:65" ht="25.5" customHeight="1" x14ac:dyDescent="0.4">
      <c r="A23" s="541"/>
      <c r="B23" s="557" t="s">
        <v>119</v>
      </c>
      <c r="C23" s="542"/>
      <c r="D23" s="504"/>
      <c r="E23" s="505">
        <v>141.97228473307896</v>
      </c>
      <c r="F23" s="505">
        <v>144.49770474297688</v>
      </c>
      <c r="G23" s="505">
        <v>145.91152324148632</v>
      </c>
      <c r="H23" s="505">
        <v>150.89386124625346</v>
      </c>
      <c r="I23" s="505">
        <v>151.93717776928085</v>
      </c>
      <c r="J23" s="505">
        <v>158.03905312516611</v>
      </c>
      <c r="K23" s="505">
        <v>160.06388704274576</v>
      </c>
      <c r="L23" s="505">
        <v>150.27945140624408</v>
      </c>
      <c r="M23" s="505">
        <v>160.47064504957169</v>
      </c>
      <c r="N23" s="505">
        <v>162.94295147955972</v>
      </c>
      <c r="O23" s="505">
        <v>163.17413180764788</v>
      </c>
      <c r="P23" s="505">
        <v>188.73716513405154</v>
      </c>
      <c r="Q23" s="505">
        <v>176.06384048122354</v>
      </c>
      <c r="R23" s="505">
        <v>188.91911228170559</v>
      </c>
      <c r="S23" s="505">
        <v>192.23014968104118</v>
      </c>
      <c r="T23" s="505">
        <v>196.29550543390471</v>
      </c>
      <c r="U23" s="505">
        <v>201.5619875373971</v>
      </c>
      <c r="V23" s="505">
        <v>195.17128404694958</v>
      </c>
      <c r="W23" s="505">
        <v>197.26592379029029</v>
      </c>
      <c r="X23" s="505">
        <v>199.73611504791648</v>
      </c>
      <c r="Y23" s="505">
        <v>197.31362932064042</v>
      </c>
      <c r="Z23" s="505">
        <v>198.56831023834098</v>
      </c>
      <c r="AA23" s="505">
        <v>200.39211495053036</v>
      </c>
      <c r="AB23" s="505">
        <v>204.88536004008191</v>
      </c>
      <c r="AC23" s="505">
        <v>212.69001029554533</v>
      </c>
      <c r="AD23" s="505">
        <v>223.99454209547855</v>
      </c>
      <c r="AE23" s="505">
        <v>229.26506237962113</v>
      </c>
      <c r="AF23" s="505">
        <v>234.35037995267606</v>
      </c>
      <c r="AG23" s="505">
        <v>238.84392857353734</v>
      </c>
      <c r="AH23" s="506">
        <v>244.95409101975</v>
      </c>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555"/>
      <c r="BK23" s="555"/>
      <c r="BL23" s="555"/>
      <c r="BM23" s="555"/>
    </row>
    <row r="24" spans="1:65" ht="18.600000000000001" customHeight="1" x14ac:dyDescent="0.4">
      <c r="A24" s="541"/>
      <c r="B24" s="558" t="s">
        <v>120</v>
      </c>
      <c r="C24" s="542"/>
      <c r="D24" s="507"/>
      <c r="E24" s="505">
        <v>0</v>
      </c>
      <c r="F24" s="505">
        <v>0</v>
      </c>
      <c r="G24" s="505">
        <v>0</v>
      </c>
      <c r="H24" s="505">
        <v>0</v>
      </c>
      <c r="I24" s="505">
        <v>0</v>
      </c>
      <c r="J24" s="505">
        <v>0</v>
      </c>
      <c r="K24" s="505">
        <v>0</v>
      </c>
      <c r="L24" s="505">
        <v>0</v>
      </c>
      <c r="M24" s="505">
        <v>0</v>
      </c>
      <c r="N24" s="505">
        <v>0</v>
      </c>
      <c r="O24" s="505">
        <v>0</v>
      </c>
      <c r="P24" s="505">
        <v>0</v>
      </c>
      <c r="Q24" s="505">
        <v>0</v>
      </c>
      <c r="R24" s="505">
        <v>0</v>
      </c>
      <c r="S24" s="505">
        <v>0</v>
      </c>
      <c r="T24" s="505">
        <v>0</v>
      </c>
      <c r="U24" s="505">
        <v>0</v>
      </c>
      <c r="V24" s="505">
        <v>85.74844258224428</v>
      </c>
      <c r="W24" s="505">
        <v>87.579150710341466</v>
      </c>
      <c r="X24" s="505">
        <v>88.90347976623994</v>
      </c>
      <c r="Y24" s="505">
        <v>86.984315761136358</v>
      </c>
      <c r="Z24" s="505">
        <v>87.600956429443215</v>
      </c>
      <c r="AA24" s="505">
        <v>88.980934941241969</v>
      </c>
      <c r="AB24" s="505">
        <v>94.254928801738913</v>
      </c>
      <c r="AC24" s="505">
        <v>93.49368093617511</v>
      </c>
      <c r="AD24" s="505">
        <v>97.629703289988441</v>
      </c>
      <c r="AE24" s="505">
        <v>100.03631371461837</v>
      </c>
      <c r="AF24" s="505">
        <v>101.73829441279307</v>
      </c>
      <c r="AG24" s="505">
        <v>102.89471286475711</v>
      </c>
      <c r="AH24" s="506">
        <v>104.53421375163238</v>
      </c>
      <c r="AI24" s="555"/>
      <c r="AJ24" s="555"/>
      <c r="AK24" s="555"/>
      <c r="AL24" s="555"/>
      <c r="AM24" s="555"/>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555"/>
      <c r="BK24" s="555"/>
      <c r="BL24" s="555"/>
      <c r="BM24" s="555"/>
    </row>
    <row r="25" spans="1:65" x14ac:dyDescent="0.4">
      <c r="A25" s="541"/>
      <c r="B25" s="558" t="s">
        <v>121</v>
      </c>
      <c r="C25" s="542"/>
      <c r="D25" s="507"/>
      <c r="E25" s="505">
        <v>0</v>
      </c>
      <c r="F25" s="505">
        <v>0</v>
      </c>
      <c r="G25" s="505">
        <v>0</v>
      </c>
      <c r="H25" s="505">
        <v>0</v>
      </c>
      <c r="I25" s="505">
        <v>0</v>
      </c>
      <c r="J25" s="505">
        <v>0</v>
      </c>
      <c r="K25" s="505">
        <v>0</v>
      </c>
      <c r="L25" s="505">
        <v>0</v>
      </c>
      <c r="M25" s="505">
        <v>0</v>
      </c>
      <c r="N25" s="505">
        <v>0</v>
      </c>
      <c r="O25" s="505">
        <v>0</v>
      </c>
      <c r="P25" s="505">
        <v>0</v>
      </c>
      <c r="Q25" s="505">
        <v>0</v>
      </c>
      <c r="R25" s="505">
        <v>0</v>
      </c>
      <c r="S25" s="505">
        <v>0</v>
      </c>
      <c r="T25" s="505">
        <v>0</v>
      </c>
      <c r="U25" s="505">
        <v>0</v>
      </c>
      <c r="V25" s="505">
        <v>109.42284146470527</v>
      </c>
      <c r="W25" s="505">
        <v>109.68677307994882</v>
      </c>
      <c r="X25" s="505">
        <v>110.83263528167662</v>
      </c>
      <c r="Y25" s="505">
        <v>110.32931355950404</v>
      </c>
      <c r="Z25" s="505">
        <v>110.96735380889785</v>
      </c>
      <c r="AA25" s="505">
        <v>111.41118000928837</v>
      </c>
      <c r="AB25" s="505">
        <v>110.63043123834304</v>
      </c>
      <c r="AC25" s="505">
        <v>119.19632935937022</v>
      </c>
      <c r="AD25" s="505">
        <v>126.36483880549014</v>
      </c>
      <c r="AE25" s="505">
        <v>129.2287486650028</v>
      </c>
      <c r="AF25" s="505">
        <v>132.61208553988291</v>
      </c>
      <c r="AG25" s="505">
        <v>135.9492157087802</v>
      </c>
      <c r="AH25" s="506">
        <v>140.41987726811766</v>
      </c>
      <c r="AI25" s="555"/>
      <c r="AJ25" s="555"/>
      <c r="AK25" s="555"/>
      <c r="AL25" s="555"/>
      <c r="AM25" s="555"/>
      <c r="AN25" s="555"/>
      <c r="AO25" s="555"/>
      <c r="AP25" s="555"/>
      <c r="AQ25" s="555"/>
      <c r="AR25" s="555"/>
      <c r="AS25" s="555"/>
      <c r="AT25" s="555"/>
      <c r="AU25" s="555"/>
      <c r="AV25" s="555"/>
      <c r="AW25" s="555"/>
      <c r="AX25" s="555"/>
      <c r="AY25" s="555"/>
      <c r="AZ25" s="555"/>
      <c r="BA25" s="555"/>
      <c r="BB25" s="555"/>
      <c r="BC25" s="555"/>
      <c r="BD25" s="555"/>
      <c r="BE25" s="555"/>
      <c r="BF25" s="555"/>
      <c r="BG25" s="555"/>
      <c r="BH25" s="555"/>
      <c r="BI25" s="555"/>
      <c r="BJ25" s="555"/>
      <c r="BK25" s="555"/>
      <c r="BL25" s="555"/>
      <c r="BM25" s="555"/>
    </row>
    <row r="26" spans="1:65" x14ac:dyDescent="0.4">
      <c r="A26" s="541"/>
      <c r="B26" s="528" t="s">
        <v>754</v>
      </c>
      <c r="C26" s="542"/>
      <c r="D26" s="507"/>
      <c r="E26" s="505"/>
      <c r="F26" s="505"/>
      <c r="G26" s="505"/>
      <c r="H26" s="505"/>
      <c r="I26" s="505"/>
      <c r="J26" s="505"/>
      <c r="K26" s="505"/>
      <c r="L26" s="505"/>
      <c r="M26" s="505"/>
      <c r="N26" s="505"/>
      <c r="O26" s="505"/>
      <c r="P26" s="505"/>
      <c r="Q26" s="505"/>
      <c r="R26" s="505"/>
      <c r="S26" s="505"/>
      <c r="T26" s="505"/>
      <c r="U26" s="505"/>
      <c r="V26" s="529">
        <v>0.58163830839345254</v>
      </c>
      <c r="W26" s="529">
        <v>0.71261179578982625</v>
      </c>
      <c r="X26" s="505">
        <v>0.73896489258266529</v>
      </c>
      <c r="Y26" s="505">
        <v>0.66855262860292008</v>
      </c>
      <c r="Z26" s="505">
        <v>0.70584841564464595</v>
      </c>
      <c r="AA26" s="505">
        <v>0.59497761405853966</v>
      </c>
      <c r="AB26" s="505">
        <v>0.53172849755597884</v>
      </c>
      <c r="AC26" s="505">
        <v>0.44285090226095175</v>
      </c>
      <c r="AD26" s="505">
        <v>0.44245847396014604</v>
      </c>
      <c r="AE26" s="505">
        <v>0.44269963455887229</v>
      </c>
      <c r="AF26" s="505">
        <v>0.42590440422228432</v>
      </c>
      <c r="AG26" s="505">
        <v>0.40458969659772753</v>
      </c>
      <c r="AH26" s="506">
        <v>0.64268177882625888</v>
      </c>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row>
    <row r="27" spans="1:65" ht="20.100000000000001" customHeight="1" x14ac:dyDescent="0.4">
      <c r="A27" s="541"/>
      <c r="B27" s="559" t="s">
        <v>122</v>
      </c>
      <c r="C27" s="542"/>
      <c r="D27" s="507"/>
      <c r="E27" s="508">
        <v>0</v>
      </c>
      <c r="F27" s="508">
        <v>0</v>
      </c>
      <c r="G27" s="508">
        <v>0</v>
      </c>
      <c r="H27" s="508">
        <v>0</v>
      </c>
      <c r="I27" s="508">
        <v>0</v>
      </c>
      <c r="J27" s="508">
        <v>0</v>
      </c>
      <c r="K27" s="508">
        <v>0</v>
      </c>
      <c r="L27" s="508">
        <v>14.064234794381301</v>
      </c>
      <c r="M27" s="508">
        <v>13.917127655021263</v>
      </c>
      <c r="N27" s="508">
        <v>13.809506380319819</v>
      </c>
      <c r="O27" s="508">
        <v>13.959057788917763</v>
      </c>
      <c r="P27" s="508">
        <v>14.173861452577762</v>
      </c>
      <c r="Q27" s="508">
        <v>14.65746650651282</v>
      </c>
      <c r="R27" s="508">
        <v>15.146768769041243</v>
      </c>
      <c r="S27" s="508">
        <v>15.296895600570657</v>
      </c>
      <c r="T27" s="508">
        <v>15.089983649669831</v>
      </c>
      <c r="U27" s="508">
        <v>14.775508487048931</v>
      </c>
      <c r="V27" s="508">
        <v>13.64347681541941</v>
      </c>
      <c r="W27" s="508">
        <v>13.627877895845794</v>
      </c>
      <c r="X27" s="508">
        <v>13.633118712549663</v>
      </c>
      <c r="Y27" s="508">
        <v>13.257754678248743</v>
      </c>
      <c r="Z27" s="508">
        <v>12.982505685262323</v>
      </c>
      <c r="AA27" s="508">
        <v>12.637611057076004</v>
      </c>
      <c r="AB27" s="508">
        <v>12.23845014617471</v>
      </c>
      <c r="AC27" s="508">
        <v>11.599794576568174</v>
      </c>
      <c r="AD27" s="508">
        <v>11.98529352131947</v>
      </c>
      <c r="AE27" s="508">
        <v>11.989338262530367</v>
      </c>
      <c r="AF27" s="508">
        <v>11.830195226665481</v>
      </c>
      <c r="AG27" s="508">
        <v>11.573479807994918</v>
      </c>
      <c r="AH27" s="509">
        <v>11.370347686921097</v>
      </c>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555"/>
      <c r="BK27" s="555"/>
      <c r="BL27" s="555"/>
      <c r="BM27" s="555"/>
    </row>
    <row r="28" spans="1:65" x14ac:dyDescent="0.4">
      <c r="A28" s="541"/>
      <c r="B28" s="559" t="s">
        <v>123</v>
      </c>
      <c r="C28" s="542"/>
      <c r="D28" s="507"/>
      <c r="E28" s="508">
        <v>0</v>
      </c>
      <c r="F28" s="508">
        <v>0</v>
      </c>
      <c r="G28" s="508">
        <v>0</v>
      </c>
      <c r="H28" s="508">
        <v>0</v>
      </c>
      <c r="I28" s="508">
        <v>0</v>
      </c>
      <c r="J28" s="508">
        <v>0</v>
      </c>
      <c r="K28" s="508">
        <v>0</v>
      </c>
      <c r="L28" s="508">
        <v>0</v>
      </c>
      <c r="M28" s="508">
        <v>0</v>
      </c>
      <c r="N28" s="508">
        <v>0.62735673205901099</v>
      </c>
      <c r="O28" s="508">
        <v>0.3523576597950136</v>
      </c>
      <c r="P28" s="508">
        <v>0.28319262637623338</v>
      </c>
      <c r="Q28" s="508">
        <v>0.38569684568760471</v>
      </c>
      <c r="R28" s="508">
        <v>0.71063514424255059</v>
      </c>
      <c r="S28" s="508">
        <v>0.57295802263503437</v>
      </c>
      <c r="T28" s="508">
        <v>0.1068690921584147</v>
      </c>
      <c r="U28" s="508">
        <v>6.6414828878923909E-4</v>
      </c>
      <c r="V28" s="508">
        <v>2.64769207216069E-4</v>
      </c>
      <c r="W28" s="517">
        <v>1.2940755924268791E-5</v>
      </c>
      <c r="X28" s="508">
        <v>5.8345537782353335E-6</v>
      </c>
      <c r="Y28" s="517">
        <v>4.5549150608200077E-6</v>
      </c>
      <c r="Z28" s="508">
        <v>2.2380503771150996E-6</v>
      </c>
      <c r="AA28" s="508">
        <v>0</v>
      </c>
      <c r="AB28" s="508">
        <v>1.0676994197465752E-5</v>
      </c>
      <c r="AC28" s="508">
        <v>1.0000000000000001E-5</v>
      </c>
      <c r="AD28" s="508">
        <v>1.0287238460409261E-5</v>
      </c>
      <c r="AE28" s="508">
        <v>1.0198349695999201E-5</v>
      </c>
      <c r="AF28" s="508">
        <v>1.001090852693803E-5</v>
      </c>
      <c r="AG28" s="508">
        <v>9.8015835868336819E-6</v>
      </c>
      <c r="AH28" s="509">
        <v>9.5938133020567585E-6</v>
      </c>
      <c r="AI28" s="555"/>
      <c r="AJ28" s="555"/>
      <c r="AK28" s="555"/>
      <c r="AL28" s="555"/>
      <c r="AM28" s="555"/>
      <c r="AN28" s="555"/>
      <c r="AO28" s="555"/>
      <c r="AP28" s="555"/>
      <c r="AQ28" s="555"/>
      <c r="AR28" s="555"/>
      <c r="AS28" s="555"/>
      <c r="AT28" s="555"/>
      <c r="AU28" s="555"/>
      <c r="AV28" s="555"/>
      <c r="AW28" s="555"/>
      <c r="AX28" s="555"/>
      <c r="AY28" s="555"/>
      <c r="AZ28" s="555"/>
      <c r="BA28" s="555"/>
      <c r="BB28" s="555"/>
      <c r="BC28" s="555"/>
      <c r="BD28" s="555"/>
      <c r="BE28" s="555"/>
      <c r="BF28" s="555"/>
      <c r="BG28" s="555"/>
      <c r="BH28" s="555"/>
      <c r="BI28" s="555"/>
      <c r="BJ28" s="555"/>
      <c r="BK28" s="555"/>
      <c r="BL28" s="555"/>
      <c r="BM28" s="555"/>
    </row>
    <row r="29" spans="1:65" ht="15.75" customHeight="1" x14ac:dyDescent="0.4">
      <c r="A29" s="583"/>
      <c r="B29" s="559" t="s">
        <v>124</v>
      </c>
      <c r="C29" s="542"/>
      <c r="D29" s="507"/>
      <c r="E29" s="508">
        <v>0</v>
      </c>
      <c r="F29" s="508">
        <v>0</v>
      </c>
      <c r="G29" s="508">
        <v>0</v>
      </c>
      <c r="H29" s="508">
        <v>0</v>
      </c>
      <c r="I29" s="508">
        <v>0</v>
      </c>
      <c r="J29" s="508">
        <v>0</v>
      </c>
      <c r="K29" s="508">
        <v>0</v>
      </c>
      <c r="L29" s="508">
        <v>2.9838863058116921E-2</v>
      </c>
      <c r="M29" s="508">
        <v>5.482935460048477E-2</v>
      </c>
      <c r="N29" s="508">
        <v>7.0661330702856281E-2</v>
      </c>
      <c r="O29" s="508">
        <v>9.1962288835649216E-3</v>
      </c>
      <c r="P29" s="508">
        <v>5.7203881392749796E-2</v>
      </c>
      <c r="Q29" s="508">
        <v>5.7877039000423729E-2</v>
      </c>
      <c r="R29" s="508">
        <v>6.0354285464270269E-2</v>
      </c>
      <c r="S29" s="508">
        <v>6.9460624806588697E-2</v>
      </c>
      <c r="T29" s="508">
        <v>0.10256360151728676</v>
      </c>
      <c r="U29" s="508">
        <v>4.6939621288102341E-2</v>
      </c>
      <c r="V29" s="508">
        <v>7.3944553366649887E-2</v>
      </c>
      <c r="W29" s="508">
        <v>8.7055994399626413E-2</v>
      </c>
      <c r="X29" s="508">
        <v>0.11902489707600078</v>
      </c>
      <c r="Y29" s="508">
        <v>0.15145092577226527</v>
      </c>
      <c r="Z29" s="508">
        <v>0.10071226697017947</v>
      </c>
      <c r="AA29" s="508">
        <v>8.64090008182435E-2</v>
      </c>
      <c r="AB29" s="508">
        <v>7.6874358221753397E-2</v>
      </c>
      <c r="AC29" s="508">
        <v>8.6999999999999994E-2</v>
      </c>
      <c r="AD29" s="508">
        <v>9.1556422297642409E-2</v>
      </c>
      <c r="AE29" s="508">
        <v>9.2804982233592723E-2</v>
      </c>
      <c r="AF29" s="508">
        <v>9.2100358447829878E-2</v>
      </c>
      <c r="AG29" s="508">
        <v>9.2134885716236598E-2</v>
      </c>
      <c r="AH29" s="509">
        <v>9.0181845039333519E-2</v>
      </c>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row>
    <row r="30" spans="1:65" ht="15.75" customHeight="1" x14ac:dyDescent="0.4">
      <c r="A30" s="583"/>
      <c r="B30" s="559" t="s">
        <v>125</v>
      </c>
      <c r="C30" s="542"/>
      <c r="D30" s="507"/>
      <c r="E30" s="508">
        <v>0</v>
      </c>
      <c r="F30" s="508">
        <v>0</v>
      </c>
      <c r="G30" s="508">
        <v>0</v>
      </c>
      <c r="H30" s="508">
        <v>1.7657262607705815</v>
      </c>
      <c r="I30" s="508">
        <v>7.0644790277093739</v>
      </c>
      <c r="J30" s="508">
        <v>8.838531373741807</v>
      </c>
      <c r="K30" s="508">
        <v>10.131521926591724</v>
      </c>
      <c r="L30" s="508">
        <v>19.933852465975011</v>
      </c>
      <c r="M30" s="508">
        <v>23.057339172732959</v>
      </c>
      <c r="N30" s="508">
        <v>24.4940436748381</v>
      </c>
      <c r="O30" s="508">
        <v>25.675783093324419</v>
      </c>
      <c r="P30" s="508">
        <v>26.770881876092957</v>
      </c>
      <c r="Q30" s="508">
        <v>31.359762336710318</v>
      </c>
      <c r="R30" s="508">
        <v>35.35161141503594</v>
      </c>
      <c r="S30" s="508">
        <v>36.323905701388718</v>
      </c>
      <c r="T30" s="508">
        <v>36.959184230479323</v>
      </c>
      <c r="U30" s="508">
        <v>36.288776945426882</v>
      </c>
      <c r="V30" s="508">
        <v>35.433710008604784</v>
      </c>
      <c r="W30" s="508">
        <v>34.977473176485098</v>
      </c>
      <c r="X30" s="508">
        <v>33.302360039399026</v>
      </c>
      <c r="Y30" s="508">
        <v>31.234141934194469</v>
      </c>
      <c r="Z30" s="508">
        <v>29.027881188621887</v>
      </c>
      <c r="AA30" s="508">
        <v>25.022476266591116</v>
      </c>
      <c r="AB30" s="508">
        <v>19.251795123387335</v>
      </c>
      <c r="AC30" s="508">
        <v>14.771695996419005</v>
      </c>
      <c r="AD30" s="508">
        <v>10.221182693648245</v>
      </c>
      <c r="AE30" s="508">
        <v>7.4825059754578396</v>
      </c>
      <c r="AF30" s="508">
        <v>5.1869348602889307</v>
      </c>
      <c r="AG30" s="508">
        <v>3.1620163696048351</v>
      </c>
      <c r="AH30" s="509">
        <v>1.358530540968478</v>
      </c>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row>
    <row r="31" spans="1:65" ht="15" customHeight="1" x14ac:dyDescent="0.4">
      <c r="A31" s="583"/>
      <c r="B31" s="559" t="s">
        <v>126</v>
      </c>
      <c r="C31" s="542"/>
      <c r="D31" s="507"/>
      <c r="E31" s="508">
        <v>0</v>
      </c>
      <c r="F31" s="508">
        <v>0</v>
      </c>
      <c r="G31" s="508">
        <v>0</v>
      </c>
      <c r="H31" s="508">
        <v>0</v>
      </c>
      <c r="I31" s="508">
        <v>0</v>
      </c>
      <c r="J31" s="508">
        <v>0</v>
      </c>
      <c r="K31" s="508">
        <v>0</v>
      </c>
      <c r="L31" s="508">
        <v>0</v>
      </c>
      <c r="M31" s="508">
        <v>0</v>
      </c>
      <c r="N31" s="508">
        <v>0</v>
      </c>
      <c r="O31" s="508">
        <v>0</v>
      </c>
      <c r="P31" s="508">
        <v>0</v>
      </c>
      <c r="Q31" s="508">
        <v>0</v>
      </c>
      <c r="R31" s="508">
        <v>0</v>
      </c>
      <c r="S31" s="508">
        <v>0</v>
      </c>
      <c r="T31" s="508">
        <v>0</v>
      </c>
      <c r="U31" s="508">
        <v>0</v>
      </c>
      <c r="V31" s="508">
        <v>0</v>
      </c>
      <c r="W31" s="508">
        <v>6.5809626036690558E-3</v>
      </c>
      <c r="X31" s="508">
        <v>3.2427282988676337E-2</v>
      </c>
      <c r="Y31" s="508">
        <v>4.8140897277806668E-2</v>
      </c>
      <c r="Z31" s="508">
        <v>8.8519368515656408E-2</v>
      </c>
      <c r="AA31" s="508">
        <v>0.18053355976018182</v>
      </c>
      <c r="AB31" s="508">
        <v>0.25137784046062162</v>
      </c>
      <c r="AC31" s="508">
        <v>0.24609980191500086</v>
      </c>
      <c r="AD31" s="508">
        <v>0.45611439877111554</v>
      </c>
      <c r="AE31" s="508">
        <v>0.58147843104971464</v>
      </c>
      <c r="AF31" s="508">
        <v>0.6981342329140684</v>
      </c>
      <c r="AG31" s="508">
        <v>0.77789251521189118</v>
      </c>
      <c r="AH31" s="509">
        <v>0.84434608689459612</v>
      </c>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E31" s="555"/>
      <c r="BF31" s="555"/>
      <c r="BG31" s="555"/>
      <c r="BH31" s="555"/>
      <c r="BI31" s="555"/>
      <c r="BJ31" s="555"/>
      <c r="BK31" s="555"/>
      <c r="BL31" s="555"/>
      <c r="BM31" s="555"/>
    </row>
    <row r="32" spans="1:65" ht="25.5" customHeight="1" x14ac:dyDescent="0.4">
      <c r="A32" s="583"/>
      <c r="B32" s="559" t="s">
        <v>127</v>
      </c>
      <c r="C32" s="542"/>
      <c r="D32" s="510"/>
      <c r="E32" s="505">
        <v>4.789264041079468</v>
      </c>
      <c r="F32" s="505">
        <v>4.9651393395400243</v>
      </c>
      <c r="G32" s="505">
        <v>5.1929150800715549</v>
      </c>
      <c r="H32" s="505">
        <v>5.3826483032296277</v>
      </c>
      <c r="I32" s="505">
        <v>5.3406433946379694</v>
      </c>
      <c r="J32" s="505">
        <v>5.6272637439295066</v>
      </c>
      <c r="K32" s="505">
        <v>5.6882247236359591</v>
      </c>
      <c r="L32" s="505">
        <v>5.3571202791390196</v>
      </c>
      <c r="M32" s="505">
        <v>5.4578662606950346</v>
      </c>
      <c r="N32" s="505">
        <v>5.4422678558565147</v>
      </c>
      <c r="O32" s="505">
        <v>5.4675579670661234</v>
      </c>
      <c r="P32" s="505">
        <v>5.5429692319039399</v>
      </c>
      <c r="Q32" s="505">
        <v>5.7554698884615672</v>
      </c>
      <c r="R32" s="505">
        <v>6.1228476085592138</v>
      </c>
      <c r="S32" s="505">
        <v>6.2207111803019508</v>
      </c>
      <c r="T32" s="505">
        <v>6.336132247109532</v>
      </c>
      <c r="U32" s="505">
        <v>6.5223089445842923</v>
      </c>
      <c r="V32" s="505">
        <v>6.4364201620139836</v>
      </c>
      <c r="W32" s="505">
        <v>6.5376075420256852</v>
      </c>
      <c r="X32" s="505">
        <v>6.6506444843046699</v>
      </c>
      <c r="Y32" s="505">
        <v>6.5531221361387892</v>
      </c>
      <c r="Z32" s="505">
        <v>5.7505588690472491</v>
      </c>
      <c r="AA32" s="505">
        <v>6.602895399135134</v>
      </c>
      <c r="AB32" s="505">
        <v>6.7882012199746384</v>
      </c>
      <c r="AC32" s="505">
        <v>7.4227458647551003</v>
      </c>
      <c r="AD32" s="505">
        <v>7.3503191701597306</v>
      </c>
      <c r="AE32" s="505">
        <v>7.682693562449451</v>
      </c>
      <c r="AF32" s="505">
        <v>7.8825466866257887</v>
      </c>
      <c r="AG32" s="505">
        <v>8.0432132319545975</v>
      </c>
      <c r="AH32" s="506">
        <v>8.1615982414662014</v>
      </c>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555"/>
      <c r="BK32" s="555"/>
      <c r="BL32" s="555"/>
      <c r="BM32" s="555"/>
    </row>
    <row r="33" spans="1:65" ht="15" customHeight="1" x14ac:dyDescent="0.4">
      <c r="A33" s="566"/>
      <c r="B33" s="558" t="s">
        <v>120</v>
      </c>
      <c r="C33" s="542"/>
      <c r="D33" s="511"/>
      <c r="E33" s="505">
        <v>0</v>
      </c>
      <c r="F33" s="505">
        <v>0</v>
      </c>
      <c r="G33" s="505">
        <v>0</v>
      </c>
      <c r="H33" s="505">
        <v>0</v>
      </c>
      <c r="I33" s="505">
        <v>0</v>
      </c>
      <c r="J33" s="505">
        <v>0</v>
      </c>
      <c r="K33" s="505">
        <v>0</v>
      </c>
      <c r="L33" s="505">
        <v>0</v>
      </c>
      <c r="M33" s="505">
        <v>0</v>
      </c>
      <c r="N33" s="505">
        <v>0</v>
      </c>
      <c r="O33" s="505">
        <v>0</v>
      </c>
      <c r="P33" s="505">
        <v>0</v>
      </c>
      <c r="Q33" s="505">
        <v>0</v>
      </c>
      <c r="R33" s="505">
        <v>0</v>
      </c>
      <c r="S33" s="505">
        <v>0</v>
      </c>
      <c r="T33" s="505">
        <v>0</v>
      </c>
      <c r="U33" s="505">
        <v>0</v>
      </c>
      <c r="V33" s="505">
        <v>3.7670587792814905</v>
      </c>
      <c r="W33" s="505">
        <v>3.8596557456025304</v>
      </c>
      <c r="X33" s="505">
        <v>3.9481772050163082</v>
      </c>
      <c r="Y33" s="505">
        <v>3.8712875528890365</v>
      </c>
      <c r="Z33" s="505">
        <v>3.073600984832809</v>
      </c>
      <c r="AA33" s="505">
        <v>3.8737110816403622</v>
      </c>
      <c r="AB33" s="505">
        <v>4.3237491640092118</v>
      </c>
      <c r="AC33" s="505">
        <v>4.3227963647551002</v>
      </c>
      <c r="AD33" s="505">
        <v>4.1228755580697678</v>
      </c>
      <c r="AE33" s="505">
        <v>4.1941558100411553</v>
      </c>
      <c r="AF33" s="505">
        <v>4.2095383415471082</v>
      </c>
      <c r="AG33" s="505">
        <v>4.234286975122731</v>
      </c>
      <c r="AH33" s="506">
        <v>4.2832617982378798</v>
      </c>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c r="BI33" s="555"/>
      <c r="BJ33" s="555"/>
      <c r="BK33" s="555"/>
      <c r="BL33" s="555"/>
      <c r="BM33" s="555"/>
    </row>
    <row r="34" spans="1:65" ht="15" customHeight="1" x14ac:dyDescent="0.4">
      <c r="A34" s="566"/>
      <c r="B34" s="558" t="s">
        <v>121</v>
      </c>
      <c r="C34" s="542"/>
      <c r="D34" s="507"/>
      <c r="E34" s="505">
        <v>0</v>
      </c>
      <c r="F34" s="505">
        <v>0</v>
      </c>
      <c r="G34" s="505">
        <v>0</v>
      </c>
      <c r="H34" s="505">
        <v>0</v>
      </c>
      <c r="I34" s="505">
        <v>0</v>
      </c>
      <c r="J34" s="505">
        <v>0</v>
      </c>
      <c r="K34" s="505">
        <v>0</v>
      </c>
      <c r="L34" s="505">
        <v>0</v>
      </c>
      <c r="M34" s="505">
        <v>0</v>
      </c>
      <c r="N34" s="505">
        <v>0</v>
      </c>
      <c r="O34" s="505">
        <v>0</v>
      </c>
      <c r="P34" s="505">
        <v>0</v>
      </c>
      <c r="Q34" s="505">
        <v>0</v>
      </c>
      <c r="R34" s="505">
        <v>0</v>
      </c>
      <c r="S34" s="505">
        <v>0</v>
      </c>
      <c r="T34" s="505">
        <v>0</v>
      </c>
      <c r="U34" s="505">
        <v>0</v>
      </c>
      <c r="V34" s="505">
        <v>2.6693613827324931</v>
      </c>
      <c r="W34" s="505">
        <v>2.6779517964231547</v>
      </c>
      <c r="X34" s="505">
        <v>2.7024672792883613</v>
      </c>
      <c r="Y34" s="505">
        <v>2.6818345832497528</v>
      </c>
      <c r="Z34" s="505">
        <v>2.6769578842144406</v>
      </c>
      <c r="AA34" s="505">
        <v>2.7291843174947723</v>
      </c>
      <c r="AB34" s="505">
        <v>2.4644520559654275</v>
      </c>
      <c r="AC34" s="505">
        <v>3.0999494999999997</v>
      </c>
      <c r="AD34" s="505">
        <v>3.2274436120899632</v>
      </c>
      <c r="AE34" s="505">
        <v>3.4885377524082966</v>
      </c>
      <c r="AF34" s="505">
        <v>3.6730083450786797</v>
      </c>
      <c r="AG34" s="505">
        <v>3.8089262568318669</v>
      </c>
      <c r="AH34" s="506">
        <v>3.8783364432283221</v>
      </c>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c r="BI34" s="555"/>
      <c r="BJ34" s="555"/>
      <c r="BK34" s="555"/>
      <c r="BL34" s="555"/>
      <c r="BM34" s="555"/>
    </row>
    <row r="35" spans="1:65" ht="25.5" customHeight="1" x14ac:dyDescent="0.4">
      <c r="A35" s="566"/>
      <c r="B35" s="559" t="s">
        <v>128</v>
      </c>
      <c r="C35" s="542"/>
      <c r="D35" s="507"/>
      <c r="E35" s="508">
        <v>0</v>
      </c>
      <c r="F35" s="508">
        <v>0</v>
      </c>
      <c r="G35" s="508">
        <v>0</v>
      </c>
      <c r="H35" s="508">
        <v>0</v>
      </c>
      <c r="I35" s="508">
        <v>0</v>
      </c>
      <c r="J35" s="508">
        <v>0</v>
      </c>
      <c r="K35" s="508">
        <v>0</v>
      </c>
      <c r="L35" s="508">
        <v>0</v>
      </c>
      <c r="M35" s="508">
        <v>0</v>
      </c>
      <c r="N35" s="508">
        <v>0</v>
      </c>
      <c r="O35" s="508">
        <v>0</v>
      </c>
      <c r="P35" s="508">
        <v>0</v>
      </c>
      <c r="Q35" s="508">
        <v>0</v>
      </c>
      <c r="R35" s="508">
        <v>0</v>
      </c>
      <c r="S35" s="508">
        <v>0</v>
      </c>
      <c r="T35" s="508">
        <v>0</v>
      </c>
      <c r="U35" s="508">
        <v>0</v>
      </c>
      <c r="V35" s="508">
        <v>0</v>
      </c>
      <c r="W35" s="508">
        <v>0</v>
      </c>
      <c r="X35" s="508">
        <v>0</v>
      </c>
      <c r="Y35" s="508">
        <v>0</v>
      </c>
      <c r="Z35" s="508">
        <v>0</v>
      </c>
      <c r="AA35" s="508">
        <v>0.16625529271358244</v>
      </c>
      <c r="AB35" s="508">
        <v>0.30179152058446507</v>
      </c>
      <c r="AC35" s="508">
        <v>3.1838591940945991</v>
      </c>
      <c r="AD35" s="508">
        <v>3.4023552111049931</v>
      </c>
      <c r="AE35" s="508">
        <v>3.5713266762666054</v>
      </c>
      <c r="AF35" s="508">
        <v>3.6813038300599321</v>
      </c>
      <c r="AG35" s="508">
        <v>3.7622076079855136</v>
      </c>
      <c r="AH35" s="509">
        <v>3.8257680684655511</v>
      </c>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c r="BI35" s="555"/>
      <c r="BJ35" s="555"/>
      <c r="BK35" s="555"/>
      <c r="BL35" s="555"/>
      <c r="BM35" s="555"/>
    </row>
    <row r="36" spans="1:65" ht="25.5" customHeight="1" x14ac:dyDescent="0.4">
      <c r="A36" s="566"/>
      <c r="B36" s="560" t="s">
        <v>129</v>
      </c>
      <c r="C36" s="542"/>
      <c r="D36" s="507"/>
      <c r="E36" s="508">
        <v>0</v>
      </c>
      <c r="F36" s="508">
        <v>0</v>
      </c>
      <c r="G36" s="508">
        <v>0</v>
      </c>
      <c r="H36" s="508">
        <v>0</v>
      </c>
      <c r="I36" s="508">
        <v>0</v>
      </c>
      <c r="J36" s="508">
        <v>0</v>
      </c>
      <c r="K36" s="508">
        <v>0</v>
      </c>
      <c r="L36" s="508">
        <v>0</v>
      </c>
      <c r="M36" s="508">
        <v>0</v>
      </c>
      <c r="N36" s="508">
        <v>0</v>
      </c>
      <c r="O36" s="508">
        <v>0</v>
      </c>
      <c r="P36" s="508">
        <v>0</v>
      </c>
      <c r="Q36" s="508">
        <v>0</v>
      </c>
      <c r="R36" s="508">
        <v>0</v>
      </c>
      <c r="S36" s="508">
        <v>0</v>
      </c>
      <c r="T36" s="508">
        <v>0</v>
      </c>
      <c r="U36" s="508">
        <v>0</v>
      </c>
      <c r="V36" s="512">
        <f t="shared" ref="V36:AH36" si="15">SUM(V23,V26:V31,V32,V35)</f>
        <v>251.34073866395505</v>
      </c>
      <c r="W36" s="512">
        <f t="shared" si="15"/>
        <v>253.21514409819591</v>
      </c>
      <c r="X36" s="512">
        <f t="shared" si="15"/>
        <v>254.21266119137096</v>
      </c>
      <c r="Y36" s="512">
        <f t="shared" si="15"/>
        <v>249.22679707579047</v>
      </c>
      <c r="Z36" s="512">
        <f t="shared" si="15"/>
        <v>247.22433827045327</v>
      </c>
      <c r="AA36" s="512">
        <f t="shared" si="15"/>
        <v>245.68327314068316</v>
      </c>
      <c r="AB36" s="512">
        <f t="shared" si="15"/>
        <v>244.32558942343559</v>
      </c>
      <c r="AC36" s="512">
        <f t="shared" si="15"/>
        <v>250.44406663155812</v>
      </c>
      <c r="AD36" s="512">
        <f t="shared" si="15"/>
        <v>257.94383227397839</v>
      </c>
      <c r="AE36" s="512">
        <f t="shared" si="15"/>
        <v>261.1079201025172</v>
      </c>
      <c r="AF36" s="512">
        <f t="shared" si="15"/>
        <v>264.14750956280898</v>
      </c>
      <c r="AG36" s="512">
        <f t="shared" si="15"/>
        <v>266.6594724901866</v>
      </c>
      <c r="AH36" s="567">
        <f t="shared" si="15"/>
        <v>271.24755486214485</v>
      </c>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555"/>
      <c r="BK36" s="555"/>
      <c r="BL36" s="555"/>
      <c r="BM36" s="555"/>
    </row>
    <row r="37" spans="1:65" x14ac:dyDescent="0.4">
      <c r="A37" s="568"/>
      <c r="B37" s="558" t="s">
        <v>120</v>
      </c>
      <c r="C37" s="542"/>
      <c r="D37" s="507"/>
      <c r="E37" s="512">
        <v>0</v>
      </c>
      <c r="F37" s="512">
        <v>0</v>
      </c>
      <c r="G37" s="512">
        <v>0</v>
      </c>
      <c r="H37" s="512">
        <v>0</v>
      </c>
      <c r="I37" s="512">
        <v>0</v>
      </c>
      <c r="J37" s="512">
        <v>0</v>
      </c>
      <c r="K37" s="512">
        <v>0</v>
      </c>
      <c r="L37" s="512">
        <v>0</v>
      </c>
      <c r="M37" s="512">
        <v>0</v>
      </c>
      <c r="N37" s="512">
        <v>0</v>
      </c>
      <c r="O37" s="512">
        <v>0</v>
      </c>
      <c r="P37" s="512">
        <v>0</v>
      </c>
      <c r="Q37" s="512">
        <v>0</v>
      </c>
      <c r="R37" s="512">
        <v>0</v>
      </c>
      <c r="S37" s="512">
        <v>0</v>
      </c>
      <c r="T37" s="512">
        <v>0</v>
      </c>
      <c r="U37" s="512">
        <v>0</v>
      </c>
      <c r="V37" s="490">
        <v>138.66689750812384</v>
      </c>
      <c r="W37" s="490">
        <v>140.1378074260341</v>
      </c>
      <c r="X37" s="490">
        <v>139.93859373782342</v>
      </c>
      <c r="Y37" s="490">
        <v>135.54709630443375</v>
      </c>
      <c r="Z37" s="490">
        <v>132.87417816169645</v>
      </c>
      <c r="AA37" s="490">
        <v>130.94793119984143</v>
      </c>
      <c r="AB37" s="490">
        <v>130.69897763157124</v>
      </c>
      <c r="AC37" s="490">
        <v>127.704936869927</v>
      </c>
      <c r="AD37" s="490">
        <v>127.90909138243813</v>
      </c>
      <c r="AE37" s="490">
        <v>127.94793405054733</v>
      </c>
      <c r="AF37" s="490">
        <v>127.43651127362494</v>
      </c>
      <c r="AG37" s="490">
        <v>126.49674082797679</v>
      </c>
      <c r="AH37" s="513">
        <v>126.3066593719726</v>
      </c>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555"/>
      <c r="BK37" s="555"/>
      <c r="BL37" s="555"/>
      <c r="BM37" s="555"/>
    </row>
    <row r="38" spans="1:65" s="29" customFormat="1" ht="27.6" customHeight="1" thickBot="1" x14ac:dyDescent="0.4">
      <c r="A38" s="569"/>
      <c r="B38" s="64" t="s">
        <v>121</v>
      </c>
      <c r="C38" s="65"/>
      <c r="D38" s="514"/>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491">
        <v>112.67384115583123</v>
      </c>
      <c r="W38" s="491">
        <v>113.07733667216181</v>
      </c>
      <c r="X38" s="491">
        <v>114.27406745354764</v>
      </c>
      <c r="Y38" s="491">
        <v>113.67970077135672</v>
      </c>
      <c r="Z38" s="491">
        <v>114.35016010875694</v>
      </c>
      <c r="AA38" s="491">
        <v>114.73534194084169</v>
      </c>
      <c r="AB38" s="491">
        <v>113.62661179186445</v>
      </c>
      <c r="AC38" s="491">
        <v>122.73912976163118</v>
      </c>
      <c r="AD38" s="491">
        <v>130.03474089154025</v>
      </c>
      <c r="AE38" s="491">
        <v>133.15998605196995</v>
      </c>
      <c r="AF38" s="491">
        <v>136.71099828918389</v>
      </c>
      <c r="AG38" s="491">
        <v>140.16273166220981</v>
      </c>
      <c r="AH38" s="515">
        <v>144.94089549017224</v>
      </c>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c r="BI38" s="555"/>
      <c r="BJ38" s="555"/>
      <c r="BK38" s="555"/>
      <c r="BL38" s="555"/>
      <c r="BM38" s="555"/>
    </row>
    <row r="39" spans="1:65" ht="39" customHeight="1" x14ac:dyDescent="0.4">
      <c r="A39" s="541"/>
      <c r="B39" s="18" t="s">
        <v>131</v>
      </c>
      <c r="C39" s="45"/>
      <c r="D39" s="516"/>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571"/>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c r="BI39" s="555"/>
      <c r="BJ39" s="555"/>
      <c r="BK39" s="555"/>
      <c r="BL39" s="555"/>
      <c r="BM39" s="555"/>
    </row>
    <row r="40" spans="1:65" ht="23.85" customHeight="1" x14ac:dyDescent="0.4">
      <c r="A40" s="541"/>
      <c r="B40" s="558" t="s">
        <v>132</v>
      </c>
      <c r="C40" s="542"/>
      <c r="D40" s="504"/>
      <c r="E40" s="500"/>
      <c r="F40" s="500"/>
      <c r="G40" s="500"/>
      <c r="H40" s="500"/>
      <c r="I40" s="500"/>
      <c r="J40" s="500"/>
      <c r="K40" s="500"/>
      <c r="L40" s="500"/>
      <c r="M40" s="500"/>
      <c r="N40" s="500"/>
      <c r="O40" s="500"/>
      <c r="P40" s="500"/>
      <c r="Q40" s="500"/>
      <c r="R40" s="500"/>
      <c r="S40" s="500"/>
      <c r="T40" s="500"/>
      <c r="U40" s="500"/>
      <c r="V40" s="500">
        <v>5179.0319973605747</v>
      </c>
      <c r="W40" s="500">
        <v>5193.7246781496633</v>
      </c>
      <c r="X40" s="500">
        <v>5146.7680626387391</v>
      </c>
      <c r="Y40" s="500">
        <v>4947.5031949376544</v>
      </c>
      <c r="Z40" s="500">
        <v>4816.2662587532968</v>
      </c>
      <c r="AA40" s="500">
        <v>4714.9580527675853</v>
      </c>
      <c r="AB40" s="500">
        <v>4670.4098715717018</v>
      </c>
      <c r="AC40" s="500">
        <v>4533.3374631113302</v>
      </c>
      <c r="AD40" s="500">
        <v>4512.776861848145</v>
      </c>
      <c r="AE40" s="500">
        <v>4481.3916113910982</v>
      </c>
      <c r="AF40" s="500">
        <v>4432.6953370248521</v>
      </c>
      <c r="AG40" s="500">
        <v>4370.5289961312328</v>
      </c>
      <c r="AH40" s="501">
        <v>4336.629376892608</v>
      </c>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row>
    <row r="41" spans="1:65" x14ac:dyDescent="0.4">
      <c r="A41" s="541"/>
      <c r="B41" s="558" t="s">
        <v>133</v>
      </c>
      <c r="C41" s="542"/>
      <c r="D41" s="504"/>
      <c r="E41" s="500"/>
      <c r="F41" s="500"/>
      <c r="G41" s="500"/>
      <c r="H41" s="500"/>
      <c r="I41" s="500"/>
      <c r="J41" s="500"/>
      <c r="K41" s="500"/>
      <c r="L41" s="500"/>
      <c r="M41" s="500"/>
      <c r="N41" s="500"/>
      <c r="O41" s="500"/>
      <c r="P41" s="500"/>
      <c r="Q41" s="500"/>
      <c r="R41" s="500"/>
      <c r="S41" s="500"/>
      <c r="T41" s="500"/>
      <c r="U41" s="500"/>
      <c r="V41" s="500">
        <v>4208.2244508094354</v>
      </c>
      <c r="W41" s="500">
        <v>4190.8216262311835</v>
      </c>
      <c r="X41" s="500">
        <v>4202.8585899586433</v>
      </c>
      <c r="Y41" s="500">
        <v>4149.3377438543239</v>
      </c>
      <c r="Z41" s="500">
        <v>4144.8295329784769</v>
      </c>
      <c r="AA41" s="500">
        <v>4131.2017644282496</v>
      </c>
      <c r="AB41" s="500">
        <v>4060.3443041606411</v>
      </c>
      <c r="AC41" s="500">
        <v>4357.0586132063254</v>
      </c>
      <c r="AD41" s="500">
        <v>4587.77217154348</v>
      </c>
      <c r="AE41" s="500">
        <v>4663.9443527904386</v>
      </c>
      <c r="AF41" s="500">
        <v>4755.2949981133006</v>
      </c>
      <c r="AG41" s="500">
        <v>4842.6961745971403</v>
      </c>
      <c r="AH41" s="501">
        <v>4976.4196790662518</v>
      </c>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555"/>
      <c r="BK41" s="555"/>
      <c r="BL41" s="555"/>
      <c r="BM41" s="555"/>
    </row>
    <row r="42" spans="1:65" ht="24.75" customHeight="1" thickBot="1" x14ac:dyDescent="0.45">
      <c r="A42" s="541"/>
      <c r="B42" s="68" t="s">
        <v>129</v>
      </c>
      <c r="C42" s="69"/>
      <c r="D42" s="518"/>
      <c r="E42" s="70"/>
      <c r="F42" s="70"/>
      <c r="G42" s="70"/>
      <c r="H42" s="70"/>
      <c r="I42" s="70"/>
      <c r="J42" s="70"/>
      <c r="K42" s="70"/>
      <c r="L42" s="70"/>
      <c r="M42" s="70"/>
      <c r="N42" s="70"/>
      <c r="O42" s="70"/>
      <c r="P42" s="70"/>
      <c r="Q42" s="70"/>
      <c r="R42" s="70"/>
      <c r="S42" s="70"/>
      <c r="T42" s="70"/>
      <c r="U42" s="70"/>
      <c r="V42" s="70">
        <f t="shared" ref="V42:AH42" si="16">SUM(V40:V41)</f>
        <v>9387.2564481700101</v>
      </c>
      <c r="W42" s="70">
        <f t="shared" si="16"/>
        <v>9384.5463043808468</v>
      </c>
      <c r="X42" s="70">
        <f t="shared" si="16"/>
        <v>9349.6266525973824</v>
      </c>
      <c r="Y42" s="70">
        <f t="shared" si="16"/>
        <v>9096.8409387919783</v>
      </c>
      <c r="Z42" s="70">
        <f t="shared" si="16"/>
        <v>8961.0957917317737</v>
      </c>
      <c r="AA42" s="70">
        <f t="shared" si="16"/>
        <v>8846.1598171958358</v>
      </c>
      <c r="AB42" s="70">
        <f t="shared" si="16"/>
        <v>8730.7541757323434</v>
      </c>
      <c r="AC42" s="70">
        <f t="shared" si="16"/>
        <v>8890.3960763176547</v>
      </c>
      <c r="AD42" s="70">
        <f t="shared" si="16"/>
        <v>9100.5490333916241</v>
      </c>
      <c r="AE42" s="70">
        <f t="shared" si="16"/>
        <v>9145.3359641815368</v>
      </c>
      <c r="AF42" s="70">
        <f t="shared" si="16"/>
        <v>9187.9903351381527</v>
      </c>
      <c r="AG42" s="70">
        <f t="shared" si="16"/>
        <v>9213.2251707283722</v>
      </c>
      <c r="AH42" s="572">
        <f t="shared" si="16"/>
        <v>9313.0490559588598</v>
      </c>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555"/>
      <c r="BK42" s="555"/>
      <c r="BL42" s="555"/>
      <c r="BM42" s="555"/>
    </row>
    <row r="43" spans="1:65" ht="39" customHeight="1" x14ac:dyDescent="0.4">
      <c r="A43" s="541"/>
      <c r="B43" s="18" t="s">
        <v>134</v>
      </c>
      <c r="C43" s="45"/>
      <c r="D43" s="519"/>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520"/>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555"/>
      <c r="BJ43" s="555"/>
      <c r="BK43" s="555"/>
      <c r="BL43" s="555"/>
      <c r="BM43" s="555"/>
    </row>
    <row r="44" spans="1:65" ht="26.1" customHeight="1" x14ac:dyDescent="0.4">
      <c r="A44" s="541"/>
      <c r="B44" s="558" t="s">
        <v>132</v>
      </c>
      <c r="C44" s="542"/>
      <c r="D44" s="521"/>
      <c r="E44" s="522"/>
      <c r="F44" s="522"/>
      <c r="G44" s="522"/>
      <c r="H44" s="522"/>
      <c r="I44" s="522"/>
      <c r="J44" s="522"/>
      <c r="K44" s="522"/>
      <c r="L44" s="522"/>
      <c r="M44" s="522"/>
      <c r="N44" s="522"/>
      <c r="O44" s="522"/>
      <c r="P44" s="522"/>
      <c r="Q44" s="522"/>
      <c r="R44" s="522"/>
      <c r="S44" s="522"/>
      <c r="T44" s="522"/>
      <c r="U44" s="522"/>
      <c r="V44" s="522">
        <v>6.438672651022688E-2</v>
      </c>
      <c r="W44" s="522">
        <v>6.3570770372301549E-2</v>
      </c>
      <c r="X44" s="522">
        <v>6.1917898397717004E-2</v>
      </c>
      <c r="Y44" s="522">
        <v>5.9024554859629222E-2</v>
      </c>
      <c r="Z44" s="522">
        <v>5.7018956394828728E-2</v>
      </c>
      <c r="AA44" s="522">
        <v>5.5302013737931324E-2</v>
      </c>
      <c r="AB44" s="522">
        <v>5.5192049734901702E-2</v>
      </c>
      <c r="AC44" s="522">
        <v>6.1708469374998541E-2</v>
      </c>
      <c r="AD44" s="522">
        <v>5.6025912933055005E-2</v>
      </c>
      <c r="AE44" s="522">
        <v>5.3366334602396287E-2</v>
      </c>
      <c r="AF44" s="522">
        <v>5.2152999279378838E-2</v>
      </c>
      <c r="AG44" s="522">
        <v>5.0897247333685183E-2</v>
      </c>
      <c r="AH44" s="523">
        <v>4.9925666132273672E-2</v>
      </c>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c r="BI44" s="555"/>
      <c r="BJ44" s="555"/>
      <c r="BK44" s="555"/>
      <c r="BL44" s="555"/>
      <c r="BM44" s="555"/>
    </row>
    <row r="45" spans="1:65" x14ac:dyDescent="0.4">
      <c r="A45" s="541"/>
      <c r="B45" s="558" t="s">
        <v>133</v>
      </c>
      <c r="C45" s="542"/>
      <c r="D45" s="521"/>
      <c r="E45" s="522"/>
      <c r="F45" s="522"/>
      <c r="G45" s="522"/>
      <c r="H45" s="522"/>
      <c r="I45" s="522"/>
      <c r="J45" s="522"/>
      <c r="K45" s="522"/>
      <c r="L45" s="522"/>
      <c r="M45" s="522"/>
      <c r="N45" s="522"/>
      <c r="O45" s="522"/>
      <c r="P45" s="522"/>
      <c r="Q45" s="522"/>
      <c r="R45" s="522"/>
      <c r="S45" s="522"/>
      <c r="T45" s="522"/>
      <c r="U45" s="522"/>
      <c r="V45" s="522">
        <v>5.2317459507105757E-2</v>
      </c>
      <c r="W45" s="522">
        <v>5.1295318058201637E-2</v>
      </c>
      <c r="X45" s="522">
        <v>5.0562249548818973E-2</v>
      </c>
      <c r="Y45" s="522">
        <v>4.950230523223461E-2</v>
      </c>
      <c r="Z45" s="522">
        <v>4.9069931292808913E-2</v>
      </c>
      <c r="AA45" s="522">
        <v>4.8455102712201978E-2</v>
      </c>
      <c r="AB45" s="522">
        <v>4.7982667675512701E-2</v>
      </c>
      <c r="AC45" s="522">
        <v>5.9308935235010386E-2</v>
      </c>
      <c r="AD45" s="522">
        <v>5.6956976183024248E-2</v>
      </c>
      <c r="AE45" s="522">
        <v>5.554025099375532E-2</v>
      </c>
      <c r="AF45" s="522">
        <v>5.5948554491970115E-2</v>
      </c>
      <c r="AG45" s="522">
        <v>5.6395897425356147E-2</v>
      </c>
      <c r="AH45" s="523">
        <v>5.729128450657793E-2</v>
      </c>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c r="BI45" s="555"/>
      <c r="BJ45" s="555"/>
      <c r="BK45" s="555"/>
      <c r="BL45" s="555"/>
      <c r="BM45" s="555"/>
    </row>
    <row r="46" spans="1:65" s="75" customFormat="1" ht="32.25" customHeight="1" thickBot="1" x14ac:dyDescent="0.45">
      <c r="A46" s="541"/>
      <c r="B46" s="68" t="s">
        <v>129</v>
      </c>
      <c r="C46" s="69"/>
      <c r="D46" s="524"/>
      <c r="E46" s="73"/>
      <c r="F46" s="73"/>
      <c r="G46" s="73"/>
      <c r="H46" s="73"/>
      <c r="I46" s="73"/>
      <c r="J46" s="73"/>
      <c r="K46" s="73"/>
      <c r="L46" s="73"/>
      <c r="M46" s="73"/>
      <c r="N46" s="73"/>
      <c r="O46" s="73"/>
      <c r="P46" s="73"/>
      <c r="Q46" s="73"/>
      <c r="R46" s="73"/>
      <c r="S46" s="73"/>
      <c r="T46" s="73"/>
      <c r="U46" s="73"/>
      <c r="V46" s="527">
        <f t="shared" ref="V46:AH46" si="17">SUM(V44:V45)</f>
        <v>0.11670418601733264</v>
      </c>
      <c r="W46" s="527">
        <f t="shared" si="17"/>
        <v>0.11486608843050319</v>
      </c>
      <c r="X46" s="527">
        <f t="shared" si="17"/>
        <v>0.11248014794653598</v>
      </c>
      <c r="Y46" s="527">
        <f t="shared" si="17"/>
        <v>0.10852686009186382</v>
      </c>
      <c r="Z46" s="527">
        <f t="shared" si="17"/>
        <v>0.10608888768763763</v>
      </c>
      <c r="AA46" s="527">
        <f t="shared" si="17"/>
        <v>0.1037571164501333</v>
      </c>
      <c r="AB46" s="527">
        <f t="shared" si="17"/>
        <v>0.1031747174104144</v>
      </c>
      <c r="AC46" s="527">
        <f t="shared" si="17"/>
        <v>0.12101740461000893</v>
      </c>
      <c r="AD46" s="527">
        <f t="shared" si="17"/>
        <v>0.11298288911607926</v>
      </c>
      <c r="AE46" s="527">
        <f t="shared" si="17"/>
        <v>0.1089065855961516</v>
      </c>
      <c r="AF46" s="527">
        <f t="shared" si="17"/>
        <v>0.10810155377134895</v>
      </c>
      <c r="AG46" s="527">
        <f t="shared" si="17"/>
        <v>0.10729314475904134</v>
      </c>
      <c r="AH46" s="573">
        <f t="shared" si="17"/>
        <v>0.1072169506388516</v>
      </c>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row>
    <row r="47" spans="1:65" ht="30" x14ac:dyDescent="0.4">
      <c r="A47" s="541"/>
      <c r="B47" s="18" t="s">
        <v>135</v>
      </c>
      <c r="C47" s="45"/>
      <c r="D47" s="519"/>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520"/>
      <c r="AI47" s="555"/>
      <c r="AJ47" s="555"/>
      <c r="AK47" s="555"/>
      <c r="AL47" s="555"/>
      <c r="AM47" s="555"/>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555"/>
      <c r="BK47" s="555"/>
      <c r="BL47" s="555"/>
      <c r="BM47" s="555"/>
    </row>
    <row r="48" spans="1:65" ht="23.1" customHeight="1" x14ac:dyDescent="0.4">
      <c r="A48" s="541"/>
      <c r="B48" s="558" t="s">
        <v>132</v>
      </c>
      <c r="C48" s="542"/>
      <c r="D48" s="521"/>
      <c r="E48" s="522"/>
      <c r="F48" s="522"/>
      <c r="G48" s="522"/>
      <c r="H48" s="522"/>
      <c r="I48" s="522"/>
      <c r="J48" s="522"/>
      <c r="K48" s="522"/>
      <c r="L48" s="522"/>
      <c r="M48" s="522"/>
      <c r="N48" s="522"/>
      <c r="O48" s="522"/>
      <c r="P48" s="522"/>
      <c r="Q48" s="522"/>
      <c r="R48" s="522"/>
      <c r="S48" s="522"/>
      <c r="T48" s="522"/>
      <c r="U48" s="522"/>
      <c r="V48" s="522">
        <v>0.15134581887173451</v>
      </c>
      <c r="W48" s="522">
        <v>0.15145748286586988</v>
      </c>
      <c r="X48" s="522">
        <v>0.1508883344685053</v>
      </c>
      <c r="Y48" s="522">
        <v>0.1462564025199011</v>
      </c>
      <c r="Z48" s="522">
        <v>0.14188008924482068</v>
      </c>
      <c r="AA48" s="522">
        <v>0.14010730568530308</v>
      </c>
      <c r="AB48" s="522">
        <v>0.13852923230751452</v>
      </c>
      <c r="AC48" s="522">
        <v>0.10965756831529438</v>
      </c>
      <c r="AD48" s="522">
        <v>0.12292472928845374</v>
      </c>
      <c r="AE48" s="522">
        <v>0.12666465205972011</v>
      </c>
      <c r="AF48" s="522">
        <v>0.12390426261970995</v>
      </c>
      <c r="AG48" s="522">
        <v>0.12129836853443471</v>
      </c>
      <c r="AH48" s="523">
        <v>0.11902569289351966</v>
      </c>
      <c r="AI48" s="555"/>
      <c r="AJ48" s="555"/>
      <c r="AK48" s="555"/>
      <c r="AL48" s="555"/>
      <c r="AM48" s="555"/>
      <c r="AN48" s="555"/>
      <c r="AO48" s="555"/>
      <c r="AP48" s="555"/>
      <c r="AQ48" s="555"/>
      <c r="AR48" s="555"/>
      <c r="AS48" s="555"/>
      <c r="AT48" s="555"/>
      <c r="AU48" s="555"/>
      <c r="AV48" s="555"/>
      <c r="AW48" s="555"/>
      <c r="AX48" s="555"/>
      <c r="AY48" s="555"/>
      <c r="AZ48" s="555"/>
      <c r="BA48" s="555"/>
      <c r="BB48" s="555"/>
      <c r="BC48" s="555"/>
      <c r="BD48" s="555"/>
      <c r="BE48" s="555"/>
      <c r="BF48" s="555"/>
      <c r="BG48" s="555"/>
      <c r="BH48" s="555"/>
      <c r="BI48" s="555"/>
      <c r="BJ48" s="555"/>
      <c r="BK48" s="555"/>
      <c r="BL48" s="555"/>
      <c r="BM48" s="555"/>
    </row>
    <row r="49" spans="1:65" x14ac:dyDescent="0.4">
      <c r="A49" s="541"/>
      <c r="B49" s="558" t="s">
        <v>133</v>
      </c>
      <c r="C49" s="542"/>
      <c r="D49" s="521"/>
      <c r="E49" s="522"/>
      <c r="F49" s="522"/>
      <c r="G49" s="522"/>
      <c r="H49" s="522"/>
      <c r="I49" s="522"/>
      <c r="J49" s="522"/>
      <c r="K49" s="522"/>
      <c r="L49" s="522"/>
      <c r="M49" s="522"/>
      <c r="N49" s="522"/>
      <c r="O49" s="522"/>
      <c r="P49" s="522"/>
      <c r="Q49" s="522"/>
      <c r="R49" s="522"/>
      <c r="S49" s="522"/>
      <c r="T49" s="522"/>
      <c r="U49" s="522"/>
      <c r="V49" s="522">
        <v>0.12297610360939952</v>
      </c>
      <c r="W49" s="522">
        <v>0.1222111940818084</v>
      </c>
      <c r="X49" s="522">
        <v>0.12321564230745159</v>
      </c>
      <c r="Y49" s="522">
        <v>0.1226613076020103</v>
      </c>
      <c r="Z49" s="522">
        <v>0.12210055517067239</v>
      </c>
      <c r="AA49" s="522">
        <v>0.12276069945450765</v>
      </c>
      <c r="AB49" s="522">
        <v>0.12043405072075106</v>
      </c>
      <c r="AC49" s="522">
        <v>0.10539353322342351</v>
      </c>
      <c r="AD49" s="522">
        <v>0.12496754647716522</v>
      </c>
      <c r="AE49" s="522">
        <v>0.1318244286374064</v>
      </c>
      <c r="AF49" s="522">
        <v>0.13292168206531543</v>
      </c>
      <c r="AG49" s="522">
        <v>0.1344027566929665</v>
      </c>
      <c r="AH49" s="523">
        <v>0.13658575565298431</v>
      </c>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row>
    <row r="50" spans="1:65" s="16" customFormat="1" ht="29.25" customHeight="1" thickBot="1" x14ac:dyDescent="0.4">
      <c r="A50" s="574"/>
      <c r="B50" s="575" t="s">
        <v>129</v>
      </c>
      <c r="C50" s="575"/>
      <c r="D50" s="525"/>
      <c r="E50" s="526"/>
      <c r="F50" s="526"/>
      <c r="G50" s="526"/>
      <c r="H50" s="526"/>
      <c r="I50" s="526"/>
      <c r="J50" s="526"/>
      <c r="K50" s="526"/>
      <c r="L50" s="526"/>
      <c r="M50" s="526"/>
      <c r="N50" s="526"/>
      <c r="O50" s="526"/>
      <c r="P50" s="526"/>
      <c r="Q50" s="526"/>
      <c r="R50" s="526"/>
      <c r="S50" s="526"/>
      <c r="T50" s="526"/>
      <c r="U50" s="526"/>
      <c r="V50" s="576">
        <f t="shared" ref="V50:AH50" si="18">SUM(V48:V49)</f>
        <v>0.27432192248113402</v>
      </c>
      <c r="W50" s="576">
        <f t="shared" si="18"/>
        <v>0.27366867694767827</v>
      </c>
      <c r="X50" s="576">
        <f t="shared" si="18"/>
        <v>0.27410397677595688</v>
      </c>
      <c r="Y50" s="576">
        <f t="shared" si="18"/>
        <v>0.2689177101219114</v>
      </c>
      <c r="Z50" s="576">
        <f t="shared" si="18"/>
        <v>0.26398064441549307</v>
      </c>
      <c r="AA50" s="576">
        <f t="shared" si="18"/>
        <v>0.26286800513981073</v>
      </c>
      <c r="AB50" s="576">
        <f t="shared" si="18"/>
        <v>0.25896328302826555</v>
      </c>
      <c r="AC50" s="576">
        <f t="shared" si="18"/>
        <v>0.2150511015387179</v>
      </c>
      <c r="AD50" s="576">
        <f t="shared" si="18"/>
        <v>0.24789227576561895</v>
      </c>
      <c r="AE50" s="576">
        <f t="shared" si="18"/>
        <v>0.25848908069712651</v>
      </c>
      <c r="AF50" s="576">
        <f t="shared" si="18"/>
        <v>0.2568259446850254</v>
      </c>
      <c r="AG50" s="576">
        <f t="shared" si="18"/>
        <v>0.25570112522740118</v>
      </c>
      <c r="AH50" s="577">
        <f t="shared" si="18"/>
        <v>0.25561144854650397</v>
      </c>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row>
  </sheetData>
  <mergeCells count="2">
    <mergeCell ref="A12:A15"/>
    <mergeCell ref="A29:A32"/>
  </mergeCells>
  <conditionalFormatting sqref="D23">
    <cfRule type="cellIs" dxfId="6" priority="2" stopIfTrue="1" operator="equal">
      <formula>FALSE</formula>
    </cfRule>
  </conditionalFormatting>
  <conditionalFormatting sqref="D5:AH5 D6">
    <cfRule type="cellIs" dxfId="5" priority="3" stopIfTrue="1" operator="equal">
      <formula>FALSE</formula>
    </cfRule>
  </conditionalFormatting>
  <conditionalFormatting sqref="E23:AH26">
    <cfRule type="cellIs" dxfId="4" priority="4" stopIfTrue="1" operator="equal">
      <formula>FALSE</formula>
    </cfRule>
  </conditionalFormatting>
  <conditionalFormatting sqref="E6:AH9">
    <cfRule type="cellIs" dxfId="3" priority="5" stopIfTrue="1" operator="equal">
      <formula>FALSE</formula>
    </cfRule>
  </conditionalFormatting>
  <conditionalFormatting sqref="AI6:BM50">
    <cfRule type="colorScale" priority="1">
      <colorScale>
        <cfvo type="min"/>
        <cfvo type="percentile" val="50"/>
        <cfvo type="max"/>
        <color rgb="FFF8696B"/>
        <color rgb="FFFFEB84"/>
        <color rgb="FF63BE7B"/>
      </colorScale>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8"/>
  <sheetViews>
    <sheetView zoomScale="70" zoomScaleNormal="70" workbookViewId="0">
      <pane xSplit="3" ySplit="3" topLeftCell="BW13" activePane="bottomRight" state="frozen"/>
      <selection pane="topRight" activeCell="D1" sqref="D1"/>
      <selection pane="bottomLeft" activeCell="A4" sqref="A4"/>
      <selection pane="bottomRight" sqref="A1:A1048576"/>
    </sheetView>
  </sheetViews>
  <sheetFormatPr defaultColWidth="12.73046875" defaultRowHeight="15" x14ac:dyDescent="0.4"/>
  <cols>
    <col min="1" max="1" width="23.1328125" style="255" bestFit="1" customWidth="1"/>
    <col min="2" max="2" width="75.73046875" style="255" customWidth="1"/>
    <col min="3" max="3" width="25.73046875" style="255" customWidth="1"/>
    <col min="4" max="75" width="12.73046875" style="151" customWidth="1"/>
    <col min="76" max="76" width="12.73046875" style="255" customWidth="1"/>
    <col min="77" max="16384" width="12.73046875" style="255"/>
  </cols>
  <sheetData>
    <row r="1" spans="1:81" s="253" customFormat="1" ht="25.5" customHeight="1" thickBot="1" x14ac:dyDescent="0.4">
      <c r="A1" s="14" t="s">
        <v>44</v>
      </c>
      <c r="B1" s="42" t="s">
        <v>83</v>
      </c>
      <c r="C1" s="76"/>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2"/>
      <c r="BW1" s="252"/>
      <c r="BX1" s="252"/>
    </row>
    <row r="2" spans="1:81" x14ac:dyDescent="0.4">
      <c r="A2" s="44" t="s">
        <v>45</v>
      </c>
      <c r="B2" s="18" t="s">
        <v>724</v>
      </c>
      <c r="C2" s="335"/>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x14ac:dyDescent="0.4">
      <c r="A3" s="78">
        <v>2020</v>
      </c>
      <c r="B3" s="256" t="s">
        <v>211</v>
      </c>
      <c r="C3" s="301"/>
      <c r="D3" s="224" t="s">
        <v>116</v>
      </c>
      <c r="E3" s="224" t="s">
        <v>116</v>
      </c>
      <c r="F3" s="224" t="s">
        <v>116</v>
      </c>
      <c r="G3" s="224" t="s">
        <v>116</v>
      </c>
      <c r="H3" s="224" t="s">
        <v>116</v>
      </c>
      <c r="I3" s="224" t="s">
        <v>116</v>
      </c>
      <c r="J3" s="224" t="s">
        <v>116</v>
      </c>
      <c r="K3" s="224" t="s">
        <v>116</v>
      </c>
      <c r="L3" s="224" t="s">
        <v>116</v>
      </c>
      <c r="M3" s="224" t="s">
        <v>116</v>
      </c>
      <c r="N3" s="224" t="s">
        <v>116</v>
      </c>
      <c r="O3" s="224" t="s">
        <v>116</v>
      </c>
      <c r="P3" s="224" t="s">
        <v>116</v>
      </c>
      <c r="Q3" s="224" t="s">
        <v>116</v>
      </c>
      <c r="R3" s="224" t="s">
        <v>116</v>
      </c>
      <c r="S3" s="224" t="s">
        <v>116</v>
      </c>
      <c r="T3" s="224" t="s">
        <v>116</v>
      </c>
      <c r="U3" s="224" t="s">
        <v>116</v>
      </c>
      <c r="V3" s="224" t="s">
        <v>116</v>
      </c>
      <c r="W3" s="224" t="s">
        <v>116</v>
      </c>
      <c r="X3" s="224" t="s">
        <v>116</v>
      </c>
      <c r="Y3" s="224" t="s">
        <v>116</v>
      </c>
      <c r="Z3" s="224" t="s">
        <v>116</v>
      </c>
      <c r="AA3" s="224" t="s">
        <v>116</v>
      </c>
      <c r="AB3" s="224" t="s">
        <v>116</v>
      </c>
      <c r="AC3" s="224" t="s">
        <v>116</v>
      </c>
      <c r="AD3" s="224" t="s">
        <v>116</v>
      </c>
      <c r="AE3" s="224" t="s">
        <v>116</v>
      </c>
      <c r="AF3" s="224" t="s">
        <v>116</v>
      </c>
      <c r="AG3" s="224" t="s">
        <v>116</v>
      </c>
      <c r="AH3" s="224" t="s">
        <v>116</v>
      </c>
      <c r="AI3" s="224" t="s">
        <v>116</v>
      </c>
      <c r="AJ3" s="224" t="s">
        <v>116</v>
      </c>
      <c r="AK3" s="224" t="s">
        <v>116</v>
      </c>
      <c r="AL3" s="224" t="s">
        <v>116</v>
      </c>
      <c r="AM3" s="224" t="s">
        <v>116</v>
      </c>
      <c r="AN3" s="224" t="s">
        <v>116</v>
      </c>
      <c r="AO3" s="224" t="s">
        <v>116</v>
      </c>
      <c r="AP3" s="224" t="s">
        <v>116</v>
      </c>
      <c r="AQ3" s="224" t="s">
        <v>116</v>
      </c>
      <c r="AR3" s="224" t="s">
        <v>116</v>
      </c>
      <c r="AS3" s="224" t="s">
        <v>116</v>
      </c>
      <c r="AT3" s="224" t="s">
        <v>116</v>
      </c>
      <c r="AU3" s="224" t="s">
        <v>116</v>
      </c>
      <c r="AV3" s="224" t="s">
        <v>116</v>
      </c>
      <c r="AW3" s="224" t="s">
        <v>116</v>
      </c>
      <c r="AX3" s="224" t="s">
        <v>116</v>
      </c>
      <c r="AY3" s="224" t="s">
        <v>116</v>
      </c>
      <c r="AZ3" s="224" t="s">
        <v>116</v>
      </c>
      <c r="BA3" s="224" t="s">
        <v>116</v>
      </c>
      <c r="BB3" s="224" t="s">
        <v>116</v>
      </c>
      <c r="BC3" s="224" t="s">
        <v>116</v>
      </c>
      <c r="BD3" s="224" t="s">
        <v>116</v>
      </c>
      <c r="BE3" s="224" t="s">
        <v>116</v>
      </c>
      <c r="BF3" s="224" t="s">
        <v>116</v>
      </c>
      <c r="BG3" s="224" t="s">
        <v>116</v>
      </c>
      <c r="BH3" s="224" t="s">
        <v>116</v>
      </c>
      <c r="BI3" s="224" t="s">
        <v>116</v>
      </c>
      <c r="BJ3" s="224" t="s">
        <v>116</v>
      </c>
      <c r="BK3" s="224" t="s">
        <v>116</v>
      </c>
      <c r="BL3" s="224" t="s">
        <v>116</v>
      </c>
      <c r="BM3" s="224" t="s">
        <v>116</v>
      </c>
      <c r="BN3" s="224" t="s">
        <v>116</v>
      </c>
      <c r="BO3" s="224" t="s">
        <v>116</v>
      </c>
      <c r="BP3" s="224" t="s">
        <v>116</v>
      </c>
      <c r="BQ3" s="224" t="s">
        <v>116</v>
      </c>
      <c r="BR3" s="224" t="s">
        <v>116</v>
      </c>
      <c r="BS3" s="224" t="s">
        <v>116</v>
      </c>
      <c r="BT3" s="224" t="s">
        <v>116</v>
      </c>
      <c r="BU3" s="224" t="s">
        <v>116</v>
      </c>
      <c r="BV3" s="224" t="s">
        <v>116</v>
      </c>
      <c r="BW3" s="224" t="s">
        <v>116</v>
      </c>
      <c r="BX3" s="224" t="s">
        <v>117</v>
      </c>
      <c r="BY3" s="224" t="s">
        <v>117</v>
      </c>
      <c r="BZ3" s="224" t="s">
        <v>117</v>
      </c>
      <c r="CA3" s="224" t="s">
        <v>117</v>
      </c>
      <c r="CB3" s="224" t="s">
        <v>117</v>
      </c>
      <c r="CC3" s="225" t="s">
        <v>117</v>
      </c>
    </row>
    <row r="4" spans="1:81" s="196" customFormat="1" ht="24" customHeight="1" x14ac:dyDescent="0.4">
      <c r="A4" s="393"/>
      <c r="B4" s="75" t="s">
        <v>129</v>
      </c>
      <c r="C4" s="336"/>
      <c r="D4" s="260">
        <f t="shared" ref="D4:AI4" si="0">SUM(D6,D5,D11,D12)</f>
        <v>15.2</v>
      </c>
      <c r="E4" s="260">
        <f t="shared" si="0"/>
        <v>19.2</v>
      </c>
      <c r="F4" s="260">
        <f t="shared" si="0"/>
        <v>17</v>
      </c>
      <c r="G4" s="260">
        <f t="shared" si="0"/>
        <v>14.8</v>
      </c>
      <c r="H4" s="260">
        <f t="shared" si="0"/>
        <v>26.8</v>
      </c>
      <c r="I4" s="260">
        <f t="shared" si="0"/>
        <v>22.2</v>
      </c>
      <c r="J4" s="260">
        <f t="shared" si="0"/>
        <v>15.7</v>
      </c>
      <c r="K4" s="260">
        <f t="shared" si="0"/>
        <v>15.7</v>
      </c>
      <c r="L4" s="260">
        <f t="shared" si="0"/>
        <v>20.9</v>
      </c>
      <c r="M4" s="260">
        <f t="shared" si="0"/>
        <v>25.4</v>
      </c>
      <c r="N4" s="260">
        <f t="shared" si="0"/>
        <v>49.4</v>
      </c>
      <c r="O4" s="260">
        <f t="shared" si="0"/>
        <v>41.9</v>
      </c>
      <c r="P4" s="260">
        <f t="shared" si="0"/>
        <v>30.2</v>
      </c>
      <c r="Q4" s="260">
        <f t="shared" si="0"/>
        <v>36.299999999999997</v>
      </c>
      <c r="R4" s="260">
        <f t="shared" si="0"/>
        <v>64.5</v>
      </c>
      <c r="S4" s="260">
        <f t="shared" si="0"/>
        <v>64.599999999999994</v>
      </c>
      <c r="T4" s="260">
        <f t="shared" si="0"/>
        <v>44.9</v>
      </c>
      <c r="U4" s="260">
        <f t="shared" si="0"/>
        <v>49.2</v>
      </c>
      <c r="V4" s="260">
        <f t="shared" si="0"/>
        <v>78.3</v>
      </c>
      <c r="W4" s="260">
        <f t="shared" si="0"/>
        <v>121.7</v>
      </c>
      <c r="X4" s="260">
        <f t="shared" si="0"/>
        <v>123.3</v>
      </c>
      <c r="Y4" s="260">
        <f t="shared" si="0"/>
        <v>127.1</v>
      </c>
      <c r="Z4" s="260">
        <f t="shared" si="0"/>
        <v>150.4</v>
      </c>
      <c r="AA4" s="260">
        <f t="shared" si="0"/>
        <v>239.4</v>
      </c>
      <c r="AB4" s="260">
        <f t="shared" si="0"/>
        <v>209.1</v>
      </c>
      <c r="AC4" s="260">
        <f t="shared" si="0"/>
        <v>174.09</v>
      </c>
      <c r="AD4" s="260">
        <f t="shared" si="0"/>
        <v>214.12200000000001</v>
      </c>
      <c r="AE4" s="260">
        <f t="shared" si="0"/>
        <v>454.38499999999999</v>
      </c>
      <c r="AF4" s="260">
        <f t="shared" si="0"/>
        <v>558.846</v>
      </c>
      <c r="AG4" s="260">
        <f t="shared" si="0"/>
        <v>628.82600000000002</v>
      </c>
      <c r="AH4" s="260">
        <f t="shared" si="0"/>
        <v>1147</v>
      </c>
      <c r="AI4" s="260">
        <f t="shared" si="0"/>
        <v>1176</v>
      </c>
      <c r="AJ4" s="260">
        <f t="shared" ref="AJ4:BO4" si="1">SUM(AJ6,AJ5,AJ11,AJ12)</f>
        <v>2074</v>
      </c>
      <c r="AK4" s="260">
        <f t="shared" si="1"/>
        <v>3214.04</v>
      </c>
      <c r="AL4" s="260">
        <f t="shared" si="1"/>
        <v>4067</v>
      </c>
      <c r="AM4" s="260">
        <f t="shared" si="1"/>
        <v>4754</v>
      </c>
      <c r="AN4" s="260">
        <f t="shared" si="1"/>
        <v>5308</v>
      </c>
      <c r="AO4" s="260">
        <f t="shared" si="1"/>
        <v>5803</v>
      </c>
      <c r="AP4" s="260">
        <f t="shared" si="1"/>
        <v>6070</v>
      </c>
      <c r="AQ4" s="260">
        <f t="shared" si="1"/>
        <v>5452.9279999999999</v>
      </c>
      <c r="AR4" s="260">
        <f t="shared" si="1"/>
        <v>4151.7449999999999</v>
      </c>
      <c r="AS4" s="260">
        <f t="shared" si="1"/>
        <v>3364.41</v>
      </c>
      <c r="AT4" s="260">
        <f t="shared" si="1"/>
        <v>3810.3180000000002</v>
      </c>
      <c r="AU4" s="260">
        <f t="shared" si="1"/>
        <v>5803.8150000000005</v>
      </c>
      <c r="AV4" s="260">
        <f t="shared" si="1"/>
        <v>7139.1579999999994</v>
      </c>
      <c r="AW4" s="260">
        <f t="shared" si="1"/>
        <v>7388.7640000000001</v>
      </c>
      <c r="AX4" s="260">
        <f t="shared" si="1"/>
        <v>6482.4830000000002</v>
      </c>
      <c r="AY4" s="260">
        <f t="shared" si="1"/>
        <v>5924.8270000000002</v>
      </c>
      <c r="AZ4" s="260">
        <f t="shared" si="1"/>
        <v>5112.2209999999995</v>
      </c>
      <c r="BA4" s="260">
        <f t="shared" si="1"/>
        <v>3893.4660000000003</v>
      </c>
      <c r="BB4" s="260">
        <f t="shared" si="1"/>
        <v>3557.6930000000002</v>
      </c>
      <c r="BC4" s="260">
        <f t="shared" si="1"/>
        <v>3255.0860000000002</v>
      </c>
      <c r="BD4" s="260">
        <f t="shared" si="1"/>
        <v>2882.2200000000003</v>
      </c>
      <c r="BE4" s="260">
        <f t="shared" si="1"/>
        <v>2605.5709014073173</v>
      </c>
      <c r="BF4" s="260">
        <f t="shared" si="1"/>
        <v>2624.1158686900003</v>
      </c>
      <c r="BG4" s="260">
        <f t="shared" si="1"/>
        <v>2559.18840136366</v>
      </c>
      <c r="BH4" s="260">
        <f t="shared" si="1"/>
        <v>2204.4830000000002</v>
      </c>
      <c r="BI4" s="260">
        <f t="shared" si="1"/>
        <v>2311.2043118300003</v>
      </c>
      <c r="BJ4" s="260">
        <f t="shared" si="1"/>
        <v>2439.7983671900001</v>
      </c>
      <c r="BK4" s="260">
        <f t="shared" si="1"/>
        <v>2241.4881393452138</v>
      </c>
      <c r="BL4" s="260">
        <f t="shared" si="1"/>
        <v>2856.8277160099997</v>
      </c>
      <c r="BM4" s="260">
        <f t="shared" si="1"/>
        <v>4684.0175697100003</v>
      </c>
      <c r="BN4" s="260">
        <f t="shared" si="1"/>
        <v>4473.4852258236315</v>
      </c>
      <c r="BO4" s="260">
        <f t="shared" si="1"/>
        <v>4933.9849943699983</v>
      </c>
      <c r="BP4" s="260">
        <f t="shared" ref="BP4:CC4" si="2">SUM(BP6,BP5,BP11,BP12)</f>
        <v>5169.8070100499999</v>
      </c>
      <c r="BQ4" s="260">
        <f t="shared" si="2"/>
        <v>4343.8870182861901</v>
      </c>
      <c r="BR4" s="260">
        <f t="shared" si="2"/>
        <v>3121.1914173099995</v>
      </c>
      <c r="BS4" s="260">
        <f t="shared" si="2"/>
        <v>2804.3124504100001</v>
      </c>
      <c r="BT4" s="260">
        <f t="shared" si="2"/>
        <v>3460.7674692199994</v>
      </c>
      <c r="BU4" s="260">
        <f t="shared" si="2"/>
        <v>4988.7846763299976</v>
      </c>
      <c r="BV4" s="260">
        <f t="shared" si="2"/>
        <v>9430.4492984399985</v>
      </c>
      <c r="BW4" s="260">
        <f t="shared" si="2"/>
        <v>19090.668171020003</v>
      </c>
      <c r="BX4" s="260">
        <f t="shared" si="2"/>
        <v>40128.917241390271</v>
      </c>
      <c r="BY4" s="260">
        <f t="shared" si="2"/>
        <v>42680.91550662322</v>
      </c>
      <c r="BZ4" s="260">
        <f t="shared" si="2"/>
        <v>43700.697831912199</v>
      </c>
      <c r="CA4" s="260">
        <f t="shared" si="2"/>
        <v>48346.973010653288</v>
      </c>
      <c r="CB4" s="260">
        <f t="shared" si="2"/>
        <v>54191.615856722266</v>
      </c>
      <c r="CC4" s="261">
        <f t="shared" si="2"/>
        <v>62027.854909802976</v>
      </c>
    </row>
    <row r="5" spans="1:81" ht="26.25" customHeight="1" x14ac:dyDescent="0.4">
      <c r="A5" s="271"/>
      <c r="B5" s="59" t="s">
        <v>725</v>
      </c>
      <c r="C5" s="195"/>
      <c r="D5" s="151">
        <f>Income_Support!D23</f>
        <v>0</v>
      </c>
      <c r="E5" s="151">
        <f>Income_Support!E23</f>
        <v>0</v>
      </c>
      <c r="F5" s="151">
        <f>Income_Support!F23</f>
        <v>0</v>
      </c>
      <c r="G5" s="151">
        <f>Income_Support!G23</f>
        <v>0</v>
      </c>
      <c r="H5" s="151">
        <f>Income_Support!H23</f>
        <v>0</v>
      </c>
      <c r="I5" s="151">
        <f>Income_Support!I23</f>
        <v>0</v>
      </c>
      <c r="J5" s="151">
        <f>Income_Support!J23</f>
        <v>0</v>
      </c>
      <c r="K5" s="151">
        <f>Income_Support!K23</f>
        <v>0</v>
      </c>
      <c r="L5" s="151">
        <f>Income_Support!L23</f>
        <v>0</v>
      </c>
      <c r="M5" s="151">
        <f>Income_Support!M23</f>
        <v>0</v>
      </c>
      <c r="N5" s="151">
        <f>Income_Support!N23</f>
        <v>0</v>
      </c>
      <c r="O5" s="151">
        <f>Income_Support!O23</f>
        <v>0</v>
      </c>
      <c r="P5" s="151">
        <f>Income_Support!P23</f>
        <v>0</v>
      </c>
      <c r="Q5" s="151">
        <f>Income_Support!Q23</f>
        <v>0</v>
      </c>
      <c r="R5" s="151">
        <f>Income_Support!R23</f>
        <v>0</v>
      </c>
      <c r="S5" s="151">
        <f>Income_Support!S23</f>
        <v>0</v>
      </c>
      <c r="T5" s="151">
        <f>Income_Support!T23</f>
        <v>0</v>
      </c>
      <c r="U5" s="151">
        <f>Income_Support!U23</f>
        <v>0</v>
      </c>
      <c r="V5" s="151">
        <f>Income_Support!V23</f>
        <v>0</v>
      </c>
      <c r="W5" s="151">
        <f>Income_Support!W23</f>
        <v>0</v>
      </c>
      <c r="X5" s="151">
        <f>Income_Support!X23</f>
        <v>0</v>
      </c>
      <c r="Y5" s="151">
        <f>Income_Support!Y23</f>
        <v>0</v>
      </c>
      <c r="Z5" s="151">
        <f>Income_Support!Z23</f>
        <v>0</v>
      </c>
      <c r="AA5" s="151">
        <f>Income_Support!AA23</f>
        <v>0</v>
      </c>
      <c r="AB5" s="151">
        <f>Income_Support!AB23</f>
        <v>0</v>
      </c>
      <c r="AC5" s="151">
        <f>Income_Support!AC23</f>
        <v>0</v>
      </c>
      <c r="AD5" s="151">
        <f>Income_Support!AD23</f>
        <v>0</v>
      </c>
      <c r="AE5" s="151">
        <f>Income_Support!AE23</f>
        <v>0</v>
      </c>
      <c r="AF5" s="151">
        <f>Income_Support!AF23</f>
        <v>0</v>
      </c>
      <c r="AG5" s="151">
        <f>Income_Support!AG23</f>
        <v>0</v>
      </c>
      <c r="AH5" s="151">
        <f>Income_Support!AH23</f>
        <v>515</v>
      </c>
      <c r="AI5" s="151">
        <f>Income_Support!AI23</f>
        <v>523</v>
      </c>
      <c r="AJ5" s="151">
        <f>Income_Support!AJ23</f>
        <v>794</v>
      </c>
      <c r="AK5" s="151">
        <f>Income_Support!AK23</f>
        <v>1512.04</v>
      </c>
      <c r="AL5" s="151">
        <f>Income_Support!AL23</f>
        <v>2567</v>
      </c>
      <c r="AM5" s="151">
        <f>Income_Support!AM23</f>
        <v>3257</v>
      </c>
      <c r="AN5" s="151">
        <f>Income_Support!AN23</f>
        <v>3730</v>
      </c>
      <c r="AO5" s="151">
        <f>Income_Support!AO23</f>
        <v>4214</v>
      </c>
      <c r="AP5" s="151">
        <f>Income_Support!AP23</f>
        <v>4336</v>
      </c>
      <c r="AQ5" s="151">
        <f>Income_Support!AQ23</f>
        <v>3985</v>
      </c>
      <c r="AR5" s="151">
        <f>Income_Support!AR23</f>
        <v>3045</v>
      </c>
      <c r="AS5" s="151">
        <f>Income_Support!AS23</f>
        <v>2631</v>
      </c>
      <c r="AT5" s="151">
        <f>Income_Support!AT23</f>
        <v>2940.4780000000001</v>
      </c>
      <c r="AU5" s="151">
        <f>Income_Support!AU23</f>
        <v>4200</v>
      </c>
      <c r="AV5" s="151">
        <f>Income_Support!AV23</f>
        <v>5379</v>
      </c>
      <c r="AW5" s="151">
        <f>Income_Support!AW23</f>
        <v>5737</v>
      </c>
      <c r="AX5" s="151">
        <f>Income_Support!AX23</f>
        <v>5183</v>
      </c>
      <c r="AY5" s="151">
        <f>Income_Support!AY23</f>
        <v>4823</v>
      </c>
      <c r="AZ5" s="151">
        <f>Income_Support!AZ23</f>
        <v>2359</v>
      </c>
      <c r="BA5" s="151">
        <f>Income_Support!BA23</f>
        <v>0</v>
      </c>
      <c r="BB5" s="151">
        <f>Income_Support!BB23</f>
        <v>0</v>
      </c>
      <c r="BC5" s="151">
        <f>Income_Support!BC23</f>
        <v>0</v>
      </c>
      <c r="BD5" s="151">
        <f>Income_Support!BD23</f>
        <v>0</v>
      </c>
      <c r="BE5" s="151">
        <f>Income_Support!BE23</f>
        <v>0</v>
      </c>
      <c r="BF5" s="151">
        <f>Income_Support!BF23</f>
        <v>0</v>
      </c>
      <c r="BG5" s="151">
        <f>Income_Support!BG23</f>
        <v>0</v>
      </c>
      <c r="BH5" s="151">
        <f>Income_Support!BH23</f>
        <v>0</v>
      </c>
      <c r="BI5" s="151">
        <f>Income_Support!BI23</f>
        <v>0</v>
      </c>
      <c r="BJ5" s="151">
        <f>Income_Support!BJ23</f>
        <v>0</v>
      </c>
      <c r="BK5" s="151">
        <f>Income_Support!BK23</f>
        <v>0</v>
      </c>
      <c r="BL5" s="151">
        <f>Income_Support!BL23</f>
        <v>0</v>
      </c>
      <c r="BM5" s="151">
        <f>Income_Support!BM23</f>
        <v>0</v>
      </c>
      <c r="BN5" s="151">
        <f>Income_Support!BN23</f>
        <v>0</v>
      </c>
      <c r="BO5" s="151">
        <f>Income_Support!BO23</f>
        <v>0</v>
      </c>
      <c r="BP5" s="151">
        <f>Income_Support!BP23</f>
        <v>0</v>
      </c>
      <c r="BQ5" s="151">
        <f>Income_Support!BQ23</f>
        <v>0</v>
      </c>
      <c r="BR5" s="151">
        <f>Income_Support!BR23</f>
        <v>0</v>
      </c>
      <c r="BS5" s="151">
        <f>Income_Support!BS23</f>
        <v>0</v>
      </c>
      <c r="BT5" s="151">
        <f>Income_Support!BT23</f>
        <v>0</v>
      </c>
      <c r="BU5" s="151">
        <f>Income_Support!BU23</f>
        <v>0</v>
      </c>
      <c r="BV5" s="151">
        <f>Income_Support!BV23</f>
        <v>0</v>
      </c>
      <c r="BW5" s="151">
        <f>Income_Support!BW23</f>
        <v>0</v>
      </c>
      <c r="BX5" s="151">
        <f>Income_Support!BX23</f>
        <v>0</v>
      </c>
      <c r="BY5" s="151">
        <f>Income_Support!BY23</f>
        <v>0</v>
      </c>
      <c r="BZ5" s="151">
        <f>Income_Support!BZ23</f>
        <v>0</v>
      </c>
      <c r="CA5" s="151">
        <f>Income_Support!CA23</f>
        <v>0</v>
      </c>
      <c r="CB5" s="151">
        <f>Income_Support!CB23</f>
        <v>0</v>
      </c>
      <c r="CC5" s="174">
        <f>Income_Support!CC23</f>
        <v>0</v>
      </c>
    </row>
    <row r="6" spans="1:81" ht="26.25" customHeight="1" x14ac:dyDescent="0.4">
      <c r="A6" s="271"/>
      <c r="B6" s="59" t="s">
        <v>726</v>
      </c>
      <c r="C6" s="49"/>
      <c r="D6" s="151">
        <f t="shared" ref="D6:AI6" si="3">SUM(D7,D8)</f>
        <v>0</v>
      </c>
      <c r="E6" s="151">
        <f t="shared" si="3"/>
        <v>0</v>
      </c>
      <c r="F6" s="151">
        <f t="shared" si="3"/>
        <v>0</v>
      </c>
      <c r="G6" s="151">
        <f t="shared" si="3"/>
        <v>0</v>
      </c>
      <c r="H6" s="151">
        <f t="shared" si="3"/>
        <v>0</v>
      </c>
      <c r="I6" s="151">
        <f t="shared" si="3"/>
        <v>0</v>
      </c>
      <c r="J6" s="151">
        <f t="shared" si="3"/>
        <v>0</v>
      </c>
      <c r="K6" s="151">
        <f t="shared" si="3"/>
        <v>0</v>
      </c>
      <c r="L6" s="151">
        <f t="shared" si="3"/>
        <v>0</v>
      </c>
      <c r="M6" s="151">
        <f t="shared" si="3"/>
        <v>0</v>
      </c>
      <c r="N6" s="151">
        <f t="shared" si="3"/>
        <v>0</v>
      </c>
      <c r="O6" s="151">
        <f t="shared" si="3"/>
        <v>0</v>
      </c>
      <c r="P6" s="151">
        <f t="shared" si="3"/>
        <v>0</v>
      </c>
      <c r="Q6" s="151">
        <f t="shared" si="3"/>
        <v>0</v>
      </c>
      <c r="R6" s="151">
        <f t="shared" si="3"/>
        <v>0</v>
      </c>
      <c r="S6" s="151">
        <f t="shared" si="3"/>
        <v>0</v>
      </c>
      <c r="T6" s="151">
        <f t="shared" si="3"/>
        <v>0</v>
      </c>
      <c r="U6" s="151">
        <f t="shared" si="3"/>
        <v>0</v>
      </c>
      <c r="V6" s="151">
        <f t="shared" si="3"/>
        <v>0</v>
      </c>
      <c r="W6" s="151">
        <f t="shared" si="3"/>
        <v>0</v>
      </c>
      <c r="X6" s="151">
        <f t="shared" si="3"/>
        <v>0</v>
      </c>
      <c r="Y6" s="151">
        <f t="shared" si="3"/>
        <v>0</v>
      </c>
      <c r="Z6" s="151">
        <f t="shared" si="3"/>
        <v>0</v>
      </c>
      <c r="AA6" s="151">
        <f t="shared" si="3"/>
        <v>0</v>
      </c>
      <c r="AB6" s="151">
        <f t="shared" si="3"/>
        <v>0</v>
      </c>
      <c r="AC6" s="151">
        <f t="shared" si="3"/>
        <v>0</v>
      </c>
      <c r="AD6" s="151">
        <f t="shared" si="3"/>
        <v>0</v>
      </c>
      <c r="AE6" s="151">
        <f t="shared" si="3"/>
        <v>0</v>
      </c>
      <c r="AF6" s="151">
        <f t="shared" si="3"/>
        <v>0</v>
      </c>
      <c r="AG6" s="151">
        <f t="shared" si="3"/>
        <v>0</v>
      </c>
      <c r="AH6" s="151">
        <f t="shared" si="3"/>
        <v>0</v>
      </c>
      <c r="AI6" s="151">
        <f t="shared" si="3"/>
        <v>0</v>
      </c>
      <c r="AJ6" s="151">
        <f t="shared" ref="AJ6:BO6" si="4">SUM(AJ7,AJ8)</f>
        <v>0</v>
      </c>
      <c r="AK6" s="151">
        <f t="shared" si="4"/>
        <v>0</v>
      </c>
      <c r="AL6" s="151">
        <f t="shared" si="4"/>
        <v>0</v>
      </c>
      <c r="AM6" s="151">
        <f t="shared" si="4"/>
        <v>0</v>
      </c>
      <c r="AN6" s="151">
        <f t="shared" si="4"/>
        <v>0</v>
      </c>
      <c r="AO6" s="151">
        <f t="shared" si="4"/>
        <v>0</v>
      </c>
      <c r="AP6" s="151">
        <f t="shared" si="4"/>
        <v>0</v>
      </c>
      <c r="AQ6" s="151">
        <f t="shared" si="4"/>
        <v>0</v>
      </c>
      <c r="AR6" s="151">
        <f t="shared" si="4"/>
        <v>0</v>
      </c>
      <c r="AS6" s="151">
        <f t="shared" si="4"/>
        <v>0</v>
      </c>
      <c r="AT6" s="151">
        <f t="shared" si="4"/>
        <v>0</v>
      </c>
      <c r="AU6" s="151">
        <f t="shared" si="4"/>
        <v>0</v>
      </c>
      <c r="AV6" s="151">
        <f t="shared" si="4"/>
        <v>0</v>
      </c>
      <c r="AW6" s="151">
        <f t="shared" si="4"/>
        <v>0</v>
      </c>
      <c r="AX6" s="151">
        <f t="shared" si="4"/>
        <v>0</v>
      </c>
      <c r="AY6" s="151">
        <f t="shared" si="4"/>
        <v>0</v>
      </c>
      <c r="AZ6" s="151">
        <f t="shared" si="4"/>
        <v>2165.9229999999998</v>
      </c>
      <c r="BA6" s="151">
        <f t="shared" si="4"/>
        <v>3893.4660000000003</v>
      </c>
      <c r="BB6" s="151">
        <f t="shared" si="4"/>
        <v>3557.6930000000002</v>
      </c>
      <c r="BC6" s="151">
        <f t="shared" si="4"/>
        <v>3255.0860000000002</v>
      </c>
      <c r="BD6" s="151">
        <f t="shared" si="4"/>
        <v>2882.2200000000003</v>
      </c>
      <c r="BE6" s="151">
        <f t="shared" si="4"/>
        <v>2605.5709014073173</v>
      </c>
      <c r="BF6" s="151">
        <f t="shared" si="4"/>
        <v>2624.1158686900003</v>
      </c>
      <c r="BG6" s="151">
        <f t="shared" si="4"/>
        <v>2559.18840136366</v>
      </c>
      <c r="BH6" s="151">
        <f t="shared" si="4"/>
        <v>2204.4830000000002</v>
      </c>
      <c r="BI6" s="151">
        <f t="shared" si="4"/>
        <v>2311.2043118300003</v>
      </c>
      <c r="BJ6" s="151">
        <f t="shared" si="4"/>
        <v>2439.7983671900001</v>
      </c>
      <c r="BK6" s="151">
        <f t="shared" si="4"/>
        <v>2241.4881393452138</v>
      </c>
      <c r="BL6" s="151">
        <f t="shared" si="4"/>
        <v>2856.8277160099997</v>
      </c>
      <c r="BM6" s="151">
        <f t="shared" si="4"/>
        <v>4684.0175697100003</v>
      </c>
      <c r="BN6" s="151">
        <f t="shared" si="4"/>
        <v>4473.4852258236315</v>
      </c>
      <c r="BO6" s="151">
        <f t="shared" si="4"/>
        <v>4933.9849943699983</v>
      </c>
      <c r="BP6" s="151">
        <f t="shared" ref="BP6:CC6" si="5">SUM(BP7,BP8)</f>
        <v>5169.8070100499999</v>
      </c>
      <c r="BQ6" s="151">
        <f t="shared" si="5"/>
        <v>4338.0295486261903</v>
      </c>
      <c r="BR6" s="151">
        <f t="shared" si="5"/>
        <v>3065.0410876799992</v>
      </c>
      <c r="BS6" s="151">
        <f t="shared" si="5"/>
        <v>2313.51601579</v>
      </c>
      <c r="BT6" s="151">
        <f t="shared" si="5"/>
        <v>1875.4784224599998</v>
      </c>
      <c r="BU6" s="151">
        <f t="shared" si="5"/>
        <v>1666.9844684099987</v>
      </c>
      <c r="BV6" s="151">
        <f t="shared" si="5"/>
        <v>1299.8946281299995</v>
      </c>
      <c r="BW6" s="151">
        <f t="shared" si="5"/>
        <v>713.74196914999993</v>
      </c>
      <c r="BX6" s="151">
        <f t="shared" si="5"/>
        <v>960.88396516278556</v>
      </c>
      <c r="BY6" s="151">
        <f t="shared" si="5"/>
        <v>398.18158573842413</v>
      </c>
      <c r="BZ6" s="151">
        <f t="shared" si="5"/>
        <v>195.36543934722562</v>
      </c>
      <c r="CA6" s="151">
        <f t="shared" si="5"/>
        <v>164.13249521018216</v>
      </c>
      <c r="CB6" s="151">
        <f t="shared" si="5"/>
        <v>142.75140974617673</v>
      </c>
      <c r="CC6" s="174">
        <f t="shared" si="5"/>
        <v>141.74684734166937</v>
      </c>
    </row>
    <row r="7" spans="1:81" x14ac:dyDescent="0.4">
      <c r="A7" s="271"/>
      <c r="B7" s="155" t="s">
        <v>220</v>
      </c>
      <c r="C7" s="49"/>
      <c r="D7" s="151">
        <v>0</v>
      </c>
      <c r="E7" s="151">
        <v>0</v>
      </c>
      <c r="F7" s="151">
        <v>0</v>
      </c>
      <c r="G7" s="151">
        <v>0</v>
      </c>
      <c r="H7" s="151">
        <v>0</v>
      </c>
      <c r="I7" s="151">
        <v>0</v>
      </c>
      <c r="J7" s="151">
        <v>0</v>
      </c>
      <c r="K7" s="151">
        <v>0</v>
      </c>
      <c r="L7" s="151">
        <v>0</v>
      </c>
      <c r="M7" s="151">
        <v>0</v>
      </c>
      <c r="N7" s="151">
        <v>0</v>
      </c>
      <c r="O7" s="151">
        <v>0</v>
      </c>
      <c r="P7" s="151">
        <v>0</v>
      </c>
      <c r="Q7" s="151">
        <v>0</v>
      </c>
      <c r="R7" s="151">
        <v>0</v>
      </c>
      <c r="S7" s="151">
        <v>0</v>
      </c>
      <c r="T7" s="151">
        <v>0</v>
      </c>
      <c r="U7" s="151">
        <v>0</v>
      </c>
      <c r="V7" s="151">
        <v>0</v>
      </c>
      <c r="W7" s="151">
        <v>0</v>
      </c>
      <c r="X7" s="151">
        <v>0</v>
      </c>
      <c r="Y7" s="151">
        <v>0</v>
      </c>
      <c r="Z7" s="151">
        <v>0</v>
      </c>
      <c r="AA7" s="151">
        <v>0</v>
      </c>
      <c r="AB7" s="151">
        <v>0</v>
      </c>
      <c r="AC7" s="151">
        <v>0</v>
      </c>
      <c r="AD7" s="151">
        <v>0</v>
      </c>
      <c r="AE7" s="151">
        <v>0</v>
      </c>
      <c r="AF7" s="151">
        <v>0</v>
      </c>
      <c r="AG7" s="151">
        <v>0</v>
      </c>
      <c r="AH7" s="151">
        <v>0</v>
      </c>
      <c r="AI7" s="151">
        <v>0</v>
      </c>
      <c r="AJ7" s="151">
        <v>0</v>
      </c>
      <c r="AK7" s="151">
        <v>0</v>
      </c>
      <c r="AL7" s="151">
        <v>0</v>
      </c>
      <c r="AM7" s="151">
        <v>0</v>
      </c>
      <c r="AN7" s="151">
        <v>0</v>
      </c>
      <c r="AO7" s="151">
        <v>0</v>
      </c>
      <c r="AP7" s="151">
        <v>0</v>
      </c>
      <c r="AQ7" s="151">
        <v>0</v>
      </c>
      <c r="AR7" s="151">
        <v>0</v>
      </c>
      <c r="AS7" s="151">
        <v>0</v>
      </c>
      <c r="AT7" s="151">
        <v>0</v>
      </c>
      <c r="AU7" s="151">
        <v>0</v>
      </c>
      <c r="AV7" s="151">
        <v>0</v>
      </c>
      <c r="AW7" s="151">
        <v>0</v>
      </c>
      <c r="AX7" s="151">
        <v>0</v>
      </c>
      <c r="AY7" s="151">
        <v>0</v>
      </c>
      <c r="AZ7" s="151">
        <v>332.70800000000008</v>
      </c>
      <c r="BA7" s="151">
        <v>475.00800000000004</v>
      </c>
      <c r="BB7" s="151">
        <v>474.24400000000003</v>
      </c>
      <c r="BC7" s="151">
        <v>459.01900000000001</v>
      </c>
      <c r="BD7" s="151">
        <v>446.95400000000001</v>
      </c>
      <c r="BE7" s="151">
        <v>469.76190140731705</v>
      </c>
      <c r="BF7" s="151">
        <v>518.64773074999994</v>
      </c>
      <c r="BG7" s="151">
        <v>507.20891397539998</v>
      </c>
      <c r="BH7" s="151">
        <v>445.23599999999999</v>
      </c>
      <c r="BI7" s="151">
        <v>486.24370455000002</v>
      </c>
      <c r="BJ7" s="151">
        <v>477.92547793</v>
      </c>
      <c r="BK7" s="151">
        <v>424.03039473491737</v>
      </c>
      <c r="BL7" s="151">
        <v>727.70019646000003</v>
      </c>
      <c r="BM7" s="151">
        <v>1088.6921164999999</v>
      </c>
      <c r="BN7" s="151">
        <v>801.16036899012533</v>
      </c>
      <c r="BO7" s="151">
        <v>749.87685299999998</v>
      </c>
      <c r="BP7" s="151">
        <v>662.33543288999988</v>
      </c>
      <c r="BQ7" s="151">
        <v>526.70929591000004</v>
      </c>
      <c r="BR7" s="151">
        <v>369.21073870999999</v>
      </c>
      <c r="BS7" s="151">
        <v>309.89859552000007</v>
      </c>
      <c r="BT7" s="151">
        <v>264.26859475999998</v>
      </c>
      <c r="BU7" s="151">
        <v>224.26502880999996</v>
      </c>
      <c r="BV7" s="151">
        <v>154.88572665999999</v>
      </c>
      <c r="BW7" s="151">
        <v>110.7615586</v>
      </c>
      <c r="BX7" s="151">
        <v>549.17443260294374</v>
      </c>
      <c r="BY7" s="151">
        <v>328.95395938621255</v>
      </c>
      <c r="BZ7" s="151">
        <v>195.36543934722562</v>
      </c>
      <c r="CA7" s="151">
        <v>164.13249521018216</v>
      </c>
      <c r="CB7" s="151">
        <v>142.75140974617673</v>
      </c>
      <c r="CC7" s="174">
        <v>141.74684734166937</v>
      </c>
    </row>
    <row r="8" spans="1:81" x14ac:dyDescent="0.4">
      <c r="A8" s="271"/>
      <c r="B8" s="155" t="s">
        <v>230</v>
      </c>
      <c r="C8" s="49"/>
      <c r="D8" s="151">
        <v>0</v>
      </c>
      <c r="E8" s="151">
        <v>0</v>
      </c>
      <c r="F8" s="151">
        <v>0</v>
      </c>
      <c r="G8" s="151">
        <v>0</v>
      </c>
      <c r="H8" s="151">
        <v>0</v>
      </c>
      <c r="I8" s="151">
        <v>0</v>
      </c>
      <c r="J8" s="151">
        <v>0</v>
      </c>
      <c r="K8" s="151">
        <v>0</v>
      </c>
      <c r="L8" s="151">
        <v>0</v>
      </c>
      <c r="M8" s="151">
        <v>0</v>
      </c>
      <c r="N8" s="151">
        <v>0</v>
      </c>
      <c r="O8" s="151">
        <v>0</v>
      </c>
      <c r="P8" s="151">
        <v>0</v>
      </c>
      <c r="Q8" s="151">
        <v>0</v>
      </c>
      <c r="R8" s="151">
        <v>0</v>
      </c>
      <c r="S8" s="151">
        <v>0</v>
      </c>
      <c r="T8" s="151">
        <v>0</v>
      </c>
      <c r="U8" s="151">
        <v>0</v>
      </c>
      <c r="V8" s="151">
        <v>0</v>
      </c>
      <c r="W8" s="151">
        <v>0</v>
      </c>
      <c r="X8" s="151">
        <v>0</v>
      </c>
      <c r="Y8" s="151">
        <v>0</v>
      </c>
      <c r="Z8" s="151">
        <v>0</v>
      </c>
      <c r="AA8" s="151">
        <v>0</v>
      </c>
      <c r="AB8" s="151">
        <v>0</v>
      </c>
      <c r="AC8" s="151">
        <v>0</v>
      </c>
      <c r="AD8" s="151">
        <v>0</v>
      </c>
      <c r="AE8" s="151">
        <v>0</v>
      </c>
      <c r="AF8" s="151">
        <v>0</v>
      </c>
      <c r="AG8" s="151">
        <v>0</v>
      </c>
      <c r="AH8" s="151">
        <v>0</v>
      </c>
      <c r="AI8" s="151">
        <v>0</v>
      </c>
      <c r="AJ8" s="151">
        <v>0</v>
      </c>
      <c r="AK8" s="151">
        <v>0</v>
      </c>
      <c r="AL8" s="151">
        <v>0</v>
      </c>
      <c r="AM8" s="151">
        <v>0</v>
      </c>
      <c r="AN8" s="151">
        <v>0</v>
      </c>
      <c r="AO8" s="151">
        <v>0</v>
      </c>
      <c r="AP8" s="151">
        <v>0</v>
      </c>
      <c r="AQ8" s="151">
        <v>0</v>
      </c>
      <c r="AR8" s="151">
        <v>0</v>
      </c>
      <c r="AS8" s="151">
        <v>0</v>
      </c>
      <c r="AT8" s="151">
        <v>0</v>
      </c>
      <c r="AU8" s="151">
        <v>0</v>
      </c>
      <c r="AV8" s="151">
        <v>0</v>
      </c>
      <c r="AW8" s="151">
        <v>0</v>
      </c>
      <c r="AX8" s="151">
        <v>0</v>
      </c>
      <c r="AY8" s="151">
        <v>0</v>
      </c>
      <c r="AZ8" s="151">
        <v>1833.2149999999999</v>
      </c>
      <c r="BA8" s="151">
        <v>3418.4580000000001</v>
      </c>
      <c r="BB8" s="151">
        <v>3083.4490000000001</v>
      </c>
      <c r="BC8" s="151">
        <v>2796.067</v>
      </c>
      <c r="BD8" s="151">
        <v>2435.2660000000001</v>
      </c>
      <c r="BE8" s="151">
        <v>2135.8090000000002</v>
      </c>
      <c r="BF8" s="151">
        <v>2105.4681379400004</v>
      </c>
      <c r="BG8" s="151">
        <v>2051.9794873882602</v>
      </c>
      <c r="BH8" s="151">
        <v>1759.2470000000001</v>
      </c>
      <c r="BI8" s="151">
        <v>1824.9606072800002</v>
      </c>
      <c r="BJ8" s="151">
        <v>1961.87288926</v>
      </c>
      <c r="BK8" s="151">
        <v>1817.4577446102965</v>
      </c>
      <c r="BL8" s="151">
        <v>2129.1275195499998</v>
      </c>
      <c r="BM8" s="151">
        <v>3595.32545321</v>
      </c>
      <c r="BN8" s="151">
        <v>3672.3248568335066</v>
      </c>
      <c r="BO8" s="151">
        <v>4184.1081413699985</v>
      </c>
      <c r="BP8" s="151">
        <v>4507.4715771600004</v>
      </c>
      <c r="BQ8" s="151">
        <v>3811.3202527161902</v>
      </c>
      <c r="BR8" s="151">
        <v>2695.8303489699992</v>
      </c>
      <c r="BS8" s="151">
        <v>2003.6174202700001</v>
      </c>
      <c r="BT8" s="151">
        <v>1611.2098276999998</v>
      </c>
      <c r="BU8" s="151">
        <v>1442.7194395999989</v>
      </c>
      <c r="BV8" s="151">
        <v>1145.0089014699995</v>
      </c>
      <c r="BW8" s="151">
        <v>602.98041054999987</v>
      </c>
      <c r="BX8" s="151">
        <v>411.70953255984182</v>
      </c>
      <c r="BY8" s="151">
        <v>69.227626352211573</v>
      </c>
      <c r="BZ8" s="151">
        <v>0</v>
      </c>
      <c r="CA8" s="151">
        <v>0</v>
      </c>
      <c r="CB8" s="151">
        <v>0</v>
      </c>
      <c r="CC8" s="174">
        <v>0</v>
      </c>
    </row>
    <row r="9" spans="1:81" x14ac:dyDescent="0.4">
      <c r="A9" s="271"/>
      <c r="B9" s="241" t="s">
        <v>391</v>
      </c>
      <c r="C9" s="59"/>
      <c r="D9" s="151">
        <v>0</v>
      </c>
      <c r="E9" s="151">
        <v>0</v>
      </c>
      <c r="F9" s="151">
        <v>0</v>
      </c>
      <c r="G9" s="151">
        <v>0</v>
      </c>
      <c r="H9" s="151">
        <v>0</v>
      </c>
      <c r="I9" s="151">
        <v>0</v>
      </c>
      <c r="J9" s="151">
        <v>0</v>
      </c>
      <c r="K9" s="151">
        <v>0</v>
      </c>
      <c r="L9" s="151">
        <v>0</v>
      </c>
      <c r="M9" s="151">
        <v>0</v>
      </c>
      <c r="N9" s="151">
        <v>0</v>
      </c>
      <c r="O9" s="151">
        <v>0</v>
      </c>
      <c r="P9" s="151">
        <v>0</v>
      </c>
      <c r="Q9" s="151">
        <v>0</v>
      </c>
      <c r="R9" s="151">
        <v>0</v>
      </c>
      <c r="S9" s="151">
        <v>0</v>
      </c>
      <c r="T9" s="151">
        <v>0</v>
      </c>
      <c r="U9" s="151">
        <v>0</v>
      </c>
      <c r="V9" s="151">
        <v>0</v>
      </c>
      <c r="W9" s="151">
        <v>0</v>
      </c>
      <c r="X9" s="151">
        <v>0</v>
      </c>
      <c r="Y9" s="151">
        <v>0</v>
      </c>
      <c r="Z9" s="151">
        <v>0</v>
      </c>
      <c r="AA9" s="151">
        <v>0</v>
      </c>
      <c r="AB9" s="151">
        <v>0</v>
      </c>
      <c r="AC9" s="151">
        <v>0</v>
      </c>
      <c r="AD9" s="151">
        <v>0</v>
      </c>
      <c r="AE9" s="151">
        <v>0</v>
      </c>
      <c r="AF9" s="151">
        <v>0</v>
      </c>
      <c r="AG9" s="151">
        <v>0</v>
      </c>
      <c r="AH9" s="151">
        <v>0</v>
      </c>
      <c r="AI9" s="151">
        <v>0</v>
      </c>
      <c r="AJ9" s="151">
        <v>0</v>
      </c>
      <c r="AK9" s="151">
        <v>0</v>
      </c>
      <c r="AL9" s="151">
        <v>0</v>
      </c>
      <c r="AM9" s="151">
        <v>0</v>
      </c>
      <c r="AN9" s="151">
        <v>0</v>
      </c>
      <c r="AO9" s="151">
        <v>0</v>
      </c>
      <c r="AP9" s="151">
        <v>0</v>
      </c>
      <c r="AQ9" s="151">
        <v>0</v>
      </c>
      <c r="AR9" s="151">
        <v>0</v>
      </c>
      <c r="AS9" s="151">
        <v>0</v>
      </c>
      <c r="AT9" s="151">
        <v>0</v>
      </c>
      <c r="AU9" s="151">
        <v>0</v>
      </c>
      <c r="AV9" s="151">
        <v>0</v>
      </c>
      <c r="AW9" s="151">
        <v>0</v>
      </c>
      <c r="AX9" s="151">
        <v>0</v>
      </c>
      <c r="AY9" s="151">
        <v>0</v>
      </c>
      <c r="AZ9" s="151">
        <v>214.28451982657336</v>
      </c>
      <c r="BA9" s="151">
        <v>330</v>
      </c>
      <c r="BB9" s="151">
        <v>305</v>
      </c>
      <c r="BC9" s="151">
        <v>285</v>
      </c>
      <c r="BD9" s="151">
        <v>305</v>
      </c>
      <c r="BE9" s="151">
        <v>284</v>
      </c>
      <c r="BF9" s="151">
        <v>289.81299999999999</v>
      </c>
      <c r="BG9" s="151">
        <v>255.8872903330878</v>
      </c>
      <c r="BH9" s="151">
        <v>142.881</v>
      </c>
      <c r="BI9" s="151">
        <v>24.123565300067376</v>
      </c>
      <c r="BJ9" s="151">
        <v>12.22461096189574</v>
      </c>
      <c r="BK9" s="151">
        <v>0</v>
      </c>
      <c r="BL9" s="151">
        <v>0</v>
      </c>
      <c r="BM9" s="151">
        <v>0</v>
      </c>
      <c r="BN9" s="151">
        <v>0</v>
      </c>
      <c r="BO9" s="151">
        <v>0</v>
      </c>
      <c r="BP9" s="151">
        <v>0</v>
      </c>
      <c r="BQ9" s="151">
        <v>0</v>
      </c>
      <c r="BR9" s="151">
        <v>0</v>
      </c>
      <c r="BS9" s="151">
        <v>0</v>
      </c>
      <c r="BT9" s="151">
        <v>0</v>
      </c>
      <c r="BU9" s="151">
        <v>0</v>
      </c>
      <c r="BV9" s="151">
        <v>0</v>
      </c>
      <c r="BW9" s="151">
        <v>0</v>
      </c>
      <c r="BX9" s="151">
        <v>0</v>
      </c>
      <c r="BY9" s="151">
        <v>0</v>
      </c>
      <c r="BZ9" s="151">
        <v>0</v>
      </c>
      <c r="CA9" s="151">
        <v>0</v>
      </c>
      <c r="CB9" s="151">
        <v>0</v>
      </c>
      <c r="CC9" s="174">
        <v>0</v>
      </c>
    </row>
    <row r="10" spans="1:81" x14ac:dyDescent="0.4">
      <c r="A10" s="271"/>
      <c r="B10" s="241" t="s">
        <v>404</v>
      </c>
      <c r="C10" s="59"/>
      <c r="D10" s="151">
        <v>0</v>
      </c>
      <c r="E10" s="151">
        <v>0</v>
      </c>
      <c r="F10" s="151">
        <v>0</v>
      </c>
      <c r="G10" s="151">
        <v>0</v>
      </c>
      <c r="H10" s="151">
        <v>0</v>
      </c>
      <c r="I10" s="151">
        <v>0</v>
      </c>
      <c r="J10" s="151">
        <v>0</v>
      </c>
      <c r="K10" s="151">
        <v>0</v>
      </c>
      <c r="L10" s="151">
        <v>0</v>
      </c>
      <c r="M10" s="151">
        <v>0</v>
      </c>
      <c r="N10" s="151">
        <v>0</v>
      </c>
      <c r="O10" s="151">
        <v>0</v>
      </c>
      <c r="P10" s="151">
        <v>0</v>
      </c>
      <c r="Q10" s="151">
        <v>0</v>
      </c>
      <c r="R10" s="151">
        <v>0</v>
      </c>
      <c r="S10" s="151">
        <v>0</v>
      </c>
      <c r="T10" s="151">
        <v>0</v>
      </c>
      <c r="U10" s="151">
        <v>0</v>
      </c>
      <c r="V10" s="151">
        <v>0</v>
      </c>
      <c r="W10" s="151">
        <v>0</v>
      </c>
      <c r="X10" s="151">
        <v>0</v>
      </c>
      <c r="Y10" s="151">
        <v>0</v>
      </c>
      <c r="Z10" s="151">
        <v>0</v>
      </c>
      <c r="AA10" s="151">
        <v>0</v>
      </c>
      <c r="AB10" s="151">
        <v>0</v>
      </c>
      <c r="AC10" s="151">
        <v>0</v>
      </c>
      <c r="AD10" s="151">
        <v>0</v>
      </c>
      <c r="AE10" s="151">
        <v>0</v>
      </c>
      <c r="AF10" s="151">
        <v>0</v>
      </c>
      <c r="AG10" s="151">
        <v>0</v>
      </c>
      <c r="AH10" s="151">
        <v>0</v>
      </c>
      <c r="AI10" s="151">
        <v>0</v>
      </c>
      <c r="AJ10" s="151">
        <v>0</v>
      </c>
      <c r="AK10" s="151">
        <v>0</v>
      </c>
      <c r="AL10" s="151">
        <v>0</v>
      </c>
      <c r="AM10" s="151">
        <v>0</v>
      </c>
      <c r="AN10" s="151">
        <v>0</v>
      </c>
      <c r="AO10" s="151">
        <v>0</v>
      </c>
      <c r="AP10" s="151">
        <v>0</v>
      </c>
      <c r="AQ10" s="151">
        <v>0</v>
      </c>
      <c r="AR10" s="151">
        <v>0</v>
      </c>
      <c r="AS10" s="151">
        <v>0</v>
      </c>
      <c r="AT10" s="151">
        <v>0</v>
      </c>
      <c r="AU10" s="151">
        <v>0</v>
      </c>
      <c r="AV10" s="151">
        <v>0</v>
      </c>
      <c r="AW10" s="151">
        <v>0</v>
      </c>
      <c r="AX10" s="151">
        <v>0</v>
      </c>
      <c r="AY10" s="151">
        <v>0</v>
      </c>
      <c r="AZ10" s="151">
        <v>1618.9304801734265</v>
      </c>
      <c r="BA10" s="151">
        <v>3088.4580000000001</v>
      </c>
      <c r="BB10" s="151">
        <v>2778.4490000000001</v>
      </c>
      <c r="BC10" s="151">
        <v>2511.067</v>
      </c>
      <c r="BD10" s="151">
        <v>2130.2660000000001</v>
      </c>
      <c r="BE10" s="151">
        <v>1851.8090000000002</v>
      </c>
      <c r="BF10" s="151">
        <v>1815.6551379400003</v>
      </c>
      <c r="BG10" s="151">
        <v>1796.0921970551724</v>
      </c>
      <c r="BH10" s="151">
        <v>1616.366</v>
      </c>
      <c r="BI10" s="151">
        <v>1800.8370419799328</v>
      </c>
      <c r="BJ10" s="151">
        <v>1949.6482782981043</v>
      </c>
      <c r="BK10" s="151">
        <v>1817.4577446102965</v>
      </c>
      <c r="BL10" s="151">
        <v>2129.1275195499998</v>
      </c>
      <c r="BM10" s="151">
        <v>3595.32545321</v>
      </c>
      <c r="BN10" s="151">
        <v>3672.3248568335066</v>
      </c>
      <c r="BO10" s="151">
        <v>4184.1081413699985</v>
      </c>
      <c r="BP10" s="151">
        <v>4507.4715771600004</v>
      </c>
      <c r="BQ10" s="151">
        <v>3811.3202527161902</v>
      </c>
      <c r="BR10" s="151">
        <v>2695.8303489699992</v>
      </c>
      <c r="BS10" s="151">
        <v>2003.6174202700001</v>
      </c>
      <c r="BT10" s="151">
        <v>1611.2098276999998</v>
      </c>
      <c r="BU10" s="151">
        <v>1442.7194395999989</v>
      </c>
      <c r="BV10" s="151">
        <v>1145.0089014699995</v>
      </c>
      <c r="BW10" s="151">
        <v>602.98041054999987</v>
      </c>
      <c r="BX10" s="151">
        <v>411.70953255984182</v>
      </c>
      <c r="BY10" s="151">
        <v>69.227626352211573</v>
      </c>
      <c r="BZ10" s="151">
        <v>0</v>
      </c>
      <c r="CA10" s="151">
        <v>0</v>
      </c>
      <c r="CB10" s="151">
        <v>0</v>
      </c>
      <c r="CC10" s="174">
        <v>0</v>
      </c>
    </row>
    <row r="11" spans="1:81" s="253" customFormat="1" ht="35.25" customHeight="1" x14ac:dyDescent="0.35">
      <c r="A11" s="438"/>
      <c r="B11" s="439" t="s">
        <v>268</v>
      </c>
      <c r="C11" s="440"/>
      <c r="D11" s="441">
        <v>15.2</v>
      </c>
      <c r="E11" s="441">
        <v>19.2</v>
      </c>
      <c r="F11" s="441">
        <v>17</v>
      </c>
      <c r="G11" s="441">
        <v>14.8</v>
      </c>
      <c r="H11" s="441">
        <v>26.8</v>
      </c>
      <c r="I11" s="441">
        <v>22.2</v>
      </c>
      <c r="J11" s="441">
        <v>15.7</v>
      </c>
      <c r="K11" s="441">
        <v>15.7</v>
      </c>
      <c r="L11" s="441">
        <v>20.9</v>
      </c>
      <c r="M11" s="441">
        <v>25.4</v>
      </c>
      <c r="N11" s="441">
        <v>49.4</v>
      </c>
      <c r="O11" s="441">
        <v>41.9</v>
      </c>
      <c r="P11" s="441">
        <v>30.2</v>
      </c>
      <c r="Q11" s="441">
        <v>36.299999999999997</v>
      </c>
      <c r="R11" s="441">
        <v>64.5</v>
      </c>
      <c r="S11" s="441">
        <v>64.599999999999994</v>
      </c>
      <c r="T11" s="441">
        <v>44.9</v>
      </c>
      <c r="U11" s="441">
        <v>49.2</v>
      </c>
      <c r="V11" s="441">
        <v>78.3</v>
      </c>
      <c r="W11" s="441">
        <v>121.7</v>
      </c>
      <c r="X11" s="441">
        <v>123.3</v>
      </c>
      <c r="Y11" s="441">
        <v>127.1</v>
      </c>
      <c r="Z11" s="441">
        <v>150.4</v>
      </c>
      <c r="AA11" s="441">
        <v>239.4</v>
      </c>
      <c r="AB11" s="441">
        <v>209.1</v>
      </c>
      <c r="AC11" s="441">
        <v>174.09</v>
      </c>
      <c r="AD11" s="441">
        <v>214.12200000000001</v>
      </c>
      <c r="AE11" s="441">
        <v>454.38499999999999</v>
      </c>
      <c r="AF11" s="441">
        <v>558.846</v>
      </c>
      <c r="AG11" s="441">
        <v>628.82600000000002</v>
      </c>
      <c r="AH11" s="441">
        <v>632</v>
      </c>
      <c r="AI11" s="441">
        <v>653</v>
      </c>
      <c r="AJ11" s="441">
        <v>1280</v>
      </c>
      <c r="AK11" s="441">
        <v>1702</v>
      </c>
      <c r="AL11" s="441">
        <v>1500</v>
      </c>
      <c r="AM11" s="441">
        <v>1497</v>
      </c>
      <c r="AN11" s="441">
        <v>1578</v>
      </c>
      <c r="AO11" s="441">
        <v>1589</v>
      </c>
      <c r="AP11" s="441">
        <v>1734</v>
      </c>
      <c r="AQ11" s="441">
        <v>1467.9280000000001</v>
      </c>
      <c r="AR11" s="441">
        <v>1106.7449999999999</v>
      </c>
      <c r="AS11" s="441">
        <v>733.41</v>
      </c>
      <c r="AT11" s="441">
        <v>869.84</v>
      </c>
      <c r="AU11" s="441">
        <v>1603.8150000000001</v>
      </c>
      <c r="AV11" s="441">
        <v>1760.1579999999999</v>
      </c>
      <c r="AW11" s="441">
        <v>1651.7639999999999</v>
      </c>
      <c r="AX11" s="441">
        <v>1299.4829999999999</v>
      </c>
      <c r="AY11" s="441">
        <v>1101.827</v>
      </c>
      <c r="AZ11" s="441">
        <v>587.298</v>
      </c>
      <c r="BA11" s="441">
        <v>0</v>
      </c>
      <c r="BB11" s="441">
        <v>0</v>
      </c>
      <c r="BC11" s="441">
        <v>0</v>
      </c>
      <c r="BD11" s="441">
        <v>0</v>
      </c>
      <c r="BE11" s="441">
        <v>0</v>
      </c>
      <c r="BF11" s="441">
        <v>0</v>
      </c>
      <c r="BG11" s="441">
        <v>0</v>
      </c>
      <c r="BH11" s="441">
        <v>0</v>
      </c>
      <c r="BI11" s="441">
        <v>0</v>
      </c>
      <c r="BJ11" s="441">
        <v>0</v>
      </c>
      <c r="BK11" s="441">
        <v>0</v>
      </c>
      <c r="BL11" s="441">
        <v>0</v>
      </c>
      <c r="BM11" s="441">
        <v>0</v>
      </c>
      <c r="BN11" s="441">
        <v>0</v>
      </c>
      <c r="BO11" s="441">
        <v>0</v>
      </c>
      <c r="BP11" s="441">
        <v>0</v>
      </c>
      <c r="BQ11" s="441">
        <v>0</v>
      </c>
      <c r="BR11" s="441">
        <v>0</v>
      </c>
      <c r="BS11" s="441">
        <v>0</v>
      </c>
      <c r="BT11" s="441">
        <v>0</v>
      </c>
      <c r="BU11" s="441">
        <v>0</v>
      </c>
      <c r="BV11" s="441">
        <v>0</v>
      </c>
      <c r="BW11" s="441">
        <v>0</v>
      </c>
      <c r="BX11" s="441">
        <v>0</v>
      </c>
      <c r="BY11" s="441">
        <v>0</v>
      </c>
      <c r="BZ11" s="441">
        <v>0</v>
      </c>
      <c r="CA11" s="441">
        <v>0</v>
      </c>
      <c r="CB11" s="441">
        <v>0</v>
      </c>
      <c r="CC11" s="442">
        <v>0</v>
      </c>
    </row>
    <row r="12" spans="1:81" ht="23.25" customHeight="1" x14ac:dyDescent="0.4">
      <c r="A12" s="443"/>
      <c r="B12" s="59" t="s">
        <v>727</v>
      </c>
      <c r="C12" s="324"/>
      <c r="BN12" s="255"/>
      <c r="BO12" s="255"/>
      <c r="BP12" s="255"/>
      <c r="BQ12" s="255">
        <f t="shared" ref="BQ12:CC12" si="6">SUM(BQ13:BQ14)</f>
        <v>5.8574696600000031</v>
      </c>
      <c r="BR12" s="255">
        <f t="shared" si="6"/>
        <v>56.150329630000009</v>
      </c>
      <c r="BS12" s="255">
        <f t="shared" si="6"/>
        <v>490.79643462000001</v>
      </c>
      <c r="BT12" s="255">
        <f t="shared" si="6"/>
        <v>1585.2890467599996</v>
      </c>
      <c r="BU12" s="255">
        <f t="shared" si="6"/>
        <v>3321.8002079199987</v>
      </c>
      <c r="BV12" s="255">
        <f t="shared" si="6"/>
        <v>8130.5546703099999</v>
      </c>
      <c r="BW12" s="255">
        <f t="shared" si="6"/>
        <v>18376.926201870003</v>
      </c>
      <c r="BX12" s="255">
        <f t="shared" si="6"/>
        <v>39168.033276227485</v>
      </c>
      <c r="BY12" s="255">
        <f t="shared" si="6"/>
        <v>42282.733920884799</v>
      </c>
      <c r="BZ12" s="255">
        <f t="shared" si="6"/>
        <v>43505.332392564975</v>
      </c>
      <c r="CA12" s="255">
        <f t="shared" si="6"/>
        <v>48182.840515443109</v>
      </c>
      <c r="CB12" s="255">
        <f t="shared" si="6"/>
        <v>54048.864446976091</v>
      </c>
      <c r="CC12" s="444">
        <f t="shared" si="6"/>
        <v>61886.10806246131</v>
      </c>
    </row>
    <row r="13" spans="1:81" s="196" customFormat="1" x14ac:dyDescent="0.4">
      <c r="A13" s="393"/>
      <c r="B13" s="60" t="s">
        <v>728</v>
      </c>
      <c r="C13" s="336"/>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151"/>
      <c r="BO13" s="151"/>
      <c r="BP13" s="151"/>
      <c r="BQ13" s="151">
        <v>0.78372308559481874</v>
      </c>
      <c r="BR13" s="151">
        <v>5.5093570434945436</v>
      </c>
      <c r="BS13" s="151">
        <v>33.750120728782427</v>
      </c>
      <c r="BT13" s="151">
        <v>692.15842874847999</v>
      </c>
      <c r="BU13" s="151">
        <v>2015.8910810490133</v>
      </c>
      <c r="BV13" s="151">
        <v>6178.3804306172187</v>
      </c>
      <c r="BW13" s="151">
        <v>15349.34476835902</v>
      </c>
      <c r="BX13" s="151">
        <v>22930.414074388013</v>
      </c>
      <c r="BY13" s="151">
        <v>25243.601183058629</v>
      </c>
      <c r="BZ13" s="151">
        <v>28423.038034667919</v>
      </c>
      <c r="CA13" s="151">
        <v>32856.084855704576</v>
      </c>
      <c r="CB13" s="151">
        <v>37835.083176378525</v>
      </c>
      <c r="CC13" s="174">
        <v>44369.536464382327</v>
      </c>
    </row>
    <row r="14" spans="1:81" s="451" customFormat="1" ht="29.85" customHeight="1" thickBot="1" x14ac:dyDescent="0.4">
      <c r="A14" s="445"/>
      <c r="B14" s="446" t="s">
        <v>729</v>
      </c>
      <c r="C14" s="447"/>
      <c r="D14" s="448"/>
      <c r="E14" s="448"/>
      <c r="F14" s="448"/>
      <c r="G14" s="448"/>
      <c r="H14" s="448"/>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c r="AW14" s="448"/>
      <c r="AX14" s="448"/>
      <c r="AY14" s="448"/>
      <c r="AZ14" s="448"/>
      <c r="BA14" s="448"/>
      <c r="BB14" s="448"/>
      <c r="BC14" s="448"/>
      <c r="BD14" s="448"/>
      <c r="BE14" s="448"/>
      <c r="BF14" s="448"/>
      <c r="BG14" s="448"/>
      <c r="BH14" s="448"/>
      <c r="BI14" s="448"/>
      <c r="BJ14" s="448"/>
      <c r="BK14" s="448"/>
      <c r="BL14" s="448"/>
      <c r="BM14" s="448"/>
      <c r="BN14" s="449"/>
      <c r="BO14" s="449"/>
      <c r="BP14" s="449"/>
      <c r="BQ14" s="449">
        <v>5.0737465744051846</v>
      </c>
      <c r="BR14" s="449">
        <v>50.640972586505463</v>
      </c>
      <c r="BS14" s="449">
        <v>457.04631389121761</v>
      </c>
      <c r="BT14" s="449">
        <v>893.13061801151957</v>
      </c>
      <c r="BU14" s="449">
        <v>1305.9091268709853</v>
      </c>
      <c r="BV14" s="449">
        <v>1952.1742396927814</v>
      </c>
      <c r="BW14" s="449">
        <v>3027.5814335109831</v>
      </c>
      <c r="BX14" s="449">
        <v>16237.619201839474</v>
      </c>
      <c r="BY14" s="449">
        <v>17039.132737826174</v>
      </c>
      <c r="BZ14" s="449">
        <v>15082.294357897059</v>
      </c>
      <c r="CA14" s="449">
        <v>15326.755659738532</v>
      </c>
      <c r="CB14" s="449">
        <v>16213.781270597563</v>
      </c>
      <c r="CC14" s="450">
        <v>17516.571598078983</v>
      </c>
    </row>
    <row r="15" spans="1:81" x14ac:dyDescent="0.4">
      <c r="A15" s="277"/>
      <c r="B15" s="133" t="s">
        <v>730</v>
      </c>
      <c r="D15" s="47" t="s">
        <v>137</v>
      </c>
      <c r="E15" s="47" t="s">
        <v>138</v>
      </c>
      <c r="F15" s="47" t="s">
        <v>139</v>
      </c>
      <c r="G15" s="47" t="s">
        <v>140</v>
      </c>
      <c r="H15" s="47" t="s">
        <v>141</v>
      </c>
      <c r="I15" s="47" t="s">
        <v>142</v>
      </c>
      <c r="J15" s="47" t="s">
        <v>143</v>
      </c>
      <c r="K15" s="47" t="s">
        <v>144</v>
      </c>
      <c r="L15" s="47" t="s">
        <v>145</v>
      </c>
      <c r="M15" s="47" t="s">
        <v>146</v>
      </c>
      <c r="N15" s="47" t="s">
        <v>147</v>
      </c>
      <c r="O15" s="47" t="s">
        <v>148</v>
      </c>
      <c r="P15" s="47" t="s">
        <v>149</v>
      </c>
      <c r="Q15" s="47" t="s">
        <v>150</v>
      </c>
      <c r="R15" s="47" t="s">
        <v>151</v>
      </c>
      <c r="S15" s="47" t="s">
        <v>152</v>
      </c>
      <c r="T15" s="47" t="s">
        <v>153</v>
      </c>
      <c r="U15" s="47" t="s">
        <v>154</v>
      </c>
      <c r="V15" s="47" t="s">
        <v>155</v>
      </c>
      <c r="W15" s="47" t="s">
        <v>156</v>
      </c>
      <c r="X15" s="47" t="s">
        <v>157</v>
      </c>
      <c r="Y15" s="47" t="s">
        <v>158</v>
      </c>
      <c r="Z15" s="47" t="s">
        <v>159</v>
      </c>
      <c r="AA15" s="47" t="s">
        <v>160</v>
      </c>
      <c r="AB15" s="47" t="s">
        <v>161</v>
      </c>
      <c r="AC15" s="47" t="s">
        <v>162</v>
      </c>
      <c r="AD15" s="47" t="s">
        <v>163</v>
      </c>
      <c r="AE15" s="47" t="s">
        <v>164</v>
      </c>
      <c r="AF15" s="47" t="s">
        <v>165</v>
      </c>
      <c r="AG15" s="47" t="s">
        <v>166</v>
      </c>
      <c r="AH15" s="47" t="s">
        <v>167</v>
      </c>
      <c r="AI15" s="47" t="s">
        <v>168</v>
      </c>
      <c r="AJ15" s="47" t="s">
        <v>169</v>
      </c>
      <c r="AK15" s="47" t="s">
        <v>170</v>
      </c>
      <c r="AL15" s="47" t="s">
        <v>171</v>
      </c>
      <c r="AM15" s="47" t="s">
        <v>172</v>
      </c>
      <c r="AN15" s="47" t="s">
        <v>173</v>
      </c>
      <c r="AO15" s="47" t="s">
        <v>174</v>
      </c>
      <c r="AP15" s="47" t="s">
        <v>175</v>
      </c>
      <c r="AQ15" s="47" t="s">
        <v>176</v>
      </c>
      <c r="AR15" s="47" t="s">
        <v>177</v>
      </c>
      <c r="AS15" s="47" t="s">
        <v>178</v>
      </c>
      <c r="AT15" s="47" t="s">
        <v>179</v>
      </c>
      <c r="AU15" s="47" t="s">
        <v>180</v>
      </c>
      <c r="AV15" s="47" t="s">
        <v>181</v>
      </c>
      <c r="AW15" s="47" t="s">
        <v>182</v>
      </c>
      <c r="AX15" s="47" t="s">
        <v>183</v>
      </c>
      <c r="AY15" s="47" t="s">
        <v>85</v>
      </c>
      <c r="AZ15" s="47" t="s">
        <v>86</v>
      </c>
      <c r="BA15" s="47" t="s">
        <v>87</v>
      </c>
      <c r="BB15" s="47" t="s">
        <v>88</v>
      </c>
      <c r="BC15" s="47" t="s">
        <v>89</v>
      </c>
      <c r="BD15" s="47" t="s">
        <v>90</v>
      </c>
      <c r="BE15" s="47" t="s">
        <v>91</v>
      </c>
      <c r="BF15" s="47" t="s">
        <v>92</v>
      </c>
      <c r="BG15" s="47" t="s">
        <v>93</v>
      </c>
      <c r="BH15" s="47" t="s">
        <v>94</v>
      </c>
      <c r="BI15" s="47" t="s">
        <v>95</v>
      </c>
      <c r="BJ15" s="47" t="s">
        <v>96</v>
      </c>
      <c r="BK15" s="47" t="s">
        <v>97</v>
      </c>
      <c r="BL15" s="47" t="s">
        <v>98</v>
      </c>
      <c r="BM15" s="47" t="s">
        <v>99</v>
      </c>
      <c r="BN15" s="47" t="s">
        <v>100</v>
      </c>
      <c r="BO15" s="47" t="s">
        <v>101</v>
      </c>
      <c r="BP15" s="47" t="s">
        <v>102</v>
      </c>
      <c r="BQ15" s="47" t="s">
        <v>103</v>
      </c>
      <c r="BR15" s="47" t="s">
        <v>104</v>
      </c>
      <c r="BS15" s="47" t="s">
        <v>105</v>
      </c>
      <c r="BT15" s="47" t="s">
        <v>106</v>
      </c>
      <c r="BU15" s="47" t="s">
        <v>107</v>
      </c>
      <c r="BV15" s="47" t="s">
        <v>108</v>
      </c>
      <c r="BW15" s="47" t="s">
        <v>109</v>
      </c>
      <c r="BX15" s="47" t="s">
        <v>110</v>
      </c>
      <c r="BY15" s="47" t="s">
        <v>111</v>
      </c>
      <c r="BZ15" s="47" t="s">
        <v>112</v>
      </c>
      <c r="CA15" s="47" t="s">
        <v>113</v>
      </c>
      <c r="CB15" s="47" t="s">
        <v>114</v>
      </c>
      <c r="CC15" s="48" t="s">
        <v>115</v>
      </c>
    </row>
    <row r="16" spans="1:81" x14ac:dyDescent="0.4">
      <c r="A16" s="277"/>
      <c r="B16" s="280" t="s">
        <v>299</v>
      </c>
      <c r="C16" s="301"/>
      <c r="D16" s="224" t="s">
        <v>116</v>
      </c>
      <c r="E16" s="224" t="s">
        <v>116</v>
      </c>
      <c r="F16" s="224" t="s">
        <v>116</v>
      </c>
      <c r="G16" s="224" t="s">
        <v>116</v>
      </c>
      <c r="H16" s="224" t="s">
        <v>116</v>
      </c>
      <c r="I16" s="224" t="s">
        <v>116</v>
      </c>
      <c r="J16" s="224" t="s">
        <v>116</v>
      </c>
      <c r="K16" s="224" t="s">
        <v>116</v>
      </c>
      <c r="L16" s="224" t="s">
        <v>116</v>
      </c>
      <c r="M16" s="224" t="s">
        <v>116</v>
      </c>
      <c r="N16" s="224" t="s">
        <v>116</v>
      </c>
      <c r="O16" s="224" t="s">
        <v>116</v>
      </c>
      <c r="P16" s="224" t="s">
        <v>116</v>
      </c>
      <c r="Q16" s="224" t="s">
        <v>116</v>
      </c>
      <c r="R16" s="224" t="s">
        <v>116</v>
      </c>
      <c r="S16" s="224" t="s">
        <v>116</v>
      </c>
      <c r="T16" s="224" t="s">
        <v>116</v>
      </c>
      <c r="U16" s="224" t="s">
        <v>116</v>
      </c>
      <c r="V16" s="224" t="s">
        <v>116</v>
      </c>
      <c r="W16" s="224" t="s">
        <v>116</v>
      </c>
      <c r="X16" s="224" t="s">
        <v>116</v>
      </c>
      <c r="Y16" s="224" t="s">
        <v>116</v>
      </c>
      <c r="Z16" s="224" t="s">
        <v>116</v>
      </c>
      <c r="AA16" s="224" t="s">
        <v>116</v>
      </c>
      <c r="AB16" s="224" t="s">
        <v>116</v>
      </c>
      <c r="AC16" s="224" t="s">
        <v>116</v>
      </c>
      <c r="AD16" s="224" t="s">
        <v>116</v>
      </c>
      <c r="AE16" s="224" t="s">
        <v>116</v>
      </c>
      <c r="AF16" s="224" t="s">
        <v>116</v>
      </c>
      <c r="AG16" s="224" t="s">
        <v>116</v>
      </c>
      <c r="AH16" s="224" t="s">
        <v>116</v>
      </c>
      <c r="AI16" s="224" t="s">
        <v>116</v>
      </c>
      <c r="AJ16" s="224" t="s">
        <v>116</v>
      </c>
      <c r="AK16" s="224" t="s">
        <v>116</v>
      </c>
      <c r="AL16" s="224" t="s">
        <v>116</v>
      </c>
      <c r="AM16" s="224" t="s">
        <v>116</v>
      </c>
      <c r="AN16" s="224" t="s">
        <v>116</v>
      </c>
      <c r="AO16" s="224" t="s">
        <v>116</v>
      </c>
      <c r="AP16" s="224" t="s">
        <v>116</v>
      </c>
      <c r="AQ16" s="224" t="s">
        <v>116</v>
      </c>
      <c r="AR16" s="224" t="s">
        <v>116</v>
      </c>
      <c r="AS16" s="224" t="s">
        <v>116</v>
      </c>
      <c r="AT16" s="224" t="s">
        <v>116</v>
      </c>
      <c r="AU16" s="224" t="s">
        <v>116</v>
      </c>
      <c r="AV16" s="224" t="s">
        <v>116</v>
      </c>
      <c r="AW16" s="224" t="s">
        <v>116</v>
      </c>
      <c r="AX16" s="224" t="s">
        <v>116</v>
      </c>
      <c r="AY16" s="224" t="s">
        <v>116</v>
      </c>
      <c r="AZ16" s="224" t="s">
        <v>116</v>
      </c>
      <c r="BA16" s="224" t="s">
        <v>116</v>
      </c>
      <c r="BB16" s="224" t="s">
        <v>116</v>
      </c>
      <c r="BC16" s="224" t="s">
        <v>116</v>
      </c>
      <c r="BD16" s="224" t="s">
        <v>116</v>
      </c>
      <c r="BE16" s="224" t="s">
        <v>116</v>
      </c>
      <c r="BF16" s="224" t="s">
        <v>116</v>
      </c>
      <c r="BG16" s="224" t="s">
        <v>116</v>
      </c>
      <c r="BH16" s="224" t="s">
        <v>116</v>
      </c>
      <c r="BI16" s="224" t="s">
        <v>116</v>
      </c>
      <c r="BJ16" s="224" t="s">
        <v>116</v>
      </c>
      <c r="BK16" s="224" t="s">
        <v>116</v>
      </c>
      <c r="BL16" s="224" t="s">
        <v>116</v>
      </c>
      <c r="BM16" s="224" t="s">
        <v>116</v>
      </c>
      <c r="BN16" s="224" t="s">
        <v>116</v>
      </c>
      <c r="BO16" s="224" t="s">
        <v>116</v>
      </c>
      <c r="BP16" s="224" t="s">
        <v>116</v>
      </c>
      <c r="BQ16" s="224" t="s">
        <v>116</v>
      </c>
      <c r="BR16" s="224" t="s">
        <v>116</v>
      </c>
      <c r="BS16" s="224" t="s">
        <v>116</v>
      </c>
      <c r="BT16" s="224" t="s">
        <v>116</v>
      </c>
      <c r="BU16" s="224" t="s">
        <v>116</v>
      </c>
      <c r="BV16" s="224" t="s">
        <v>116</v>
      </c>
      <c r="BW16" s="224" t="s">
        <v>116</v>
      </c>
      <c r="BX16" s="224" t="s">
        <v>117</v>
      </c>
      <c r="BY16" s="224" t="s">
        <v>117</v>
      </c>
      <c r="BZ16" s="224" t="s">
        <v>117</v>
      </c>
      <c r="CA16" s="224" t="s">
        <v>117</v>
      </c>
      <c r="CB16" s="224" t="s">
        <v>117</v>
      </c>
      <c r="CC16" s="225" t="s">
        <v>117</v>
      </c>
    </row>
    <row r="17" spans="1:81" s="196" customFormat="1" ht="24" customHeight="1" x14ac:dyDescent="0.4">
      <c r="A17" s="452"/>
      <c r="B17" s="75" t="s">
        <v>129</v>
      </c>
      <c r="C17" s="336"/>
      <c r="D17" s="260">
        <f t="shared" ref="D17:AI17" si="7">SUM(D19,D18,D24,D25)</f>
        <v>539.28244835382588</v>
      </c>
      <c r="E17" s="260">
        <f t="shared" si="7"/>
        <v>664.16891007786978</v>
      </c>
      <c r="F17" s="260">
        <f t="shared" si="7"/>
        <v>573.72314386807864</v>
      </c>
      <c r="G17" s="260">
        <f t="shared" si="7"/>
        <v>465.4213953197193</v>
      </c>
      <c r="H17" s="260">
        <f t="shared" si="7"/>
        <v>772.55758637529993</v>
      </c>
      <c r="I17" s="260">
        <f t="shared" si="7"/>
        <v>626.89412430819323</v>
      </c>
      <c r="J17" s="260">
        <f t="shared" si="7"/>
        <v>434.47716200927294</v>
      </c>
      <c r="K17" s="260">
        <f t="shared" si="7"/>
        <v>417.76650193199322</v>
      </c>
      <c r="L17" s="260">
        <f t="shared" si="7"/>
        <v>523.29922138472352</v>
      </c>
      <c r="M17" s="260">
        <f t="shared" si="7"/>
        <v>607.94954434578813</v>
      </c>
      <c r="N17" s="260">
        <f t="shared" si="7"/>
        <v>1154.6739494183498</v>
      </c>
      <c r="O17" s="260">
        <f t="shared" si="7"/>
        <v>974.46264757196832</v>
      </c>
      <c r="P17" s="260">
        <f t="shared" si="7"/>
        <v>688.37143096375701</v>
      </c>
      <c r="Q17" s="260">
        <f t="shared" si="7"/>
        <v>798.20595782787143</v>
      </c>
      <c r="R17" s="260">
        <f t="shared" si="7"/>
        <v>1375.1114464870054</v>
      </c>
      <c r="S17" s="260">
        <f t="shared" si="7"/>
        <v>1354.7568847350083</v>
      </c>
      <c r="T17" s="260">
        <f t="shared" si="7"/>
        <v>899.10265374996425</v>
      </c>
      <c r="U17" s="260">
        <f t="shared" si="7"/>
        <v>934.74521249032864</v>
      </c>
      <c r="V17" s="260">
        <f t="shared" si="7"/>
        <v>1415.362527414439</v>
      </c>
      <c r="W17" s="260">
        <f t="shared" si="7"/>
        <v>2141.0902338287588</v>
      </c>
      <c r="X17" s="260">
        <f t="shared" si="7"/>
        <v>2061.1925638176704</v>
      </c>
      <c r="Y17" s="260">
        <f t="shared" si="7"/>
        <v>1987.3047634358509</v>
      </c>
      <c r="Z17" s="260">
        <f t="shared" si="7"/>
        <v>2140.4011733524144</v>
      </c>
      <c r="AA17" s="260">
        <f t="shared" si="7"/>
        <v>3167.6507390644792</v>
      </c>
      <c r="AB17" s="260">
        <f t="shared" si="7"/>
        <v>2550.112209589181</v>
      </c>
      <c r="AC17" s="260">
        <f t="shared" si="7"/>
        <v>1951.3392085882838</v>
      </c>
      <c r="AD17" s="260">
        <f t="shared" si="7"/>
        <v>1995.0862868647587</v>
      </c>
      <c r="AE17" s="260">
        <f t="shared" si="7"/>
        <v>3401.1364133518937</v>
      </c>
      <c r="AF17" s="260">
        <f t="shared" si="7"/>
        <v>3671.8967496888872</v>
      </c>
      <c r="AG17" s="260">
        <f t="shared" si="7"/>
        <v>3632.1728092874509</v>
      </c>
      <c r="AH17" s="260">
        <f t="shared" si="7"/>
        <v>5954.8094985561984</v>
      </c>
      <c r="AI17" s="260">
        <f t="shared" si="7"/>
        <v>5224.7825499522387</v>
      </c>
      <c r="AJ17" s="260">
        <f t="shared" ref="AJ17:BO17" si="8">SUM(AJ19,AJ18,AJ24,AJ25)</f>
        <v>7735.4725847636746</v>
      </c>
      <c r="AK17" s="260">
        <f t="shared" si="8"/>
        <v>10845.195553185471</v>
      </c>
      <c r="AL17" s="260">
        <f t="shared" si="8"/>
        <v>12782.490746091353</v>
      </c>
      <c r="AM17" s="260">
        <f t="shared" si="8"/>
        <v>14260.409540034801</v>
      </c>
      <c r="AN17" s="260">
        <f t="shared" si="8"/>
        <v>15065.633341768595</v>
      </c>
      <c r="AO17" s="260">
        <f t="shared" si="8"/>
        <v>15602.072012115739</v>
      </c>
      <c r="AP17" s="260">
        <f t="shared" si="8"/>
        <v>15670.217290995301</v>
      </c>
      <c r="AQ17" s="260">
        <f t="shared" si="8"/>
        <v>13331.275729110037</v>
      </c>
      <c r="AR17" s="260">
        <f t="shared" si="8"/>
        <v>9527.7531309540045</v>
      </c>
      <c r="AS17" s="260">
        <f t="shared" si="8"/>
        <v>7165.4868998284501</v>
      </c>
      <c r="AT17" s="260">
        <f t="shared" si="8"/>
        <v>7498.6601152738585</v>
      </c>
      <c r="AU17" s="260">
        <f t="shared" si="8"/>
        <v>10794.756393722617</v>
      </c>
      <c r="AV17" s="260">
        <f t="shared" si="8"/>
        <v>12941.564723239533</v>
      </c>
      <c r="AW17" s="260">
        <f t="shared" si="8"/>
        <v>13072.326388877278</v>
      </c>
      <c r="AX17" s="260">
        <f t="shared" si="8"/>
        <v>11322.404378592273</v>
      </c>
      <c r="AY17" s="260">
        <f t="shared" si="8"/>
        <v>10049.484374762347</v>
      </c>
      <c r="AZ17" s="260">
        <f t="shared" si="8"/>
        <v>8373.6336222559712</v>
      </c>
      <c r="BA17" s="260">
        <f t="shared" si="8"/>
        <v>6398.4635704247776</v>
      </c>
      <c r="BB17" s="260">
        <f t="shared" si="8"/>
        <v>5751.9858594448369</v>
      </c>
      <c r="BC17" s="260">
        <f t="shared" si="8"/>
        <v>5239.3717696141011</v>
      </c>
      <c r="BD17" s="260">
        <f t="shared" si="8"/>
        <v>4556.1384522811613</v>
      </c>
      <c r="BE17" s="260">
        <f t="shared" si="8"/>
        <v>4059.4782581698028</v>
      </c>
      <c r="BF17" s="260">
        <f t="shared" si="8"/>
        <v>3999.1407132295462</v>
      </c>
      <c r="BG17" s="260">
        <f t="shared" si="8"/>
        <v>3818.1636124105712</v>
      </c>
      <c r="BH17" s="260">
        <f t="shared" si="8"/>
        <v>3197.6291036439279</v>
      </c>
      <c r="BI17" s="260">
        <f t="shared" si="8"/>
        <v>3266.2554440017398</v>
      </c>
      <c r="BJ17" s="260">
        <f t="shared" si="8"/>
        <v>3352.8009884081312</v>
      </c>
      <c r="BK17" s="260">
        <f t="shared" si="8"/>
        <v>2995.8369548214732</v>
      </c>
      <c r="BL17" s="260">
        <f t="shared" si="8"/>
        <v>3717.5333124311937</v>
      </c>
      <c r="BM17" s="260">
        <f t="shared" si="8"/>
        <v>5999.3322338172147</v>
      </c>
      <c r="BN17" s="260">
        <f t="shared" si="8"/>
        <v>5626.6379148710366</v>
      </c>
      <c r="BO17" s="260">
        <f t="shared" si="8"/>
        <v>6113.1586235182021</v>
      </c>
      <c r="BP17" s="260">
        <f t="shared" ref="BP17:CC17" si="9">SUM(BP19,BP18,BP24,BP25)</f>
        <v>6276.9990477062511</v>
      </c>
      <c r="BQ17" s="260">
        <f t="shared" si="9"/>
        <v>5180.7546039090466</v>
      </c>
      <c r="BR17" s="260">
        <f t="shared" si="9"/>
        <v>3671.870574939207</v>
      </c>
      <c r="BS17" s="260">
        <f t="shared" si="9"/>
        <v>3272.38236057841</v>
      </c>
      <c r="BT17" s="260">
        <f t="shared" si="9"/>
        <v>3940.8754668865295</v>
      </c>
      <c r="BU17" s="260">
        <f t="shared" si="9"/>
        <v>5582.5757131031905</v>
      </c>
      <c r="BV17" s="260">
        <f t="shared" si="9"/>
        <v>10314.882292978555</v>
      </c>
      <c r="BW17" s="260">
        <f t="shared" si="9"/>
        <v>20383.095328772466</v>
      </c>
      <c r="BX17" s="260">
        <f t="shared" si="9"/>
        <v>40128.917241390271</v>
      </c>
      <c r="BY17" s="260">
        <f t="shared" si="9"/>
        <v>43906.87555252124</v>
      </c>
      <c r="BZ17" s="260">
        <f t="shared" si="9"/>
        <v>44567.499844903468</v>
      </c>
      <c r="CA17" s="260">
        <f t="shared" si="9"/>
        <v>48399.712436399182</v>
      </c>
      <c r="CB17" s="260">
        <f t="shared" si="9"/>
        <v>53116.365252524483</v>
      </c>
      <c r="CC17" s="261">
        <f t="shared" si="9"/>
        <v>59508.365953171437</v>
      </c>
    </row>
    <row r="18" spans="1:81" ht="26.25" customHeight="1" x14ac:dyDescent="0.4">
      <c r="A18" s="271"/>
      <c r="B18" s="59" t="s">
        <v>725</v>
      </c>
      <c r="C18" s="195"/>
      <c r="D18" s="151">
        <v>0</v>
      </c>
      <c r="E18" s="151">
        <v>0</v>
      </c>
      <c r="F18" s="151">
        <v>0</v>
      </c>
      <c r="G18" s="151">
        <v>0</v>
      </c>
      <c r="H18" s="151">
        <v>0</v>
      </c>
      <c r="I18" s="151">
        <v>0</v>
      </c>
      <c r="J18" s="151">
        <v>0</v>
      </c>
      <c r="K18" s="151">
        <v>0</v>
      </c>
      <c r="L18" s="151">
        <v>0</v>
      </c>
      <c r="M18" s="151">
        <v>0</v>
      </c>
      <c r="N18" s="151">
        <v>0</v>
      </c>
      <c r="O18" s="151">
        <v>0</v>
      </c>
      <c r="P18" s="151">
        <v>0</v>
      </c>
      <c r="Q18" s="151">
        <v>0</v>
      </c>
      <c r="R18" s="151">
        <v>0</v>
      </c>
      <c r="S18" s="151">
        <v>0</v>
      </c>
      <c r="T18" s="151">
        <v>0</v>
      </c>
      <c r="U18" s="151">
        <v>0</v>
      </c>
      <c r="V18" s="151">
        <v>0</v>
      </c>
      <c r="W18" s="151">
        <v>0</v>
      </c>
      <c r="X18" s="151">
        <v>0</v>
      </c>
      <c r="Y18" s="151">
        <v>0</v>
      </c>
      <c r="Z18" s="151">
        <v>0</v>
      </c>
      <c r="AA18" s="151">
        <v>0</v>
      </c>
      <c r="AB18" s="151">
        <v>0</v>
      </c>
      <c r="AC18" s="151">
        <v>0</v>
      </c>
      <c r="AD18" s="151">
        <v>0</v>
      </c>
      <c r="AE18" s="151">
        <v>0</v>
      </c>
      <c r="AF18" s="151">
        <v>0</v>
      </c>
      <c r="AG18" s="151">
        <v>0</v>
      </c>
      <c r="AH18" s="151">
        <v>2673.6938899358697</v>
      </c>
      <c r="AI18" s="151">
        <v>2323.6065251913442</v>
      </c>
      <c r="AJ18" s="151">
        <v>2961.4104302325736</v>
      </c>
      <c r="AK18" s="151">
        <v>5102.1049782325545</v>
      </c>
      <c r="AL18" s="151">
        <v>8068.0240337389978</v>
      </c>
      <c r="AM18" s="151">
        <v>9769.9103643023445</v>
      </c>
      <c r="AN18" s="151">
        <v>10586.81468816821</v>
      </c>
      <c r="AO18" s="151">
        <v>11329.852052223974</v>
      </c>
      <c r="AP18" s="151">
        <v>11193.749946252987</v>
      </c>
      <c r="AQ18" s="151">
        <v>9742.4968348203929</v>
      </c>
      <c r="AR18" s="151">
        <v>6987.907080939447</v>
      </c>
      <c r="AS18" s="151">
        <v>5603.4775884772225</v>
      </c>
      <c r="AT18" s="151">
        <v>5786.825429909064</v>
      </c>
      <c r="AU18" s="151">
        <v>7811.7543122299712</v>
      </c>
      <c r="AV18" s="151">
        <v>9750.8244874683332</v>
      </c>
      <c r="AW18" s="151">
        <v>10149.997549385655</v>
      </c>
      <c r="AX18" s="151">
        <v>9052.7074107627814</v>
      </c>
      <c r="AY18" s="151">
        <v>8180.6039466601815</v>
      </c>
      <c r="AZ18" s="151">
        <v>3863.9569210528725</v>
      </c>
      <c r="BA18" s="151">
        <v>0</v>
      </c>
      <c r="BB18" s="151">
        <v>0</v>
      </c>
      <c r="BC18" s="151">
        <v>0</v>
      </c>
      <c r="BD18" s="151">
        <v>0</v>
      </c>
      <c r="BE18" s="151">
        <v>0</v>
      </c>
      <c r="BF18" s="151">
        <v>0</v>
      </c>
      <c r="BG18" s="151">
        <v>0</v>
      </c>
      <c r="BH18" s="151">
        <v>0</v>
      </c>
      <c r="BI18" s="151">
        <v>0</v>
      </c>
      <c r="BJ18" s="151">
        <v>0</v>
      </c>
      <c r="BK18" s="151">
        <v>0</v>
      </c>
      <c r="BL18" s="151">
        <v>0</v>
      </c>
      <c r="BM18" s="151">
        <v>0</v>
      </c>
      <c r="BN18" s="151">
        <v>0</v>
      </c>
      <c r="BO18" s="151">
        <v>0</v>
      </c>
      <c r="BP18" s="151">
        <v>0</v>
      </c>
      <c r="BQ18" s="151">
        <v>0</v>
      </c>
      <c r="BR18" s="151">
        <v>0</v>
      </c>
      <c r="BS18" s="151">
        <v>0</v>
      </c>
      <c r="BT18" s="151">
        <v>0</v>
      </c>
      <c r="BU18" s="151">
        <v>0</v>
      </c>
      <c r="BV18" s="151">
        <v>0</v>
      </c>
      <c r="BW18" s="151">
        <v>0</v>
      </c>
      <c r="BX18" s="151">
        <v>0</v>
      </c>
      <c r="BY18" s="151">
        <v>0</v>
      </c>
      <c r="BZ18" s="151">
        <v>0</v>
      </c>
      <c r="CA18" s="151">
        <v>0</v>
      </c>
      <c r="CB18" s="151">
        <v>0</v>
      </c>
      <c r="CC18" s="174">
        <v>0</v>
      </c>
    </row>
    <row r="19" spans="1:81" ht="26.25" customHeight="1" x14ac:dyDescent="0.4">
      <c r="A19" s="271"/>
      <c r="B19" s="59" t="s">
        <v>726</v>
      </c>
      <c r="C19" s="49"/>
      <c r="D19" s="151">
        <f t="shared" ref="D19:AI19" si="10">SUM(D20,D21)</f>
        <v>0</v>
      </c>
      <c r="E19" s="151">
        <f t="shared" si="10"/>
        <v>0</v>
      </c>
      <c r="F19" s="151">
        <f t="shared" si="10"/>
        <v>0</v>
      </c>
      <c r="G19" s="151">
        <f t="shared" si="10"/>
        <v>0</v>
      </c>
      <c r="H19" s="151">
        <f t="shared" si="10"/>
        <v>0</v>
      </c>
      <c r="I19" s="151">
        <f t="shared" si="10"/>
        <v>0</v>
      </c>
      <c r="J19" s="151">
        <f t="shared" si="10"/>
        <v>0</v>
      </c>
      <c r="K19" s="151">
        <f t="shared" si="10"/>
        <v>0</v>
      </c>
      <c r="L19" s="151">
        <f t="shared" si="10"/>
        <v>0</v>
      </c>
      <c r="M19" s="151">
        <f t="shared" si="10"/>
        <v>0</v>
      </c>
      <c r="N19" s="151">
        <f t="shared" si="10"/>
        <v>0</v>
      </c>
      <c r="O19" s="151">
        <f t="shared" si="10"/>
        <v>0</v>
      </c>
      <c r="P19" s="151">
        <f t="shared" si="10"/>
        <v>0</v>
      </c>
      <c r="Q19" s="151">
        <f t="shared" si="10"/>
        <v>0</v>
      </c>
      <c r="R19" s="151">
        <f t="shared" si="10"/>
        <v>0</v>
      </c>
      <c r="S19" s="151">
        <f t="shared" si="10"/>
        <v>0</v>
      </c>
      <c r="T19" s="151">
        <f t="shared" si="10"/>
        <v>0</v>
      </c>
      <c r="U19" s="151">
        <f t="shared" si="10"/>
        <v>0</v>
      </c>
      <c r="V19" s="151">
        <f t="shared" si="10"/>
        <v>0</v>
      </c>
      <c r="W19" s="151">
        <f t="shared" si="10"/>
        <v>0</v>
      </c>
      <c r="X19" s="151">
        <f t="shared" si="10"/>
        <v>0</v>
      </c>
      <c r="Y19" s="151">
        <f t="shared" si="10"/>
        <v>0</v>
      </c>
      <c r="Z19" s="151">
        <f t="shared" si="10"/>
        <v>0</v>
      </c>
      <c r="AA19" s="151">
        <f t="shared" si="10"/>
        <v>0</v>
      </c>
      <c r="AB19" s="151">
        <f t="shared" si="10"/>
        <v>0</v>
      </c>
      <c r="AC19" s="151">
        <f t="shared" si="10"/>
        <v>0</v>
      </c>
      <c r="AD19" s="151">
        <f t="shared" si="10"/>
        <v>0</v>
      </c>
      <c r="AE19" s="151">
        <f t="shared" si="10"/>
        <v>0</v>
      </c>
      <c r="AF19" s="151">
        <f t="shared" si="10"/>
        <v>0</v>
      </c>
      <c r="AG19" s="151">
        <f t="shared" si="10"/>
        <v>0</v>
      </c>
      <c r="AH19" s="151">
        <f t="shared" si="10"/>
        <v>0</v>
      </c>
      <c r="AI19" s="151">
        <f t="shared" si="10"/>
        <v>0</v>
      </c>
      <c r="AJ19" s="151">
        <f t="shared" ref="AJ19:BO19" si="11">SUM(AJ20,AJ21)</f>
        <v>0</v>
      </c>
      <c r="AK19" s="151">
        <f t="shared" si="11"/>
        <v>0</v>
      </c>
      <c r="AL19" s="151">
        <f t="shared" si="11"/>
        <v>0</v>
      </c>
      <c r="AM19" s="151">
        <f t="shared" si="11"/>
        <v>0</v>
      </c>
      <c r="AN19" s="151">
        <f t="shared" si="11"/>
        <v>0</v>
      </c>
      <c r="AO19" s="151">
        <f t="shared" si="11"/>
        <v>0</v>
      </c>
      <c r="AP19" s="151">
        <f t="shared" si="11"/>
        <v>0</v>
      </c>
      <c r="AQ19" s="151">
        <f t="shared" si="11"/>
        <v>0</v>
      </c>
      <c r="AR19" s="151">
        <f t="shared" si="11"/>
        <v>0</v>
      </c>
      <c r="AS19" s="151">
        <f t="shared" si="11"/>
        <v>0</v>
      </c>
      <c r="AT19" s="151">
        <f t="shared" si="11"/>
        <v>0</v>
      </c>
      <c r="AU19" s="151">
        <f t="shared" si="11"/>
        <v>0</v>
      </c>
      <c r="AV19" s="151">
        <f t="shared" si="11"/>
        <v>0</v>
      </c>
      <c r="AW19" s="151">
        <f t="shared" si="11"/>
        <v>0</v>
      </c>
      <c r="AX19" s="151">
        <f t="shared" si="11"/>
        <v>0</v>
      </c>
      <c r="AY19" s="151">
        <f t="shared" si="11"/>
        <v>0</v>
      </c>
      <c r="AZ19" s="151">
        <f t="shared" si="11"/>
        <v>3547.7037585068251</v>
      </c>
      <c r="BA19" s="151">
        <f t="shared" si="11"/>
        <v>6398.4635704247776</v>
      </c>
      <c r="BB19" s="151">
        <f t="shared" si="11"/>
        <v>5751.9858594448369</v>
      </c>
      <c r="BC19" s="151">
        <f t="shared" si="11"/>
        <v>5239.3717696141011</v>
      </c>
      <c r="BD19" s="151">
        <f t="shared" si="11"/>
        <v>4556.1384522811613</v>
      </c>
      <c r="BE19" s="151">
        <f t="shared" si="11"/>
        <v>4059.4782581698028</v>
      </c>
      <c r="BF19" s="151">
        <f t="shared" si="11"/>
        <v>3999.1407132295462</v>
      </c>
      <c r="BG19" s="151">
        <f t="shared" si="11"/>
        <v>3818.1636124105712</v>
      </c>
      <c r="BH19" s="151">
        <f t="shared" si="11"/>
        <v>3197.6291036439279</v>
      </c>
      <c r="BI19" s="151">
        <f t="shared" si="11"/>
        <v>3266.2554440017398</v>
      </c>
      <c r="BJ19" s="151">
        <f t="shared" si="11"/>
        <v>3352.8009884081312</v>
      </c>
      <c r="BK19" s="151">
        <f t="shared" si="11"/>
        <v>2995.8369548214732</v>
      </c>
      <c r="BL19" s="151">
        <f t="shared" si="11"/>
        <v>3717.5333124311937</v>
      </c>
      <c r="BM19" s="151">
        <f t="shared" si="11"/>
        <v>5999.3322338172147</v>
      </c>
      <c r="BN19" s="151">
        <f t="shared" si="11"/>
        <v>5626.6379148710366</v>
      </c>
      <c r="BO19" s="151">
        <f t="shared" si="11"/>
        <v>6113.1586235182021</v>
      </c>
      <c r="BP19" s="151">
        <f t="shared" ref="BP19:CC19" si="12">SUM(BP20,BP21)</f>
        <v>6276.9990477062511</v>
      </c>
      <c r="BQ19" s="151">
        <f t="shared" si="12"/>
        <v>5173.7686687821533</v>
      </c>
      <c r="BR19" s="151">
        <f t="shared" si="12"/>
        <v>3605.8135103202007</v>
      </c>
      <c r="BS19" s="151">
        <f t="shared" si="12"/>
        <v>2699.6667221870998</v>
      </c>
      <c r="BT19" s="151">
        <f t="shared" si="12"/>
        <v>2135.6612281765006</v>
      </c>
      <c r="BU19" s="151">
        <f t="shared" si="12"/>
        <v>1865.3976090850058</v>
      </c>
      <c r="BV19" s="151">
        <f t="shared" si="12"/>
        <v>1421.8050124774109</v>
      </c>
      <c r="BW19" s="151">
        <f t="shared" si="12"/>
        <v>762.06188631023269</v>
      </c>
      <c r="BX19" s="151">
        <f t="shared" si="12"/>
        <v>960.88396516278556</v>
      </c>
      <c r="BY19" s="151">
        <f t="shared" si="12"/>
        <v>409.61889230350636</v>
      </c>
      <c r="BZ19" s="151">
        <f t="shared" si="12"/>
        <v>199.24050689755285</v>
      </c>
      <c r="CA19" s="151">
        <f t="shared" si="12"/>
        <v>164.31153958472279</v>
      </c>
      <c r="CB19" s="151">
        <f t="shared" si="12"/>
        <v>139.91898747654955</v>
      </c>
      <c r="CC19" s="174">
        <f t="shared" si="12"/>
        <v>135.98927895511162</v>
      </c>
    </row>
    <row r="20" spans="1:81" x14ac:dyDescent="0.4">
      <c r="A20" s="271"/>
      <c r="B20" s="155" t="s">
        <v>220</v>
      </c>
      <c r="C20" s="49"/>
      <c r="D20" s="151">
        <v>0</v>
      </c>
      <c r="E20" s="151">
        <v>0</v>
      </c>
      <c r="F20" s="151">
        <v>0</v>
      </c>
      <c r="G20" s="151">
        <v>0</v>
      </c>
      <c r="H20" s="151">
        <v>0</v>
      </c>
      <c r="I20" s="151">
        <v>0</v>
      </c>
      <c r="J20" s="151">
        <v>0</v>
      </c>
      <c r="K20" s="151">
        <v>0</v>
      </c>
      <c r="L20" s="151">
        <v>0</v>
      </c>
      <c r="M20" s="151">
        <v>0</v>
      </c>
      <c r="N20" s="151">
        <v>0</v>
      </c>
      <c r="O20" s="151">
        <v>0</v>
      </c>
      <c r="P20" s="151">
        <v>0</v>
      </c>
      <c r="Q20" s="151">
        <v>0</v>
      </c>
      <c r="R20" s="151">
        <v>0</v>
      </c>
      <c r="S20" s="151">
        <v>0</v>
      </c>
      <c r="T20" s="151">
        <v>0</v>
      </c>
      <c r="U20" s="151">
        <v>0</v>
      </c>
      <c r="V20" s="151">
        <v>0</v>
      </c>
      <c r="W20" s="151">
        <v>0</v>
      </c>
      <c r="X20" s="151">
        <v>0</v>
      </c>
      <c r="Y20" s="151">
        <v>0</v>
      </c>
      <c r="Z20" s="151">
        <v>0</v>
      </c>
      <c r="AA20" s="151">
        <v>0</v>
      </c>
      <c r="AB20" s="151">
        <v>0</v>
      </c>
      <c r="AC20" s="151">
        <v>0</v>
      </c>
      <c r="AD20" s="151">
        <v>0</v>
      </c>
      <c r="AE20" s="151">
        <v>0</v>
      </c>
      <c r="AF20" s="151">
        <v>0</v>
      </c>
      <c r="AG20" s="151">
        <v>0</v>
      </c>
      <c r="AH20" s="151">
        <v>0</v>
      </c>
      <c r="AI20" s="151">
        <v>0</v>
      </c>
      <c r="AJ20" s="151">
        <v>0</v>
      </c>
      <c r="AK20" s="151">
        <v>0</v>
      </c>
      <c r="AL20" s="151">
        <v>0</v>
      </c>
      <c r="AM20" s="151">
        <v>0</v>
      </c>
      <c r="AN20" s="151">
        <v>0</v>
      </c>
      <c r="AO20" s="151">
        <v>0</v>
      </c>
      <c r="AP20" s="151">
        <v>0</v>
      </c>
      <c r="AQ20" s="151">
        <v>0</v>
      </c>
      <c r="AR20" s="151">
        <v>0</v>
      </c>
      <c r="AS20" s="151">
        <v>0</v>
      </c>
      <c r="AT20" s="151">
        <v>0</v>
      </c>
      <c r="AU20" s="151">
        <v>0</v>
      </c>
      <c r="AV20" s="151">
        <v>0</v>
      </c>
      <c r="AW20" s="151">
        <v>0</v>
      </c>
      <c r="AX20" s="151">
        <v>0</v>
      </c>
      <c r="AY20" s="151">
        <v>0</v>
      </c>
      <c r="AZ20" s="151">
        <v>544.96370465860934</v>
      </c>
      <c r="BA20" s="151">
        <v>780.62101573773407</v>
      </c>
      <c r="BB20" s="151">
        <v>766.74541112079021</v>
      </c>
      <c r="BC20" s="151">
        <v>738.83491567242618</v>
      </c>
      <c r="BD20" s="151">
        <v>706.53326456719958</v>
      </c>
      <c r="BE20" s="151">
        <v>731.88882492106063</v>
      </c>
      <c r="BF20" s="151">
        <v>790.41679546790988</v>
      </c>
      <c r="BG20" s="151">
        <v>756.72686629840825</v>
      </c>
      <c r="BH20" s="151">
        <v>645.82017261644012</v>
      </c>
      <c r="BI20" s="151">
        <v>687.17254418778987</v>
      </c>
      <c r="BJ20" s="151">
        <v>656.77108253607821</v>
      </c>
      <c r="BK20" s="151">
        <v>566.73328054525916</v>
      </c>
      <c r="BL20" s="151">
        <v>946.94184974551854</v>
      </c>
      <c r="BM20" s="151">
        <v>1394.406748056992</v>
      </c>
      <c r="BN20" s="151">
        <v>1007.6794893677004</v>
      </c>
      <c r="BO20" s="151">
        <v>929.09000650071289</v>
      </c>
      <c r="BP20" s="151">
        <v>804.18454178861657</v>
      </c>
      <c r="BQ20" s="151">
        <v>628.18199419560631</v>
      </c>
      <c r="BR20" s="151">
        <v>434.35145947864447</v>
      </c>
      <c r="BS20" s="151">
        <v>361.62400427220791</v>
      </c>
      <c r="BT20" s="151">
        <v>300.93025059351584</v>
      </c>
      <c r="BU20" s="151">
        <v>250.95821615097455</v>
      </c>
      <c r="BV20" s="151">
        <v>169.4116567303567</v>
      </c>
      <c r="BW20" s="151">
        <v>118.26005184744626</v>
      </c>
      <c r="BX20" s="151">
        <v>549.17443260294374</v>
      </c>
      <c r="BY20" s="151">
        <v>338.40278227017512</v>
      </c>
      <c r="BZ20" s="151">
        <v>199.24050689755285</v>
      </c>
      <c r="CA20" s="151">
        <v>164.31153958472279</v>
      </c>
      <c r="CB20" s="151">
        <v>139.91898747654955</v>
      </c>
      <c r="CC20" s="174">
        <v>135.98927895511162</v>
      </c>
    </row>
    <row r="21" spans="1:81" x14ac:dyDescent="0.4">
      <c r="A21" s="271"/>
      <c r="B21" s="155" t="s">
        <v>230</v>
      </c>
      <c r="C21" s="49"/>
      <c r="D21" s="151">
        <v>0</v>
      </c>
      <c r="E21" s="151">
        <v>0</v>
      </c>
      <c r="F21" s="151">
        <v>0</v>
      </c>
      <c r="G21" s="151">
        <v>0</v>
      </c>
      <c r="H21" s="151">
        <v>0</v>
      </c>
      <c r="I21" s="151">
        <v>0</v>
      </c>
      <c r="J21" s="151">
        <v>0</v>
      </c>
      <c r="K21" s="151">
        <v>0</v>
      </c>
      <c r="L21" s="151">
        <v>0</v>
      </c>
      <c r="M21" s="151">
        <v>0</v>
      </c>
      <c r="N21" s="151">
        <v>0</v>
      </c>
      <c r="O21" s="151">
        <v>0</v>
      </c>
      <c r="P21" s="151">
        <v>0</v>
      </c>
      <c r="Q21" s="151">
        <v>0</v>
      </c>
      <c r="R21" s="151">
        <v>0</v>
      </c>
      <c r="S21" s="151">
        <v>0</v>
      </c>
      <c r="T21" s="151">
        <v>0</v>
      </c>
      <c r="U21" s="151">
        <v>0</v>
      </c>
      <c r="V21" s="151">
        <v>0</v>
      </c>
      <c r="W21" s="151">
        <v>0</v>
      </c>
      <c r="X21" s="151">
        <v>0</v>
      </c>
      <c r="Y21" s="151">
        <v>0</v>
      </c>
      <c r="Z21" s="151">
        <v>0</v>
      </c>
      <c r="AA21" s="151">
        <v>0</v>
      </c>
      <c r="AB21" s="151">
        <v>0</v>
      </c>
      <c r="AC21" s="151">
        <v>0</v>
      </c>
      <c r="AD21" s="151">
        <v>0</v>
      </c>
      <c r="AE21" s="151">
        <v>0</v>
      </c>
      <c r="AF21" s="151">
        <v>0</v>
      </c>
      <c r="AG21" s="151">
        <v>0</v>
      </c>
      <c r="AH21" s="151">
        <v>0</v>
      </c>
      <c r="AI21" s="151">
        <v>0</v>
      </c>
      <c r="AJ21" s="151">
        <v>0</v>
      </c>
      <c r="AK21" s="151">
        <v>0</v>
      </c>
      <c r="AL21" s="151">
        <v>0</v>
      </c>
      <c r="AM21" s="151">
        <v>0</v>
      </c>
      <c r="AN21" s="151">
        <v>0</v>
      </c>
      <c r="AO21" s="151">
        <v>0</v>
      </c>
      <c r="AP21" s="151">
        <v>0</v>
      </c>
      <c r="AQ21" s="151">
        <v>0</v>
      </c>
      <c r="AR21" s="151">
        <v>0</v>
      </c>
      <c r="AS21" s="151">
        <v>0</v>
      </c>
      <c r="AT21" s="151">
        <v>0</v>
      </c>
      <c r="AU21" s="151">
        <v>0</v>
      </c>
      <c r="AV21" s="151">
        <v>0</v>
      </c>
      <c r="AW21" s="151">
        <v>0</v>
      </c>
      <c r="AX21" s="151">
        <v>0</v>
      </c>
      <c r="AY21" s="151">
        <v>0</v>
      </c>
      <c r="AZ21" s="151">
        <v>3002.7400538482157</v>
      </c>
      <c r="BA21" s="151">
        <v>5617.842554687043</v>
      </c>
      <c r="BB21" s="151">
        <v>4985.2404483240471</v>
      </c>
      <c r="BC21" s="151">
        <v>4500.536853941675</v>
      </c>
      <c r="BD21" s="151">
        <v>3849.6051877139616</v>
      </c>
      <c r="BE21" s="151">
        <v>3327.5894332487424</v>
      </c>
      <c r="BF21" s="151">
        <v>3208.7239177616366</v>
      </c>
      <c r="BG21" s="151">
        <v>3061.4367461121628</v>
      </c>
      <c r="BH21" s="151">
        <v>2551.8089310274877</v>
      </c>
      <c r="BI21" s="151">
        <v>2579.08289981395</v>
      </c>
      <c r="BJ21" s="151">
        <v>2696.029905872053</v>
      </c>
      <c r="BK21" s="151">
        <v>2429.103674276214</v>
      </c>
      <c r="BL21" s="151">
        <v>2770.5914626856752</v>
      </c>
      <c r="BM21" s="151">
        <v>4604.9254857602227</v>
      </c>
      <c r="BN21" s="151">
        <v>4618.958425503336</v>
      </c>
      <c r="BO21" s="151">
        <v>5184.0686170174895</v>
      </c>
      <c r="BP21" s="151">
        <v>5472.814505917635</v>
      </c>
      <c r="BQ21" s="151">
        <v>4545.5866745865469</v>
      </c>
      <c r="BR21" s="151">
        <v>3171.4620508415564</v>
      </c>
      <c r="BS21" s="151">
        <v>2338.0427179148919</v>
      </c>
      <c r="BT21" s="151">
        <v>1834.7309775829849</v>
      </c>
      <c r="BU21" s="151">
        <v>1614.4393929340313</v>
      </c>
      <c r="BV21" s="151">
        <v>1252.3933557470541</v>
      </c>
      <c r="BW21" s="151">
        <v>643.80183446278647</v>
      </c>
      <c r="BX21" s="151">
        <v>411.70953255984182</v>
      </c>
      <c r="BY21" s="151">
        <v>71.216110033331248</v>
      </c>
      <c r="BZ21" s="151">
        <v>0</v>
      </c>
      <c r="CA21" s="151">
        <v>0</v>
      </c>
      <c r="CB21" s="151">
        <v>0</v>
      </c>
      <c r="CC21" s="174">
        <v>0</v>
      </c>
    </row>
    <row r="22" spans="1:81" x14ac:dyDescent="0.4">
      <c r="A22" s="271"/>
      <c r="B22" s="241" t="s">
        <v>391</v>
      </c>
      <c r="C22" s="59"/>
      <c r="D22" s="151">
        <v>0</v>
      </c>
      <c r="E22" s="151">
        <v>0</v>
      </c>
      <c r="F22" s="151">
        <v>0</v>
      </c>
      <c r="G22" s="151">
        <v>0</v>
      </c>
      <c r="H22" s="151">
        <v>0</v>
      </c>
      <c r="I22" s="151">
        <v>0</v>
      </c>
      <c r="J22" s="151">
        <v>0</v>
      </c>
      <c r="K22" s="151">
        <v>0</v>
      </c>
      <c r="L22" s="151">
        <v>0</v>
      </c>
      <c r="M22" s="151">
        <v>0</v>
      </c>
      <c r="N22" s="151">
        <v>0</v>
      </c>
      <c r="O22" s="151">
        <v>0</v>
      </c>
      <c r="P22" s="151">
        <v>0</v>
      </c>
      <c r="Q22" s="151">
        <v>0</v>
      </c>
      <c r="R22" s="151">
        <v>0</v>
      </c>
      <c r="S22" s="151">
        <v>0</v>
      </c>
      <c r="T22" s="151">
        <v>0</v>
      </c>
      <c r="U22" s="151">
        <v>0</v>
      </c>
      <c r="V22" s="151">
        <v>0</v>
      </c>
      <c r="W22" s="151">
        <v>0</v>
      </c>
      <c r="X22" s="151">
        <v>0</v>
      </c>
      <c r="Y22" s="151">
        <v>0</v>
      </c>
      <c r="Z22" s="151">
        <v>0</v>
      </c>
      <c r="AA22" s="151">
        <v>0</v>
      </c>
      <c r="AB22" s="151">
        <v>0</v>
      </c>
      <c r="AC22" s="151">
        <v>0</v>
      </c>
      <c r="AD22" s="151">
        <v>0</v>
      </c>
      <c r="AE22" s="151">
        <v>0</v>
      </c>
      <c r="AF22" s="151">
        <v>0</v>
      </c>
      <c r="AG22" s="151">
        <v>0</v>
      </c>
      <c r="AH22" s="151">
        <v>0</v>
      </c>
      <c r="AI22" s="151">
        <v>0</v>
      </c>
      <c r="AJ22" s="151">
        <v>0</v>
      </c>
      <c r="AK22" s="151">
        <v>0</v>
      </c>
      <c r="AL22" s="151">
        <v>0</v>
      </c>
      <c r="AM22" s="151">
        <v>0</v>
      </c>
      <c r="AN22" s="151">
        <v>0</v>
      </c>
      <c r="AO22" s="151">
        <v>0</v>
      </c>
      <c r="AP22" s="151">
        <v>0</v>
      </c>
      <c r="AQ22" s="151">
        <v>0</v>
      </c>
      <c r="AR22" s="151">
        <v>0</v>
      </c>
      <c r="AS22" s="151">
        <v>0</v>
      </c>
      <c r="AT22" s="151">
        <v>0</v>
      </c>
      <c r="AU22" s="151">
        <v>0</v>
      </c>
      <c r="AV22" s="151">
        <v>0</v>
      </c>
      <c r="AW22" s="151">
        <v>0</v>
      </c>
      <c r="AX22" s="151">
        <v>0</v>
      </c>
      <c r="AY22" s="151">
        <v>0</v>
      </c>
      <c r="AZ22" s="151">
        <v>350.99031515827875</v>
      </c>
      <c r="BA22" s="151">
        <v>542.31704559386833</v>
      </c>
      <c r="BB22" s="151">
        <v>493.11609718170604</v>
      </c>
      <c r="BC22" s="151">
        <v>458.73471679089857</v>
      </c>
      <c r="BD22" s="151">
        <v>482.13607148161975</v>
      </c>
      <c r="BE22" s="151">
        <v>442.47186852506132</v>
      </c>
      <c r="BF22" s="151">
        <v>441.67370097944149</v>
      </c>
      <c r="BG22" s="151">
        <v>381.76929072808065</v>
      </c>
      <c r="BH22" s="151">
        <v>207.25060885375302</v>
      </c>
      <c r="BI22" s="151">
        <v>34.092064508000185</v>
      </c>
      <c r="BJ22" s="151">
        <v>16.799211060688879</v>
      </c>
      <c r="BK22" s="151">
        <v>0</v>
      </c>
      <c r="BL22" s="151">
        <v>0</v>
      </c>
      <c r="BM22" s="151">
        <v>0</v>
      </c>
      <c r="BN22" s="151">
        <v>0</v>
      </c>
      <c r="BO22" s="151">
        <v>0</v>
      </c>
      <c r="BP22" s="151">
        <v>0</v>
      </c>
      <c r="BQ22" s="151">
        <v>0</v>
      </c>
      <c r="BR22" s="151">
        <v>0</v>
      </c>
      <c r="BS22" s="151">
        <v>0</v>
      </c>
      <c r="BT22" s="151">
        <v>0</v>
      </c>
      <c r="BU22" s="151">
        <v>0</v>
      </c>
      <c r="BV22" s="151">
        <v>0</v>
      </c>
      <c r="BW22" s="151">
        <v>0</v>
      </c>
      <c r="BX22" s="151">
        <v>0</v>
      </c>
      <c r="BY22" s="151">
        <v>0</v>
      </c>
      <c r="BZ22" s="151">
        <v>0</v>
      </c>
      <c r="CA22" s="151">
        <v>0</v>
      </c>
      <c r="CB22" s="151">
        <v>0</v>
      </c>
      <c r="CC22" s="174">
        <v>0</v>
      </c>
    </row>
    <row r="23" spans="1:81" x14ac:dyDescent="0.4">
      <c r="A23" s="271"/>
      <c r="B23" s="241" t="s">
        <v>404</v>
      </c>
      <c r="C23" s="59"/>
      <c r="D23" s="151">
        <v>0</v>
      </c>
      <c r="E23" s="151">
        <v>0</v>
      </c>
      <c r="F23" s="151">
        <v>0</v>
      </c>
      <c r="G23" s="151">
        <v>0</v>
      </c>
      <c r="H23" s="151">
        <v>0</v>
      </c>
      <c r="I23" s="151">
        <v>0</v>
      </c>
      <c r="J23" s="151">
        <v>0</v>
      </c>
      <c r="K23" s="151">
        <v>0</v>
      </c>
      <c r="L23" s="151">
        <v>0</v>
      </c>
      <c r="M23" s="151">
        <v>0</v>
      </c>
      <c r="N23" s="151">
        <v>0</v>
      </c>
      <c r="O23" s="151">
        <v>0</v>
      </c>
      <c r="P23" s="151">
        <v>0</v>
      </c>
      <c r="Q23" s="151">
        <v>0</v>
      </c>
      <c r="R23" s="151">
        <v>0</v>
      </c>
      <c r="S23" s="151">
        <v>0</v>
      </c>
      <c r="T23" s="151">
        <v>0</v>
      </c>
      <c r="U23" s="151">
        <v>0</v>
      </c>
      <c r="V23" s="151">
        <v>0</v>
      </c>
      <c r="W23" s="151">
        <v>0</v>
      </c>
      <c r="X23" s="151">
        <v>0</v>
      </c>
      <c r="Y23" s="151">
        <v>0</v>
      </c>
      <c r="Z23" s="151">
        <v>0</v>
      </c>
      <c r="AA23" s="151">
        <v>0</v>
      </c>
      <c r="AB23" s="151">
        <v>0</v>
      </c>
      <c r="AC23" s="151">
        <v>0</v>
      </c>
      <c r="AD23" s="151">
        <v>0</v>
      </c>
      <c r="AE23" s="151">
        <v>0</v>
      </c>
      <c r="AF23" s="151">
        <v>0</v>
      </c>
      <c r="AG23" s="151">
        <v>0</v>
      </c>
      <c r="AH23" s="151">
        <v>0</v>
      </c>
      <c r="AI23" s="151">
        <v>0</v>
      </c>
      <c r="AJ23" s="151">
        <v>0</v>
      </c>
      <c r="AK23" s="151">
        <v>0</v>
      </c>
      <c r="AL23" s="151">
        <v>0</v>
      </c>
      <c r="AM23" s="151">
        <v>0</v>
      </c>
      <c r="AN23" s="151">
        <v>0</v>
      </c>
      <c r="AO23" s="151">
        <v>0</v>
      </c>
      <c r="AP23" s="151">
        <v>0</v>
      </c>
      <c r="AQ23" s="151">
        <v>0</v>
      </c>
      <c r="AR23" s="151">
        <v>0</v>
      </c>
      <c r="AS23" s="151">
        <v>0</v>
      </c>
      <c r="AT23" s="151">
        <v>0</v>
      </c>
      <c r="AU23" s="151">
        <v>0</v>
      </c>
      <c r="AV23" s="151">
        <v>0</v>
      </c>
      <c r="AW23" s="151">
        <v>0</v>
      </c>
      <c r="AX23" s="151">
        <v>0</v>
      </c>
      <c r="AY23" s="151">
        <v>0</v>
      </c>
      <c r="AZ23" s="151">
        <v>2651.7497386899372</v>
      </c>
      <c r="BA23" s="151">
        <v>5075.5255090931742</v>
      </c>
      <c r="BB23" s="151">
        <v>4492.1243511423409</v>
      </c>
      <c r="BC23" s="151">
        <v>4041.8021371507762</v>
      </c>
      <c r="BD23" s="151">
        <v>3367.469116232342</v>
      </c>
      <c r="BE23" s="151">
        <v>2885.117564723681</v>
      </c>
      <c r="BF23" s="151">
        <v>2767.0502167821951</v>
      </c>
      <c r="BG23" s="151">
        <v>2679.6674553840821</v>
      </c>
      <c r="BH23" s="151">
        <v>2344.5583221737343</v>
      </c>
      <c r="BI23" s="151">
        <v>2544.99083530595</v>
      </c>
      <c r="BJ23" s="151">
        <v>2679.2306948113642</v>
      </c>
      <c r="BK23" s="151">
        <v>2429.103674276214</v>
      </c>
      <c r="BL23" s="151">
        <v>2770.5914626856752</v>
      </c>
      <c r="BM23" s="151">
        <v>4604.9254857602227</v>
      </c>
      <c r="BN23" s="151">
        <v>4618.958425503336</v>
      </c>
      <c r="BO23" s="151">
        <v>5184.0686170174895</v>
      </c>
      <c r="BP23" s="151">
        <v>5472.814505917635</v>
      </c>
      <c r="BQ23" s="151">
        <v>4545.5866745865469</v>
      </c>
      <c r="BR23" s="151">
        <v>3171.4620508415564</v>
      </c>
      <c r="BS23" s="151">
        <v>2338.0427179148919</v>
      </c>
      <c r="BT23" s="151">
        <v>1834.7309775829849</v>
      </c>
      <c r="BU23" s="151">
        <v>1614.4393929340313</v>
      </c>
      <c r="BV23" s="151">
        <v>1252.3933557470541</v>
      </c>
      <c r="BW23" s="151">
        <v>643.80183446278647</v>
      </c>
      <c r="BX23" s="151">
        <v>411.70953255984182</v>
      </c>
      <c r="BY23" s="151">
        <v>71.216110033331248</v>
      </c>
      <c r="BZ23" s="151">
        <v>0</v>
      </c>
      <c r="CA23" s="151">
        <v>0</v>
      </c>
      <c r="CB23" s="151">
        <v>0</v>
      </c>
      <c r="CC23" s="174">
        <v>0</v>
      </c>
    </row>
    <row r="24" spans="1:81" s="253" customFormat="1" ht="31.35" customHeight="1" x14ac:dyDescent="0.35">
      <c r="A24" s="438"/>
      <c r="B24" s="439" t="s">
        <v>268</v>
      </c>
      <c r="C24" s="440"/>
      <c r="D24" s="441">
        <v>539.28244835382588</v>
      </c>
      <c r="E24" s="441">
        <v>664.16891007786978</v>
      </c>
      <c r="F24" s="441">
        <v>573.72314386807864</v>
      </c>
      <c r="G24" s="441">
        <v>465.4213953197193</v>
      </c>
      <c r="H24" s="441">
        <v>772.55758637529993</v>
      </c>
      <c r="I24" s="441">
        <v>626.89412430819323</v>
      </c>
      <c r="J24" s="441">
        <v>434.47716200927294</v>
      </c>
      <c r="K24" s="441">
        <v>417.76650193199322</v>
      </c>
      <c r="L24" s="441">
        <v>523.29922138472352</v>
      </c>
      <c r="M24" s="441">
        <v>607.94954434578813</v>
      </c>
      <c r="N24" s="441">
        <v>1154.6739494183498</v>
      </c>
      <c r="O24" s="441">
        <v>974.46264757196832</v>
      </c>
      <c r="P24" s="441">
        <v>688.37143096375701</v>
      </c>
      <c r="Q24" s="441">
        <v>798.20595782787143</v>
      </c>
      <c r="R24" s="441">
        <v>1375.1114464870054</v>
      </c>
      <c r="S24" s="441">
        <v>1354.7568847350083</v>
      </c>
      <c r="T24" s="441">
        <v>899.10265374996425</v>
      </c>
      <c r="U24" s="441">
        <v>934.74521249032864</v>
      </c>
      <c r="V24" s="441">
        <v>1415.362527414439</v>
      </c>
      <c r="W24" s="441">
        <v>2141.0902338287588</v>
      </c>
      <c r="X24" s="441">
        <v>2061.1925638176704</v>
      </c>
      <c r="Y24" s="441">
        <v>1987.3047634358509</v>
      </c>
      <c r="Z24" s="441">
        <v>2140.4011733524144</v>
      </c>
      <c r="AA24" s="441">
        <v>3167.6507390644792</v>
      </c>
      <c r="AB24" s="441">
        <v>2550.112209589181</v>
      </c>
      <c r="AC24" s="441">
        <v>1951.3392085882838</v>
      </c>
      <c r="AD24" s="441">
        <v>1995.0862868647587</v>
      </c>
      <c r="AE24" s="441">
        <v>3401.1364133518937</v>
      </c>
      <c r="AF24" s="441">
        <v>3671.8967496888872</v>
      </c>
      <c r="AG24" s="441">
        <v>3632.1728092874509</v>
      </c>
      <c r="AH24" s="441">
        <v>3281.1156086203291</v>
      </c>
      <c r="AI24" s="441">
        <v>2901.1760247608945</v>
      </c>
      <c r="AJ24" s="441">
        <v>4774.0621545311014</v>
      </c>
      <c r="AK24" s="441">
        <v>5743.0905749529165</v>
      </c>
      <c r="AL24" s="441">
        <v>4714.466712352355</v>
      </c>
      <c r="AM24" s="441">
        <v>4490.499175732456</v>
      </c>
      <c r="AN24" s="441">
        <v>4478.818653600385</v>
      </c>
      <c r="AO24" s="441">
        <v>4272.2199598917641</v>
      </c>
      <c r="AP24" s="441">
        <v>4476.4673447423147</v>
      </c>
      <c r="AQ24" s="441">
        <v>3588.7788942896441</v>
      </c>
      <c r="AR24" s="441">
        <v>2539.8460500145575</v>
      </c>
      <c r="AS24" s="441">
        <v>1562.0093113512276</v>
      </c>
      <c r="AT24" s="441">
        <v>1711.8346853647945</v>
      </c>
      <c r="AU24" s="441">
        <v>2983.0020814926456</v>
      </c>
      <c r="AV24" s="441">
        <v>3190.7402357711999</v>
      </c>
      <c r="AW24" s="441">
        <v>2922.328839491624</v>
      </c>
      <c r="AX24" s="441">
        <v>2269.6969678294909</v>
      </c>
      <c r="AY24" s="441">
        <v>1868.8804281021662</v>
      </c>
      <c r="AZ24" s="441">
        <v>961.97294269627378</v>
      </c>
      <c r="BA24" s="441">
        <v>0</v>
      </c>
      <c r="BB24" s="441">
        <v>0</v>
      </c>
      <c r="BC24" s="441">
        <v>0</v>
      </c>
      <c r="BD24" s="441">
        <v>0</v>
      </c>
      <c r="BE24" s="441">
        <v>0</v>
      </c>
      <c r="BF24" s="441">
        <v>0</v>
      </c>
      <c r="BG24" s="441">
        <v>0</v>
      </c>
      <c r="BH24" s="441">
        <v>0</v>
      </c>
      <c r="BI24" s="441">
        <v>0</v>
      </c>
      <c r="BJ24" s="441">
        <v>0</v>
      </c>
      <c r="BK24" s="441">
        <v>0</v>
      </c>
      <c r="BL24" s="441">
        <v>0</v>
      </c>
      <c r="BM24" s="441">
        <v>0</v>
      </c>
      <c r="BN24" s="441">
        <v>0</v>
      </c>
      <c r="BO24" s="441">
        <v>0</v>
      </c>
      <c r="BP24" s="441">
        <v>0</v>
      </c>
      <c r="BQ24" s="441">
        <v>0</v>
      </c>
      <c r="BR24" s="441">
        <v>0</v>
      </c>
      <c r="BS24" s="441">
        <v>0</v>
      </c>
      <c r="BT24" s="441">
        <v>0</v>
      </c>
      <c r="BU24" s="441">
        <v>0</v>
      </c>
      <c r="BV24" s="441">
        <v>0</v>
      </c>
      <c r="BW24" s="441">
        <v>0</v>
      </c>
      <c r="BX24" s="441">
        <v>0</v>
      </c>
      <c r="BY24" s="441">
        <v>0</v>
      </c>
      <c r="BZ24" s="441">
        <v>0</v>
      </c>
      <c r="CA24" s="441">
        <v>0</v>
      </c>
      <c r="CB24" s="441">
        <v>0</v>
      </c>
      <c r="CC24" s="442">
        <v>0</v>
      </c>
    </row>
    <row r="25" spans="1:81" ht="17.25" customHeight="1" x14ac:dyDescent="0.4">
      <c r="A25" s="453"/>
      <c r="B25" s="59" t="s">
        <v>727</v>
      </c>
      <c r="C25" s="324"/>
      <c r="BQ25" s="151">
        <v>6.9859351268935939</v>
      </c>
      <c r="BR25" s="151">
        <v>66.057064619006184</v>
      </c>
      <c r="BS25" s="151">
        <v>572.71563839131034</v>
      </c>
      <c r="BT25" s="151">
        <v>1805.2142387100291</v>
      </c>
      <c r="BU25" s="151">
        <v>3717.1781040181845</v>
      </c>
      <c r="BV25" s="151">
        <v>8893.0772805011438</v>
      </c>
      <c r="BW25" s="151">
        <v>19621.033442462234</v>
      </c>
      <c r="BX25" s="151">
        <v>39168.033276227485</v>
      </c>
      <c r="BY25" s="151">
        <v>43497.256660217732</v>
      </c>
      <c r="BZ25" s="151">
        <v>44368.259338005919</v>
      </c>
      <c r="CA25" s="151">
        <v>48235.400896814463</v>
      </c>
      <c r="CB25" s="151">
        <v>52976.446265047933</v>
      </c>
      <c r="CC25" s="174">
        <v>59372.376674216328</v>
      </c>
    </row>
    <row r="26" spans="1:81" s="196" customFormat="1" x14ac:dyDescent="0.4">
      <c r="A26" s="452"/>
      <c r="B26" s="60" t="s">
        <v>728</v>
      </c>
      <c r="C26" s="336"/>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151"/>
      <c r="BQ26" s="151">
        <v>0.934710540765187</v>
      </c>
      <c r="BR26" s="151">
        <v>6.4813858908649093</v>
      </c>
      <c r="BS26" s="151">
        <v>39.383378882803228</v>
      </c>
      <c r="BT26" s="151">
        <v>788.18071289499096</v>
      </c>
      <c r="BU26" s="151">
        <v>2255.832897082355</v>
      </c>
      <c r="BV26" s="151">
        <v>6757.8187301851003</v>
      </c>
      <c r="BW26" s="151">
        <v>16388.486502667052</v>
      </c>
      <c r="BX26" s="151">
        <v>22930.414074388013</v>
      </c>
      <c r="BY26" s="151">
        <v>25968.694496959342</v>
      </c>
      <c r="BZ26" s="151">
        <v>28986.808130022928</v>
      </c>
      <c r="CA26" s="151">
        <v>32891.926004377245</v>
      </c>
      <c r="CB26" s="151">
        <v>37084.373026807887</v>
      </c>
      <c r="CC26" s="174">
        <v>42567.304913808352</v>
      </c>
    </row>
    <row r="27" spans="1:81" s="451" customFormat="1" ht="28.5" customHeight="1" thickBot="1" x14ac:dyDescent="0.4">
      <c r="A27" s="454"/>
      <c r="B27" s="446" t="s">
        <v>729</v>
      </c>
      <c r="C27" s="455"/>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c r="AL27" s="448"/>
      <c r="AM27" s="448"/>
      <c r="AN27" s="448"/>
      <c r="AO27" s="448"/>
      <c r="AP27" s="448"/>
      <c r="AQ27" s="448"/>
      <c r="AR27" s="448"/>
      <c r="AS27" s="448"/>
      <c r="AT27" s="448"/>
      <c r="AU27" s="448"/>
      <c r="AV27" s="448"/>
      <c r="AW27" s="448"/>
      <c r="AX27" s="448"/>
      <c r="AY27" s="448"/>
      <c r="AZ27" s="448"/>
      <c r="BA27" s="448"/>
      <c r="BB27" s="448"/>
      <c r="BC27" s="448"/>
      <c r="BD27" s="448"/>
      <c r="BE27" s="448"/>
      <c r="BF27" s="448"/>
      <c r="BG27" s="448"/>
      <c r="BH27" s="448"/>
      <c r="BI27" s="448"/>
      <c r="BJ27" s="448"/>
      <c r="BK27" s="448"/>
      <c r="BL27" s="448"/>
      <c r="BM27" s="448"/>
      <c r="BN27" s="448"/>
      <c r="BO27" s="448"/>
      <c r="BP27" s="449"/>
      <c r="BQ27" s="449">
        <v>6.0512245861284075</v>
      </c>
      <c r="BR27" s="449">
        <v>59.575678728141277</v>
      </c>
      <c r="BS27" s="449">
        <v>533.33225950850715</v>
      </c>
      <c r="BT27" s="449">
        <v>1017.033525815038</v>
      </c>
      <c r="BU27" s="449">
        <v>1461.3452069358295</v>
      </c>
      <c r="BV27" s="449">
        <v>2135.2585503160435</v>
      </c>
      <c r="BW27" s="449">
        <v>3232.5469397951806</v>
      </c>
      <c r="BX27" s="449">
        <v>16237.619201839474</v>
      </c>
      <c r="BY27" s="449">
        <v>17528.562163258393</v>
      </c>
      <c r="BZ27" s="449">
        <v>15381.451207982993</v>
      </c>
      <c r="CA27" s="449">
        <v>15343.474892437218</v>
      </c>
      <c r="CB27" s="449">
        <v>15892.07323824004</v>
      </c>
      <c r="CC27" s="430">
        <v>16805.071760407973</v>
      </c>
    </row>
    <row r="28" spans="1:81" ht="30" x14ac:dyDescent="0.4">
      <c r="A28" s="456"/>
      <c r="B28" s="303" t="s">
        <v>731</v>
      </c>
      <c r="C28" s="304"/>
      <c r="D28" s="305" t="s">
        <v>474</v>
      </c>
      <c r="E28" s="305" t="s">
        <v>475</v>
      </c>
      <c r="F28" s="305" t="s">
        <v>476</v>
      </c>
      <c r="G28" s="305" t="s">
        <v>477</v>
      </c>
      <c r="H28" s="305" t="s">
        <v>478</v>
      </c>
      <c r="I28" s="305" t="s">
        <v>479</v>
      </c>
      <c r="J28" s="305" t="s">
        <v>480</v>
      </c>
      <c r="K28" s="305" t="s">
        <v>481</v>
      </c>
      <c r="L28" s="305" t="s">
        <v>482</v>
      </c>
      <c r="M28" s="305" t="s">
        <v>483</v>
      </c>
      <c r="N28" s="305" t="s">
        <v>484</v>
      </c>
      <c r="O28" s="305" t="s">
        <v>485</v>
      </c>
      <c r="P28" s="305" t="s">
        <v>486</v>
      </c>
      <c r="Q28" s="305" t="s">
        <v>487</v>
      </c>
      <c r="R28" s="305" t="s">
        <v>488</v>
      </c>
      <c r="S28" s="305" t="s">
        <v>489</v>
      </c>
      <c r="T28" s="305" t="s">
        <v>490</v>
      </c>
      <c r="U28" s="305" t="s">
        <v>491</v>
      </c>
      <c r="V28" s="305" t="s">
        <v>492</v>
      </c>
      <c r="W28" s="305" t="s">
        <v>493</v>
      </c>
      <c r="X28" s="305" t="s">
        <v>494</v>
      </c>
      <c r="Y28" s="305" t="s">
        <v>495</v>
      </c>
      <c r="Z28" s="305" t="s">
        <v>496</v>
      </c>
      <c r="AA28" s="305" t="s">
        <v>497</v>
      </c>
      <c r="AB28" s="305" t="s">
        <v>498</v>
      </c>
      <c r="AC28" s="305" t="s">
        <v>499</v>
      </c>
      <c r="AD28" s="305" t="s">
        <v>500</v>
      </c>
      <c r="AE28" s="305" t="s">
        <v>501</v>
      </c>
      <c r="AF28" s="305" t="s">
        <v>502</v>
      </c>
      <c r="AG28" s="305" t="s">
        <v>503</v>
      </c>
      <c r="AH28" s="305" t="s">
        <v>504</v>
      </c>
      <c r="AI28" s="305" t="s">
        <v>505</v>
      </c>
      <c r="AJ28" s="305" t="s">
        <v>506</v>
      </c>
      <c r="AK28" s="305" t="s">
        <v>507</v>
      </c>
      <c r="AL28" s="305" t="s">
        <v>508</v>
      </c>
      <c r="AM28" s="305" t="s">
        <v>509</v>
      </c>
      <c r="AN28" s="305" t="s">
        <v>510</v>
      </c>
      <c r="AO28" s="305" t="s">
        <v>511</v>
      </c>
      <c r="AP28" s="305" t="s">
        <v>512</v>
      </c>
      <c r="AQ28" s="305" t="s">
        <v>513</v>
      </c>
      <c r="AR28" s="305" t="s">
        <v>514</v>
      </c>
      <c r="AS28" s="305" t="s">
        <v>515</v>
      </c>
      <c r="AT28" s="305" t="s">
        <v>516</v>
      </c>
      <c r="AU28" s="305" t="s">
        <v>517</v>
      </c>
      <c r="AV28" s="305" t="s">
        <v>518</v>
      </c>
      <c r="AW28" s="305" t="s">
        <v>519</v>
      </c>
      <c r="AX28" s="305" t="s">
        <v>520</v>
      </c>
      <c r="AY28" s="305" t="s">
        <v>521</v>
      </c>
      <c r="AZ28" s="305" t="s">
        <v>522</v>
      </c>
      <c r="BA28" s="305" t="s">
        <v>523</v>
      </c>
      <c r="BB28" s="305" t="s">
        <v>524</v>
      </c>
      <c r="BC28" s="305" t="s">
        <v>525</v>
      </c>
      <c r="BD28" s="305" t="s">
        <v>526</v>
      </c>
      <c r="BE28" s="305" t="s">
        <v>527</v>
      </c>
      <c r="BF28" s="305" t="s">
        <v>528</v>
      </c>
      <c r="BG28" s="305" t="s">
        <v>529</v>
      </c>
      <c r="BH28" s="305" t="s">
        <v>530</v>
      </c>
      <c r="BI28" s="305" t="s">
        <v>531</v>
      </c>
      <c r="BJ28" s="305" t="s">
        <v>532</v>
      </c>
      <c r="BK28" s="305" t="s">
        <v>533</v>
      </c>
      <c r="BL28" s="305" t="s">
        <v>534</v>
      </c>
      <c r="BM28" s="305" t="s">
        <v>535</v>
      </c>
      <c r="BN28" s="305" t="s">
        <v>536</v>
      </c>
      <c r="BO28" s="305" t="s">
        <v>537</v>
      </c>
      <c r="BP28" s="305" t="s">
        <v>538</v>
      </c>
      <c r="BQ28" s="305" t="s">
        <v>539</v>
      </c>
      <c r="BR28" s="305" t="s">
        <v>540</v>
      </c>
      <c r="BS28" s="305" t="s">
        <v>541</v>
      </c>
      <c r="BT28" s="305" t="s">
        <v>542</v>
      </c>
      <c r="BU28" s="305" t="s">
        <v>543</v>
      </c>
      <c r="BV28" s="305" t="s">
        <v>544</v>
      </c>
      <c r="BW28" s="305" t="s">
        <v>545</v>
      </c>
      <c r="BX28" s="305" t="s">
        <v>546</v>
      </c>
      <c r="BY28" s="305" t="s">
        <v>547</v>
      </c>
      <c r="BZ28" s="305" t="s">
        <v>548</v>
      </c>
      <c r="CA28" s="305" t="s">
        <v>549</v>
      </c>
      <c r="CB28" s="305" t="s">
        <v>550</v>
      </c>
      <c r="CC28" s="306" t="s">
        <v>551</v>
      </c>
    </row>
    <row r="29" spans="1:81" s="196" customFormat="1" ht="26.25" customHeight="1" x14ac:dyDescent="0.4">
      <c r="A29" s="452"/>
      <c r="B29" s="75" t="s">
        <v>129</v>
      </c>
      <c r="D29" s="260">
        <v>0</v>
      </c>
      <c r="E29" s="260">
        <v>0</v>
      </c>
      <c r="F29" s="260">
        <v>0</v>
      </c>
      <c r="G29" s="260">
        <v>0</v>
      </c>
      <c r="H29" s="260">
        <v>0</v>
      </c>
      <c r="I29" s="260">
        <v>0</v>
      </c>
      <c r="J29" s="260">
        <v>0</v>
      </c>
      <c r="K29" s="260">
        <v>0</v>
      </c>
      <c r="L29" s="260">
        <v>0</v>
      </c>
      <c r="M29" s="260">
        <v>0</v>
      </c>
      <c r="N29" s="260">
        <v>0</v>
      </c>
      <c r="O29" s="260">
        <v>0</v>
      </c>
      <c r="P29" s="260">
        <v>0</v>
      </c>
      <c r="Q29" s="260">
        <v>0</v>
      </c>
      <c r="R29" s="260">
        <v>0</v>
      </c>
      <c r="S29" s="260">
        <v>0</v>
      </c>
      <c r="T29" s="260">
        <v>0</v>
      </c>
      <c r="U29" s="260">
        <v>0</v>
      </c>
      <c r="V29" s="260">
        <v>0</v>
      </c>
      <c r="W29" s="260">
        <v>0</v>
      </c>
      <c r="X29" s="260">
        <v>0</v>
      </c>
      <c r="Y29" s="260">
        <v>0</v>
      </c>
      <c r="Z29" s="260">
        <v>0</v>
      </c>
      <c r="AA29" s="260">
        <v>0</v>
      </c>
      <c r="AB29" s="260">
        <v>0</v>
      </c>
      <c r="AC29" s="260">
        <v>0</v>
      </c>
      <c r="AD29" s="260">
        <v>0</v>
      </c>
      <c r="AE29" s="260">
        <v>0</v>
      </c>
      <c r="AF29" s="260">
        <v>1210</v>
      </c>
      <c r="AG29" s="260">
        <v>1307</v>
      </c>
      <c r="AH29" s="260">
        <v>1234</v>
      </c>
      <c r="AI29" s="260">
        <v>1136</v>
      </c>
      <c r="AJ29" s="260">
        <v>1697</v>
      </c>
      <c r="AK29" s="260">
        <v>2234</v>
      </c>
      <c r="AL29" s="260">
        <v>2771</v>
      </c>
      <c r="AM29" s="260">
        <v>2877</v>
      </c>
      <c r="AN29" s="260">
        <v>2997</v>
      </c>
      <c r="AO29" s="260">
        <v>3028</v>
      </c>
      <c r="AP29" s="260">
        <v>3054</v>
      </c>
      <c r="AQ29" s="260">
        <v>2589</v>
      </c>
      <c r="AR29" s="260">
        <v>2024</v>
      </c>
      <c r="AS29" s="260">
        <v>1518</v>
      </c>
      <c r="AT29" s="260">
        <v>1516</v>
      </c>
      <c r="AU29" s="260">
        <v>2223</v>
      </c>
      <c r="AV29" s="260">
        <v>2640</v>
      </c>
      <c r="AW29" s="260">
        <v>2612</v>
      </c>
      <c r="AX29" s="260">
        <v>2412</v>
      </c>
      <c r="AY29" s="260">
        <v>2151</v>
      </c>
      <c r="AZ29" s="260">
        <v>1931</v>
      </c>
      <c r="BA29" s="260">
        <v>1252</v>
      </c>
      <c r="BB29" s="260">
        <v>1110</v>
      </c>
      <c r="BC29" s="260">
        <v>1177</v>
      </c>
      <c r="BD29" s="260">
        <v>1022</v>
      </c>
      <c r="BE29" s="260">
        <v>932</v>
      </c>
      <c r="BF29" s="260">
        <v>920</v>
      </c>
      <c r="BG29" s="260">
        <v>898</v>
      </c>
      <c r="BH29" s="260">
        <v>819</v>
      </c>
      <c r="BI29" s="260">
        <v>870</v>
      </c>
      <c r="BJ29" s="260">
        <v>927</v>
      </c>
      <c r="BK29" s="260">
        <v>818</v>
      </c>
      <c r="BL29" s="260">
        <v>1025</v>
      </c>
      <c r="BM29" s="260">
        <v>1538</v>
      </c>
      <c r="BN29" s="260">
        <v>1415</v>
      </c>
      <c r="BO29" s="260">
        <v>1515</v>
      </c>
      <c r="BP29" s="260">
        <v>1507</v>
      </c>
      <c r="BQ29" s="260">
        <v>1273</v>
      </c>
      <c r="BR29" s="260">
        <v>885</v>
      </c>
      <c r="BS29" s="260">
        <v>652</v>
      </c>
      <c r="BT29" s="260">
        <v>564</v>
      </c>
      <c r="BU29" s="260">
        <v>443</v>
      </c>
      <c r="BV29" s="260">
        <v>333</v>
      </c>
      <c r="BW29" s="260">
        <v>2330</v>
      </c>
      <c r="BX29" s="260">
        <v>4585</v>
      </c>
      <c r="BY29" s="260">
        <v>5114</v>
      </c>
      <c r="BZ29" s="260">
        <v>4795</v>
      </c>
      <c r="CA29" s="260">
        <v>5102</v>
      </c>
      <c r="CB29" s="260">
        <v>5532</v>
      </c>
      <c r="CC29" s="261">
        <v>6155</v>
      </c>
    </row>
    <row r="30" spans="1:81" ht="23.25" customHeight="1" x14ac:dyDescent="0.4">
      <c r="A30" s="271"/>
      <c r="B30" s="59" t="s">
        <v>732</v>
      </c>
      <c r="D30" s="151">
        <v>0</v>
      </c>
      <c r="E30" s="151">
        <v>0</v>
      </c>
      <c r="F30" s="151">
        <v>0</v>
      </c>
      <c r="G30" s="151">
        <v>0</v>
      </c>
      <c r="H30" s="151">
        <v>0</v>
      </c>
      <c r="I30" s="151">
        <v>0</v>
      </c>
      <c r="J30" s="151">
        <v>0</v>
      </c>
      <c r="K30" s="151">
        <v>0</v>
      </c>
      <c r="L30" s="151">
        <v>0</v>
      </c>
      <c r="M30" s="151">
        <v>0</v>
      </c>
      <c r="N30" s="151">
        <v>0</v>
      </c>
      <c r="O30" s="151">
        <v>0</v>
      </c>
      <c r="P30" s="151">
        <v>0</v>
      </c>
      <c r="Q30" s="151">
        <v>0</v>
      </c>
      <c r="R30" s="151">
        <v>0</v>
      </c>
      <c r="S30" s="151">
        <v>0</v>
      </c>
      <c r="T30" s="151">
        <v>0</v>
      </c>
      <c r="U30" s="151">
        <v>0</v>
      </c>
      <c r="V30" s="151">
        <v>0</v>
      </c>
      <c r="W30" s="151">
        <v>0</v>
      </c>
      <c r="X30" s="151">
        <v>0</v>
      </c>
      <c r="Y30" s="151">
        <v>0</v>
      </c>
      <c r="Z30" s="151">
        <v>0</v>
      </c>
      <c r="AA30" s="151">
        <v>0</v>
      </c>
      <c r="AB30" s="151">
        <v>0</v>
      </c>
      <c r="AC30" s="151">
        <v>0</v>
      </c>
      <c r="AD30" s="151">
        <v>0</v>
      </c>
      <c r="AE30" s="151">
        <v>0</v>
      </c>
      <c r="AF30" s="151">
        <v>576</v>
      </c>
      <c r="AG30" s="151">
        <v>645</v>
      </c>
      <c r="AH30" s="151">
        <v>612</v>
      </c>
      <c r="AI30" s="151">
        <v>551</v>
      </c>
      <c r="AJ30" s="151">
        <v>746</v>
      </c>
      <c r="AK30" s="151">
        <v>1179</v>
      </c>
      <c r="AL30" s="151">
        <v>1611</v>
      </c>
      <c r="AM30" s="151">
        <v>1813</v>
      </c>
      <c r="AN30" s="151">
        <v>1885</v>
      </c>
      <c r="AO30" s="151">
        <v>1892</v>
      </c>
      <c r="AP30" s="151">
        <v>1832</v>
      </c>
      <c r="AQ30" s="151">
        <v>1578</v>
      </c>
      <c r="AR30" s="151">
        <v>1249</v>
      </c>
      <c r="AS30" s="151">
        <v>1031</v>
      </c>
      <c r="AT30" s="151">
        <v>1007</v>
      </c>
      <c r="AU30" s="151">
        <v>1441</v>
      </c>
      <c r="AV30" s="151">
        <v>1753</v>
      </c>
      <c r="AW30" s="151">
        <v>1790</v>
      </c>
      <c r="AX30" s="151">
        <v>1800</v>
      </c>
      <c r="AY30" s="151">
        <v>1659</v>
      </c>
      <c r="BA30" s="151">
        <v>0</v>
      </c>
      <c r="BB30" s="151">
        <v>0</v>
      </c>
      <c r="BC30" s="151">
        <v>0</v>
      </c>
      <c r="BD30" s="151">
        <v>0</v>
      </c>
      <c r="BE30" s="151">
        <v>0</v>
      </c>
      <c r="BF30" s="151">
        <v>0</v>
      </c>
      <c r="BG30" s="151">
        <v>0</v>
      </c>
      <c r="BH30" s="151">
        <v>0</v>
      </c>
      <c r="BI30" s="151">
        <v>0</v>
      </c>
      <c r="BJ30" s="151">
        <v>0</v>
      </c>
      <c r="BK30" s="151">
        <v>0</v>
      </c>
      <c r="BL30" s="151">
        <v>0</v>
      </c>
      <c r="BM30" s="151">
        <v>0</v>
      </c>
      <c r="BN30" s="151">
        <v>0</v>
      </c>
      <c r="BO30" s="151">
        <v>0</v>
      </c>
      <c r="BP30" s="151">
        <v>0</v>
      </c>
      <c r="BQ30" s="151">
        <v>0</v>
      </c>
      <c r="BR30" s="151">
        <v>0</v>
      </c>
      <c r="BS30" s="151">
        <v>0</v>
      </c>
      <c r="BT30" s="151">
        <v>0</v>
      </c>
      <c r="BU30" s="151">
        <v>0</v>
      </c>
      <c r="BV30" s="151">
        <v>0</v>
      </c>
      <c r="BW30" s="151">
        <v>0</v>
      </c>
      <c r="BX30" s="151">
        <v>0</v>
      </c>
      <c r="BY30" s="151">
        <v>0</v>
      </c>
      <c r="BZ30" s="151">
        <v>0</v>
      </c>
      <c r="CA30" s="151">
        <v>0</v>
      </c>
      <c r="CB30" s="151">
        <v>0</v>
      </c>
      <c r="CC30" s="174">
        <v>0</v>
      </c>
    </row>
    <row r="31" spans="1:81" ht="24" customHeight="1" x14ac:dyDescent="0.4">
      <c r="A31" s="271"/>
      <c r="B31" s="59" t="s">
        <v>726</v>
      </c>
      <c r="D31" s="151" t="s">
        <v>368</v>
      </c>
      <c r="E31" s="151" t="s">
        <v>368</v>
      </c>
      <c r="F31" s="151" t="s">
        <v>368</v>
      </c>
      <c r="G31" s="151" t="s">
        <v>368</v>
      </c>
      <c r="H31" s="151" t="s">
        <v>368</v>
      </c>
      <c r="I31" s="151" t="s">
        <v>368</v>
      </c>
      <c r="J31" s="151" t="s">
        <v>368</v>
      </c>
      <c r="K31" s="151" t="s">
        <v>368</v>
      </c>
      <c r="L31" s="151" t="s">
        <v>368</v>
      </c>
      <c r="M31" s="151" t="s">
        <v>368</v>
      </c>
      <c r="N31" s="151" t="s">
        <v>368</v>
      </c>
      <c r="O31" s="151" t="s">
        <v>368</v>
      </c>
      <c r="P31" s="151" t="s">
        <v>368</v>
      </c>
      <c r="Q31" s="151" t="s">
        <v>368</v>
      </c>
      <c r="R31" s="151" t="s">
        <v>368</v>
      </c>
      <c r="S31" s="151" t="s">
        <v>368</v>
      </c>
      <c r="T31" s="151" t="s">
        <v>368</v>
      </c>
      <c r="U31" s="151" t="s">
        <v>368</v>
      </c>
      <c r="V31" s="151" t="s">
        <v>368</v>
      </c>
      <c r="W31" s="151" t="s">
        <v>368</v>
      </c>
      <c r="X31" s="151" t="s">
        <v>368</v>
      </c>
      <c r="Y31" s="151" t="s">
        <v>368</v>
      </c>
      <c r="Z31" s="151" t="s">
        <v>368</v>
      </c>
      <c r="AA31" s="151" t="s">
        <v>368</v>
      </c>
      <c r="AB31" s="151" t="s">
        <v>368</v>
      </c>
      <c r="AC31" s="151" t="s">
        <v>368</v>
      </c>
      <c r="AD31" s="151" t="s">
        <v>368</v>
      </c>
      <c r="AE31" s="151" t="s">
        <v>368</v>
      </c>
      <c r="AF31" s="151" t="s">
        <v>368</v>
      </c>
      <c r="AG31" s="151" t="s">
        <v>368</v>
      </c>
      <c r="AH31" s="151" t="s">
        <v>368</v>
      </c>
      <c r="AI31" s="151" t="s">
        <v>368</v>
      </c>
      <c r="AJ31" s="151" t="s">
        <v>368</v>
      </c>
      <c r="AK31" s="151" t="s">
        <v>368</v>
      </c>
      <c r="AL31" s="151" t="s">
        <v>368</v>
      </c>
      <c r="AM31" s="151" t="s">
        <v>368</v>
      </c>
      <c r="AN31" s="151" t="s">
        <v>368</v>
      </c>
      <c r="AO31" s="151" t="s">
        <v>368</v>
      </c>
      <c r="AP31" s="151" t="s">
        <v>368</v>
      </c>
      <c r="AQ31" s="151" t="s">
        <v>368</v>
      </c>
      <c r="AR31" s="151" t="s">
        <v>368</v>
      </c>
      <c r="AS31" s="151" t="s">
        <v>368</v>
      </c>
      <c r="AT31" s="151" t="s">
        <v>368</v>
      </c>
      <c r="AU31" s="151" t="s">
        <v>368</v>
      </c>
      <c r="AV31" s="151" t="s">
        <v>368</v>
      </c>
      <c r="AW31" s="151" t="s">
        <v>368</v>
      </c>
      <c r="AX31" s="151" t="s">
        <v>368</v>
      </c>
      <c r="AY31" s="151" t="s">
        <v>368</v>
      </c>
      <c r="AZ31" s="151">
        <v>1931</v>
      </c>
      <c r="BA31" s="151">
        <v>1252</v>
      </c>
      <c r="BB31" s="151">
        <v>1110</v>
      </c>
      <c r="BC31" s="151">
        <v>1177</v>
      </c>
      <c r="BD31" s="151">
        <v>1022</v>
      </c>
      <c r="BE31" s="151">
        <v>932</v>
      </c>
      <c r="BF31" s="151">
        <v>920</v>
      </c>
      <c r="BG31" s="151">
        <v>898</v>
      </c>
      <c r="BH31" s="151">
        <v>819</v>
      </c>
      <c r="BI31" s="151">
        <v>870</v>
      </c>
      <c r="BJ31" s="151">
        <v>927</v>
      </c>
      <c r="BK31" s="151">
        <v>818</v>
      </c>
      <c r="BL31" s="151">
        <v>1025</v>
      </c>
      <c r="BM31" s="151">
        <v>1538</v>
      </c>
      <c r="BN31" s="151">
        <v>1415</v>
      </c>
      <c r="BO31" s="151">
        <v>1515</v>
      </c>
      <c r="BP31" s="151">
        <v>1507</v>
      </c>
      <c r="BQ31" s="151">
        <v>1273</v>
      </c>
      <c r="BR31" s="151">
        <v>885</v>
      </c>
      <c r="BS31" s="151">
        <v>652</v>
      </c>
      <c r="BT31" s="151">
        <v>564</v>
      </c>
      <c r="BU31" s="151">
        <v>443</v>
      </c>
      <c r="BV31" s="151">
        <v>333</v>
      </c>
      <c r="BW31" s="151">
        <v>171</v>
      </c>
      <c r="BX31" s="151">
        <v>267</v>
      </c>
      <c r="BY31" s="151">
        <v>127</v>
      </c>
      <c r="BZ31" s="151">
        <v>52</v>
      </c>
      <c r="CA31" s="151">
        <v>42</v>
      </c>
      <c r="CB31" s="151">
        <v>36</v>
      </c>
      <c r="CC31" s="174">
        <v>35</v>
      </c>
    </row>
    <row r="32" spans="1:81" x14ac:dyDescent="0.4">
      <c r="A32" s="271"/>
      <c r="B32" s="155" t="s">
        <v>309</v>
      </c>
      <c r="D32" s="151" t="s">
        <v>368</v>
      </c>
      <c r="E32" s="151" t="s">
        <v>368</v>
      </c>
      <c r="F32" s="151" t="s">
        <v>368</v>
      </c>
      <c r="G32" s="151" t="s">
        <v>368</v>
      </c>
      <c r="H32" s="151" t="s">
        <v>368</v>
      </c>
      <c r="I32" s="151" t="s">
        <v>368</v>
      </c>
      <c r="J32" s="151" t="s">
        <v>368</v>
      </c>
      <c r="K32" s="151" t="s">
        <v>368</v>
      </c>
      <c r="L32" s="151" t="s">
        <v>368</v>
      </c>
      <c r="M32" s="151" t="s">
        <v>368</v>
      </c>
      <c r="N32" s="151" t="s">
        <v>368</v>
      </c>
      <c r="O32" s="151" t="s">
        <v>368</v>
      </c>
      <c r="P32" s="151" t="s">
        <v>368</v>
      </c>
      <c r="Q32" s="151" t="s">
        <v>368</v>
      </c>
      <c r="R32" s="151" t="s">
        <v>368</v>
      </c>
      <c r="S32" s="151" t="s">
        <v>368</v>
      </c>
      <c r="T32" s="151" t="s">
        <v>368</v>
      </c>
      <c r="U32" s="151" t="s">
        <v>368</v>
      </c>
      <c r="V32" s="151" t="s">
        <v>368</v>
      </c>
      <c r="W32" s="151" t="s">
        <v>368</v>
      </c>
      <c r="X32" s="151" t="s">
        <v>368</v>
      </c>
      <c r="Y32" s="151" t="s">
        <v>368</v>
      </c>
      <c r="Z32" s="151" t="s">
        <v>368</v>
      </c>
      <c r="AA32" s="151" t="s">
        <v>368</v>
      </c>
      <c r="AB32" s="151" t="s">
        <v>368</v>
      </c>
      <c r="AC32" s="151" t="s">
        <v>368</v>
      </c>
      <c r="AD32" s="151" t="s">
        <v>368</v>
      </c>
      <c r="AE32" s="151" t="s">
        <v>368</v>
      </c>
      <c r="AF32" s="151" t="s">
        <v>368</v>
      </c>
      <c r="AG32" s="151" t="s">
        <v>368</v>
      </c>
      <c r="AH32" s="151" t="s">
        <v>368</v>
      </c>
      <c r="AI32" s="151" t="s">
        <v>368</v>
      </c>
      <c r="AJ32" s="151" t="s">
        <v>368</v>
      </c>
      <c r="AK32" s="151" t="s">
        <v>368</v>
      </c>
      <c r="AL32" s="151" t="s">
        <v>368</v>
      </c>
      <c r="AM32" s="151" t="s">
        <v>368</v>
      </c>
      <c r="AN32" s="151" t="s">
        <v>368</v>
      </c>
      <c r="AO32" s="151" t="s">
        <v>368</v>
      </c>
      <c r="AP32" s="151" t="s">
        <v>368</v>
      </c>
      <c r="AQ32" s="151" t="s">
        <v>368</v>
      </c>
      <c r="AR32" s="151" t="s">
        <v>368</v>
      </c>
      <c r="AS32" s="151" t="s">
        <v>368</v>
      </c>
      <c r="AT32" s="151" t="s">
        <v>368</v>
      </c>
      <c r="AU32" s="151" t="s">
        <v>368</v>
      </c>
      <c r="AV32" s="151" t="s">
        <v>368</v>
      </c>
      <c r="AW32" s="151" t="s">
        <v>368</v>
      </c>
      <c r="AX32" s="151" t="s">
        <v>368</v>
      </c>
      <c r="AY32" s="151" t="s">
        <v>368</v>
      </c>
      <c r="AZ32" s="151">
        <v>308</v>
      </c>
      <c r="BA32" s="151">
        <v>170</v>
      </c>
      <c r="BB32" s="151">
        <v>162</v>
      </c>
      <c r="BC32" s="151">
        <v>178</v>
      </c>
      <c r="BD32" s="151">
        <v>168</v>
      </c>
      <c r="BE32" s="151">
        <v>178</v>
      </c>
      <c r="BF32" s="151">
        <v>190</v>
      </c>
      <c r="BG32" s="151">
        <v>185</v>
      </c>
      <c r="BH32" s="151">
        <v>158</v>
      </c>
      <c r="BI32" s="151">
        <v>165</v>
      </c>
      <c r="BJ32" s="151">
        <v>157</v>
      </c>
      <c r="BK32" s="151">
        <v>142</v>
      </c>
      <c r="BL32" s="151">
        <v>244</v>
      </c>
      <c r="BM32" s="151">
        <v>321</v>
      </c>
      <c r="BN32" s="151">
        <v>234</v>
      </c>
      <c r="BO32" s="151">
        <v>212</v>
      </c>
      <c r="BP32" s="151">
        <v>178</v>
      </c>
      <c r="BQ32" s="151">
        <v>145</v>
      </c>
      <c r="BR32" s="151">
        <v>111</v>
      </c>
      <c r="BS32" s="151">
        <v>86</v>
      </c>
      <c r="BT32" s="151">
        <v>92</v>
      </c>
      <c r="BU32" s="151">
        <v>68</v>
      </c>
      <c r="BV32" s="151">
        <v>38</v>
      </c>
      <c r="BW32" s="151">
        <v>24</v>
      </c>
      <c r="BX32" s="151">
        <v>160</v>
      </c>
      <c r="BY32" s="151">
        <v>105</v>
      </c>
      <c r="BZ32" s="151">
        <v>50</v>
      </c>
      <c r="CA32" s="151">
        <v>40</v>
      </c>
      <c r="CB32" s="151">
        <v>35</v>
      </c>
      <c r="CC32" s="174">
        <v>34</v>
      </c>
    </row>
    <row r="33" spans="1:81" x14ac:dyDescent="0.4">
      <c r="A33" s="271"/>
      <c r="B33" s="155" t="s">
        <v>310</v>
      </c>
      <c r="D33" s="151" t="s">
        <v>368</v>
      </c>
      <c r="E33" s="151" t="s">
        <v>368</v>
      </c>
      <c r="F33" s="151" t="s">
        <v>368</v>
      </c>
      <c r="G33" s="151" t="s">
        <v>368</v>
      </c>
      <c r="H33" s="151" t="s">
        <v>368</v>
      </c>
      <c r="I33" s="151" t="s">
        <v>368</v>
      </c>
      <c r="J33" s="151" t="s">
        <v>368</v>
      </c>
      <c r="K33" s="151" t="s">
        <v>368</v>
      </c>
      <c r="L33" s="151" t="s">
        <v>368</v>
      </c>
      <c r="M33" s="151" t="s">
        <v>368</v>
      </c>
      <c r="N33" s="151" t="s">
        <v>368</v>
      </c>
      <c r="O33" s="151" t="s">
        <v>368</v>
      </c>
      <c r="P33" s="151" t="s">
        <v>368</v>
      </c>
      <c r="Q33" s="151" t="s">
        <v>368</v>
      </c>
      <c r="R33" s="151" t="s">
        <v>368</v>
      </c>
      <c r="S33" s="151" t="s">
        <v>368</v>
      </c>
      <c r="T33" s="151" t="s">
        <v>368</v>
      </c>
      <c r="U33" s="151" t="s">
        <v>368</v>
      </c>
      <c r="V33" s="151" t="s">
        <v>368</v>
      </c>
      <c r="W33" s="151" t="s">
        <v>368</v>
      </c>
      <c r="X33" s="151" t="s">
        <v>368</v>
      </c>
      <c r="Y33" s="151" t="s">
        <v>368</v>
      </c>
      <c r="Z33" s="151" t="s">
        <v>368</v>
      </c>
      <c r="AA33" s="151" t="s">
        <v>368</v>
      </c>
      <c r="AB33" s="151" t="s">
        <v>368</v>
      </c>
      <c r="AC33" s="151" t="s">
        <v>368</v>
      </c>
      <c r="AD33" s="151" t="s">
        <v>368</v>
      </c>
      <c r="AE33" s="151" t="s">
        <v>368</v>
      </c>
      <c r="AF33" s="151" t="s">
        <v>368</v>
      </c>
      <c r="AG33" s="151" t="s">
        <v>368</v>
      </c>
      <c r="AH33" s="151" t="s">
        <v>368</v>
      </c>
      <c r="AI33" s="151" t="s">
        <v>368</v>
      </c>
      <c r="AJ33" s="151" t="s">
        <v>368</v>
      </c>
      <c r="AK33" s="151" t="s">
        <v>368</v>
      </c>
      <c r="AL33" s="151" t="s">
        <v>368</v>
      </c>
      <c r="AM33" s="151" t="s">
        <v>368</v>
      </c>
      <c r="AN33" s="151" t="s">
        <v>368</v>
      </c>
      <c r="AO33" s="151" t="s">
        <v>368</v>
      </c>
      <c r="AP33" s="151" t="s">
        <v>368</v>
      </c>
      <c r="AQ33" s="151" t="s">
        <v>368</v>
      </c>
      <c r="AR33" s="151" t="s">
        <v>368</v>
      </c>
      <c r="AS33" s="151" t="s">
        <v>368</v>
      </c>
      <c r="AT33" s="151" t="s">
        <v>368</v>
      </c>
      <c r="AU33" s="151" t="s">
        <v>368</v>
      </c>
      <c r="AV33" s="151" t="s">
        <v>368</v>
      </c>
      <c r="AW33" s="151" t="s">
        <v>368</v>
      </c>
      <c r="AX33" s="151" t="s">
        <v>368</v>
      </c>
      <c r="AY33" s="151" t="s">
        <v>368</v>
      </c>
      <c r="AZ33" s="151">
        <v>48</v>
      </c>
      <c r="BA33" s="151">
        <v>25</v>
      </c>
      <c r="BB33" s="151">
        <v>23</v>
      </c>
      <c r="BC33" s="151">
        <v>24</v>
      </c>
      <c r="BD33" s="151">
        <v>21</v>
      </c>
      <c r="BE33" s="151">
        <v>20</v>
      </c>
      <c r="BF33" s="151">
        <v>19</v>
      </c>
      <c r="BG33" s="151">
        <v>18</v>
      </c>
      <c r="BH33" s="151">
        <v>14</v>
      </c>
      <c r="BI33" s="151">
        <v>15</v>
      </c>
      <c r="BJ33" s="151">
        <v>15</v>
      </c>
      <c r="BK33" s="151">
        <v>13</v>
      </c>
      <c r="BL33" s="151">
        <v>21</v>
      </c>
      <c r="BM33" s="151">
        <v>30</v>
      </c>
      <c r="BN33" s="151">
        <v>22</v>
      </c>
      <c r="BO33" s="151">
        <v>19</v>
      </c>
      <c r="BP33" s="151">
        <v>18</v>
      </c>
      <c r="BQ33" s="151">
        <v>15</v>
      </c>
      <c r="BR33" s="151">
        <v>11</v>
      </c>
      <c r="BS33" s="151">
        <v>9</v>
      </c>
      <c r="BT33" s="151">
        <v>8</v>
      </c>
      <c r="BU33" s="151">
        <v>6</v>
      </c>
      <c r="BV33" s="151">
        <v>3</v>
      </c>
      <c r="BW33" s="151">
        <v>0</v>
      </c>
      <c r="BX33" s="151">
        <v>0</v>
      </c>
      <c r="BY33" s="151">
        <v>0</v>
      </c>
      <c r="BZ33" s="151">
        <v>0</v>
      </c>
      <c r="CA33" s="151">
        <v>0</v>
      </c>
      <c r="CB33" s="151">
        <v>0</v>
      </c>
      <c r="CC33" s="174">
        <v>0</v>
      </c>
    </row>
    <row r="34" spans="1:81" x14ac:dyDescent="0.4">
      <c r="A34" s="271"/>
      <c r="B34" s="155" t="s">
        <v>311</v>
      </c>
      <c r="D34" s="151" t="s">
        <v>368</v>
      </c>
      <c r="E34" s="151" t="s">
        <v>368</v>
      </c>
      <c r="F34" s="151" t="s">
        <v>368</v>
      </c>
      <c r="G34" s="151" t="s">
        <v>368</v>
      </c>
      <c r="H34" s="151" t="s">
        <v>368</v>
      </c>
      <c r="I34" s="151" t="s">
        <v>368</v>
      </c>
      <c r="J34" s="151" t="s">
        <v>368</v>
      </c>
      <c r="K34" s="151" t="s">
        <v>368</v>
      </c>
      <c r="L34" s="151" t="s">
        <v>368</v>
      </c>
      <c r="M34" s="151" t="s">
        <v>368</v>
      </c>
      <c r="N34" s="151" t="s">
        <v>368</v>
      </c>
      <c r="O34" s="151" t="s">
        <v>368</v>
      </c>
      <c r="P34" s="151" t="s">
        <v>368</v>
      </c>
      <c r="Q34" s="151" t="s">
        <v>368</v>
      </c>
      <c r="R34" s="151" t="s">
        <v>368</v>
      </c>
      <c r="S34" s="151" t="s">
        <v>368</v>
      </c>
      <c r="T34" s="151" t="s">
        <v>368</v>
      </c>
      <c r="U34" s="151" t="s">
        <v>368</v>
      </c>
      <c r="V34" s="151" t="s">
        <v>368</v>
      </c>
      <c r="W34" s="151" t="s">
        <v>368</v>
      </c>
      <c r="X34" s="151" t="s">
        <v>368</v>
      </c>
      <c r="Y34" s="151" t="s">
        <v>368</v>
      </c>
      <c r="Z34" s="151" t="s">
        <v>368</v>
      </c>
      <c r="AA34" s="151" t="s">
        <v>368</v>
      </c>
      <c r="AB34" s="151" t="s">
        <v>368</v>
      </c>
      <c r="AC34" s="151" t="s">
        <v>368</v>
      </c>
      <c r="AD34" s="151" t="s">
        <v>368</v>
      </c>
      <c r="AE34" s="151" t="s">
        <v>368</v>
      </c>
      <c r="AF34" s="151" t="s">
        <v>368</v>
      </c>
      <c r="AG34" s="151" t="s">
        <v>368</v>
      </c>
      <c r="AH34" s="151" t="s">
        <v>368</v>
      </c>
      <c r="AI34" s="151" t="s">
        <v>368</v>
      </c>
      <c r="AJ34" s="151" t="s">
        <v>368</v>
      </c>
      <c r="AK34" s="151" t="s">
        <v>368</v>
      </c>
      <c r="AL34" s="151" t="s">
        <v>368</v>
      </c>
      <c r="AM34" s="151" t="s">
        <v>368</v>
      </c>
      <c r="AN34" s="151" t="s">
        <v>368</v>
      </c>
      <c r="AO34" s="151" t="s">
        <v>368</v>
      </c>
      <c r="AP34" s="151" t="s">
        <v>368</v>
      </c>
      <c r="AQ34" s="151" t="s">
        <v>368</v>
      </c>
      <c r="AR34" s="151" t="s">
        <v>368</v>
      </c>
      <c r="AS34" s="151" t="s">
        <v>368</v>
      </c>
      <c r="AT34" s="151" t="s">
        <v>368</v>
      </c>
      <c r="AU34" s="151" t="s">
        <v>368</v>
      </c>
      <c r="AV34" s="151" t="s">
        <v>368</v>
      </c>
      <c r="AW34" s="151" t="s">
        <v>368</v>
      </c>
      <c r="AX34" s="151" t="s">
        <v>368</v>
      </c>
      <c r="AY34" s="151" t="s">
        <v>368</v>
      </c>
      <c r="AZ34" s="151">
        <v>1389</v>
      </c>
      <c r="BA34" s="151">
        <v>962</v>
      </c>
      <c r="BB34" s="151">
        <v>846</v>
      </c>
      <c r="BC34" s="151">
        <v>888</v>
      </c>
      <c r="BD34" s="151">
        <v>764</v>
      </c>
      <c r="BE34" s="151">
        <v>666</v>
      </c>
      <c r="BF34" s="151">
        <v>646</v>
      </c>
      <c r="BG34" s="151">
        <v>631</v>
      </c>
      <c r="BH34" s="151">
        <v>588</v>
      </c>
      <c r="BI34" s="151">
        <v>632</v>
      </c>
      <c r="BJ34" s="151">
        <v>691</v>
      </c>
      <c r="BK34" s="151">
        <v>609</v>
      </c>
      <c r="BL34" s="151">
        <v>695</v>
      </c>
      <c r="BM34" s="151">
        <v>1072</v>
      </c>
      <c r="BN34" s="151">
        <v>1069</v>
      </c>
      <c r="BO34" s="151">
        <v>1208</v>
      </c>
      <c r="BP34" s="151">
        <v>1242</v>
      </c>
      <c r="BQ34" s="151">
        <v>1045</v>
      </c>
      <c r="BR34" s="151">
        <v>710</v>
      </c>
      <c r="BS34" s="151">
        <v>522</v>
      </c>
      <c r="BT34" s="151">
        <v>424</v>
      </c>
      <c r="BU34" s="151">
        <v>333</v>
      </c>
      <c r="BV34" s="151">
        <v>274</v>
      </c>
      <c r="BW34" s="151">
        <v>138</v>
      </c>
      <c r="BX34" s="151">
        <v>92</v>
      </c>
      <c r="BY34" s="151">
        <v>16</v>
      </c>
      <c r="BZ34" s="151">
        <v>0</v>
      </c>
      <c r="CA34" s="151">
        <v>0</v>
      </c>
      <c r="CB34" s="151">
        <v>0</v>
      </c>
      <c r="CC34" s="174">
        <v>0</v>
      </c>
    </row>
    <row r="35" spans="1:81" x14ac:dyDescent="0.4">
      <c r="A35" s="271"/>
      <c r="B35" s="155" t="s">
        <v>312</v>
      </c>
      <c r="D35" s="151" t="s">
        <v>368</v>
      </c>
      <c r="E35" s="151" t="s">
        <v>368</v>
      </c>
      <c r="F35" s="151" t="s">
        <v>368</v>
      </c>
      <c r="G35" s="151" t="s">
        <v>368</v>
      </c>
      <c r="H35" s="151" t="s">
        <v>368</v>
      </c>
      <c r="I35" s="151" t="s">
        <v>368</v>
      </c>
      <c r="J35" s="151" t="s">
        <v>368</v>
      </c>
      <c r="K35" s="151" t="s">
        <v>368</v>
      </c>
      <c r="L35" s="151" t="s">
        <v>368</v>
      </c>
      <c r="M35" s="151" t="s">
        <v>368</v>
      </c>
      <c r="N35" s="151" t="s">
        <v>368</v>
      </c>
      <c r="O35" s="151" t="s">
        <v>368</v>
      </c>
      <c r="P35" s="151" t="s">
        <v>368</v>
      </c>
      <c r="Q35" s="151" t="s">
        <v>368</v>
      </c>
      <c r="R35" s="151" t="s">
        <v>368</v>
      </c>
      <c r="S35" s="151" t="s">
        <v>368</v>
      </c>
      <c r="T35" s="151" t="s">
        <v>368</v>
      </c>
      <c r="U35" s="151" t="s">
        <v>368</v>
      </c>
      <c r="V35" s="151" t="s">
        <v>368</v>
      </c>
      <c r="W35" s="151" t="s">
        <v>368</v>
      </c>
      <c r="X35" s="151" t="s">
        <v>368</v>
      </c>
      <c r="Y35" s="151" t="s">
        <v>368</v>
      </c>
      <c r="Z35" s="151" t="s">
        <v>368</v>
      </c>
      <c r="AA35" s="151" t="s">
        <v>368</v>
      </c>
      <c r="AB35" s="151" t="s">
        <v>368</v>
      </c>
      <c r="AC35" s="151" t="s">
        <v>368</v>
      </c>
      <c r="AD35" s="151" t="s">
        <v>368</v>
      </c>
      <c r="AE35" s="151" t="s">
        <v>368</v>
      </c>
      <c r="AF35" s="151" t="s">
        <v>368</v>
      </c>
      <c r="AG35" s="151" t="s">
        <v>368</v>
      </c>
      <c r="AH35" s="151" t="s">
        <v>368</v>
      </c>
      <c r="AI35" s="151" t="s">
        <v>368</v>
      </c>
      <c r="AJ35" s="151" t="s">
        <v>368</v>
      </c>
      <c r="AK35" s="151" t="s">
        <v>368</v>
      </c>
      <c r="AL35" s="151" t="s">
        <v>368</v>
      </c>
      <c r="AM35" s="151" t="s">
        <v>368</v>
      </c>
      <c r="AN35" s="151" t="s">
        <v>368</v>
      </c>
      <c r="AO35" s="151" t="s">
        <v>368</v>
      </c>
      <c r="AP35" s="151" t="s">
        <v>368</v>
      </c>
      <c r="AQ35" s="151" t="s">
        <v>368</v>
      </c>
      <c r="AR35" s="151" t="s">
        <v>368</v>
      </c>
      <c r="AS35" s="151" t="s">
        <v>368</v>
      </c>
      <c r="AT35" s="151" t="s">
        <v>368</v>
      </c>
      <c r="AU35" s="151" t="s">
        <v>368</v>
      </c>
      <c r="AV35" s="151" t="s">
        <v>368</v>
      </c>
      <c r="AW35" s="151" t="s">
        <v>368</v>
      </c>
      <c r="AX35" s="151" t="s">
        <v>368</v>
      </c>
      <c r="AY35" s="151" t="s">
        <v>368</v>
      </c>
      <c r="AZ35" s="151">
        <v>187</v>
      </c>
      <c r="BA35" s="151">
        <v>96</v>
      </c>
      <c r="BB35" s="151">
        <v>79</v>
      </c>
      <c r="BC35" s="151">
        <v>87</v>
      </c>
      <c r="BD35" s="151">
        <v>69</v>
      </c>
      <c r="BE35" s="151">
        <v>67</v>
      </c>
      <c r="BF35" s="151">
        <v>65</v>
      </c>
      <c r="BG35" s="151">
        <v>64</v>
      </c>
      <c r="BH35" s="151">
        <v>59</v>
      </c>
      <c r="BI35" s="151">
        <v>58</v>
      </c>
      <c r="BJ35" s="151">
        <v>64</v>
      </c>
      <c r="BK35" s="151">
        <v>54</v>
      </c>
      <c r="BL35" s="151">
        <v>66</v>
      </c>
      <c r="BM35" s="151">
        <v>114</v>
      </c>
      <c r="BN35" s="151">
        <v>91</v>
      </c>
      <c r="BO35" s="151">
        <v>77</v>
      </c>
      <c r="BP35" s="151">
        <v>69</v>
      </c>
      <c r="BQ35" s="151">
        <v>68</v>
      </c>
      <c r="BR35" s="151">
        <v>53</v>
      </c>
      <c r="BS35" s="151">
        <v>35</v>
      </c>
      <c r="BT35" s="151">
        <v>41</v>
      </c>
      <c r="BU35" s="151">
        <v>36</v>
      </c>
      <c r="BV35" s="151">
        <v>19</v>
      </c>
      <c r="BW35" s="151">
        <v>8</v>
      </c>
      <c r="BX35" s="151">
        <v>14</v>
      </c>
      <c r="BY35" s="151">
        <v>6</v>
      </c>
      <c r="BZ35" s="151">
        <v>2</v>
      </c>
      <c r="CA35" s="151">
        <v>1</v>
      </c>
      <c r="CB35" s="151">
        <v>1</v>
      </c>
      <c r="CC35" s="174">
        <v>1</v>
      </c>
    </row>
    <row r="36" spans="1:81" ht="24.6" customHeight="1" x14ac:dyDescent="0.4">
      <c r="A36" s="271"/>
      <c r="B36" s="155" t="s">
        <v>733</v>
      </c>
      <c r="AZ36" s="151">
        <v>355</v>
      </c>
      <c r="BA36" s="151">
        <v>195</v>
      </c>
      <c r="BB36" s="151">
        <v>185</v>
      </c>
      <c r="BC36" s="151">
        <v>202</v>
      </c>
      <c r="BD36" s="151">
        <v>189</v>
      </c>
      <c r="BE36" s="151">
        <v>198</v>
      </c>
      <c r="BF36" s="151">
        <v>209</v>
      </c>
      <c r="BG36" s="151">
        <v>203</v>
      </c>
      <c r="BH36" s="151">
        <v>173</v>
      </c>
      <c r="BI36" s="151">
        <v>180</v>
      </c>
      <c r="BJ36" s="151">
        <v>172</v>
      </c>
      <c r="BK36" s="151">
        <v>155</v>
      </c>
      <c r="BL36" s="151">
        <v>265</v>
      </c>
      <c r="BM36" s="151">
        <v>352</v>
      </c>
      <c r="BN36" s="151">
        <v>256</v>
      </c>
      <c r="BO36" s="151">
        <v>231</v>
      </c>
      <c r="BP36" s="151">
        <v>196</v>
      </c>
      <c r="BQ36" s="151">
        <v>160</v>
      </c>
      <c r="BR36" s="151">
        <v>121</v>
      </c>
      <c r="BS36" s="151">
        <v>95</v>
      </c>
      <c r="BT36" s="151">
        <v>99</v>
      </c>
      <c r="BU36" s="151">
        <v>74</v>
      </c>
      <c r="BV36" s="151">
        <v>41</v>
      </c>
      <c r="BW36" s="151">
        <v>24</v>
      </c>
      <c r="BX36" s="151">
        <v>160</v>
      </c>
      <c r="BY36" s="151">
        <v>105</v>
      </c>
      <c r="BZ36" s="151">
        <v>50</v>
      </c>
      <c r="CA36" s="151">
        <v>40</v>
      </c>
      <c r="CB36" s="151">
        <v>35</v>
      </c>
      <c r="CC36" s="174">
        <v>34</v>
      </c>
    </row>
    <row r="37" spans="1:81" x14ac:dyDescent="0.4">
      <c r="A37" s="271"/>
      <c r="B37" s="155" t="s">
        <v>734</v>
      </c>
      <c r="AZ37" s="151">
        <v>1437</v>
      </c>
      <c r="BA37" s="151">
        <v>987</v>
      </c>
      <c r="BB37" s="151">
        <v>869</v>
      </c>
      <c r="BC37" s="151">
        <v>913</v>
      </c>
      <c r="BD37" s="151">
        <v>785</v>
      </c>
      <c r="BE37" s="151">
        <v>686</v>
      </c>
      <c r="BF37" s="151">
        <v>665</v>
      </c>
      <c r="BG37" s="151">
        <v>649</v>
      </c>
      <c r="BH37" s="151">
        <v>602</v>
      </c>
      <c r="BI37" s="151">
        <v>647</v>
      </c>
      <c r="BJ37" s="151">
        <v>706</v>
      </c>
      <c r="BK37" s="151">
        <v>622</v>
      </c>
      <c r="BL37" s="151">
        <v>716</v>
      </c>
      <c r="BM37" s="151">
        <v>1103</v>
      </c>
      <c r="BN37" s="151">
        <v>1091</v>
      </c>
      <c r="BO37" s="151">
        <v>1227</v>
      </c>
      <c r="BP37" s="151">
        <v>1260</v>
      </c>
      <c r="BQ37" s="151">
        <v>1059</v>
      </c>
      <c r="BR37" s="151">
        <v>721</v>
      </c>
      <c r="BS37" s="151">
        <v>531</v>
      </c>
      <c r="BT37" s="151">
        <v>432</v>
      </c>
      <c r="BU37" s="151">
        <v>339</v>
      </c>
      <c r="BV37" s="151">
        <v>277</v>
      </c>
      <c r="BW37" s="151">
        <v>138</v>
      </c>
      <c r="BX37" s="151">
        <v>92</v>
      </c>
      <c r="BY37" s="151">
        <v>16</v>
      </c>
      <c r="BZ37" s="151">
        <v>0</v>
      </c>
      <c r="CA37" s="151">
        <v>0</v>
      </c>
      <c r="CB37" s="151">
        <v>0</v>
      </c>
      <c r="CC37" s="174">
        <v>0</v>
      </c>
    </row>
    <row r="38" spans="1:81" ht="23.1" customHeight="1" x14ac:dyDescent="0.4">
      <c r="A38" s="271"/>
      <c r="B38" s="59" t="s">
        <v>735</v>
      </c>
      <c r="D38" s="151">
        <v>0</v>
      </c>
      <c r="E38" s="151">
        <v>0</v>
      </c>
      <c r="F38" s="151">
        <v>0</v>
      </c>
      <c r="G38" s="151">
        <v>0</v>
      </c>
      <c r="H38" s="151">
        <v>0</v>
      </c>
      <c r="I38" s="151">
        <v>0</v>
      </c>
      <c r="J38" s="151">
        <v>0</v>
      </c>
      <c r="K38" s="151">
        <v>0</v>
      </c>
      <c r="L38" s="151">
        <v>0</v>
      </c>
      <c r="M38" s="151">
        <v>0</v>
      </c>
      <c r="N38" s="151">
        <v>0</v>
      </c>
      <c r="O38" s="151">
        <v>0</v>
      </c>
      <c r="P38" s="151">
        <v>0</v>
      </c>
      <c r="Q38" s="151">
        <v>0</v>
      </c>
      <c r="R38" s="151">
        <v>0</v>
      </c>
      <c r="S38" s="151">
        <v>0</v>
      </c>
      <c r="T38" s="151">
        <v>0</v>
      </c>
      <c r="U38" s="151">
        <v>0</v>
      </c>
      <c r="V38" s="151">
        <v>0</v>
      </c>
      <c r="W38" s="151">
        <v>0</v>
      </c>
      <c r="X38" s="151">
        <v>0</v>
      </c>
      <c r="Y38" s="151">
        <v>0</v>
      </c>
      <c r="Z38" s="151">
        <v>0</v>
      </c>
      <c r="AA38" s="151">
        <v>0</v>
      </c>
      <c r="AB38" s="151">
        <v>0</v>
      </c>
      <c r="AC38" s="151">
        <v>0</v>
      </c>
      <c r="AD38" s="151">
        <v>0</v>
      </c>
      <c r="AE38" s="151">
        <v>0</v>
      </c>
      <c r="AF38" s="151">
        <v>1210</v>
      </c>
      <c r="AG38" s="151">
        <v>1307</v>
      </c>
      <c r="AH38" s="151">
        <v>1234</v>
      </c>
      <c r="AI38" s="151">
        <v>1136</v>
      </c>
      <c r="AJ38" s="151">
        <v>1697</v>
      </c>
      <c r="AK38" s="151">
        <v>2234</v>
      </c>
      <c r="AL38" s="151">
        <v>2771</v>
      </c>
      <c r="AM38" s="151">
        <v>2877</v>
      </c>
      <c r="AN38" s="151">
        <v>2997</v>
      </c>
      <c r="AO38" s="151">
        <v>3028</v>
      </c>
      <c r="AP38" s="151">
        <v>3054</v>
      </c>
      <c r="AQ38" s="151">
        <v>2589</v>
      </c>
      <c r="AR38" s="151">
        <v>2024</v>
      </c>
      <c r="AS38" s="151">
        <v>1518</v>
      </c>
      <c r="AT38" s="151">
        <v>1516</v>
      </c>
      <c r="AU38" s="151">
        <v>2223</v>
      </c>
      <c r="AV38" s="151">
        <v>2640</v>
      </c>
      <c r="AW38" s="151">
        <v>2612</v>
      </c>
      <c r="AX38" s="151">
        <v>2412</v>
      </c>
      <c r="AY38" s="151">
        <v>2151</v>
      </c>
      <c r="BA38" s="151">
        <v>0</v>
      </c>
      <c r="BB38" s="151">
        <v>0</v>
      </c>
      <c r="BC38" s="151">
        <v>0</v>
      </c>
      <c r="BD38" s="151">
        <v>0</v>
      </c>
      <c r="BE38" s="151">
        <v>0</v>
      </c>
      <c r="BF38" s="151">
        <v>0</v>
      </c>
      <c r="BG38" s="151">
        <v>0</v>
      </c>
      <c r="BH38" s="151">
        <v>0</v>
      </c>
      <c r="BI38" s="151">
        <v>0</v>
      </c>
      <c r="BJ38" s="151">
        <v>0</v>
      </c>
      <c r="BK38" s="151">
        <v>0</v>
      </c>
      <c r="BL38" s="151">
        <v>0</v>
      </c>
      <c r="BM38" s="151">
        <v>0</v>
      </c>
      <c r="BN38" s="151">
        <v>0</v>
      </c>
      <c r="BO38" s="151">
        <v>0</v>
      </c>
      <c r="BP38" s="151">
        <v>0</v>
      </c>
      <c r="BQ38" s="151">
        <v>0</v>
      </c>
      <c r="BR38" s="151">
        <v>0</v>
      </c>
      <c r="BS38" s="151">
        <v>0</v>
      </c>
      <c r="BT38" s="151">
        <v>0</v>
      </c>
      <c r="BU38" s="151">
        <v>0</v>
      </c>
      <c r="BV38" s="151">
        <v>0</v>
      </c>
      <c r="BW38" s="151">
        <v>0</v>
      </c>
      <c r="BX38" s="151">
        <v>0</v>
      </c>
      <c r="BY38" s="151">
        <v>0</v>
      </c>
      <c r="BZ38" s="151">
        <v>0</v>
      </c>
      <c r="CA38" s="151">
        <v>0</v>
      </c>
      <c r="CB38" s="151">
        <v>0</v>
      </c>
      <c r="CC38" s="174">
        <v>0</v>
      </c>
    </row>
    <row r="39" spans="1:81" x14ac:dyDescent="0.4">
      <c r="A39" s="271"/>
      <c r="B39" s="201" t="s">
        <v>736</v>
      </c>
      <c r="D39" s="151">
        <v>0</v>
      </c>
      <c r="E39" s="151">
        <v>0</v>
      </c>
      <c r="F39" s="151">
        <v>0</v>
      </c>
      <c r="G39" s="151">
        <v>0</v>
      </c>
      <c r="H39" s="151">
        <v>0</v>
      </c>
      <c r="I39" s="151">
        <v>0</v>
      </c>
      <c r="J39" s="151">
        <v>0</v>
      </c>
      <c r="K39" s="151">
        <v>0</v>
      </c>
      <c r="L39" s="151">
        <v>0</v>
      </c>
      <c r="M39" s="151">
        <v>0</v>
      </c>
      <c r="N39" s="151">
        <v>0</v>
      </c>
      <c r="O39" s="151">
        <v>0</v>
      </c>
      <c r="P39" s="151">
        <v>0</v>
      </c>
      <c r="Q39" s="151">
        <v>0</v>
      </c>
      <c r="R39" s="151">
        <v>0</v>
      </c>
      <c r="S39" s="151">
        <v>0</v>
      </c>
      <c r="T39" s="151">
        <v>0</v>
      </c>
      <c r="U39" s="151">
        <v>0</v>
      </c>
      <c r="V39" s="151">
        <v>0</v>
      </c>
      <c r="W39" s="151">
        <v>0</v>
      </c>
      <c r="X39" s="151">
        <v>0</v>
      </c>
      <c r="Y39" s="151">
        <v>0</v>
      </c>
      <c r="Z39" s="151">
        <v>0</v>
      </c>
      <c r="AA39" s="151">
        <v>0</v>
      </c>
      <c r="AB39" s="151">
        <v>0</v>
      </c>
      <c r="AC39" s="151">
        <v>0</v>
      </c>
      <c r="AD39" s="151">
        <v>0</v>
      </c>
      <c r="AE39" s="151">
        <v>0</v>
      </c>
      <c r="AF39" s="151">
        <v>434</v>
      </c>
      <c r="AG39" s="151">
        <v>429</v>
      </c>
      <c r="AH39" s="151">
        <v>406</v>
      </c>
      <c r="AI39" s="151">
        <v>379</v>
      </c>
      <c r="AJ39" s="151">
        <v>681</v>
      </c>
      <c r="AK39" s="151">
        <v>700</v>
      </c>
      <c r="AL39" s="151">
        <v>719</v>
      </c>
      <c r="AM39" s="151">
        <v>694</v>
      </c>
      <c r="AN39" s="151">
        <v>710</v>
      </c>
      <c r="AO39" s="151">
        <v>686</v>
      </c>
      <c r="AP39" s="151">
        <v>738</v>
      </c>
      <c r="AQ39" s="151">
        <v>581</v>
      </c>
      <c r="AR39" s="151">
        <v>425</v>
      </c>
      <c r="AS39" s="151">
        <v>233</v>
      </c>
      <c r="AT39" s="151">
        <v>272</v>
      </c>
      <c r="AU39" s="151">
        <v>489</v>
      </c>
      <c r="AV39" s="151">
        <v>538</v>
      </c>
      <c r="AW39" s="151">
        <v>503</v>
      </c>
      <c r="AX39" s="151">
        <v>358</v>
      </c>
      <c r="AY39" s="151">
        <v>272</v>
      </c>
      <c r="BA39" s="151">
        <v>0</v>
      </c>
      <c r="BB39" s="151">
        <v>0</v>
      </c>
      <c r="BC39" s="151">
        <v>0</v>
      </c>
      <c r="BD39" s="151">
        <v>0</v>
      </c>
      <c r="BE39" s="151">
        <v>0</v>
      </c>
      <c r="BF39" s="151">
        <v>0</v>
      </c>
      <c r="BG39" s="151">
        <v>0</v>
      </c>
      <c r="BH39" s="151">
        <v>0</v>
      </c>
      <c r="BI39" s="151">
        <v>0</v>
      </c>
      <c r="BJ39" s="151">
        <v>0</v>
      </c>
      <c r="BK39" s="151">
        <v>0</v>
      </c>
      <c r="BL39" s="151">
        <v>0</v>
      </c>
      <c r="BM39" s="151">
        <v>0</v>
      </c>
      <c r="BN39" s="151">
        <v>0</v>
      </c>
      <c r="BO39" s="151">
        <v>0</v>
      </c>
      <c r="BP39" s="151">
        <v>0</v>
      </c>
      <c r="BQ39" s="151">
        <v>0</v>
      </c>
      <c r="BR39" s="151">
        <v>0</v>
      </c>
      <c r="BS39" s="151">
        <v>0</v>
      </c>
      <c r="BT39" s="151">
        <v>0</v>
      </c>
      <c r="BU39" s="151">
        <v>0</v>
      </c>
      <c r="BV39" s="151">
        <v>0</v>
      </c>
      <c r="BW39" s="151">
        <v>0</v>
      </c>
      <c r="BX39" s="151">
        <v>0</v>
      </c>
      <c r="BY39" s="151">
        <v>0</v>
      </c>
      <c r="BZ39" s="151">
        <v>0</v>
      </c>
      <c r="CA39" s="151">
        <v>0</v>
      </c>
      <c r="CB39" s="151">
        <v>0</v>
      </c>
      <c r="CC39" s="174">
        <v>0</v>
      </c>
    </row>
    <row r="40" spans="1:81" x14ac:dyDescent="0.4">
      <c r="A40" s="271"/>
      <c r="B40" s="201" t="s">
        <v>737</v>
      </c>
      <c r="D40" s="151">
        <v>0</v>
      </c>
      <c r="E40" s="151">
        <v>0</v>
      </c>
      <c r="F40" s="151">
        <v>0</v>
      </c>
      <c r="G40" s="151">
        <v>0</v>
      </c>
      <c r="H40" s="151">
        <v>0</v>
      </c>
      <c r="I40" s="151">
        <v>0</v>
      </c>
      <c r="J40" s="151">
        <v>0</v>
      </c>
      <c r="K40" s="151">
        <v>0</v>
      </c>
      <c r="L40" s="151">
        <v>0</v>
      </c>
      <c r="M40" s="151">
        <v>0</v>
      </c>
      <c r="N40" s="151">
        <v>0</v>
      </c>
      <c r="O40" s="151">
        <v>0</v>
      </c>
      <c r="P40" s="151">
        <v>0</v>
      </c>
      <c r="Q40" s="151">
        <v>0</v>
      </c>
      <c r="R40" s="151">
        <v>0</v>
      </c>
      <c r="S40" s="151">
        <v>0</v>
      </c>
      <c r="T40" s="151">
        <v>0</v>
      </c>
      <c r="U40" s="151">
        <v>0</v>
      </c>
      <c r="V40" s="151">
        <v>0</v>
      </c>
      <c r="W40" s="151">
        <v>0</v>
      </c>
      <c r="X40" s="151">
        <v>0</v>
      </c>
      <c r="Y40" s="151">
        <v>0</v>
      </c>
      <c r="Z40" s="151">
        <v>0</v>
      </c>
      <c r="AA40" s="151">
        <v>0</v>
      </c>
      <c r="AB40" s="151">
        <v>0</v>
      </c>
      <c r="AC40" s="151">
        <v>0</v>
      </c>
      <c r="AD40" s="151">
        <v>0</v>
      </c>
      <c r="AE40" s="151">
        <v>0</v>
      </c>
      <c r="AF40" s="151">
        <v>138</v>
      </c>
      <c r="AG40" s="151">
        <v>123</v>
      </c>
      <c r="AH40" s="151">
        <v>98</v>
      </c>
      <c r="AI40" s="151">
        <v>82</v>
      </c>
      <c r="AJ40" s="151">
        <v>142</v>
      </c>
      <c r="AK40" s="151">
        <v>200</v>
      </c>
      <c r="AL40" s="151">
        <v>258</v>
      </c>
      <c r="AM40" s="151">
        <v>232</v>
      </c>
      <c r="AN40" s="151">
        <v>203</v>
      </c>
      <c r="AO40" s="151">
        <v>200</v>
      </c>
      <c r="AP40" s="151">
        <v>186</v>
      </c>
      <c r="AQ40" s="151">
        <v>135</v>
      </c>
      <c r="AR40" s="151">
        <v>121</v>
      </c>
      <c r="AS40" s="151">
        <v>86</v>
      </c>
      <c r="AT40" s="151">
        <v>56</v>
      </c>
      <c r="AU40" s="151">
        <v>113</v>
      </c>
      <c r="AV40" s="151">
        <v>122</v>
      </c>
      <c r="AW40" s="151">
        <v>106</v>
      </c>
      <c r="AX40" s="151">
        <v>129</v>
      </c>
      <c r="AY40" s="151">
        <v>124</v>
      </c>
      <c r="BA40" s="151">
        <v>0</v>
      </c>
      <c r="BB40" s="151">
        <v>0</v>
      </c>
      <c r="BC40" s="151">
        <v>0</v>
      </c>
      <c r="BD40" s="151">
        <v>0</v>
      </c>
      <c r="BE40" s="151">
        <v>0</v>
      </c>
      <c r="BF40" s="151">
        <v>0</v>
      </c>
      <c r="BG40" s="151">
        <v>0</v>
      </c>
      <c r="BH40" s="151">
        <v>0</v>
      </c>
      <c r="BI40" s="151">
        <v>0</v>
      </c>
      <c r="BJ40" s="151">
        <v>0</v>
      </c>
      <c r="BK40" s="151">
        <v>0</v>
      </c>
      <c r="BL40" s="151">
        <v>0</v>
      </c>
      <c r="BM40" s="151">
        <v>0</v>
      </c>
      <c r="BN40" s="151">
        <v>0</v>
      </c>
      <c r="BO40" s="151">
        <v>0</v>
      </c>
      <c r="BP40" s="151">
        <v>0</v>
      </c>
      <c r="BQ40" s="151">
        <v>0</v>
      </c>
      <c r="BR40" s="151">
        <v>0</v>
      </c>
      <c r="BS40" s="151">
        <v>0</v>
      </c>
      <c r="BT40" s="151">
        <v>0</v>
      </c>
      <c r="BU40" s="151">
        <v>0</v>
      </c>
      <c r="BV40" s="151">
        <v>0</v>
      </c>
      <c r="BW40" s="151">
        <v>0</v>
      </c>
      <c r="BX40" s="151">
        <v>0</v>
      </c>
      <c r="BY40" s="151">
        <v>0</v>
      </c>
      <c r="BZ40" s="151">
        <v>0</v>
      </c>
      <c r="CA40" s="151">
        <v>0</v>
      </c>
      <c r="CB40" s="151">
        <v>0</v>
      </c>
      <c r="CC40" s="174">
        <v>0</v>
      </c>
    </row>
    <row r="41" spans="1:81" x14ac:dyDescent="0.4">
      <c r="A41" s="271"/>
      <c r="B41" s="201" t="s">
        <v>738</v>
      </c>
      <c r="D41" s="151">
        <v>0</v>
      </c>
      <c r="E41" s="151">
        <v>0</v>
      </c>
      <c r="F41" s="151">
        <v>0</v>
      </c>
      <c r="G41" s="151">
        <v>0</v>
      </c>
      <c r="H41" s="151">
        <v>0</v>
      </c>
      <c r="I41" s="151">
        <v>0</v>
      </c>
      <c r="J41" s="151">
        <v>0</v>
      </c>
      <c r="K41" s="151">
        <v>0</v>
      </c>
      <c r="L41" s="151">
        <v>0</v>
      </c>
      <c r="M41" s="151">
        <v>0</v>
      </c>
      <c r="N41" s="151">
        <v>0</v>
      </c>
      <c r="O41" s="151">
        <v>0</v>
      </c>
      <c r="P41" s="151">
        <v>0</v>
      </c>
      <c r="Q41" s="151">
        <v>0</v>
      </c>
      <c r="R41" s="151">
        <v>0</v>
      </c>
      <c r="S41" s="151">
        <v>0</v>
      </c>
      <c r="T41" s="151">
        <v>0</v>
      </c>
      <c r="U41" s="151">
        <v>0</v>
      </c>
      <c r="V41" s="151">
        <v>0</v>
      </c>
      <c r="W41" s="151">
        <v>0</v>
      </c>
      <c r="X41" s="151">
        <v>0</v>
      </c>
      <c r="Y41" s="151">
        <v>0</v>
      </c>
      <c r="Z41" s="151">
        <v>0</v>
      </c>
      <c r="AA41" s="151">
        <v>0</v>
      </c>
      <c r="AB41" s="151">
        <v>0</v>
      </c>
      <c r="AC41" s="151">
        <v>0</v>
      </c>
      <c r="AD41" s="151">
        <v>0</v>
      </c>
      <c r="AE41" s="151">
        <v>0</v>
      </c>
      <c r="AF41" s="151">
        <v>438</v>
      </c>
      <c r="AG41" s="151">
        <v>522</v>
      </c>
      <c r="AH41" s="151">
        <v>514</v>
      </c>
      <c r="AI41" s="151">
        <v>469</v>
      </c>
      <c r="AJ41" s="151">
        <v>604</v>
      </c>
      <c r="AK41" s="151">
        <v>979</v>
      </c>
      <c r="AL41" s="151">
        <v>1353</v>
      </c>
      <c r="AM41" s="151">
        <v>1582</v>
      </c>
      <c r="AN41" s="151">
        <v>1682</v>
      </c>
      <c r="AO41" s="151">
        <v>1692</v>
      </c>
      <c r="AP41" s="151">
        <v>1647</v>
      </c>
      <c r="AQ41" s="151">
        <v>1442</v>
      </c>
      <c r="AR41" s="151">
        <v>1129</v>
      </c>
      <c r="AS41" s="151">
        <v>945</v>
      </c>
      <c r="AT41" s="151">
        <v>951</v>
      </c>
      <c r="AU41" s="151">
        <v>1327</v>
      </c>
      <c r="AV41" s="151">
        <v>1631</v>
      </c>
      <c r="AW41" s="151">
        <v>1684</v>
      </c>
      <c r="AX41" s="151">
        <v>1672</v>
      </c>
      <c r="AY41" s="151">
        <v>1536</v>
      </c>
      <c r="BA41" s="151">
        <v>0</v>
      </c>
      <c r="BB41" s="151">
        <v>0</v>
      </c>
      <c r="BC41" s="151">
        <v>0</v>
      </c>
      <c r="BD41" s="151">
        <v>0</v>
      </c>
      <c r="BE41" s="151">
        <v>0</v>
      </c>
      <c r="BF41" s="151">
        <v>0</v>
      </c>
      <c r="BG41" s="151">
        <v>0</v>
      </c>
      <c r="BH41" s="151">
        <v>0</v>
      </c>
      <c r="BI41" s="151">
        <v>0</v>
      </c>
      <c r="BJ41" s="151">
        <v>0</v>
      </c>
      <c r="BK41" s="151">
        <v>0</v>
      </c>
      <c r="BL41" s="151">
        <v>0</v>
      </c>
      <c r="BM41" s="151">
        <v>0</v>
      </c>
      <c r="BN41" s="151">
        <v>0</v>
      </c>
      <c r="BO41" s="151">
        <v>0</v>
      </c>
      <c r="BP41" s="151">
        <v>0</v>
      </c>
      <c r="BQ41" s="151">
        <v>0</v>
      </c>
      <c r="BR41" s="151">
        <v>0</v>
      </c>
      <c r="BS41" s="151">
        <v>0</v>
      </c>
      <c r="BT41" s="151">
        <v>0</v>
      </c>
      <c r="BU41" s="151">
        <v>0</v>
      </c>
      <c r="BV41" s="151">
        <v>0</v>
      </c>
      <c r="BW41" s="151">
        <v>0</v>
      </c>
      <c r="BX41" s="151">
        <v>0</v>
      </c>
      <c r="BY41" s="151">
        <v>0</v>
      </c>
      <c r="BZ41" s="151">
        <v>0</v>
      </c>
      <c r="CA41" s="151">
        <v>0</v>
      </c>
      <c r="CB41" s="151">
        <v>0</v>
      </c>
      <c r="CC41" s="174">
        <v>0</v>
      </c>
    </row>
    <row r="42" spans="1:81" x14ac:dyDescent="0.4">
      <c r="A42" s="271"/>
      <c r="B42" s="201" t="s">
        <v>312</v>
      </c>
      <c r="D42" s="151">
        <v>0</v>
      </c>
      <c r="E42" s="151">
        <v>0</v>
      </c>
      <c r="F42" s="151">
        <v>0</v>
      </c>
      <c r="G42" s="151">
        <v>0</v>
      </c>
      <c r="H42" s="151">
        <v>0</v>
      </c>
      <c r="I42" s="151">
        <v>0</v>
      </c>
      <c r="J42" s="151">
        <v>0</v>
      </c>
      <c r="K42" s="151">
        <v>0</v>
      </c>
      <c r="L42" s="151">
        <v>0</v>
      </c>
      <c r="M42" s="151">
        <v>0</v>
      </c>
      <c r="N42" s="151">
        <v>0</v>
      </c>
      <c r="O42" s="151">
        <v>0</v>
      </c>
      <c r="P42" s="151">
        <v>0</v>
      </c>
      <c r="Q42" s="151">
        <v>0</v>
      </c>
      <c r="R42" s="151">
        <v>0</v>
      </c>
      <c r="S42" s="151">
        <v>0</v>
      </c>
      <c r="T42" s="151">
        <v>0</v>
      </c>
      <c r="U42" s="151">
        <v>0</v>
      </c>
      <c r="V42" s="151">
        <v>0</v>
      </c>
      <c r="W42" s="151">
        <v>0</v>
      </c>
      <c r="X42" s="151">
        <v>0</v>
      </c>
      <c r="Y42" s="151">
        <v>0</v>
      </c>
      <c r="Z42" s="151">
        <v>0</v>
      </c>
      <c r="AA42" s="151">
        <v>0</v>
      </c>
      <c r="AB42" s="151">
        <v>0</v>
      </c>
      <c r="AC42" s="151">
        <v>0</v>
      </c>
      <c r="AD42" s="151">
        <v>0</v>
      </c>
      <c r="AE42" s="151">
        <v>0</v>
      </c>
      <c r="AF42" s="151">
        <v>201</v>
      </c>
      <c r="AG42" s="151">
        <v>233</v>
      </c>
      <c r="AH42" s="151">
        <v>216</v>
      </c>
      <c r="AI42" s="151">
        <v>206</v>
      </c>
      <c r="AJ42" s="151">
        <v>269</v>
      </c>
      <c r="AK42" s="151">
        <v>355</v>
      </c>
      <c r="AL42" s="151">
        <v>440</v>
      </c>
      <c r="AM42" s="151">
        <v>370</v>
      </c>
      <c r="AN42" s="151">
        <v>401</v>
      </c>
      <c r="AO42" s="151">
        <v>450</v>
      </c>
      <c r="AP42" s="151">
        <v>484</v>
      </c>
      <c r="AQ42" s="151">
        <v>431</v>
      </c>
      <c r="AR42" s="151">
        <v>350</v>
      </c>
      <c r="AS42" s="151">
        <v>254</v>
      </c>
      <c r="AT42" s="151">
        <v>237</v>
      </c>
      <c r="AU42" s="151">
        <v>293</v>
      </c>
      <c r="AV42" s="151">
        <v>350</v>
      </c>
      <c r="AW42" s="151">
        <v>319</v>
      </c>
      <c r="AX42" s="151">
        <v>254</v>
      </c>
      <c r="AY42" s="151">
        <v>220</v>
      </c>
      <c r="BA42" s="151">
        <v>0</v>
      </c>
      <c r="BB42" s="151">
        <v>0</v>
      </c>
      <c r="BC42" s="151">
        <v>0</v>
      </c>
      <c r="BD42" s="151">
        <v>0</v>
      </c>
      <c r="BE42" s="151">
        <v>0</v>
      </c>
      <c r="BF42" s="151">
        <v>0</v>
      </c>
      <c r="BG42" s="151">
        <v>0</v>
      </c>
      <c r="BH42" s="151">
        <v>0</v>
      </c>
      <c r="BI42" s="151">
        <v>0</v>
      </c>
      <c r="BJ42" s="151">
        <v>0</v>
      </c>
      <c r="BK42" s="151">
        <v>0</v>
      </c>
      <c r="BL42" s="151">
        <v>0</v>
      </c>
      <c r="BM42" s="151">
        <v>0</v>
      </c>
      <c r="BN42" s="151">
        <v>0</v>
      </c>
      <c r="BO42" s="151">
        <v>0</v>
      </c>
      <c r="BP42" s="151">
        <v>0</v>
      </c>
      <c r="BQ42" s="151">
        <v>0</v>
      </c>
      <c r="BR42" s="151">
        <v>0</v>
      </c>
      <c r="BS42" s="151">
        <v>0</v>
      </c>
      <c r="BT42" s="151">
        <v>0</v>
      </c>
      <c r="BU42" s="151">
        <v>0</v>
      </c>
      <c r="BV42" s="151">
        <v>0</v>
      </c>
      <c r="BW42" s="151">
        <v>0</v>
      </c>
      <c r="BX42" s="151">
        <v>0</v>
      </c>
      <c r="BY42" s="151">
        <v>0</v>
      </c>
      <c r="BZ42" s="151">
        <v>0</v>
      </c>
      <c r="CA42" s="151">
        <v>0</v>
      </c>
      <c r="CB42" s="151">
        <v>0</v>
      </c>
      <c r="CC42" s="174">
        <v>0</v>
      </c>
    </row>
    <row r="43" spans="1:81" ht="23.1" customHeight="1" x14ac:dyDescent="0.4">
      <c r="A43" s="271"/>
      <c r="B43" s="59" t="s">
        <v>268</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572</v>
      </c>
      <c r="AG43" s="151">
        <v>552</v>
      </c>
      <c r="AH43" s="151">
        <v>503</v>
      </c>
      <c r="AI43" s="151">
        <v>461</v>
      </c>
      <c r="AJ43" s="151">
        <v>823</v>
      </c>
      <c r="AK43" s="151">
        <v>901</v>
      </c>
      <c r="AL43" s="151">
        <v>978</v>
      </c>
      <c r="AM43" s="151">
        <v>925</v>
      </c>
      <c r="AN43" s="151">
        <v>913</v>
      </c>
      <c r="AO43" s="151">
        <v>886</v>
      </c>
      <c r="AP43" s="151">
        <v>924</v>
      </c>
      <c r="AQ43" s="151">
        <v>716</v>
      </c>
      <c r="AR43" s="151">
        <v>546</v>
      </c>
      <c r="AS43" s="151">
        <v>319</v>
      </c>
      <c r="AT43" s="151">
        <v>328</v>
      </c>
      <c r="AU43" s="151">
        <v>603</v>
      </c>
      <c r="AV43" s="151">
        <v>660</v>
      </c>
      <c r="AW43" s="151">
        <v>609</v>
      </c>
      <c r="AX43" s="151">
        <v>487</v>
      </c>
      <c r="AY43" s="151">
        <v>395</v>
      </c>
      <c r="BA43" s="151">
        <v>0</v>
      </c>
      <c r="BB43" s="151">
        <v>0</v>
      </c>
      <c r="BC43" s="151">
        <v>0</v>
      </c>
      <c r="BD43" s="151">
        <v>0</v>
      </c>
      <c r="BE43" s="151">
        <v>0</v>
      </c>
      <c r="BF43" s="151">
        <v>0</v>
      </c>
      <c r="BG43" s="151">
        <v>0</v>
      </c>
      <c r="BH43" s="151">
        <v>0</v>
      </c>
      <c r="BI43" s="151">
        <v>0</v>
      </c>
      <c r="BJ43" s="151">
        <v>0</v>
      </c>
      <c r="BK43" s="151">
        <v>0</v>
      </c>
      <c r="BL43" s="151">
        <v>0</v>
      </c>
      <c r="BM43" s="151">
        <v>0</v>
      </c>
      <c r="BN43" s="151">
        <v>0</v>
      </c>
      <c r="BO43" s="151">
        <v>0</v>
      </c>
      <c r="BP43" s="151">
        <v>0</v>
      </c>
      <c r="BQ43" s="151">
        <v>0</v>
      </c>
      <c r="BR43" s="151">
        <v>0</v>
      </c>
      <c r="BS43" s="151">
        <v>0</v>
      </c>
      <c r="BT43" s="151">
        <v>0</v>
      </c>
      <c r="BU43" s="151">
        <v>0</v>
      </c>
      <c r="BV43" s="151">
        <v>0</v>
      </c>
      <c r="BW43" s="151">
        <v>0</v>
      </c>
      <c r="BX43" s="151">
        <v>0</v>
      </c>
      <c r="BY43" s="151">
        <v>0</v>
      </c>
      <c r="BZ43" s="151">
        <v>0</v>
      </c>
      <c r="CA43" s="151">
        <v>0</v>
      </c>
      <c r="CB43" s="151">
        <v>0</v>
      </c>
      <c r="CC43" s="174">
        <v>0</v>
      </c>
    </row>
    <row r="44" spans="1:81" ht="22.35" customHeight="1" x14ac:dyDescent="0.4">
      <c r="A44" s="453"/>
      <c r="B44" s="59" t="s">
        <v>748</v>
      </c>
      <c r="BQ44" s="151">
        <v>2</v>
      </c>
      <c r="BR44" s="151">
        <v>13</v>
      </c>
      <c r="BS44" s="151">
        <v>130</v>
      </c>
      <c r="BT44" s="151">
        <v>373</v>
      </c>
      <c r="BU44" s="151">
        <v>627</v>
      </c>
      <c r="BV44" s="151">
        <v>1282</v>
      </c>
      <c r="BW44" s="151">
        <v>2159</v>
      </c>
      <c r="BX44" s="151">
        <v>4319</v>
      </c>
      <c r="BY44" s="151">
        <v>4987</v>
      </c>
      <c r="BZ44" s="151">
        <v>4744</v>
      </c>
      <c r="CA44" s="151">
        <v>5061</v>
      </c>
      <c r="CB44" s="151">
        <v>5497</v>
      </c>
      <c r="CC44" s="174">
        <v>6120</v>
      </c>
    </row>
    <row r="45" spans="1:81" s="196" customFormat="1" x14ac:dyDescent="0.4">
      <c r="A45" s="452"/>
      <c r="B45" s="59" t="s">
        <v>751</v>
      </c>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151"/>
      <c r="BP45" s="151"/>
      <c r="BQ45" s="151">
        <v>0</v>
      </c>
      <c r="BR45" s="151">
        <v>0</v>
      </c>
      <c r="BS45" s="151">
        <v>0</v>
      </c>
      <c r="BT45" s="151">
        <v>0</v>
      </c>
      <c r="BU45" s="151">
        <v>0</v>
      </c>
      <c r="BV45" s="151">
        <v>0</v>
      </c>
      <c r="BW45" s="151">
        <v>1204</v>
      </c>
      <c r="BX45" s="151">
        <v>2116</v>
      </c>
      <c r="BY45" s="151">
        <v>2514</v>
      </c>
      <c r="BZ45" s="151">
        <v>2687</v>
      </c>
      <c r="CA45" s="151">
        <v>3040</v>
      </c>
      <c r="CB45" s="151">
        <v>3421</v>
      </c>
      <c r="CC45" s="174">
        <v>3916</v>
      </c>
    </row>
    <row r="46" spans="1:81" s="196" customFormat="1" x14ac:dyDescent="0.4">
      <c r="A46" s="452"/>
      <c r="B46" s="59" t="s">
        <v>752</v>
      </c>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151"/>
      <c r="BP46" s="151"/>
      <c r="BQ46" s="151">
        <v>0</v>
      </c>
      <c r="BR46" s="151">
        <v>0</v>
      </c>
      <c r="BS46" s="151">
        <v>0</v>
      </c>
      <c r="BT46" s="151">
        <v>0</v>
      </c>
      <c r="BU46" s="151">
        <v>0</v>
      </c>
      <c r="BV46" s="151">
        <v>0</v>
      </c>
      <c r="BW46" s="151">
        <v>955</v>
      </c>
      <c r="BX46" s="151">
        <v>2203</v>
      </c>
      <c r="BY46" s="151">
        <v>2473</v>
      </c>
      <c r="BZ46" s="151">
        <v>2057</v>
      </c>
      <c r="CA46" s="151">
        <v>2021</v>
      </c>
      <c r="CB46" s="151">
        <v>2076</v>
      </c>
      <c r="CC46" s="174">
        <v>2205</v>
      </c>
    </row>
    <row r="47" spans="1:81" ht="37.5" customHeight="1" x14ac:dyDescent="0.4">
      <c r="A47" s="271"/>
      <c r="B47" s="75" t="s">
        <v>739</v>
      </c>
      <c r="BX47" s="151"/>
      <c r="BY47" s="151"/>
      <c r="BZ47" s="151"/>
      <c r="CA47" s="151"/>
      <c r="CB47" s="151"/>
      <c r="CC47" s="174"/>
    </row>
    <row r="48" spans="1:81" s="269" customFormat="1" ht="76.5" customHeight="1" thickBot="1" x14ac:dyDescent="0.4">
      <c r="A48" s="457"/>
      <c r="B48" s="458" t="s">
        <v>740</v>
      </c>
      <c r="C48" s="376"/>
      <c r="D48" s="429"/>
      <c r="E48" s="429"/>
      <c r="F48" s="429"/>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30"/>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0"/>
  <sheetViews>
    <sheetView zoomScale="70" zoomScaleNormal="70" workbookViewId="0">
      <pane xSplit="3" ySplit="3" topLeftCell="BV7" activePane="bottomRight" state="frozen"/>
      <selection pane="topRight" activeCell="D1" sqref="D1"/>
      <selection pane="bottomLeft" activeCell="A4" sqref="A4"/>
      <selection pane="bottomRight" activeCell="BW22" sqref="BW22"/>
    </sheetView>
  </sheetViews>
  <sheetFormatPr defaultColWidth="9" defaultRowHeight="12.75" x14ac:dyDescent="0.35"/>
  <cols>
    <col min="1" max="1" width="23.1328125" style="1" customWidth="1"/>
    <col min="2" max="2" width="57" style="1" bestFit="1" customWidth="1"/>
    <col min="3" max="3" width="10.86328125" style="1" customWidth="1"/>
    <col min="4" max="81" width="12.73046875" style="1" customWidth="1"/>
    <col min="82" max="82" width="9" style="1" customWidth="1"/>
    <col min="83" max="16384" width="9" style="1"/>
  </cols>
  <sheetData>
    <row r="1" spans="1:89" s="459" customFormat="1" ht="28.9" customHeight="1" thickBot="1" x14ac:dyDescent="0.4">
      <c r="A1" s="14" t="s">
        <v>44</v>
      </c>
      <c r="B1" s="42" t="s">
        <v>83</v>
      </c>
    </row>
    <row r="2" spans="1:89" ht="15" x14ac:dyDescent="0.4">
      <c r="A2" s="44" t="s">
        <v>45</v>
      </c>
      <c r="B2" s="133" t="s">
        <v>741</v>
      </c>
      <c r="C2" s="460"/>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61" t="s">
        <v>109</v>
      </c>
      <c r="BX2" s="461" t="s">
        <v>110</v>
      </c>
      <c r="BY2" s="462" t="s">
        <v>111</v>
      </c>
      <c r="BZ2" s="462" t="s">
        <v>112</v>
      </c>
      <c r="CA2" s="462" t="s">
        <v>113</v>
      </c>
      <c r="CB2" s="462" t="s">
        <v>114</v>
      </c>
      <c r="CC2" s="463" t="s">
        <v>115</v>
      </c>
    </row>
    <row r="3" spans="1:89" ht="15.4" thickBot="1" x14ac:dyDescent="0.45">
      <c r="A3" s="78">
        <v>2020</v>
      </c>
      <c r="B3" s="214" t="s">
        <v>742</v>
      </c>
      <c r="C3" s="464"/>
      <c r="D3" s="216" t="s">
        <v>116</v>
      </c>
      <c r="E3" s="216" t="s">
        <v>116</v>
      </c>
      <c r="F3" s="216" t="s">
        <v>116</v>
      </c>
      <c r="G3" s="216" t="s">
        <v>116</v>
      </c>
      <c r="H3" s="216" t="s">
        <v>116</v>
      </c>
      <c r="I3" s="216" t="s">
        <v>116</v>
      </c>
      <c r="J3" s="216" t="s">
        <v>116</v>
      </c>
      <c r="K3" s="216" t="s">
        <v>116</v>
      </c>
      <c r="L3" s="216" t="s">
        <v>116</v>
      </c>
      <c r="M3" s="216" t="s">
        <v>116</v>
      </c>
      <c r="N3" s="216" t="s">
        <v>116</v>
      </c>
      <c r="O3" s="216" t="s">
        <v>116</v>
      </c>
      <c r="P3" s="216" t="s">
        <v>116</v>
      </c>
      <c r="Q3" s="216" t="s">
        <v>116</v>
      </c>
      <c r="R3" s="216" t="s">
        <v>116</v>
      </c>
      <c r="S3" s="216" t="s">
        <v>116</v>
      </c>
      <c r="T3" s="216" t="s">
        <v>116</v>
      </c>
      <c r="U3" s="216" t="s">
        <v>116</v>
      </c>
      <c r="V3" s="216" t="s">
        <v>116</v>
      </c>
      <c r="W3" s="216" t="s">
        <v>116</v>
      </c>
      <c r="X3" s="216" t="s">
        <v>116</v>
      </c>
      <c r="Y3" s="216" t="s">
        <v>116</v>
      </c>
      <c r="Z3" s="216" t="s">
        <v>116</v>
      </c>
      <c r="AA3" s="216" t="s">
        <v>116</v>
      </c>
      <c r="AB3" s="216" t="s">
        <v>116</v>
      </c>
      <c r="AC3" s="216" t="s">
        <v>116</v>
      </c>
      <c r="AD3" s="216" t="s">
        <v>116</v>
      </c>
      <c r="AE3" s="216" t="s">
        <v>116</v>
      </c>
      <c r="AF3" s="216" t="s">
        <v>116</v>
      </c>
      <c r="AG3" s="216" t="s">
        <v>116</v>
      </c>
      <c r="AH3" s="216" t="s">
        <v>116</v>
      </c>
      <c r="AI3" s="216" t="s">
        <v>116</v>
      </c>
      <c r="AJ3" s="216" t="s">
        <v>116</v>
      </c>
      <c r="AK3" s="216" t="s">
        <v>116</v>
      </c>
      <c r="AL3" s="216" t="s">
        <v>116</v>
      </c>
      <c r="AM3" s="216" t="s">
        <v>116</v>
      </c>
      <c r="AN3" s="216" t="s">
        <v>116</v>
      </c>
      <c r="AO3" s="216" t="s">
        <v>116</v>
      </c>
      <c r="AP3" s="216" t="s">
        <v>116</v>
      </c>
      <c r="AQ3" s="216" t="s">
        <v>116</v>
      </c>
      <c r="AR3" s="216" t="s">
        <v>116</v>
      </c>
      <c r="AS3" s="216" t="s">
        <v>116</v>
      </c>
      <c r="AT3" s="216" t="s">
        <v>116</v>
      </c>
      <c r="AU3" s="216" t="s">
        <v>116</v>
      </c>
      <c r="AV3" s="216" t="s">
        <v>116</v>
      </c>
      <c r="AW3" s="216" t="s">
        <v>116</v>
      </c>
      <c r="AX3" s="216" t="s">
        <v>116</v>
      </c>
      <c r="AY3" s="216" t="s">
        <v>116</v>
      </c>
      <c r="AZ3" s="216" t="s">
        <v>116</v>
      </c>
      <c r="BA3" s="216" t="s">
        <v>116</v>
      </c>
      <c r="BB3" s="216" t="s">
        <v>116</v>
      </c>
      <c r="BC3" s="216" t="s">
        <v>116</v>
      </c>
      <c r="BD3" s="216" t="s">
        <v>116</v>
      </c>
      <c r="BE3" s="216" t="s">
        <v>116</v>
      </c>
      <c r="BF3" s="216" t="s">
        <v>116</v>
      </c>
      <c r="BG3" s="216" t="s">
        <v>116</v>
      </c>
      <c r="BH3" s="216" t="s">
        <v>116</v>
      </c>
      <c r="BI3" s="216" t="s">
        <v>116</v>
      </c>
      <c r="BJ3" s="216" t="s">
        <v>116</v>
      </c>
      <c r="BK3" s="216" t="s">
        <v>116</v>
      </c>
      <c r="BL3" s="216" t="s">
        <v>116</v>
      </c>
      <c r="BM3" s="216" t="s">
        <v>116</v>
      </c>
      <c r="BN3" s="216" t="s">
        <v>116</v>
      </c>
      <c r="BO3" s="216" t="s">
        <v>116</v>
      </c>
      <c r="BP3" s="216" t="s">
        <v>116</v>
      </c>
      <c r="BQ3" s="216" t="s">
        <v>116</v>
      </c>
      <c r="BR3" s="216" t="s">
        <v>116</v>
      </c>
      <c r="BS3" s="216" t="s">
        <v>116</v>
      </c>
      <c r="BT3" s="216" t="s">
        <v>116</v>
      </c>
      <c r="BU3" s="216" t="s">
        <v>116</v>
      </c>
      <c r="BV3" s="216" t="s">
        <v>116</v>
      </c>
      <c r="BW3" s="216" t="s">
        <v>116</v>
      </c>
      <c r="BX3" s="216" t="s">
        <v>117</v>
      </c>
      <c r="BY3" s="216" t="s">
        <v>117</v>
      </c>
      <c r="BZ3" s="216" t="s">
        <v>117</v>
      </c>
      <c r="CA3" s="216" t="s">
        <v>117</v>
      </c>
      <c r="CB3" s="216" t="s">
        <v>117</v>
      </c>
      <c r="CC3" s="217" t="s">
        <v>117</v>
      </c>
    </row>
    <row r="4" spans="1:89" ht="25.15" customHeight="1" x14ac:dyDescent="0.4">
      <c r="A4" s="452"/>
      <c r="B4" s="193" t="s">
        <v>743</v>
      </c>
      <c r="BV4" s="460"/>
      <c r="BW4" s="465">
        <f t="shared" ref="BW4:CC4" si="0">SUM(BW5,BW8:BW11,BW14:BW15)</f>
        <v>64242.068330297501</v>
      </c>
      <c r="BX4" s="465">
        <f t="shared" si="0"/>
        <v>80356.350130454623</v>
      </c>
      <c r="BY4" s="465">
        <f t="shared" si="0"/>
        <v>75824.830328266602</v>
      </c>
      <c r="BZ4" s="465">
        <f t="shared" si="0"/>
        <v>72425.520025519785</v>
      </c>
      <c r="CA4" s="465">
        <f t="shared" si="0"/>
        <v>72448.713305113575</v>
      </c>
      <c r="CB4" s="465">
        <f t="shared" si="0"/>
        <v>72841.0609402993</v>
      </c>
      <c r="CC4" s="466">
        <f t="shared" si="0"/>
        <v>75010.63628853811</v>
      </c>
      <c r="CD4" s="489"/>
      <c r="CE4" s="489"/>
      <c r="CF4" s="489"/>
      <c r="CG4" s="489"/>
      <c r="CH4" s="489"/>
      <c r="CI4" s="489"/>
      <c r="CJ4" s="489"/>
      <c r="CK4" s="489"/>
    </row>
    <row r="5" spans="1:89" ht="24.75" customHeight="1" x14ac:dyDescent="0.4">
      <c r="A5" s="467"/>
      <c r="B5" s="59" t="s">
        <v>229</v>
      </c>
      <c r="BV5" s="483"/>
      <c r="BW5" s="484">
        <v>13850.988828139998</v>
      </c>
      <c r="BX5" s="484">
        <v>13431.41560101785</v>
      </c>
      <c r="BY5" s="484">
        <v>13085.814819688203</v>
      </c>
      <c r="BZ5" s="484">
        <v>12578.112826805651</v>
      </c>
      <c r="CA5" s="484">
        <v>11524.246059814468</v>
      </c>
      <c r="CB5" s="484">
        <v>9661.8263652475543</v>
      </c>
      <c r="CC5" s="468">
        <v>7307.8972148421162</v>
      </c>
      <c r="CD5" s="489"/>
      <c r="CE5" s="489"/>
      <c r="CF5" s="489"/>
      <c r="CG5" s="489"/>
      <c r="CH5" s="489"/>
      <c r="CI5" s="489"/>
      <c r="CJ5" s="489"/>
      <c r="CK5" s="489"/>
    </row>
    <row r="6" spans="1:89" ht="15" x14ac:dyDescent="0.4">
      <c r="A6" s="271"/>
      <c r="B6" s="155" t="s">
        <v>220</v>
      </c>
      <c r="BV6" s="483"/>
      <c r="BW6" s="484">
        <v>4511.9898157499974</v>
      </c>
      <c r="BX6" s="484">
        <v>4599.9838485910077</v>
      </c>
      <c r="BY6" s="484">
        <v>4640.89361521923</v>
      </c>
      <c r="BZ6" s="484">
        <v>4834.2876726591539</v>
      </c>
      <c r="CA6" s="484">
        <v>4964.1703584161314</v>
      </c>
      <c r="CB6" s="484">
        <v>4909.5417109191812</v>
      </c>
      <c r="CC6" s="468">
        <v>4808.9143520056286</v>
      </c>
      <c r="CD6" s="489"/>
      <c r="CE6" s="489"/>
      <c r="CF6" s="489"/>
      <c r="CG6" s="489"/>
      <c r="CH6" s="489"/>
      <c r="CI6" s="489"/>
      <c r="CJ6" s="489"/>
      <c r="CK6" s="489"/>
    </row>
    <row r="7" spans="1:89" ht="15" x14ac:dyDescent="0.4">
      <c r="A7" s="271"/>
      <c r="B7" s="155" t="s">
        <v>230</v>
      </c>
      <c r="BV7" s="483"/>
      <c r="BW7" s="484">
        <v>9338.9990123900006</v>
      </c>
      <c r="BX7" s="484">
        <v>8831.4317524268426</v>
      </c>
      <c r="BY7" s="484">
        <v>8444.9212044689739</v>
      </c>
      <c r="BZ7" s="484">
        <v>7743.825154146497</v>
      </c>
      <c r="CA7" s="484">
        <v>6560.0757013983357</v>
      </c>
      <c r="CB7" s="484">
        <v>4752.2846543283722</v>
      </c>
      <c r="CC7" s="468">
        <v>2498.9828628364871</v>
      </c>
      <c r="CD7" s="489"/>
      <c r="CE7" s="489"/>
      <c r="CF7" s="489"/>
      <c r="CG7" s="489"/>
      <c r="CH7" s="489"/>
      <c r="CI7" s="489"/>
      <c r="CJ7" s="489"/>
      <c r="CK7" s="489"/>
    </row>
    <row r="8" spans="1:89" ht="25.15" customHeight="1" x14ac:dyDescent="0.4">
      <c r="A8" s="271"/>
      <c r="B8" s="126" t="s">
        <v>744</v>
      </c>
      <c r="BV8" s="483"/>
      <c r="BW8" s="484">
        <v>12603.988483570523</v>
      </c>
      <c r="BX8" s="484">
        <v>11573.593086843108</v>
      </c>
      <c r="BY8" s="484">
        <v>9764.0674504977796</v>
      </c>
      <c r="BZ8" s="484">
        <v>8551.44655588145</v>
      </c>
      <c r="CA8" s="484">
        <v>7230.5760044325125</v>
      </c>
      <c r="CB8" s="484">
        <v>5639.9170517740231</v>
      </c>
      <c r="CC8" s="468">
        <v>4247.0060090052748</v>
      </c>
      <c r="CD8" s="489"/>
      <c r="CE8" s="489"/>
      <c r="CF8" s="489"/>
      <c r="CG8" s="489"/>
      <c r="CH8" s="489"/>
      <c r="CI8" s="489"/>
      <c r="CJ8" s="489"/>
      <c r="CK8" s="489"/>
    </row>
    <row r="9" spans="1:89" ht="23.85" customHeight="1" x14ac:dyDescent="0.4">
      <c r="A9" s="271"/>
      <c r="B9" s="126" t="s">
        <v>745</v>
      </c>
      <c r="BV9" s="483"/>
      <c r="BW9" s="484">
        <v>0</v>
      </c>
      <c r="BX9" s="484">
        <v>0.59245461329512772</v>
      </c>
      <c r="BY9" s="484">
        <v>0.34034974796723028</v>
      </c>
      <c r="BZ9" s="484">
        <v>0</v>
      </c>
      <c r="CA9" s="484">
        <v>1</v>
      </c>
      <c r="CB9" s="484">
        <v>1</v>
      </c>
      <c r="CC9" s="468">
        <v>0</v>
      </c>
      <c r="CD9" s="489"/>
      <c r="CE9" s="489"/>
      <c r="CF9" s="489"/>
      <c r="CG9" s="489"/>
      <c r="CH9" s="489"/>
      <c r="CI9" s="489"/>
      <c r="CJ9" s="489"/>
      <c r="CK9" s="489"/>
    </row>
    <row r="10" spans="1:89" ht="15" x14ac:dyDescent="0.4">
      <c r="A10" s="271"/>
      <c r="B10" s="126" t="s">
        <v>746</v>
      </c>
      <c r="BV10" s="483"/>
      <c r="BW10" s="484">
        <v>1375.5700157400001</v>
      </c>
      <c r="BX10" s="484">
        <v>1020.7243007851096</v>
      </c>
      <c r="BY10" s="484">
        <v>710.22106689719806</v>
      </c>
      <c r="BZ10" s="484">
        <v>518.45568820578205</v>
      </c>
      <c r="CA10" s="484">
        <v>348.47978958339792</v>
      </c>
      <c r="CB10" s="484">
        <v>235.44077870144804</v>
      </c>
      <c r="CC10" s="468">
        <v>62.370035378826614</v>
      </c>
      <c r="CD10" s="489"/>
      <c r="CE10" s="489"/>
      <c r="CF10" s="489"/>
      <c r="CG10" s="489"/>
      <c r="CH10" s="489"/>
      <c r="CI10" s="489"/>
      <c r="CJ10" s="489"/>
      <c r="CK10" s="489"/>
    </row>
    <row r="11" spans="1:89" ht="25.15" customHeight="1" x14ac:dyDescent="0.4">
      <c r="A11" s="271"/>
      <c r="B11" s="59" t="s">
        <v>245</v>
      </c>
      <c r="BV11" s="483"/>
      <c r="BW11" s="484">
        <f t="shared" ref="BW11:CC11" si="1">SUM(BW12:BW13)</f>
        <v>713.74196914999993</v>
      </c>
      <c r="BX11" s="484">
        <f t="shared" si="1"/>
        <v>960.88396516278556</v>
      </c>
      <c r="BY11" s="484">
        <f t="shared" si="1"/>
        <v>398.18158573842413</v>
      </c>
      <c r="BZ11" s="484">
        <f t="shared" si="1"/>
        <v>195.36543934722562</v>
      </c>
      <c r="CA11" s="484">
        <f t="shared" si="1"/>
        <v>164.13249521018216</v>
      </c>
      <c r="CB11" s="484">
        <f t="shared" si="1"/>
        <v>142.75140974617673</v>
      </c>
      <c r="CC11" s="468">
        <f t="shared" si="1"/>
        <v>141.74684734166937</v>
      </c>
      <c r="CD11" s="489"/>
      <c r="CE11" s="489"/>
      <c r="CF11" s="489"/>
      <c r="CG11" s="489"/>
      <c r="CH11" s="489"/>
      <c r="CI11" s="489"/>
      <c r="CJ11" s="489"/>
      <c r="CK11" s="489"/>
    </row>
    <row r="12" spans="1:89" ht="15" x14ac:dyDescent="0.4">
      <c r="A12" s="271"/>
      <c r="B12" s="155" t="s">
        <v>220</v>
      </c>
      <c r="BV12" s="483"/>
      <c r="BW12" s="484">
        <v>110.7615586</v>
      </c>
      <c r="BX12" s="484">
        <v>549.17443260294374</v>
      </c>
      <c r="BY12" s="484">
        <v>328.95395938621255</v>
      </c>
      <c r="BZ12" s="484">
        <v>195.36543934722562</v>
      </c>
      <c r="CA12" s="484">
        <v>164.13249521018216</v>
      </c>
      <c r="CB12" s="484">
        <v>142.75140974617673</v>
      </c>
      <c r="CC12" s="468">
        <v>141.74684734166937</v>
      </c>
      <c r="CD12" s="489"/>
      <c r="CE12" s="489"/>
      <c r="CF12" s="489"/>
      <c r="CG12" s="489"/>
      <c r="CH12" s="489"/>
      <c r="CI12" s="489"/>
      <c r="CJ12" s="489"/>
      <c r="CK12" s="489"/>
    </row>
    <row r="13" spans="1:89" ht="15" x14ac:dyDescent="0.4">
      <c r="A13" s="469"/>
      <c r="B13" s="155" t="s">
        <v>230</v>
      </c>
      <c r="BV13" s="483"/>
      <c r="BW13" s="484">
        <v>602.98041054999987</v>
      </c>
      <c r="BX13" s="484">
        <v>411.70953255984182</v>
      </c>
      <c r="BY13" s="484">
        <v>69.227626352211573</v>
      </c>
      <c r="BZ13" s="484">
        <v>0</v>
      </c>
      <c r="CA13" s="484">
        <v>0</v>
      </c>
      <c r="CB13" s="484">
        <v>0</v>
      </c>
      <c r="CC13" s="468">
        <v>0</v>
      </c>
      <c r="CD13" s="489"/>
      <c r="CE13" s="489"/>
      <c r="CF13" s="489"/>
      <c r="CG13" s="489"/>
      <c r="CH13" s="489"/>
      <c r="CI13" s="489"/>
      <c r="CJ13" s="489"/>
      <c r="CK13" s="489"/>
    </row>
    <row r="14" spans="1:89" s="459" customFormat="1" ht="35.65" customHeight="1" x14ac:dyDescent="0.35">
      <c r="A14" s="470"/>
      <c r="B14" s="471" t="s">
        <v>747</v>
      </c>
      <c r="BV14" s="485"/>
      <c r="BW14" s="482">
        <f>'Non-DWP_welfare'!BW5</f>
        <v>17320.852831826982</v>
      </c>
      <c r="BX14" s="482">
        <f>'Non-DWP_welfare'!BX5</f>
        <v>14201.107445804988</v>
      </c>
      <c r="BY14" s="482">
        <f>'Non-DWP_welfare'!BY5</f>
        <v>9583.4711348122382</v>
      </c>
      <c r="BZ14" s="482">
        <f>'Non-DWP_welfare'!BZ5</f>
        <v>7076.8071227147047</v>
      </c>
      <c r="CA14" s="482">
        <f>'Non-DWP_welfare'!CA5</f>
        <v>4997.4384406299059</v>
      </c>
      <c r="CB14" s="482">
        <f>'Non-DWP_welfare'!CB5</f>
        <v>3111.2608878539991</v>
      </c>
      <c r="CC14" s="472">
        <f>'Non-DWP_welfare'!CC5</f>
        <v>1365.5081195089163</v>
      </c>
      <c r="CD14" s="489"/>
      <c r="CE14" s="489"/>
      <c r="CF14" s="489"/>
      <c r="CG14" s="489"/>
      <c r="CH14" s="489"/>
      <c r="CI14" s="489"/>
      <c r="CJ14" s="489"/>
      <c r="CK14" s="489"/>
    </row>
    <row r="15" spans="1:89" s="475" customFormat="1" ht="25.15" customHeight="1" thickBot="1" x14ac:dyDescent="0.4">
      <c r="A15" s="473"/>
      <c r="B15" s="474" t="s">
        <v>748</v>
      </c>
      <c r="BV15" s="486"/>
      <c r="BW15" s="487">
        <v>18376.926201870003</v>
      </c>
      <c r="BX15" s="487">
        <v>39168.033276227485</v>
      </c>
      <c r="BY15" s="487">
        <v>42282.733920884799</v>
      </c>
      <c r="BZ15" s="487">
        <v>43505.332392564975</v>
      </c>
      <c r="CA15" s="487">
        <v>48182.840515443109</v>
      </c>
      <c r="CB15" s="487">
        <v>54048.864446976091</v>
      </c>
      <c r="CC15" s="476">
        <v>61886.10806246131</v>
      </c>
      <c r="CD15" s="489"/>
      <c r="CE15" s="489"/>
      <c r="CF15" s="489"/>
      <c r="CG15" s="489"/>
      <c r="CH15" s="489"/>
      <c r="CI15" s="489"/>
      <c r="CJ15" s="489"/>
      <c r="CK15" s="489"/>
    </row>
    <row r="16" spans="1:89" ht="25.15" customHeight="1" x14ac:dyDescent="0.4">
      <c r="A16" s="473"/>
      <c r="B16" s="133" t="s">
        <v>749</v>
      </c>
      <c r="C16" s="460"/>
      <c r="D16" s="47" t="s">
        <v>137</v>
      </c>
      <c r="E16" s="47" t="s">
        <v>138</v>
      </c>
      <c r="F16" s="47" t="s">
        <v>139</v>
      </c>
      <c r="G16" s="47" t="s">
        <v>140</v>
      </c>
      <c r="H16" s="47" t="s">
        <v>141</v>
      </c>
      <c r="I16" s="47" t="s">
        <v>142</v>
      </c>
      <c r="J16" s="47" t="s">
        <v>143</v>
      </c>
      <c r="K16" s="47" t="s">
        <v>144</v>
      </c>
      <c r="L16" s="47" t="s">
        <v>145</v>
      </c>
      <c r="M16" s="47" t="s">
        <v>146</v>
      </c>
      <c r="N16" s="47" t="s">
        <v>147</v>
      </c>
      <c r="O16" s="47" t="s">
        <v>148</v>
      </c>
      <c r="P16" s="47" t="s">
        <v>149</v>
      </c>
      <c r="Q16" s="47" t="s">
        <v>150</v>
      </c>
      <c r="R16" s="47" t="s">
        <v>151</v>
      </c>
      <c r="S16" s="47" t="s">
        <v>152</v>
      </c>
      <c r="T16" s="47" t="s">
        <v>153</v>
      </c>
      <c r="U16" s="47" t="s">
        <v>154</v>
      </c>
      <c r="V16" s="47" t="s">
        <v>155</v>
      </c>
      <c r="W16" s="47" t="s">
        <v>156</v>
      </c>
      <c r="X16" s="47" t="s">
        <v>157</v>
      </c>
      <c r="Y16" s="47" t="s">
        <v>158</v>
      </c>
      <c r="Z16" s="47" t="s">
        <v>159</v>
      </c>
      <c r="AA16" s="47" t="s">
        <v>160</v>
      </c>
      <c r="AB16" s="47" t="s">
        <v>161</v>
      </c>
      <c r="AC16" s="47" t="s">
        <v>162</v>
      </c>
      <c r="AD16" s="47" t="s">
        <v>163</v>
      </c>
      <c r="AE16" s="47" t="s">
        <v>164</v>
      </c>
      <c r="AF16" s="47" t="s">
        <v>165</v>
      </c>
      <c r="AG16" s="47" t="s">
        <v>166</v>
      </c>
      <c r="AH16" s="47" t="s">
        <v>167</v>
      </c>
      <c r="AI16" s="47" t="s">
        <v>168</v>
      </c>
      <c r="AJ16" s="47" t="s">
        <v>169</v>
      </c>
      <c r="AK16" s="47" t="s">
        <v>170</v>
      </c>
      <c r="AL16" s="47" t="s">
        <v>171</v>
      </c>
      <c r="AM16" s="47" t="s">
        <v>172</v>
      </c>
      <c r="AN16" s="47" t="s">
        <v>173</v>
      </c>
      <c r="AO16" s="47" t="s">
        <v>174</v>
      </c>
      <c r="AP16" s="47" t="s">
        <v>175</v>
      </c>
      <c r="AQ16" s="47" t="s">
        <v>176</v>
      </c>
      <c r="AR16" s="47" t="s">
        <v>177</v>
      </c>
      <c r="AS16" s="47" t="s">
        <v>178</v>
      </c>
      <c r="AT16" s="47" t="s">
        <v>179</v>
      </c>
      <c r="AU16" s="47" t="s">
        <v>180</v>
      </c>
      <c r="AV16" s="47" t="s">
        <v>181</v>
      </c>
      <c r="AW16" s="47" t="s">
        <v>182</v>
      </c>
      <c r="AX16" s="47" t="s">
        <v>183</v>
      </c>
      <c r="AY16" s="47" t="s">
        <v>85</v>
      </c>
      <c r="AZ16" s="47" t="s">
        <v>86</v>
      </c>
      <c r="BA16" s="47" t="s">
        <v>87</v>
      </c>
      <c r="BB16" s="47" t="s">
        <v>88</v>
      </c>
      <c r="BC16" s="47" t="s">
        <v>89</v>
      </c>
      <c r="BD16" s="47" t="s">
        <v>90</v>
      </c>
      <c r="BE16" s="47" t="s">
        <v>91</v>
      </c>
      <c r="BF16" s="47" t="s">
        <v>92</v>
      </c>
      <c r="BG16" s="47" t="s">
        <v>93</v>
      </c>
      <c r="BH16" s="47" t="s">
        <v>94</v>
      </c>
      <c r="BI16" s="47" t="s">
        <v>95</v>
      </c>
      <c r="BJ16" s="47" t="s">
        <v>96</v>
      </c>
      <c r="BK16" s="47" t="s">
        <v>97</v>
      </c>
      <c r="BL16" s="47" t="s">
        <v>98</v>
      </c>
      <c r="BM16" s="47" t="s">
        <v>99</v>
      </c>
      <c r="BN16" s="47" t="s">
        <v>100</v>
      </c>
      <c r="BO16" s="47" t="s">
        <v>101</v>
      </c>
      <c r="BP16" s="47" t="s">
        <v>102</v>
      </c>
      <c r="BQ16" s="47" t="s">
        <v>103</v>
      </c>
      <c r="BR16" s="47" t="s">
        <v>104</v>
      </c>
      <c r="BS16" s="47" t="s">
        <v>105</v>
      </c>
      <c r="BT16" s="47" t="s">
        <v>106</v>
      </c>
      <c r="BU16" s="47" t="s">
        <v>107</v>
      </c>
      <c r="BV16" s="47" t="s">
        <v>108</v>
      </c>
      <c r="BW16" s="461" t="s">
        <v>109</v>
      </c>
      <c r="BX16" s="461" t="s">
        <v>110</v>
      </c>
      <c r="BY16" s="462" t="s">
        <v>111</v>
      </c>
      <c r="BZ16" s="462" t="s">
        <v>112</v>
      </c>
      <c r="CA16" s="462" t="s">
        <v>113</v>
      </c>
      <c r="CB16" s="462" t="s">
        <v>114</v>
      </c>
      <c r="CC16" s="463" t="s">
        <v>115</v>
      </c>
      <c r="CD16" s="489"/>
      <c r="CE16" s="489"/>
      <c r="CF16" s="489"/>
      <c r="CG16" s="489"/>
      <c r="CH16" s="489"/>
      <c r="CI16" s="489"/>
      <c r="CJ16" s="489"/>
      <c r="CK16" s="489"/>
    </row>
    <row r="17" spans="1:89" ht="15.4" thickBot="1" x14ac:dyDescent="0.45">
      <c r="A17" s="473"/>
      <c r="B17" s="214" t="s">
        <v>750</v>
      </c>
      <c r="C17" s="464"/>
      <c r="D17" s="216" t="s">
        <v>116</v>
      </c>
      <c r="E17" s="216" t="s">
        <v>116</v>
      </c>
      <c r="F17" s="216" t="s">
        <v>116</v>
      </c>
      <c r="G17" s="216" t="s">
        <v>116</v>
      </c>
      <c r="H17" s="216" t="s">
        <v>116</v>
      </c>
      <c r="I17" s="216" t="s">
        <v>116</v>
      </c>
      <c r="J17" s="216" t="s">
        <v>116</v>
      </c>
      <c r="K17" s="216" t="s">
        <v>116</v>
      </c>
      <c r="L17" s="216" t="s">
        <v>116</v>
      </c>
      <c r="M17" s="216" t="s">
        <v>116</v>
      </c>
      <c r="N17" s="216" t="s">
        <v>116</v>
      </c>
      <c r="O17" s="216" t="s">
        <v>116</v>
      </c>
      <c r="P17" s="216" t="s">
        <v>116</v>
      </c>
      <c r="Q17" s="216" t="s">
        <v>116</v>
      </c>
      <c r="R17" s="216" t="s">
        <v>116</v>
      </c>
      <c r="S17" s="216" t="s">
        <v>116</v>
      </c>
      <c r="T17" s="216" t="s">
        <v>116</v>
      </c>
      <c r="U17" s="216" t="s">
        <v>116</v>
      </c>
      <c r="V17" s="216" t="s">
        <v>116</v>
      </c>
      <c r="W17" s="216" t="s">
        <v>116</v>
      </c>
      <c r="X17" s="216" t="s">
        <v>116</v>
      </c>
      <c r="Y17" s="216" t="s">
        <v>116</v>
      </c>
      <c r="Z17" s="216" t="s">
        <v>116</v>
      </c>
      <c r="AA17" s="216" t="s">
        <v>116</v>
      </c>
      <c r="AB17" s="216" t="s">
        <v>116</v>
      </c>
      <c r="AC17" s="216" t="s">
        <v>116</v>
      </c>
      <c r="AD17" s="216" t="s">
        <v>116</v>
      </c>
      <c r="AE17" s="216" t="s">
        <v>116</v>
      </c>
      <c r="AF17" s="216" t="s">
        <v>116</v>
      </c>
      <c r="AG17" s="216" t="s">
        <v>116</v>
      </c>
      <c r="AH17" s="216" t="s">
        <v>116</v>
      </c>
      <c r="AI17" s="216" t="s">
        <v>116</v>
      </c>
      <c r="AJ17" s="216" t="s">
        <v>116</v>
      </c>
      <c r="AK17" s="216" t="s">
        <v>116</v>
      </c>
      <c r="AL17" s="216" t="s">
        <v>116</v>
      </c>
      <c r="AM17" s="216" t="s">
        <v>116</v>
      </c>
      <c r="AN17" s="216" t="s">
        <v>116</v>
      </c>
      <c r="AO17" s="216" t="s">
        <v>116</v>
      </c>
      <c r="AP17" s="216" t="s">
        <v>116</v>
      </c>
      <c r="AQ17" s="216" t="s">
        <v>116</v>
      </c>
      <c r="AR17" s="216" t="s">
        <v>116</v>
      </c>
      <c r="AS17" s="216" t="s">
        <v>116</v>
      </c>
      <c r="AT17" s="216" t="s">
        <v>116</v>
      </c>
      <c r="AU17" s="216" t="s">
        <v>116</v>
      </c>
      <c r="AV17" s="216" t="s">
        <v>116</v>
      </c>
      <c r="AW17" s="216" t="s">
        <v>116</v>
      </c>
      <c r="AX17" s="216" t="s">
        <v>116</v>
      </c>
      <c r="AY17" s="216" t="s">
        <v>116</v>
      </c>
      <c r="AZ17" s="216" t="s">
        <v>116</v>
      </c>
      <c r="BA17" s="216" t="s">
        <v>116</v>
      </c>
      <c r="BB17" s="216" t="s">
        <v>116</v>
      </c>
      <c r="BC17" s="216" t="s">
        <v>116</v>
      </c>
      <c r="BD17" s="216" t="s">
        <v>116</v>
      </c>
      <c r="BE17" s="216" t="s">
        <v>116</v>
      </c>
      <c r="BF17" s="216" t="s">
        <v>116</v>
      </c>
      <c r="BG17" s="216" t="s">
        <v>116</v>
      </c>
      <c r="BH17" s="216" t="s">
        <v>116</v>
      </c>
      <c r="BI17" s="216" t="s">
        <v>116</v>
      </c>
      <c r="BJ17" s="216" t="s">
        <v>116</v>
      </c>
      <c r="BK17" s="216" t="s">
        <v>116</v>
      </c>
      <c r="BL17" s="216" t="s">
        <v>116</v>
      </c>
      <c r="BM17" s="216" t="s">
        <v>116</v>
      </c>
      <c r="BN17" s="216" t="s">
        <v>116</v>
      </c>
      <c r="BO17" s="216" t="s">
        <v>116</v>
      </c>
      <c r="BP17" s="216" t="s">
        <v>116</v>
      </c>
      <c r="BQ17" s="216" t="s">
        <v>116</v>
      </c>
      <c r="BR17" s="216" t="s">
        <v>116</v>
      </c>
      <c r="BS17" s="216" t="s">
        <v>116</v>
      </c>
      <c r="BT17" s="216" t="s">
        <v>116</v>
      </c>
      <c r="BU17" s="216" t="s">
        <v>116</v>
      </c>
      <c r="BV17" s="216" t="s">
        <v>116</v>
      </c>
      <c r="BW17" s="216" t="s">
        <v>116</v>
      </c>
      <c r="BX17" s="216" t="s">
        <v>117</v>
      </c>
      <c r="BY17" s="216" t="s">
        <v>117</v>
      </c>
      <c r="BZ17" s="216" t="s">
        <v>117</v>
      </c>
      <c r="CA17" s="216" t="s">
        <v>117</v>
      </c>
      <c r="CB17" s="216" t="s">
        <v>117</v>
      </c>
      <c r="CC17" s="217" t="s">
        <v>117</v>
      </c>
      <c r="CD17" s="489"/>
      <c r="CE17" s="489"/>
      <c r="CF17" s="489"/>
      <c r="CG17" s="489"/>
      <c r="CH17" s="489"/>
      <c r="CI17" s="489"/>
      <c r="CJ17" s="489"/>
      <c r="CK17" s="489"/>
    </row>
    <row r="18" spans="1:89" s="477" customFormat="1" ht="25.15" customHeight="1" x14ac:dyDescent="0.4">
      <c r="A18" s="473"/>
      <c r="B18" s="193" t="s">
        <v>743</v>
      </c>
      <c r="BV18" s="488"/>
      <c r="BW18" s="465">
        <f t="shared" ref="BW18:CC18" si="2">SUM(BW19,BW22:BW25,BW28:BW29)</f>
        <v>68591.21907957847</v>
      </c>
      <c r="BX18" s="465">
        <f t="shared" si="2"/>
        <v>80356.350130454623</v>
      </c>
      <c r="BY18" s="465">
        <f t="shared" si="2"/>
        <v>78002.811080695072</v>
      </c>
      <c r="BZ18" s="465">
        <f t="shared" si="2"/>
        <v>73862.078013484366</v>
      </c>
      <c r="CA18" s="465">
        <f t="shared" si="2"/>
        <v>72527.744179185014</v>
      </c>
      <c r="CB18" s="465">
        <f t="shared" si="2"/>
        <v>71395.774735998944</v>
      </c>
      <c r="CC18" s="466">
        <f t="shared" si="2"/>
        <v>71963.804022071825</v>
      </c>
      <c r="CD18" s="489"/>
      <c r="CE18" s="489"/>
      <c r="CF18" s="489"/>
      <c r="CG18" s="489"/>
      <c r="CH18" s="489"/>
      <c r="CI18" s="489"/>
      <c r="CJ18" s="489"/>
      <c r="CK18" s="489"/>
    </row>
    <row r="19" spans="1:89" ht="25.15" customHeight="1" x14ac:dyDescent="0.4">
      <c r="A19" s="452"/>
      <c r="B19" s="59" t="s">
        <v>229</v>
      </c>
      <c r="BV19" s="483"/>
      <c r="BW19" s="484">
        <v>14788.69273472137</v>
      </c>
      <c r="BX19" s="484">
        <v>13431.41560101785</v>
      </c>
      <c r="BY19" s="484">
        <v>13461.689749888994</v>
      </c>
      <c r="BZ19" s="484">
        <v>12827.599312349705</v>
      </c>
      <c r="CA19" s="484">
        <v>11536.817314672866</v>
      </c>
      <c r="CB19" s="484">
        <v>9470.1198720447337</v>
      </c>
      <c r="CC19" s="468">
        <v>7011.0601509815824</v>
      </c>
      <c r="CD19" s="489"/>
      <c r="CE19" s="489"/>
      <c r="CF19" s="489"/>
      <c r="CG19" s="489"/>
      <c r="CH19" s="489"/>
      <c r="CI19" s="489"/>
      <c r="CJ19" s="489"/>
      <c r="CK19" s="489"/>
    </row>
    <row r="20" spans="1:89" ht="15" x14ac:dyDescent="0.4">
      <c r="A20" s="271"/>
      <c r="B20" s="155" t="s">
        <v>220</v>
      </c>
      <c r="BV20" s="483"/>
      <c r="BW20" s="484">
        <v>4817.4489081787278</v>
      </c>
      <c r="BX20" s="484">
        <v>4599.9838485910077</v>
      </c>
      <c r="BY20" s="484">
        <v>4774.1979289151031</v>
      </c>
      <c r="BZ20" s="484">
        <v>4930.1756216836166</v>
      </c>
      <c r="CA20" s="484">
        <v>4969.585537024107</v>
      </c>
      <c r="CB20" s="484">
        <v>4812.1283452620792</v>
      </c>
      <c r="CC20" s="468">
        <v>4613.5826478723247</v>
      </c>
      <c r="CD20" s="489"/>
      <c r="CE20" s="489"/>
      <c r="CF20" s="489"/>
      <c r="CG20" s="489"/>
      <c r="CH20" s="489"/>
      <c r="CI20" s="489"/>
      <c r="CJ20" s="489"/>
      <c r="CK20" s="489"/>
    </row>
    <row r="21" spans="1:89" ht="15" x14ac:dyDescent="0.4">
      <c r="A21" s="271"/>
      <c r="B21" s="155" t="s">
        <v>230</v>
      </c>
      <c r="BV21" s="483"/>
      <c r="BW21" s="484">
        <v>9971.2438265426408</v>
      </c>
      <c r="BX21" s="484">
        <v>8831.4317524268426</v>
      </c>
      <c r="BY21" s="484">
        <v>8687.4918209738917</v>
      </c>
      <c r="BZ21" s="484">
        <v>7897.423690666089</v>
      </c>
      <c r="CA21" s="484">
        <v>6567.231777648758</v>
      </c>
      <c r="CB21" s="484">
        <v>4657.9915267826545</v>
      </c>
      <c r="CC21" s="468">
        <v>2397.4775031092568</v>
      </c>
      <c r="CD21" s="489"/>
      <c r="CE21" s="489"/>
      <c r="CF21" s="489"/>
      <c r="CG21" s="489"/>
      <c r="CH21" s="489"/>
      <c r="CI21" s="489"/>
      <c r="CJ21" s="489"/>
      <c r="CK21" s="489"/>
    </row>
    <row r="22" spans="1:89" ht="25.15" customHeight="1" x14ac:dyDescent="0.4">
      <c r="A22" s="271"/>
      <c r="B22" s="126" t="s">
        <v>744</v>
      </c>
      <c r="BV22" s="483"/>
      <c r="BW22" s="484">
        <v>13457.271190400761</v>
      </c>
      <c r="BX22" s="484">
        <v>11573.593086843108</v>
      </c>
      <c r="BY22" s="484">
        <v>10044.529020679094</v>
      </c>
      <c r="BZ22" s="484">
        <v>8721.0642383526992</v>
      </c>
      <c r="CA22" s="484">
        <v>7238.4634977446949</v>
      </c>
      <c r="CB22" s="484">
        <v>5528.0118405771664</v>
      </c>
      <c r="CC22" s="468">
        <v>4074.4982743109786</v>
      </c>
      <c r="CD22" s="489"/>
      <c r="CE22" s="489"/>
      <c r="CF22" s="489"/>
      <c r="CG22" s="489"/>
      <c r="CH22" s="489"/>
      <c r="CI22" s="489"/>
      <c r="CJ22" s="489"/>
      <c r="CK22" s="489"/>
    </row>
    <row r="23" spans="1:89" ht="23.85" customHeight="1" x14ac:dyDescent="0.4">
      <c r="A23" s="271"/>
      <c r="B23" s="126" t="s">
        <v>745</v>
      </c>
      <c r="BV23" s="483"/>
      <c r="BW23" s="484">
        <v>0</v>
      </c>
      <c r="BX23" s="484">
        <v>0.59245461329512772</v>
      </c>
      <c r="BY23" s="484">
        <v>0.35012590172790897</v>
      </c>
      <c r="BZ23" s="484">
        <v>0</v>
      </c>
      <c r="CA23" s="484">
        <v>1.0010908526938029</v>
      </c>
      <c r="CB23" s="484">
        <v>0.98015835868336809</v>
      </c>
      <c r="CC23" s="468">
        <v>0</v>
      </c>
      <c r="CD23" s="489"/>
      <c r="CE23" s="489"/>
      <c r="CF23" s="489"/>
      <c r="CG23" s="489"/>
      <c r="CH23" s="489"/>
      <c r="CI23" s="489"/>
      <c r="CJ23" s="489"/>
      <c r="CK23" s="489"/>
    </row>
    <row r="24" spans="1:89" ht="15" x14ac:dyDescent="0.4">
      <c r="A24" s="271"/>
      <c r="B24" s="126" t="s">
        <v>746</v>
      </c>
      <c r="BV24" s="483"/>
      <c r="BW24" s="484">
        <v>1468.6953076263851</v>
      </c>
      <c r="BX24" s="484">
        <v>1020.7243007851096</v>
      </c>
      <c r="BY24" s="484">
        <v>730.62134747777532</v>
      </c>
      <c r="BZ24" s="484">
        <v>528.73924102024932</v>
      </c>
      <c r="CA24" s="484">
        <v>348.8599297006009</v>
      </c>
      <c r="CB24" s="484">
        <v>230.7692472191454</v>
      </c>
      <c r="CC24" s="468">
        <v>59.836647506713732</v>
      </c>
      <c r="CD24" s="489"/>
      <c r="CE24" s="489"/>
      <c r="CF24" s="489"/>
      <c r="CG24" s="489"/>
      <c r="CH24" s="489"/>
      <c r="CI24" s="489"/>
      <c r="CJ24" s="489"/>
      <c r="CK24" s="489"/>
    </row>
    <row r="25" spans="1:89" ht="25.15" customHeight="1" x14ac:dyDescent="0.4">
      <c r="A25" s="271"/>
      <c r="B25" s="59" t="s">
        <v>245</v>
      </c>
      <c r="BV25" s="483"/>
      <c r="BW25" s="484">
        <v>762.06188631023281</v>
      </c>
      <c r="BX25" s="484">
        <v>960.88396516278556</v>
      </c>
      <c r="BY25" s="484">
        <v>409.61889230350641</v>
      </c>
      <c r="BZ25" s="484">
        <v>199.24050689755285</v>
      </c>
      <c r="CA25" s="484">
        <v>164.31153958472279</v>
      </c>
      <c r="CB25" s="484">
        <v>139.91898747654955</v>
      </c>
      <c r="CC25" s="468">
        <v>135.98927895511162</v>
      </c>
      <c r="CD25" s="489"/>
      <c r="CE25" s="489"/>
      <c r="CF25" s="489"/>
      <c r="CG25" s="489"/>
      <c r="CH25" s="489"/>
      <c r="CI25" s="489"/>
      <c r="CJ25" s="489"/>
      <c r="CK25" s="489"/>
    </row>
    <row r="26" spans="1:89" ht="15" x14ac:dyDescent="0.4">
      <c r="A26" s="271"/>
      <c r="B26" s="155" t="s">
        <v>220</v>
      </c>
      <c r="BV26" s="483"/>
      <c r="BW26" s="484">
        <v>118.26005184744626</v>
      </c>
      <c r="BX26" s="484">
        <v>549.17443260294374</v>
      </c>
      <c r="BY26" s="484">
        <v>338.40278227017512</v>
      </c>
      <c r="BZ26" s="484">
        <v>199.24050689755285</v>
      </c>
      <c r="CA26" s="484">
        <v>164.31153958472279</v>
      </c>
      <c r="CB26" s="484">
        <v>139.91898747654955</v>
      </c>
      <c r="CC26" s="468">
        <v>135.98927895511162</v>
      </c>
      <c r="CD26" s="489"/>
      <c r="CE26" s="489"/>
      <c r="CF26" s="489"/>
      <c r="CG26" s="489"/>
      <c r="CH26" s="489"/>
      <c r="CI26" s="489"/>
      <c r="CJ26" s="489"/>
      <c r="CK26" s="489"/>
    </row>
    <row r="27" spans="1:89" ht="15" x14ac:dyDescent="0.4">
      <c r="A27" s="271"/>
      <c r="B27" s="155" t="s">
        <v>230</v>
      </c>
      <c r="BV27" s="483"/>
      <c r="BW27" s="484">
        <v>643.80183446278647</v>
      </c>
      <c r="BX27" s="484">
        <v>411.70953255984182</v>
      </c>
      <c r="BY27" s="484">
        <v>71.216110033331248</v>
      </c>
      <c r="BZ27" s="484">
        <v>0</v>
      </c>
      <c r="CA27" s="484">
        <v>0</v>
      </c>
      <c r="CB27" s="484">
        <v>0</v>
      </c>
      <c r="CC27" s="468">
        <v>0</v>
      </c>
      <c r="CD27" s="489"/>
      <c r="CE27" s="489"/>
      <c r="CF27" s="489"/>
      <c r="CG27" s="489"/>
      <c r="CH27" s="489"/>
      <c r="CI27" s="489"/>
      <c r="CJ27" s="489"/>
      <c r="CK27" s="489"/>
    </row>
    <row r="28" spans="1:89" ht="25.15" customHeight="1" x14ac:dyDescent="0.4">
      <c r="A28" s="469"/>
      <c r="B28" s="126" t="s">
        <v>747</v>
      </c>
      <c r="BV28" s="483"/>
      <c r="BW28" s="484">
        <v>18493.464518057488</v>
      </c>
      <c r="BX28" s="484">
        <v>14201.107445804988</v>
      </c>
      <c r="BY28" s="484">
        <v>9858.7452842262428</v>
      </c>
      <c r="BZ28" s="484">
        <v>7217.1753768582485</v>
      </c>
      <c r="CA28" s="484">
        <v>5002.8899098149823</v>
      </c>
      <c r="CB28" s="484">
        <v>3049.5283652747339</v>
      </c>
      <c r="CC28" s="468">
        <v>1310.0429961011148</v>
      </c>
      <c r="CD28" s="489"/>
      <c r="CE28" s="489"/>
      <c r="CF28" s="489"/>
      <c r="CG28" s="489"/>
      <c r="CH28" s="489"/>
      <c r="CI28" s="489"/>
      <c r="CJ28" s="489"/>
      <c r="CK28" s="489"/>
    </row>
    <row r="29" spans="1:89" ht="25.15" customHeight="1" x14ac:dyDescent="0.4">
      <c r="A29" s="469"/>
      <c r="B29" s="126" t="s">
        <v>748</v>
      </c>
      <c r="BV29" s="483"/>
      <c r="BW29" s="484">
        <v>19621.033442462234</v>
      </c>
      <c r="BX29" s="484">
        <v>39168.033276227485</v>
      </c>
      <c r="BY29" s="484">
        <v>43497.256660217732</v>
      </c>
      <c r="BZ29" s="484">
        <v>44368.259338005919</v>
      </c>
      <c r="CA29" s="484">
        <v>48235.400896814463</v>
      </c>
      <c r="CB29" s="484">
        <v>52976.446265047933</v>
      </c>
      <c r="CC29" s="468">
        <v>59372.376674216328</v>
      </c>
      <c r="CD29" s="489"/>
      <c r="CE29" s="489"/>
      <c r="CF29" s="489"/>
      <c r="CG29" s="489"/>
      <c r="CH29" s="489"/>
      <c r="CI29" s="489"/>
      <c r="CJ29" s="489"/>
      <c r="CK29" s="489"/>
    </row>
    <row r="30" spans="1:89" ht="15.4" thickBot="1" x14ac:dyDescent="0.45">
      <c r="A30" s="478"/>
      <c r="B30" s="479"/>
      <c r="C30" s="464"/>
      <c r="D30" s="464"/>
      <c r="E30" s="464"/>
      <c r="F30" s="464"/>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80"/>
      <c r="BX30" s="480"/>
      <c r="BY30" s="480"/>
      <c r="BZ30" s="480"/>
      <c r="CA30" s="480"/>
      <c r="CB30" s="480"/>
      <c r="CC30" s="481"/>
      <c r="CD30" s="489"/>
      <c r="CE30" s="489"/>
      <c r="CF30" s="489"/>
      <c r="CG30" s="489"/>
      <c r="CH30" s="489"/>
      <c r="CI30" s="489"/>
      <c r="CJ30" s="489"/>
      <c r="CK30" s="489"/>
    </row>
  </sheetData>
  <hyperlinks>
    <hyperlink ref="A1" location="Contents!A1" display="Contents page"/>
    <hyperlink ref="B1" location="Notes!A1" display="Information relating to this table can be found in the 'Notes' tab"/>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39"/>
  <sheetViews>
    <sheetView zoomScale="70" zoomScaleNormal="70" workbookViewId="0">
      <pane xSplit="3" ySplit="4" topLeftCell="BL5" activePane="bottomRight" state="frozen"/>
      <selection pane="topRight" activeCell="D1" sqref="D1"/>
      <selection pane="bottomLeft" activeCell="A5" sqref="A5"/>
      <selection pane="bottomRight" activeCell="BO26" sqref="BO26"/>
    </sheetView>
  </sheetViews>
  <sheetFormatPr defaultColWidth="9.1328125" defaultRowHeight="15" x14ac:dyDescent="0.4"/>
  <cols>
    <col min="1" max="1" width="23.1328125" style="49" bestFit="1" customWidth="1"/>
    <col min="2" max="2" width="75.73046875" style="49" customWidth="1"/>
    <col min="3" max="3" width="25.73046875" style="49" customWidth="1"/>
    <col min="4" max="81" width="12.73046875" style="49" customWidth="1"/>
    <col min="82" max="82" width="9.1328125" style="49" customWidth="1"/>
    <col min="83" max="16384" width="9.1328125" style="49"/>
  </cols>
  <sheetData>
    <row r="1" spans="1:129" s="16" customFormat="1" ht="25.5" customHeight="1" thickBot="1" x14ac:dyDescent="0.4">
      <c r="A1" s="14" t="s">
        <v>44</v>
      </c>
      <c r="B1" s="42" t="s">
        <v>83</v>
      </c>
      <c r="C1" s="579"/>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row>
    <row r="2" spans="1:129" ht="33" customHeight="1" x14ac:dyDescent="0.4">
      <c r="A2" s="561" t="s">
        <v>45</v>
      </c>
      <c r="B2" s="562" t="s">
        <v>136</v>
      </c>
      <c r="C2" s="563"/>
      <c r="D2" s="492" t="s">
        <v>137</v>
      </c>
      <c r="E2" s="493" t="s">
        <v>138</v>
      </c>
      <c r="F2" s="493" t="s">
        <v>139</v>
      </c>
      <c r="G2" s="493" t="s">
        <v>140</v>
      </c>
      <c r="H2" s="493" t="s">
        <v>141</v>
      </c>
      <c r="I2" s="493" t="s">
        <v>142</v>
      </c>
      <c r="J2" s="493" t="s">
        <v>143</v>
      </c>
      <c r="K2" s="493" t="s">
        <v>144</v>
      </c>
      <c r="L2" s="493" t="s">
        <v>145</v>
      </c>
      <c r="M2" s="493" t="s">
        <v>146</v>
      </c>
      <c r="N2" s="493" t="s">
        <v>147</v>
      </c>
      <c r="O2" s="493" t="s">
        <v>148</v>
      </c>
      <c r="P2" s="493" t="s">
        <v>149</v>
      </c>
      <c r="Q2" s="493" t="s">
        <v>150</v>
      </c>
      <c r="R2" s="493" t="s">
        <v>151</v>
      </c>
      <c r="S2" s="493" t="s">
        <v>152</v>
      </c>
      <c r="T2" s="493" t="s">
        <v>153</v>
      </c>
      <c r="U2" s="493" t="s">
        <v>154</v>
      </c>
      <c r="V2" s="493" t="s">
        <v>155</v>
      </c>
      <c r="W2" s="493" t="s">
        <v>156</v>
      </c>
      <c r="X2" s="493" t="s">
        <v>157</v>
      </c>
      <c r="Y2" s="493" t="s">
        <v>158</v>
      </c>
      <c r="Z2" s="493" t="s">
        <v>159</v>
      </c>
      <c r="AA2" s="493" t="s">
        <v>160</v>
      </c>
      <c r="AB2" s="493" t="s">
        <v>161</v>
      </c>
      <c r="AC2" s="493" t="s">
        <v>162</v>
      </c>
      <c r="AD2" s="493" t="s">
        <v>163</v>
      </c>
      <c r="AE2" s="493" t="s">
        <v>164</v>
      </c>
      <c r="AF2" s="493" t="s">
        <v>165</v>
      </c>
      <c r="AG2" s="493" t="s">
        <v>166</v>
      </c>
      <c r="AH2" s="493" t="s">
        <v>167</v>
      </c>
      <c r="AI2" s="493" t="s">
        <v>168</v>
      </c>
      <c r="AJ2" s="493" t="s">
        <v>169</v>
      </c>
      <c r="AK2" s="493" t="s">
        <v>170</v>
      </c>
      <c r="AL2" s="493" t="s">
        <v>171</v>
      </c>
      <c r="AM2" s="493" t="s">
        <v>172</v>
      </c>
      <c r="AN2" s="493" t="s">
        <v>173</v>
      </c>
      <c r="AO2" s="493" t="s">
        <v>174</v>
      </c>
      <c r="AP2" s="493" t="s">
        <v>175</v>
      </c>
      <c r="AQ2" s="493" t="s">
        <v>176</v>
      </c>
      <c r="AR2" s="493" t="s">
        <v>177</v>
      </c>
      <c r="AS2" s="493" t="s">
        <v>178</v>
      </c>
      <c r="AT2" s="493" t="s">
        <v>179</v>
      </c>
      <c r="AU2" s="493" t="s">
        <v>180</v>
      </c>
      <c r="AV2" s="493" t="s">
        <v>181</v>
      </c>
      <c r="AW2" s="493" t="s">
        <v>182</v>
      </c>
      <c r="AX2" s="493" t="s">
        <v>183</v>
      </c>
      <c r="AY2" s="493" t="s">
        <v>85</v>
      </c>
      <c r="AZ2" s="493" t="s">
        <v>86</v>
      </c>
      <c r="BA2" s="493" t="s">
        <v>87</v>
      </c>
      <c r="BB2" s="493" t="s">
        <v>88</v>
      </c>
      <c r="BC2" s="493" t="s">
        <v>89</v>
      </c>
      <c r="BD2" s="493" t="s">
        <v>90</v>
      </c>
      <c r="BE2" s="493" t="s">
        <v>91</v>
      </c>
      <c r="BF2" s="493" t="s">
        <v>92</v>
      </c>
      <c r="BG2" s="493" t="s">
        <v>93</v>
      </c>
      <c r="BH2" s="493" t="s">
        <v>94</v>
      </c>
      <c r="BI2" s="493" t="s">
        <v>95</v>
      </c>
      <c r="BJ2" s="493" t="s">
        <v>96</v>
      </c>
      <c r="BK2" s="493" t="s">
        <v>97</v>
      </c>
      <c r="BL2" s="493" t="s">
        <v>98</v>
      </c>
      <c r="BM2" s="493" t="s">
        <v>99</v>
      </c>
      <c r="BN2" s="493" t="s">
        <v>100</v>
      </c>
      <c r="BO2" s="493" t="s">
        <v>101</v>
      </c>
      <c r="BP2" s="493" t="s">
        <v>102</v>
      </c>
      <c r="BQ2" s="493" t="s">
        <v>103</v>
      </c>
      <c r="BR2" s="493" t="s">
        <v>104</v>
      </c>
      <c r="BS2" s="493" t="s">
        <v>105</v>
      </c>
      <c r="BT2" s="493" t="s">
        <v>106</v>
      </c>
      <c r="BU2" s="493" t="s">
        <v>107</v>
      </c>
      <c r="BV2" s="493" t="s">
        <v>108</v>
      </c>
      <c r="BW2" s="493" t="s">
        <v>109</v>
      </c>
      <c r="BX2" s="493" t="s">
        <v>110</v>
      </c>
      <c r="BY2" s="493" t="s">
        <v>111</v>
      </c>
      <c r="BZ2" s="493" t="s">
        <v>112</v>
      </c>
      <c r="CA2" s="493" t="s">
        <v>113</v>
      </c>
      <c r="CB2" s="493" t="s">
        <v>114</v>
      </c>
      <c r="CC2" s="494" t="s">
        <v>115</v>
      </c>
      <c r="CD2" s="496"/>
      <c r="CE2" s="496"/>
      <c r="CF2" s="496"/>
      <c r="CG2" s="496"/>
      <c r="CH2" s="496"/>
      <c r="CI2" s="496"/>
      <c r="CJ2" s="496"/>
      <c r="CK2" s="496"/>
      <c r="CL2" s="496"/>
      <c r="CM2" s="496"/>
      <c r="CN2" s="496"/>
      <c r="CO2" s="496"/>
      <c r="CP2" s="496"/>
      <c r="CQ2" s="496"/>
      <c r="CR2" s="496"/>
      <c r="CS2" s="496"/>
      <c r="CT2" s="496"/>
      <c r="CU2" s="496"/>
      <c r="CV2" s="496"/>
      <c r="CW2" s="496"/>
      <c r="CX2" s="496"/>
      <c r="CY2" s="496"/>
      <c r="CZ2" s="496"/>
      <c r="DA2" s="496"/>
      <c r="DB2" s="496"/>
      <c r="DC2" s="496"/>
      <c r="DD2" s="496"/>
      <c r="DE2" s="496"/>
      <c r="DF2" s="496"/>
      <c r="DG2" s="496"/>
      <c r="DH2" s="496"/>
      <c r="DI2" s="496"/>
      <c r="DJ2" s="496"/>
      <c r="DK2" s="496"/>
      <c r="DL2" s="496"/>
      <c r="DM2" s="496"/>
      <c r="DN2" s="496"/>
      <c r="DO2" s="496"/>
      <c r="DP2" s="496"/>
      <c r="DQ2" s="496"/>
      <c r="DR2" s="496"/>
      <c r="DS2" s="496"/>
      <c r="DT2" s="496"/>
      <c r="DU2" s="496"/>
      <c r="DV2" s="496"/>
      <c r="DW2" s="496"/>
      <c r="DX2" s="496"/>
      <c r="DY2" s="496"/>
    </row>
    <row r="3" spans="1:129" s="50" customFormat="1" x14ac:dyDescent="0.4">
      <c r="A3" s="580">
        <v>2020</v>
      </c>
      <c r="B3" s="556" t="s">
        <v>184</v>
      </c>
      <c r="C3" s="554"/>
      <c r="D3" s="495" t="s">
        <v>116</v>
      </c>
      <c r="E3" s="496" t="s">
        <v>116</v>
      </c>
      <c r="F3" s="496" t="s">
        <v>116</v>
      </c>
      <c r="G3" s="496" t="s">
        <v>116</v>
      </c>
      <c r="H3" s="496" t="s">
        <v>116</v>
      </c>
      <c r="I3" s="496" t="s">
        <v>116</v>
      </c>
      <c r="J3" s="496" t="s">
        <v>116</v>
      </c>
      <c r="K3" s="496" t="s">
        <v>116</v>
      </c>
      <c r="L3" s="496" t="s">
        <v>116</v>
      </c>
      <c r="M3" s="496" t="s">
        <v>116</v>
      </c>
      <c r="N3" s="496" t="s">
        <v>116</v>
      </c>
      <c r="O3" s="496" t="s">
        <v>116</v>
      </c>
      <c r="P3" s="496" t="s">
        <v>116</v>
      </c>
      <c r="Q3" s="496" t="s">
        <v>116</v>
      </c>
      <c r="R3" s="496" t="s">
        <v>116</v>
      </c>
      <c r="S3" s="496" t="s">
        <v>116</v>
      </c>
      <c r="T3" s="496" t="s">
        <v>116</v>
      </c>
      <c r="U3" s="496" t="s">
        <v>116</v>
      </c>
      <c r="V3" s="496" t="s">
        <v>116</v>
      </c>
      <c r="W3" s="496" t="s">
        <v>116</v>
      </c>
      <c r="X3" s="496" t="s">
        <v>116</v>
      </c>
      <c r="Y3" s="496" t="s">
        <v>116</v>
      </c>
      <c r="Z3" s="496" t="s">
        <v>116</v>
      </c>
      <c r="AA3" s="496" t="s">
        <v>116</v>
      </c>
      <c r="AB3" s="496" t="s">
        <v>116</v>
      </c>
      <c r="AC3" s="496" t="s">
        <v>116</v>
      </c>
      <c r="AD3" s="496" t="s">
        <v>116</v>
      </c>
      <c r="AE3" s="496" t="s">
        <v>116</v>
      </c>
      <c r="AF3" s="496" t="s">
        <v>116</v>
      </c>
      <c r="AG3" s="496" t="s">
        <v>116</v>
      </c>
      <c r="AH3" s="496" t="s">
        <v>116</v>
      </c>
      <c r="AI3" s="496" t="s">
        <v>116</v>
      </c>
      <c r="AJ3" s="496" t="s">
        <v>116</v>
      </c>
      <c r="AK3" s="496" t="s">
        <v>116</v>
      </c>
      <c r="AL3" s="496" t="s">
        <v>116</v>
      </c>
      <c r="AM3" s="496" t="s">
        <v>116</v>
      </c>
      <c r="AN3" s="496" t="s">
        <v>116</v>
      </c>
      <c r="AO3" s="496" t="s">
        <v>116</v>
      </c>
      <c r="AP3" s="496" t="s">
        <v>116</v>
      </c>
      <c r="AQ3" s="496" t="s">
        <v>116</v>
      </c>
      <c r="AR3" s="496" t="s">
        <v>116</v>
      </c>
      <c r="AS3" s="496" t="s">
        <v>116</v>
      </c>
      <c r="AT3" s="496" t="s">
        <v>116</v>
      </c>
      <c r="AU3" s="496" t="s">
        <v>116</v>
      </c>
      <c r="AV3" s="496" t="s">
        <v>116</v>
      </c>
      <c r="AW3" s="496" t="s">
        <v>116</v>
      </c>
      <c r="AX3" s="496" t="s">
        <v>116</v>
      </c>
      <c r="AY3" s="496" t="s">
        <v>116</v>
      </c>
      <c r="AZ3" s="496" t="s">
        <v>116</v>
      </c>
      <c r="BA3" s="496" t="s">
        <v>116</v>
      </c>
      <c r="BB3" s="496" t="s">
        <v>116</v>
      </c>
      <c r="BC3" s="496" t="s">
        <v>116</v>
      </c>
      <c r="BD3" s="496" t="s">
        <v>116</v>
      </c>
      <c r="BE3" s="496" t="s">
        <v>116</v>
      </c>
      <c r="BF3" s="496" t="s">
        <v>116</v>
      </c>
      <c r="BG3" s="496" t="s">
        <v>116</v>
      </c>
      <c r="BH3" s="496" t="s">
        <v>116</v>
      </c>
      <c r="BI3" s="496" t="s">
        <v>116</v>
      </c>
      <c r="BJ3" s="496" t="s">
        <v>116</v>
      </c>
      <c r="BK3" s="496" t="s">
        <v>116</v>
      </c>
      <c r="BL3" s="496" t="s">
        <v>116</v>
      </c>
      <c r="BM3" s="496" t="s">
        <v>116</v>
      </c>
      <c r="BN3" s="496" t="s">
        <v>116</v>
      </c>
      <c r="BO3" s="496" t="s">
        <v>116</v>
      </c>
      <c r="BP3" s="496" t="s">
        <v>116</v>
      </c>
      <c r="BQ3" s="496" t="s">
        <v>116</v>
      </c>
      <c r="BR3" s="496" t="s">
        <v>116</v>
      </c>
      <c r="BS3" s="496" t="s">
        <v>116</v>
      </c>
      <c r="BT3" s="496" t="s">
        <v>116</v>
      </c>
      <c r="BU3" s="496" t="s">
        <v>116</v>
      </c>
      <c r="BV3" s="496" t="s">
        <v>116</v>
      </c>
      <c r="BW3" s="496" t="s">
        <v>116</v>
      </c>
      <c r="BX3" s="496" t="s">
        <v>117</v>
      </c>
      <c r="BY3" s="496" t="s">
        <v>117</v>
      </c>
      <c r="BZ3" s="496" t="s">
        <v>117</v>
      </c>
      <c r="CA3" s="496" t="s">
        <v>117</v>
      </c>
      <c r="CB3" s="496" t="s">
        <v>117</v>
      </c>
      <c r="CC3" s="497" t="s">
        <v>117</v>
      </c>
      <c r="CD3" s="554"/>
      <c r="CE3" s="554"/>
      <c r="CF3" s="554"/>
      <c r="CG3" s="554"/>
      <c r="CH3" s="554"/>
      <c r="CI3" s="554"/>
      <c r="CJ3" s="554"/>
      <c r="CK3" s="554"/>
      <c r="CL3" s="554"/>
      <c r="CM3" s="554"/>
      <c r="CN3" s="554"/>
      <c r="CO3" s="554"/>
      <c r="CP3" s="554"/>
      <c r="CQ3" s="554"/>
      <c r="CR3" s="554"/>
      <c r="CS3" s="554"/>
      <c r="CT3" s="554"/>
      <c r="CU3" s="554"/>
      <c r="CV3" s="554"/>
      <c r="CW3" s="554"/>
      <c r="CX3" s="554"/>
      <c r="CY3" s="554"/>
      <c r="CZ3" s="554"/>
      <c r="DA3" s="554"/>
      <c r="DB3" s="554"/>
      <c r="DC3" s="554"/>
      <c r="DD3" s="554"/>
      <c r="DE3" s="554"/>
      <c r="DF3" s="554"/>
      <c r="DG3" s="554"/>
      <c r="DH3" s="554"/>
      <c r="DI3" s="554"/>
      <c r="DJ3" s="554"/>
      <c r="DK3" s="554"/>
      <c r="DL3" s="554"/>
      <c r="DM3" s="554"/>
      <c r="DN3" s="554"/>
      <c r="DO3" s="554"/>
      <c r="DP3" s="554"/>
      <c r="DQ3" s="554"/>
      <c r="DR3" s="554"/>
      <c r="DS3" s="554"/>
      <c r="DT3" s="554"/>
      <c r="DU3" s="554"/>
      <c r="DV3" s="554"/>
      <c r="DW3" s="554"/>
      <c r="DX3" s="554"/>
      <c r="DY3" s="554"/>
    </row>
    <row r="4" spans="1:129" x14ac:dyDescent="0.4">
      <c r="A4" s="581"/>
      <c r="B4" s="80" t="s">
        <v>185</v>
      </c>
      <c r="C4" s="81"/>
      <c r="D4" s="531"/>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3"/>
      <c r="BU4" s="83"/>
      <c r="BV4" s="83"/>
      <c r="BW4" s="83"/>
      <c r="BX4" s="83"/>
      <c r="BY4" s="83"/>
      <c r="BZ4" s="83"/>
      <c r="CA4" s="83"/>
      <c r="CB4" s="83"/>
      <c r="CC4" s="53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row>
    <row r="5" spans="1:129" ht="39" customHeight="1" x14ac:dyDescent="0.4">
      <c r="A5" s="541"/>
      <c r="B5" s="582" t="s">
        <v>186</v>
      </c>
      <c r="C5" s="542"/>
      <c r="D5" s="504"/>
      <c r="E5" s="500"/>
      <c r="F5" s="500"/>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500"/>
      <c r="AS5" s="500"/>
      <c r="AT5" s="500"/>
      <c r="AU5" s="500"/>
      <c r="AV5" s="500"/>
      <c r="AW5" s="500"/>
      <c r="AX5" s="500"/>
      <c r="AY5" s="500"/>
      <c r="AZ5" s="500"/>
      <c r="BA5" s="500"/>
      <c r="BB5" s="500"/>
      <c r="BC5" s="500"/>
      <c r="BD5" s="500"/>
      <c r="BE5" s="500"/>
      <c r="BF5" s="500"/>
      <c r="BG5" s="500"/>
      <c r="BH5" s="500"/>
      <c r="BI5" s="500"/>
      <c r="BJ5" s="500"/>
      <c r="BK5" s="500"/>
      <c r="BL5" s="500"/>
      <c r="BM5" s="500"/>
      <c r="BN5" s="500"/>
      <c r="BO5" s="500"/>
      <c r="BP5" s="500"/>
      <c r="BQ5" s="500"/>
      <c r="BR5" s="500"/>
      <c r="BS5" s="500"/>
      <c r="BT5" s="500"/>
      <c r="BU5" s="500"/>
      <c r="BV5" s="500"/>
      <c r="BW5" s="500"/>
      <c r="BX5" s="500"/>
      <c r="BY5" s="500"/>
      <c r="BZ5" s="500"/>
      <c r="CA5" s="500"/>
      <c r="CB5" s="500"/>
      <c r="CC5" s="501"/>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row>
    <row r="6" spans="1:129" ht="23.85" customHeight="1" x14ac:dyDescent="0.4">
      <c r="A6" s="541"/>
      <c r="B6" s="558" t="s">
        <v>187</v>
      </c>
      <c r="C6" s="542"/>
      <c r="D6" s="510"/>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8">
        <f>(Table_2a!AH16+Table_2a!AH75+'Non-DWP_welfare'!AH4)/1000</f>
        <v>6.5303932275744847</v>
      </c>
      <c r="AI6" s="508">
        <f>(Table_2a!AI16+Table_2a!AI75+'Non-DWP_welfare'!AI4)/1000</f>
        <v>8.0082544726797984</v>
      </c>
      <c r="AJ6" s="508">
        <f>(Table_2a!AJ16+Table_2a!AJ75+'Non-DWP_welfare'!AJ4)/1000</f>
        <v>9.7639073887635135</v>
      </c>
      <c r="AK6" s="508">
        <f>(Table_2a!AK16+Table_2a!AK75+'Non-DWP_welfare'!AK4)/1000</f>
        <v>12.432822842754492</v>
      </c>
      <c r="AL6" s="508">
        <f>(Table_2a!AL16+Table_2a!AL75+'Non-DWP_welfare'!AL4)/1000</f>
        <v>14.483889065160064</v>
      </c>
      <c r="AM6" s="508">
        <f>(Table_2a!AM16+Table_2a!AM75+'Non-DWP_welfare'!AM4)/1000</f>
        <v>16.700940583831397</v>
      </c>
      <c r="AN6" s="508">
        <f>(Table_2a!AN16+Table_2a!AN75+'Non-DWP_welfare'!AN4)/1000</f>
        <v>18.400169608004333</v>
      </c>
      <c r="AO6" s="508">
        <f>(Table_2a!AO16+Table_2a!AO75+'Non-DWP_welfare'!AO4)/1000</f>
        <v>19.984552299373735</v>
      </c>
      <c r="AP6" s="508">
        <f>(Table_2a!AP16+Table_2a!AP75+'Non-DWP_welfare'!AP4)/1000</f>
        <v>21.436717140396105</v>
      </c>
      <c r="AQ6" s="508">
        <f>(Table_2a!AQ16+Table_2a!AQ75+'Non-DWP_welfare'!AQ4)/1000</f>
        <v>21.842965560266343</v>
      </c>
      <c r="AR6" s="508">
        <f>(Table_2a!AR16+Table_2a!AR75+'Non-DWP_welfare'!AR4)/1000</f>
        <v>21.261016618702275</v>
      </c>
      <c r="AS6" s="508">
        <f>(Table_2a!AS16+Table_2a!AS75+'Non-DWP_welfare'!AS4)/1000</f>
        <v>21.877504623899004</v>
      </c>
      <c r="AT6" s="508">
        <f>(Table_2a!AT16+Table_2a!AT75+'Non-DWP_welfare'!AT4)/1000</f>
        <v>24.74140334027414</v>
      </c>
      <c r="AU6" s="508">
        <f>(Table_2a!AU16+Table_2a!AU75+'Non-DWP_welfare'!AU4)/1000</f>
        <v>30.772089843474689</v>
      </c>
      <c r="AV6" s="508">
        <f>(Table_2a!AV16+Table_2a!AV75+'Non-DWP_welfare'!AV4)/1000</f>
        <v>36.506436051976408</v>
      </c>
      <c r="AW6" s="508">
        <f>(Table_2a!AW16+Table_2a!AW75+'Non-DWP_welfare'!AW4)/1000</f>
        <v>40.727242623732145</v>
      </c>
      <c r="AX6" s="508">
        <f>(Table_2a!AX16+Table_2a!AX75+'Non-DWP_welfare'!AX4)/1000</f>
        <v>42.085281828583554</v>
      </c>
      <c r="AY6" s="508">
        <f>(Table_2a!AY16+Table_2a!AY75+'Non-DWP_welfare'!AY4)/1000</f>
        <v>44.19618049267153</v>
      </c>
      <c r="AZ6" s="508">
        <f>(Table_2a!AZ16+Table_2a!AZ75+'Non-DWP_welfare'!AZ4)/1000</f>
        <v>45.2994222612855</v>
      </c>
      <c r="BA6" s="508">
        <f>(Table_2a!BA16+Table_2a!BA75+'Non-DWP_welfare'!BA4)/1000</f>
        <v>44.597627128238344</v>
      </c>
      <c r="BB6" s="508">
        <f>(Table_2a!BB16+Table_2a!BB75+'Non-DWP_welfare'!BB4)/1000</f>
        <v>44.776197020530248</v>
      </c>
      <c r="BC6" s="508">
        <f>(Table_2a!BC16+Table_2a!BC75+'Non-DWP_welfare'!BC4)/1000</f>
        <v>46.195463584808905</v>
      </c>
      <c r="BD6" s="508">
        <f>(Table_2a!BD16+Table_2a!BD75+'Non-DWP_welfare'!BD4)/1000</f>
        <v>48.603459086007312</v>
      </c>
      <c r="BE6" s="508">
        <f>(Table_2a!BE16+Table_2a!BE75+'Non-DWP_welfare'!BE4)/1000</f>
        <v>50.924726190605242</v>
      </c>
      <c r="BF6" s="508">
        <f>(Table_2a!BF16+Table_2a!BF75+'Non-DWP_welfare'!BF4)/1000</f>
        <v>53.365339033969299</v>
      </c>
      <c r="BG6" s="508">
        <f>(Table_2a!BG16+Table_2a!BG75+'Non-DWP_welfare'!BG4)/1000</f>
        <v>61.441118774873594</v>
      </c>
      <c r="BH6" s="508">
        <f>(Table_2a!BH16+Table_2a!BH75+'Non-DWP_welfare'!BH4)/1000</f>
        <v>64.608257580742659</v>
      </c>
      <c r="BI6" s="508">
        <f>(Table_2a!BI16+Table_2a!BI75+'Non-DWP_welfare'!BI4)/1000</f>
        <v>67.051203233391234</v>
      </c>
      <c r="BJ6" s="508">
        <f>(Table_2a!BJ16+Table_2a!BJ75+'Non-DWP_welfare'!BJ4)/1000</f>
        <v>69.392053499624765</v>
      </c>
      <c r="BK6" s="508">
        <f>(Table_2a!BK16+Table_2a!BK75+'Non-DWP_welfare'!BK4)/1000</f>
        <v>72.873172859955162</v>
      </c>
      <c r="BL6" s="508">
        <f>(Table_2a!BL16+Table_2a!BL75+'Non-DWP_welfare'!BL4)/1000</f>
        <v>79.87565271653834</v>
      </c>
      <c r="BM6" s="508">
        <f>(Table_2a!BM16+Table_2a!BM75+'Non-DWP_welfare'!BM4)/1000</f>
        <v>90.080088405952566</v>
      </c>
      <c r="BN6" s="508">
        <f>(Table_2a!BN16+Table_2a!BN75+'Non-DWP_welfare'!BN4)/1000</f>
        <v>93.174333728095107</v>
      </c>
      <c r="BO6" s="508">
        <f>(Table_2a!BO16+Table_2a!BO75+'Non-DWP_welfare'!BO4)/1000</f>
        <v>95.494290735977671</v>
      </c>
      <c r="BP6" s="508">
        <f>(Table_2a!BP16+Table_2a!BP75+'Non-DWP_welfare'!BP4)/1000</f>
        <v>97.336349506280953</v>
      </c>
      <c r="BQ6" s="508">
        <f>(Table_2a!BQ16+Table_2a!BQ75+'Non-DWP_welfare'!BQ4)/1000</f>
        <v>93.222112179890715</v>
      </c>
      <c r="BR6" s="508">
        <f>(Table_2a!BR16+Table_2a!BR75+'Non-DWP_welfare'!BR4)/1000</f>
        <v>94.118435831554351</v>
      </c>
      <c r="BS6" s="508">
        <f>(Table_2a!BS16+Table_2a!BS75+'Non-DWP_welfare'!BS4)/1000</f>
        <v>94.366989945665438</v>
      </c>
      <c r="BT6" s="508">
        <f>(Table_2a!BT16+Table_2a!BT75+'Non-DWP_welfare'!BT4)/1000</f>
        <v>93.736627522403168</v>
      </c>
      <c r="BU6" s="508">
        <f>(Table_2a!BU16+Table_2a!BU75+'Non-DWP_welfare'!BU4)/1000</f>
        <v>94.559870015599742</v>
      </c>
      <c r="BV6" s="508">
        <f>(Table_2a!BV16+Table_2a!BV75+'Non-DWP_welfare'!BV4)/1000</f>
        <v>95.180367525032366</v>
      </c>
      <c r="BW6" s="508">
        <f>(Table_2a!BW16+Table_2a!BW75+'Non-DWP_welfare'!BW4)/1000</f>
        <v>97.098222399846748</v>
      </c>
      <c r="BX6" s="508">
        <f>(Table_2a!BX16+Table_2a!BX75+'Non-DWP_welfare'!BX4)/1000</f>
        <v>113.37449532231489</v>
      </c>
      <c r="BY6" s="508">
        <f>(Table_2a!BY16+Table_2a!BY75+'Non-DWP_welfare'!BY4)/1000</f>
        <v>109.85743946088958</v>
      </c>
      <c r="BZ6" s="508">
        <f>(Table_2a!BZ16+Table_2a!BZ75+'Non-DWP_welfare'!BZ4)/1000</f>
        <v>108.06964380187526</v>
      </c>
      <c r="CA6" s="508">
        <f>(Table_2a!CA16+Table_2a!CA75+'Non-DWP_welfare'!CA4)/1000</f>
        <v>109.81964503946035</v>
      </c>
      <c r="CB6" s="508">
        <f>(Table_2a!CB16+Table_2a!CB75+'Non-DWP_welfare'!CB4)/1000</f>
        <v>112.27702032632688</v>
      </c>
      <c r="CC6" s="509">
        <f>(Table_2a!CC16+Table_2a!CC75+'Non-DWP_welfare'!CC4)/1000</f>
        <v>115.75820695943304</v>
      </c>
      <c r="CD6" s="578"/>
      <c r="CE6" s="578"/>
      <c r="CF6" s="578"/>
      <c r="CG6" s="578"/>
      <c r="CH6" s="578"/>
      <c r="CI6" s="578"/>
      <c r="CJ6" s="578"/>
      <c r="CK6" s="578"/>
      <c r="CL6" s="578"/>
      <c r="CM6" s="578"/>
      <c r="CN6" s="578"/>
      <c r="CO6" s="578"/>
      <c r="CP6" s="578"/>
      <c r="CQ6" s="578"/>
      <c r="CR6" s="578"/>
      <c r="CS6" s="578"/>
      <c r="CT6" s="578"/>
      <c r="CU6" s="578"/>
      <c r="CV6" s="578"/>
      <c r="CW6" s="578"/>
      <c r="CX6" s="578"/>
      <c r="CY6" s="578"/>
      <c r="CZ6" s="578"/>
      <c r="DA6" s="578"/>
      <c r="DB6" s="578"/>
      <c r="DC6" s="578"/>
      <c r="DD6" s="578"/>
      <c r="DE6" s="578"/>
      <c r="DF6" s="578"/>
      <c r="DG6" s="578"/>
      <c r="DH6" s="578"/>
      <c r="DI6" s="578"/>
      <c r="DJ6" s="578"/>
      <c r="DK6" s="578"/>
      <c r="DL6" s="578"/>
      <c r="DM6" s="578"/>
      <c r="DN6" s="578"/>
      <c r="DO6" s="578"/>
      <c r="DP6" s="578"/>
      <c r="DQ6" s="578"/>
      <c r="DR6" s="578"/>
      <c r="DS6" s="578"/>
      <c r="DT6" s="578"/>
      <c r="DU6" s="578"/>
      <c r="DV6" s="578"/>
      <c r="DW6" s="578"/>
      <c r="DX6" s="578"/>
      <c r="DY6" s="578"/>
    </row>
    <row r="7" spans="1:129" x14ac:dyDescent="0.4">
      <c r="A7" s="541"/>
      <c r="B7" s="558" t="s">
        <v>188</v>
      </c>
      <c r="C7" s="542"/>
      <c r="D7" s="510"/>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8">
        <f>Table_2a!AH125/1000</f>
        <v>9.3426067724255155</v>
      </c>
      <c r="AI7" s="508">
        <f>Table_2a!AI125/1000</f>
        <v>10.7688055273202</v>
      </c>
      <c r="AJ7" s="508">
        <f>Table_2a!AJ125/1000</f>
        <v>12.894152611236493</v>
      </c>
      <c r="AK7" s="508">
        <f>Table_2a!AK125/1000</f>
        <v>15.265487157245504</v>
      </c>
      <c r="AL7" s="508">
        <f>Table_2a!AL125/1000</f>
        <v>17.144170934839934</v>
      </c>
      <c r="AM7" s="508">
        <f>Table_2a!AM125/1000</f>
        <v>18.631119416168602</v>
      </c>
      <c r="AN7" s="508">
        <f>Table_2a!AN125/1000</f>
        <v>19.850890391995662</v>
      </c>
      <c r="AO7" s="508">
        <f>Table_2a!AO125/1000</f>
        <v>21.783507700626259</v>
      </c>
      <c r="AP7" s="508">
        <f>Table_2a!AP125/1000</f>
        <v>23.480940859603898</v>
      </c>
      <c r="AQ7" s="508">
        <f>Table_2a!AQ125/1000</f>
        <v>24.857778439733668</v>
      </c>
      <c r="AR7" s="508">
        <f>Table_2a!AR125/1000</f>
        <v>26.056733891297718</v>
      </c>
      <c r="AS7" s="508">
        <f>Table_2a!AS125/1000</f>
        <v>28.436744857101015</v>
      </c>
      <c r="AT7" s="508">
        <f>Table_2a!AT125/1000</f>
        <v>31.737396375410903</v>
      </c>
      <c r="AU7" s="508">
        <f>Table_2a!AU125/1000</f>
        <v>35.530798624968625</v>
      </c>
      <c r="AV7" s="508">
        <f>Table_2a!AV125/1000</f>
        <v>38.751015948023621</v>
      </c>
      <c r="AW7" s="508">
        <f>Table_2a!AW125/1000</f>
        <v>41.710323376267837</v>
      </c>
      <c r="AX7" s="508">
        <f>Table_2a!AX125/1000</f>
        <v>42.777385385416402</v>
      </c>
      <c r="AY7" s="508">
        <f>Table_2a!AY125/1000</f>
        <v>44.514638660369798</v>
      </c>
      <c r="AZ7" s="508">
        <f>Table_2a!AZ125/1000</f>
        <v>46.918527495714486</v>
      </c>
      <c r="BA7" s="508">
        <f>Table_2a!BA125/1000</f>
        <v>48.749766628761677</v>
      </c>
      <c r="BB7" s="508">
        <f>Table_2a!BB125/1000</f>
        <v>50.789120539508168</v>
      </c>
      <c r="BC7" s="508">
        <f>Table_2a!BC125/1000</f>
        <v>53.90831506305399</v>
      </c>
      <c r="BD7" s="508">
        <f>Table_2a!BD125/1000</f>
        <v>57.068777236767062</v>
      </c>
      <c r="BE7" s="508">
        <f>Table_2a!BE125/1000</f>
        <v>61.23818881098439</v>
      </c>
      <c r="BF7" s="508">
        <f>Table_2a!BF125/1000</f>
        <v>63.330305663652602</v>
      </c>
      <c r="BG7" s="508">
        <f>Table_2a!BG125/1000</f>
        <v>66.359817055609824</v>
      </c>
      <c r="BH7" s="508">
        <f>Table_2a!BH125/1000</f>
        <v>71.129788265206841</v>
      </c>
      <c r="BI7" s="508">
        <f>Table_2a!BI125/1000</f>
        <v>75.398089176207534</v>
      </c>
      <c r="BJ7" s="508">
        <f>Table_2a!BJ125/1000</f>
        <v>77.934032948756567</v>
      </c>
      <c r="BK7" s="508">
        <f>Table_2a!BK125/1000</f>
        <v>83.221265865909004</v>
      </c>
      <c r="BL7" s="508">
        <f>Table_2a!BL125/1000</f>
        <v>90.381387301769209</v>
      </c>
      <c r="BM7" s="508">
        <f>Table_2a!BM125/1000</f>
        <v>96.605813211114963</v>
      </c>
      <c r="BN7" s="508">
        <f>Table_2a!BN125/1000</f>
        <v>100.33216468939261</v>
      </c>
      <c r="BO7" s="508">
        <f>Table_2a!BO125/1000</f>
        <v>104.20046115099119</v>
      </c>
      <c r="BP7" s="508">
        <f>Table_2a!BP125/1000</f>
        <v>109.86639345323555</v>
      </c>
      <c r="BQ7" s="508">
        <f>Table_2a!BQ125/1000</f>
        <v>110.68657640979058</v>
      </c>
      <c r="BR7" s="508">
        <f>Table_2a!BR125/1000</f>
        <v>114.11378757387685</v>
      </c>
      <c r="BS7" s="508">
        <f>Table_2a!BS125/1000</f>
        <v>116.37347048831931</v>
      </c>
      <c r="BT7" s="508">
        <f>Table_2a!BT125/1000</f>
        <v>117.98532993281741</v>
      </c>
      <c r="BU7" s="508">
        <f>Table_2a!BU125/1000</f>
        <v>119.87919422256604</v>
      </c>
      <c r="BV7" s="508">
        <f>Table_2a!BV125/1000</f>
        <v>121.98831659925246</v>
      </c>
      <c r="BW7" s="508">
        <f>Table_2a!BW125/1000</f>
        <v>123.99898408890654</v>
      </c>
      <c r="BX7" s="508">
        <f>Table_2a!BX125/1000</f>
        <v>125.50148904205999</v>
      </c>
      <c r="BY7" s="508">
        <f>Table_2a!BY125/1000</f>
        <v>129.68483739724834</v>
      </c>
      <c r="BZ7" s="508">
        <f>Table_2a!BZ125/1000</f>
        <v>136.26530458231318</v>
      </c>
      <c r="CA7" s="508">
        <f>Table_2a!CA125/1000</f>
        <v>141.90232715488727</v>
      </c>
      <c r="CB7" s="508">
        <f>Table_2a!CB125/1000</f>
        <v>147.21807693744762</v>
      </c>
      <c r="CC7" s="509">
        <f>Table_2a!CC125/1000</f>
        <v>154.02253001678665</v>
      </c>
      <c r="CD7" s="578"/>
      <c r="CE7" s="578"/>
      <c r="CF7" s="578"/>
      <c r="CG7" s="578"/>
      <c r="CH7" s="578"/>
      <c r="CI7" s="578"/>
      <c r="CJ7" s="578"/>
      <c r="CK7" s="578"/>
      <c r="CL7" s="578"/>
      <c r="CM7" s="578"/>
      <c r="CN7" s="578"/>
      <c r="CO7" s="578"/>
      <c r="CP7" s="578"/>
      <c r="CQ7" s="578"/>
      <c r="CR7" s="578"/>
      <c r="CS7" s="578"/>
      <c r="CT7" s="578"/>
      <c r="CU7" s="578"/>
      <c r="CV7" s="578"/>
      <c r="CW7" s="578"/>
      <c r="CX7" s="578"/>
      <c r="CY7" s="578"/>
      <c r="CZ7" s="578"/>
      <c r="DA7" s="578"/>
      <c r="DB7" s="578"/>
      <c r="DC7" s="578"/>
      <c r="DD7" s="578"/>
      <c r="DE7" s="578"/>
      <c r="DF7" s="578"/>
      <c r="DG7" s="578"/>
      <c r="DH7" s="578"/>
      <c r="DI7" s="578"/>
      <c r="DJ7" s="578"/>
      <c r="DK7" s="578"/>
      <c r="DL7" s="578"/>
      <c r="DM7" s="578"/>
      <c r="DN7" s="578"/>
      <c r="DO7" s="578"/>
      <c r="DP7" s="578"/>
      <c r="DQ7" s="578"/>
      <c r="DR7" s="578"/>
      <c r="DS7" s="578"/>
      <c r="DT7" s="578"/>
      <c r="DU7" s="578"/>
      <c r="DV7" s="578"/>
      <c r="DW7" s="578"/>
      <c r="DX7" s="578"/>
      <c r="DY7" s="578"/>
    </row>
    <row r="8" spans="1:129" ht="23.85" customHeight="1" x14ac:dyDescent="0.4">
      <c r="A8" s="541"/>
      <c r="B8" s="549" t="s">
        <v>129</v>
      </c>
      <c r="C8" s="542"/>
      <c r="D8" s="510"/>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33">
        <f t="shared" ref="AH8:CC8" si="0">SUM(AH9:AH10)</f>
        <v>15.872999999999999</v>
      </c>
      <c r="AI8" s="533">
        <f t="shared" si="0"/>
        <v>18.777059999999999</v>
      </c>
      <c r="AJ8" s="533">
        <f t="shared" si="0"/>
        <v>22.658060000000006</v>
      </c>
      <c r="AK8" s="533">
        <f t="shared" si="0"/>
        <v>27.698309999999996</v>
      </c>
      <c r="AL8" s="533">
        <f t="shared" si="0"/>
        <v>31.628059999999998</v>
      </c>
      <c r="AM8" s="533">
        <f t="shared" si="0"/>
        <v>35.332059999999998</v>
      </c>
      <c r="AN8" s="533">
        <f t="shared" si="0"/>
        <v>38.251059999999995</v>
      </c>
      <c r="AO8" s="533">
        <f t="shared" si="0"/>
        <v>41.768059999999998</v>
      </c>
      <c r="AP8" s="533">
        <f t="shared" si="0"/>
        <v>44.917658000000003</v>
      </c>
      <c r="AQ8" s="533">
        <f t="shared" si="0"/>
        <v>46.700744000000014</v>
      </c>
      <c r="AR8" s="533">
        <f t="shared" si="0"/>
        <v>47.317750509999989</v>
      </c>
      <c r="AS8" s="533">
        <f t="shared" si="0"/>
        <v>50.314249481000019</v>
      </c>
      <c r="AT8" s="533">
        <f t="shared" si="0"/>
        <v>56.478799715685049</v>
      </c>
      <c r="AU8" s="533">
        <f t="shared" si="0"/>
        <v>66.302888468443314</v>
      </c>
      <c r="AV8" s="533">
        <f t="shared" si="0"/>
        <v>75.257452000000029</v>
      </c>
      <c r="AW8" s="533">
        <f t="shared" si="0"/>
        <v>82.437565999999975</v>
      </c>
      <c r="AX8" s="533">
        <f t="shared" si="0"/>
        <v>84.862667213999956</v>
      </c>
      <c r="AY8" s="533">
        <f t="shared" si="0"/>
        <v>88.710819153041328</v>
      </c>
      <c r="AZ8" s="533">
        <f t="shared" si="0"/>
        <v>92.217949756999985</v>
      </c>
      <c r="BA8" s="533">
        <f t="shared" si="0"/>
        <v>93.34739375700002</v>
      </c>
      <c r="BB8" s="533">
        <f t="shared" si="0"/>
        <v>95.565317560038423</v>
      </c>
      <c r="BC8" s="533">
        <f t="shared" si="0"/>
        <v>100.1037786478629</v>
      </c>
      <c r="BD8" s="533">
        <f t="shared" si="0"/>
        <v>105.67223632277438</v>
      </c>
      <c r="BE8" s="533">
        <f t="shared" si="0"/>
        <v>112.16291500158964</v>
      </c>
      <c r="BF8" s="533">
        <f t="shared" si="0"/>
        <v>116.69564469762192</v>
      </c>
      <c r="BG8" s="533">
        <f t="shared" si="0"/>
        <v>127.80093583048341</v>
      </c>
      <c r="BH8" s="533">
        <f t="shared" si="0"/>
        <v>135.7380458459495</v>
      </c>
      <c r="BI8" s="533">
        <f t="shared" si="0"/>
        <v>142.44929240959877</v>
      </c>
      <c r="BJ8" s="533">
        <f t="shared" si="0"/>
        <v>147.32608644838132</v>
      </c>
      <c r="BK8" s="533">
        <f t="shared" si="0"/>
        <v>156.09443872586417</v>
      </c>
      <c r="BL8" s="533">
        <f t="shared" si="0"/>
        <v>170.25704001830758</v>
      </c>
      <c r="BM8" s="533">
        <f t="shared" si="0"/>
        <v>186.68590161706754</v>
      </c>
      <c r="BN8" s="533">
        <f t="shared" si="0"/>
        <v>193.50649841748771</v>
      </c>
      <c r="BO8" s="533">
        <f t="shared" si="0"/>
        <v>199.69475188696885</v>
      </c>
      <c r="BP8" s="533">
        <f t="shared" si="0"/>
        <v>207.20274295951651</v>
      </c>
      <c r="BQ8" s="533">
        <f t="shared" si="0"/>
        <v>203.90868858968128</v>
      </c>
      <c r="BR8" s="533">
        <f t="shared" si="0"/>
        <v>208.2322234054312</v>
      </c>
      <c r="BS8" s="533">
        <f t="shared" si="0"/>
        <v>210.74046043398477</v>
      </c>
      <c r="BT8" s="533">
        <f t="shared" si="0"/>
        <v>211.7219574552206</v>
      </c>
      <c r="BU8" s="533">
        <f t="shared" si="0"/>
        <v>214.43906423816577</v>
      </c>
      <c r="BV8" s="533">
        <f t="shared" si="0"/>
        <v>217.16868412428482</v>
      </c>
      <c r="BW8" s="533">
        <f t="shared" si="0"/>
        <v>221.0972064887533</v>
      </c>
      <c r="BX8" s="533">
        <f t="shared" si="0"/>
        <v>238.87598436437486</v>
      </c>
      <c r="BY8" s="533">
        <f t="shared" si="0"/>
        <v>239.54227685813794</v>
      </c>
      <c r="BZ8" s="533">
        <f t="shared" si="0"/>
        <v>244.33494838418841</v>
      </c>
      <c r="CA8" s="533">
        <f t="shared" si="0"/>
        <v>251.72197219434764</v>
      </c>
      <c r="CB8" s="533">
        <f t="shared" si="0"/>
        <v>259.49509726377448</v>
      </c>
      <c r="CC8" s="534">
        <f t="shared" si="0"/>
        <v>269.78073697621966</v>
      </c>
      <c r="CD8" s="578"/>
      <c r="CE8" s="578"/>
      <c r="CF8" s="578"/>
      <c r="CG8" s="578"/>
      <c r="CH8" s="578"/>
      <c r="CI8" s="578"/>
      <c r="CJ8" s="578"/>
      <c r="CK8" s="578"/>
      <c r="CL8" s="578"/>
      <c r="CM8" s="578"/>
      <c r="CN8" s="578"/>
      <c r="CO8" s="578"/>
      <c r="CP8" s="578"/>
      <c r="CQ8" s="578"/>
      <c r="CR8" s="578"/>
      <c r="CS8" s="578"/>
      <c r="CT8" s="578"/>
      <c r="CU8" s="578"/>
      <c r="CV8" s="578"/>
      <c r="CW8" s="578"/>
      <c r="CX8" s="578"/>
      <c r="CY8" s="578"/>
      <c r="CZ8" s="578"/>
      <c r="DA8" s="578"/>
      <c r="DB8" s="578"/>
      <c r="DC8" s="578"/>
      <c r="DD8" s="578"/>
      <c r="DE8" s="578"/>
      <c r="DF8" s="578"/>
      <c r="DG8" s="578"/>
      <c r="DH8" s="578"/>
      <c r="DI8" s="578"/>
      <c r="DJ8" s="578"/>
      <c r="DK8" s="578"/>
      <c r="DL8" s="578"/>
      <c r="DM8" s="578"/>
      <c r="DN8" s="578"/>
      <c r="DO8" s="578"/>
      <c r="DP8" s="578"/>
      <c r="DQ8" s="578"/>
      <c r="DR8" s="578"/>
      <c r="DS8" s="578"/>
      <c r="DT8" s="578"/>
      <c r="DU8" s="578"/>
      <c r="DV8" s="578"/>
      <c r="DW8" s="578"/>
      <c r="DX8" s="578"/>
      <c r="DY8" s="578"/>
    </row>
    <row r="9" spans="1:129" x14ac:dyDescent="0.4">
      <c r="A9" s="541"/>
      <c r="B9" s="558" t="s">
        <v>189</v>
      </c>
      <c r="C9" s="542"/>
      <c r="D9" s="510"/>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8">
        <f>SUM(Table_2a!AH16,Table_2a!AH75,Table_2a!AH125-Table_1a!AH87)/1000</f>
        <v>15.872999999999999</v>
      </c>
      <c r="AI9" s="508">
        <f>SUM(Table_2a!AI16,Table_2a!AI75,Table_2a!AI125-Table_1a!AI87)/1000</f>
        <v>18.777059999999999</v>
      </c>
      <c r="AJ9" s="508">
        <f>SUM(Table_2a!AJ16,Table_2a!AJ75,Table_2a!AJ125-Table_1a!AJ87)/1000</f>
        <v>22.658060000000006</v>
      </c>
      <c r="AK9" s="508">
        <f>SUM(Table_2a!AK16,Table_2a!AK75,Table_2a!AK125-Table_1a!AK87)/1000</f>
        <v>27.698309999999996</v>
      </c>
      <c r="AL9" s="508">
        <f>SUM(Table_2a!AL16,Table_2a!AL75,Table_2a!AL125-Table_1a!AL87)/1000</f>
        <v>31.628059999999998</v>
      </c>
      <c r="AM9" s="508">
        <f>SUM(Table_2a!AM16,Table_2a!AM75,Table_2a!AM125-Table_1a!AM87)/1000</f>
        <v>35.332059999999998</v>
      </c>
      <c r="AN9" s="508">
        <f>SUM(Table_2a!AN16,Table_2a!AN75,Table_2a!AN125-Table_1a!AN87)/1000</f>
        <v>38.251059999999995</v>
      </c>
      <c r="AO9" s="508">
        <f>SUM(Table_2a!AO16,Table_2a!AO75,Table_2a!AO125-Table_1a!AO87)/1000</f>
        <v>41.768059999999998</v>
      </c>
      <c r="AP9" s="508">
        <f>SUM(Table_2a!AP16,Table_2a!AP75,Table_2a!AP125-Table_1a!AP87)/1000</f>
        <v>44.917658000000003</v>
      </c>
      <c r="AQ9" s="508">
        <f>SUM(Table_2a!AQ16,Table_2a!AQ75,Table_2a!AQ125-Table_1a!AQ87)/1000</f>
        <v>46.700744000000014</v>
      </c>
      <c r="AR9" s="508">
        <f>SUM(Table_2a!AR16,Table_2a!AR75,Table_2a!AR125-Table_1a!AR87)/1000</f>
        <v>47.317750509999989</v>
      </c>
      <c r="AS9" s="508">
        <f>SUM(Table_2a!AS16,Table_2a!AS75,Table_2a!AS125-Table_1a!AS87)/1000</f>
        <v>50.314249481000019</v>
      </c>
      <c r="AT9" s="508">
        <f>SUM(Table_2a!AT16,Table_2a!AT75,Table_2a!AT125-Table_1a!AT87)/1000</f>
        <v>56.478799715685049</v>
      </c>
      <c r="AU9" s="508">
        <f>SUM(Table_2a!AU16,Table_2a!AU75,Table_2a!AU125-Table_1a!AU87)/1000</f>
        <v>62.322729468443313</v>
      </c>
      <c r="AV9" s="508">
        <f>SUM(Table_2a!AV16,Table_2a!AV75,Table_2a!AV125-Table_1a!AV87)/1000</f>
        <v>70.755024000000034</v>
      </c>
      <c r="AW9" s="508">
        <f>SUM(Table_2a!AW16,Table_2a!AW75,Table_2a!AW125-Table_1a!AW87)/1000</f>
        <v>77.496390999999974</v>
      </c>
      <c r="AX9" s="508">
        <f>SUM(Table_2a!AX16,Table_2a!AX75,Table_2a!AX125-Table_1a!AX87)/1000</f>
        <v>79.690671811775147</v>
      </c>
      <c r="AY9" s="508">
        <f>SUM(Table_2a!AY16,Table_2a!AY75,Table_2a!AY125-Table_1a!AY87)/1000</f>
        <v>83.299626860138801</v>
      </c>
      <c r="AZ9" s="508">
        <f>SUM(Table_2a!AZ16,Table_2a!AZ75,Table_2a!AZ125-Table_1a!AZ87)/1000</f>
        <v>86.67607494808054</v>
      </c>
      <c r="BA9" s="508">
        <f>SUM(Table_2a!BA16,Table_2a!BA75,Table_2a!BA125-Table_1a!BA87)/1000</f>
        <v>87.926874053839455</v>
      </c>
      <c r="BB9" s="508">
        <f>SUM(Table_2a!BB16,Table_2a!BB75,Table_2a!BB125-Table_1a!BB87)/1000</f>
        <v>90.248553723961322</v>
      </c>
      <c r="BC9" s="508">
        <f>SUM(Table_2a!BC16,Table_2a!BC75,Table_2a!BC125-Table_1a!BC87)/1000</f>
        <v>93.746448396197465</v>
      </c>
      <c r="BD9" s="508">
        <f>SUM(Table_2a!BD16,Table_2a!BD75,Table_2a!BD125-Table_1a!BD87)/1000</f>
        <v>96.115685924979189</v>
      </c>
      <c r="BE9" s="508">
        <f>SUM(Table_2a!BE16,Table_2a!BE75,Table_2a!BE125-Table_1a!BE87)/1000</f>
        <v>101.43716308374756</v>
      </c>
      <c r="BF9" s="508">
        <f>SUM(Table_2a!BF16,Table_2a!BF75,Table_2a!BF125-Table_1a!BF87)/1000</f>
        <v>105.02910902924353</v>
      </c>
      <c r="BG9" s="508">
        <f>SUM(Table_2a!BG16,Table_2a!BG75,Table_2a!BG125-Table_1a!BG87)/1000</f>
        <v>100.72733073880592</v>
      </c>
      <c r="BH9" s="508">
        <f>SUM(Table_2a!BH16,Table_2a!BH75,Table_2a!BH125-Table_1a!BH87)/1000</f>
        <v>110.63034440351007</v>
      </c>
      <c r="BI9" s="508">
        <f>SUM(Table_2a!BI16,Table_2a!BI75,Table_2a!BI125-Table_1a!BI87)/1000</f>
        <v>115.29853022777368</v>
      </c>
      <c r="BJ9" s="508">
        <f>SUM(Table_2a!BJ16,Table_2a!BJ75,Table_2a!BJ125-Table_1a!BJ87)/1000</f>
        <v>118.74011661544036</v>
      </c>
      <c r="BK9" s="508">
        <f>SUM(Table_2a!BK16,Table_2a!BK75,Table_2a!BK125-Table_1a!BK87)/1000</f>
        <v>125.80318507885741</v>
      </c>
      <c r="BL9" s="508">
        <f>SUM(Table_2a!BL16,Table_2a!BL75,Table_2a!BL125-Table_1a!BL87)/1000</f>
        <v>135.30048475745357</v>
      </c>
      <c r="BM9" s="508">
        <f>SUM(Table_2a!BM16,Table_2a!BM75,Table_2a!BM125-Table_1a!BM87)/1000</f>
        <v>147.49982276252211</v>
      </c>
      <c r="BN9" s="508">
        <f>SUM(Table_2a!BN16,Table_2a!BN75,Table_2a!BN125-Table_1a!BN87)/1000</f>
        <v>152.83349445380352</v>
      </c>
      <c r="BO9" s="508">
        <f>SUM(Table_2a!BO16,Table_2a!BO75,Table_2a!BO125-Table_1a!BO87)/1000</f>
        <v>158.43185788556636</v>
      </c>
      <c r="BP9" s="508">
        <f>SUM(Table_2a!BP16,Table_2a!BP75,Table_2a!BP125-Table_1a!BP87)/1000</f>
        <v>166.00871980556201</v>
      </c>
      <c r="BQ9" s="508">
        <f>SUM(Table_2a!BQ16,Table_2a!BQ75,Table_2a!BQ125-Table_1a!BQ87)/1000</f>
        <v>163.64450199476664</v>
      </c>
      <c r="BR9" s="508">
        <f>SUM(Table_2a!BR16,Table_2a!BR75,Table_2a!BR125-Table_1a!BR87)/1000</f>
        <v>167.68148432687508</v>
      </c>
      <c r="BS9" s="508">
        <f>SUM(Table_2a!BS16,Table_2a!BS75,Table_2a!BS125-Table_1a!BS87)/1000</f>
        <v>171.16657300597109</v>
      </c>
      <c r="BT9" s="508">
        <f>SUM(Table_2a!BT16,Table_2a!BT75,Table_2a!BT125-Table_1a!BT87)/1000</f>
        <v>173.27535349045002</v>
      </c>
      <c r="BU9" s="508">
        <f>SUM(Table_2a!BU16,Table_2a!BU75,Table_2a!BU125-Table_1a!BU87)/1000</f>
        <v>177.44757872188768</v>
      </c>
      <c r="BV9" s="508">
        <f>SUM(Table_2a!BV16,Table_2a!BV75,Table_2a!BV125-Table_1a!BV87)/1000</f>
        <v>183.20981531069287</v>
      </c>
      <c r="BW9" s="508">
        <f>SUM(Table_2a!BW16,Table_2a!BW75,Table_2a!BW125-Table_1a!BW87)/1000</f>
        <v>191.89423188851475</v>
      </c>
      <c r="BX9" s="508">
        <f>SUM(Table_2a!BX16,Table_2a!BX75,Table_2a!BX125-Table_1a!BX87)/1000</f>
        <v>212.69001029554528</v>
      </c>
      <c r="BY9" s="508">
        <f>SUM(Table_2a!BY16,Table_2a!BY75,Table_2a!BY125-Table_1a!BY87)/1000</f>
        <v>217.7402059430508</v>
      </c>
      <c r="BZ9" s="508">
        <f>SUM(Table_2a!BZ16,Table_2a!BZ75,Table_2a!BZ125-Table_1a!BZ87)/1000</f>
        <v>224.80604138291264</v>
      </c>
      <c r="CA9" s="508">
        <f>SUM(Table_2a!CA16,Table_2a!CA75,Table_2a!CA125-Table_1a!CA87)/1000</f>
        <v>234.09501677302327</v>
      </c>
      <c r="CB9" s="508">
        <f>SUM(Table_2a!CB16,Table_2a!CB75,Table_2a!CB125-Table_1a!CB87)/1000</f>
        <v>243.67891826620016</v>
      </c>
      <c r="CC9" s="509">
        <f>SUM(Table_2a!CC16,Table_2a!CC75,Table_2a!CC125-Table_1a!CC87)/1000</f>
        <v>255.32505512405157</v>
      </c>
      <c r="CD9" s="578"/>
      <c r="CE9" s="578"/>
      <c r="CF9" s="578"/>
      <c r="CG9" s="578"/>
      <c r="CH9" s="578"/>
      <c r="CI9" s="578"/>
      <c r="CJ9" s="578"/>
      <c r="CK9" s="578"/>
      <c r="CL9" s="578"/>
      <c r="CM9" s="578"/>
      <c r="CN9" s="578"/>
      <c r="CO9" s="578"/>
      <c r="CP9" s="578"/>
      <c r="CQ9" s="578"/>
      <c r="CR9" s="578"/>
      <c r="CS9" s="578"/>
      <c r="CT9" s="578"/>
      <c r="CU9" s="578"/>
      <c r="CV9" s="578"/>
      <c r="CW9" s="578"/>
      <c r="CX9" s="578"/>
      <c r="CY9" s="578"/>
      <c r="CZ9" s="578"/>
      <c r="DA9" s="578"/>
      <c r="DB9" s="578"/>
      <c r="DC9" s="578"/>
      <c r="DD9" s="578"/>
      <c r="DE9" s="578"/>
      <c r="DF9" s="578"/>
      <c r="DG9" s="578"/>
      <c r="DH9" s="578"/>
      <c r="DI9" s="578"/>
      <c r="DJ9" s="578"/>
      <c r="DK9" s="578"/>
      <c r="DL9" s="578"/>
      <c r="DM9" s="578"/>
      <c r="DN9" s="578"/>
      <c r="DO9" s="578"/>
      <c r="DP9" s="578"/>
      <c r="DQ9" s="578"/>
      <c r="DR9" s="578"/>
      <c r="DS9" s="578"/>
      <c r="DT9" s="578"/>
      <c r="DU9" s="578"/>
      <c r="DV9" s="578"/>
      <c r="DW9" s="578"/>
      <c r="DX9" s="578"/>
      <c r="DY9" s="578"/>
    </row>
    <row r="10" spans="1:129" x14ac:dyDescent="0.4">
      <c r="A10" s="541"/>
      <c r="B10" s="558" t="s">
        <v>190</v>
      </c>
      <c r="C10" s="542"/>
      <c r="D10" s="510"/>
      <c r="E10" s="505"/>
      <c r="F10" s="505"/>
      <c r="G10" s="505"/>
      <c r="H10" s="505"/>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8">
        <f>('Non-DWP_welfare'!AH4+Table_1a!AH87)/1000</f>
        <v>0</v>
      </c>
      <c r="AI10" s="508">
        <f>('Non-DWP_welfare'!AI4+Table_1a!AI87)/1000</f>
        <v>0</v>
      </c>
      <c r="AJ10" s="508">
        <f>('Non-DWP_welfare'!AJ4+Table_1a!AJ87)/1000</f>
        <v>0</v>
      </c>
      <c r="AK10" s="508">
        <f>('Non-DWP_welfare'!AK4+Table_1a!AK87)/1000</f>
        <v>0</v>
      </c>
      <c r="AL10" s="508">
        <f>('Non-DWP_welfare'!AL4+Table_1a!AL87)/1000</f>
        <v>0</v>
      </c>
      <c r="AM10" s="508">
        <f>('Non-DWP_welfare'!AM4+Table_1a!AM87)/1000</f>
        <v>0</v>
      </c>
      <c r="AN10" s="508">
        <f>('Non-DWP_welfare'!AN4+Table_1a!AN87)/1000</f>
        <v>0</v>
      </c>
      <c r="AO10" s="508">
        <f>('Non-DWP_welfare'!AO4+Table_1a!AO87)/1000</f>
        <v>0</v>
      </c>
      <c r="AP10" s="508">
        <f>('Non-DWP_welfare'!AP4+Table_1a!AP87)/1000</f>
        <v>0</v>
      </c>
      <c r="AQ10" s="508">
        <f>('Non-DWP_welfare'!AQ4+Table_1a!AQ87)/1000</f>
        <v>0</v>
      </c>
      <c r="AR10" s="508">
        <f>('Non-DWP_welfare'!AR4+Table_1a!AR87)/1000</f>
        <v>0</v>
      </c>
      <c r="AS10" s="508">
        <f>('Non-DWP_welfare'!AS4+Table_1a!AS87)/1000</f>
        <v>0</v>
      </c>
      <c r="AT10" s="508">
        <f>('Non-DWP_welfare'!AT4+Table_1a!AT87)/1000</f>
        <v>0</v>
      </c>
      <c r="AU10" s="508">
        <f>('Non-DWP_welfare'!AU4+Table_1a!AU87)/1000</f>
        <v>3.9801589999999996</v>
      </c>
      <c r="AV10" s="508">
        <f>('Non-DWP_welfare'!AV4+Table_1a!AV87)/1000</f>
        <v>4.5024279999999992</v>
      </c>
      <c r="AW10" s="508">
        <f>('Non-DWP_welfare'!AW4+Table_1a!AW87)/1000</f>
        <v>4.9411750000000021</v>
      </c>
      <c r="AX10" s="508">
        <f>('Non-DWP_welfare'!AX4+Table_1a!AX87)/1000</f>
        <v>5.1719954022248151</v>
      </c>
      <c r="AY10" s="508">
        <f>('Non-DWP_welfare'!AY4+Table_1a!AY87)/1000</f>
        <v>5.411192292902526</v>
      </c>
      <c r="AZ10" s="508">
        <f>('Non-DWP_welfare'!AZ4+Table_1a!AZ87)/1000</f>
        <v>5.5418748089194496</v>
      </c>
      <c r="BA10" s="508">
        <f>('Non-DWP_welfare'!BA4+Table_1a!BA87)/1000</f>
        <v>5.4205197031605667</v>
      </c>
      <c r="BB10" s="508">
        <f>('Non-DWP_welfare'!BB4+Table_1a!BB87)/1000</f>
        <v>5.3167638360770972</v>
      </c>
      <c r="BC10" s="508">
        <f>('Non-DWP_welfare'!BC4+Table_1a!BC87)/1000</f>
        <v>6.3573302516654238</v>
      </c>
      <c r="BD10" s="508">
        <f>('Non-DWP_welfare'!BD4+Table_1a!BD87)/1000</f>
        <v>9.5565503977951956</v>
      </c>
      <c r="BE10" s="508">
        <f>('Non-DWP_welfare'!BE4+Table_1a!BE87)/1000</f>
        <v>10.725751917842073</v>
      </c>
      <c r="BF10" s="508">
        <f>('Non-DWP_welfare'!BF4+Table_1a!BF87)/1000</f>
        <v>11.666535668378387</v>
      </c>
      <c r="BG10" s="508">
        <f>('Non-DWP_welfare'!BG4+Table_1a!BG87)/1000</f>
        <v>27.0736050916775</v>
      </c>
      <c r="BH10" s="508">
        <f>('Non-DWP_welfare'!BH4+Table_1a!BH87)/1000</f>
        <v>25.107701442439421</v>
      </c>
      <c r="BI10" s="508">
        <f>('Non-DWP_welfare'!BI4+Table_1a!BI87)/1000</f>
        <v>27.150762181825087</v>
      </c>
      <c r="BJ10" s="508">
        <f>('Non-DWP_welfare'!BJ4+Table_1a!BJ87)/1000</f>
        <v>28.585969832940958</v>
      </c>
      <c r="BK10" s="508">
        <f>('Non-DWP_welfare'!BK4+Table_1a!BK87)/1000</f>
        <v>30.291253647006769</v>
      </c>
      <c r="BL10" s="508">
        <f>('Non-DWP_welfare'!BL4+Table_1a!BL87)/1000</f>
        <v>34.956555260853989</v>
      </c>
      <c r="BM10" s="508">
        <f>('Non-DWP_welfare'!BM4+Table_1a!BM87)/1000</f>
        <v>39.186078854545428</v>
      </c>
      <c r="BN10" s="508">
        <f>('Non-DWP_welfare'!BN4+Table_1a!BN87)/1000</f>
        <v>40.673003963684181</v>
      </c>
      <c r="BO10" s="508">
        <f>('Non-DWP_welfare'!BO4+Table_1a!BO87)/1000</f>
        <v>41.262894001402493</v>
      </c>
      <c r="BP10" s="508">
        <f>('Non-DWP_welfare'!BP4+Table_1a!BP87)/1000</f>
        <v>41.194023153954497</v>
      </c>
      <c r="BQ10" s="508">
        <f>('Non-DWP_welfare'!BQ4+Table_1a!BQ87)/1000</f>
        <v>40.264186594914619</v>
      </c>
      <c r="BR10" s="508">
        <f>('Non-DWP_welfare'!BR4+Table_1a!BR87)/1000</f>
        <v>40.550739078556113</v>
      </c>
      <c r="BS10" s="508">
        <f>('Non-DWP_welfare'!BS4+Table_1a!BS87)/1000</f>
        <v>39.573887428013663</v>
      </c>
      <c r="BT10" s="508">
        <f>('Non-DWP_welfare'!BT4+Table_1a!BT87)/1000</f>
        <v>38.446603964770574</v>
      </c>
      <c r="BU10" s="508">
        <f>('Non-DWP_welfare'!BU4+Table_1a!BU87)/1000</f>
        <v>36.991485516278082</v>
      </c>
      <c r="BV10" s="508">
        <f>('Non-DWP_welfare'!BV4+Table_1a!BV87)/1000</f>
        <v>33.958868813591948</v>
      </c>
      <c r="BW10" s="508">
        <f>('Non-DWP_welfare'!BW4+Table_1a!BW87)/1000</f>
        <v>29.202974600238552</v>
      </c>
      <c r="BX10" s="508">
        <f>('Non-DWP_welfare'!BX4+Table_1a!BX87)/1000</f>
        <v>26.185974068829584</v>
      </c>
      <c r="BY10" s="508">
        <f>('Non-DWP_welfare'!BY4+Table_1a!BY87)/1000</f>
        <v>21.802070915087157</v>
      </c>
      <c r="BZ10" s="508">
        <f>('Non-DWP_welfare'!BZ4+Table_1a!BZ87)/1000</f>
        <v>19.528907001275783</v>
      </c>
      <c r="CA10" s="508">
        <f>('Non-DWP_welfare'!CA4+Table_1a!CA87)/1000</f>
        <v>17.626955421324382</v>
      </c>
      <c r="CB10" s="508">
        <f>('Non-DWP_welfare'!CB4+Table_1a!CB87)/1000</f>
        <v>15.816178997574339</v>
      </c>
      <c r="CC10" s="509">
        <f>('Non-DWP_welfare'!CC4+Table_1a!CC87)/1000</f>
        <v>14.455681852168102</v>
      </c>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row>
    <row r="11" spans="1:129" ht="15.4" thickBot="1" x14ac:dyDescent="0.45">
      <c r="A11" s="541"/>
      <c r="B11" s="87"/>
      <c r="C11" s="87"/>
      <c r="D11" s="535"/>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536"/>
      <c r="CD11" s="578"/>
      <c r="CE11" s="578"/>
      <c r="CF11" s="578"/>
      <c r="CG11" s="578"/>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c r="DP11" s="578"/>
      <c r="DQ11" s="578"/>
      <c r="DR11" s="578"/>
      <c r="DS11" s="578"/>
      <c r="DT11" s="578"/>
      <c r="DU11" s="578"/>
      <c r="DV11" s="578"/>
      <c r="DW11" s="578"/>
      <c r="DX11" s="578"/>
      <c r="DY11" s="578"/>
    </row>
    <row r="12" spans="1:129" ht="39" customHeight="1" x14ac:dyDescent="0.4">
      <c r="A12" s="541"/>
      <c r="B12" s="582" t="s">
        <v>191</v>
      </c>
      <c r="C12" s="542"/>
      <c r="D12" s="510"/>
      <c r="E12" s="505"/>
      <c r="F12" s="505"/>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c r="BQ12" s="505"/>
      <c r="BR12" s="505"/>
      <c r="BS12" s="505"/>
      <c r="BT12" s="505"/>
      <c r="BU12" s="505"/>
      <c r="BV12" s="505"/>
      <c r="BW12" s="505"/>
      <c r="BX12" s="505"/>
      <c r="BY12" s="505"/>
      <c r="BZ12" s="505"/>
      <c r="CA12" s="505"/>
      <c r="CB12" s="505"/>
      <c r="CC12" s="506"/>
      <c r="CD12" s="578"/>
      <c r="CE12" s="578"/>
      <c r="CF12" s="578"/>
      <c r="CG12" s="578"/>
      <c r="CH12" s="578"/>
      <c r="CI12" s="578"/>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c r="DP12" s="578"/>
      <c r="DQ12" s="578"/>
      <c r="DR12" s="578"/>
      <c r="DS12" s="578"/>
      <c r="DT12" s="578"/>
      <c r="DU12" s="578"/>
      <c r="DV12" s="578"/>
      <c r="DW12" s="578"/>
      <c r="DX12" s="578"/>
      <c r="DY12" s="578"/>
    </row>
    <row r="13" spans="1:129" ht="23.85" customHeight="1" x14ac:dyDescent="0.4">
      <c r="A13" s="541"/>
      <c r="B13" s="558" t="s">
        <v>187</v>
      </c>
      <c r="C13" s="542"/>
      <c r="D13" s="510"/>
      <c r="E13" s="505"/>
      <c r="F13" s="505"/>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v>33.903441692125206</v>
      </c>
      <c r="AI13" s="505">
        <v>35.579411755471412</v>
      </c>
      <c r="AJ13" s="505">
        <v>36.416797457064433</v>
      </c>
      <c r="AK13" s="505">
        <v>41.952307689942806</v>
      </c>
      <c r="AL13" s="505">
        <v>45.522541908734262</v>
      </c>
      <c r="AM13" s="505">
        <v>50.097234419272958</v>
      </c>
      <c r="AN13" s="505">
        <v>52.224982807186748</v>
      </c>
      <c r="AO13" s="505">
        <v>53.730901965314871</v>
      </c>
      <c r="AP13" s="505">
        <v>55.340694496805668</v>
      </c>
      <c r="AQ13" s="505">
        <v>53.401511376157018</v>
      </c>
      <c r="AR13" s="505">
        <v>48.791464229162855</v>
      </c>
      <c r="AS13" s="505">
        <v>46.59449139179965</v>
      </c>
      <c r="AT13" s="505">
        <v>48.690784974801865</v>
      </c>
      <c r="AU13" s="505">
        <v>57.234287031212261</v>
      </c>
      <c r="AV13" s="505">
        <v>66.177328612345846</v>
      </c>
      <c r="AW13" s="505">
        <v>72.055327318130779</v>
      </c>
      <c r="AX13" s="505">
        <v>73.50679967078112</v>
      </c>
      <c r="AY13" s="505">
        <v>74.96401587510978</v>
      </c>
      <c r="AZ13" s="505">
        <v>74.198819909364417</v>
      </c>
      <c r="BA13" s="505">
        <v>73.291070862676293</v>
      </c>
      <c r="BB13" s="505">
        <v>72.392995152141012</v>
      </c>
      <c r="BC13" s="505">
        <v>74.356010191584488</v>
      </c>
      <c r="BD13" s="505">
        <v>76.831084669328533</v>
      </c>
      <c r="BE13" s="505">
        <v>79.340699829874055</v>
      </c>
      <c r="BF13" s="505">
        <v>81.328535280183686</v>
      </c>
      <c r="BG13" s="505">
        <v>91.666656463047488</v>
      </c>
      <c r="BH13" s="505">
        <v>93.715054629999926</v>
      </c>
      <c r="BI13" s="505">
        <v>94.75854491398168</v>
      </c>
      <c r="BJ13" s="505">
        <v>95.3594152246162</v>
      </c>
      <c r="BK13" s="505">
        <v>97.397858340986659</v>
      </c>
      <c r="BL13" s="505">
        <v>103.94060452502171</v>
      </c>
      <c r="BM13" s="505">
        <v>115.37539515087568</v>
      </c>
      <c r="BN13" s="505">
        <v>117.19234833302122</v>
      </c>
      <c r="BO13" s="505">
        <v>118.31648202731023</v>
      </c>
      <c r="BP13" s="505">
        <v>118.18239481094659</v>
      </c>
      <c r="BQ13" s="505">
        <v>111.18173304899599</v>
      </c>
      <c r="BR13" s="505">
        <v>110.72397327909991</v>
      </c>
      <c r="BS13" s="505">
        <v>110.11785554563559</v>
      </c>
      <c r="BT13" s="505">
        <v>106.74059411306737</v>
      </c>
      <c r="BU13" s="505">
        <v>105.8148763741839</v>
      </c>
      <c r="BV13" s="505">
        <v>104.10684120697771</v>
      </c>
      <c r="BW13" s="505">
        <v>103.67171571474026</v>
      </c>
      <c r="BX13" s="505">
        <v>113.37449532231489</v>
      </c>
      <c r="BY13" s="505">
        <v>113.01296763841452</v>
      </c>
      <c r="BZ13" s="505">
        <v>110.21320190135964</v>
      </c>
      <c r="CA13" s="505">
        <v>109.93944209508415</v>
      </c>
      <c r="CB13" s="505">
        <v>110.0492599609117</v>
      </c>
      <c r="CC13" s="506">
        <v>111.05626257496478</v>
      </c>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c r="DQ13" s="578"/>
      <c r="DR13" s="578"/>
      <c r="DS13" s="578"/>
      <c r="DT13" s="578"/>
      <c r="DU13" s="578"/>
      <c r="DV13" s="578"/>
      <c r="DW13" s="578"/>
      <c r="DX13" s="578"/>
      <c r="DY13" s="578"/>
    </row>
    <row r="14" spans="1:129" x14ac:dyDescent="0.4">
      <c r="A14" s="541"/>
      <c r="B14" s="558" t="s">
        <v>188</v>
      </c>
      <c r="C14" s="542"/>
      <c r="D14" s="510"/>
      <c r="E14" s="505"/>
      <c r="F14" s="505"/>
      <c r="G14" s="505"/>
      <c r="H14" s="505"/>
      <c r="I14" s="505"/>
      <c r="J14" s="505"/>
      <c r="K14" s="505"/>
      <c r="L14" s="505"/>
      <c r="M14" s="505"/>
      <c r="N14" s="505"/>
      <c r="O14" s="505"/>
      <c r="P14" s="505"/>
      <c r="Q14" s="505"/>
      <c r="R14" s="505"/>
      <c r="S14" s="505"/>
      <c r="T14" s="505"/>
      <c r="U14" s="505"/>
      <c r="V14" s="505"/>
      <c r="W14" s="505"/>
      <c r="X14" s="505"/>
      <c r="Y14" s="505"/>
      <c r="Z14" s="505"/>
      <c r="AA14" s="505"/>
      <c r="AB14" s="505"/>
      <c r="AC14" s="505"/>
      <c r="AD14" s="505"/>
      <c r="AE14" s="505"/>
      <c r="AF14" s="505"/>
      <c r="AG14" s="505"/>
      <c r="AH14" s="505">
        <v>48.50343814273316</v>
      </c>
      <c r="AI14" s="505">
        <v>47.844104764431805</v>
      </c>
      <c r="AJ14" s="505">
        <v>48.091785934416023</v>
      </c>
      <c r="AK14" s="505">
        <v>51.510620102727053</v>
      </c>
      <c r="AL14" s="505">
        <v>53.883748788787756</v>
      </c>
      <c r="AM14" s="505">
        <v>55.887125171194434</v>
      </c>
      <c r="AN14" s="505">
        <v>56.342546374047416</v>
      </c>
      <c r="AO14" s="505">
        <v>58.567612583430751</v>
      </c>
      <c r="AP14" s="505">
        <v>60.618030554695729</v>
      </c>
      <c r="AQ14" s="505">
        <v>60.772102326166092</v>
      </c>
      <c r="AR14" s="505">
        <v>59.797055916306796</v>
      </c>
      <c r="AS14" s="505">
        <v>60.564295893580564</v>
      </c>
      <c r="AT14" s="505">
        <v>62.458815343740561</v>
      </c>
      <c r="AU14" s="505">
        <v>66.085206994184134</v>
      </c>
      <c r="AV14" s="505">
        <v>70.246208443997887</v>
      </c>
      <c r="AW14" s="505">
        <v>73.794610432839775</v>
      </c>
      <c r="AX14" s="505">
        <v>74.715638373840349</v>
      </c>
      <c r="AY14" s="505">
        <v>75.504173483137691</v>
      </c>
      <c r="AZ14" s="505">
        <v>76.850855889222331</v>
      </c>
      <c r="BA14" s="505">
        <v>80.114634580304809</v>
      </c>
      <c r="BB14" s="505">
        <v>82.114534097486853</v>
      </c>
      <c r="BC14" s="505">
        <v>86.77058120394598</v>
      </c>
      <c r="BD14" s="505">
        <v>90.212839544900191</v>
      </c>
      <c r="BE14" s="505">
        <v>95.40906981791116</v>
      </c>
      <c r="BF14" s="505">
        <v>96.515099345525329</v>
      </c>
      <c r="BG14" s="505">
        <v>99.005074684201659</v>
      </c>
      <c r="BH14" s="505">
        <v>103.17461331879434</v>
      </c>
      <c r="BI14" s="505">
        <v>106.55458627286897</v>
      </c>
      <c r="BJ14" s="505">
        <v>107.09790866946435</v>
      </c>
      <c r="BK14" s="505">
        <v>111.22849116700831</v>
      </c>
      <c r="BL14" s="505">
        <v>117.61150881976972</v>
      </c>
      <c r="BM14" s="505">
        <v>123.73360273442563</v>
      </c>
      <c r="BN14" s="505">
        <v>126.19528922630633</v>
      </c>
      <c r="BO14" s="505">
        <v>129.10334108972916</v>
      </c>
      <c r="BP14" s="505">
        <v>133.39593639380556</v>
      </c>
      <c r="BQ14" s="505">
        <v>132.01079768234726</v>
      </c>
      <c r="BR14" s="505">
        <v>134.24715205339973</v>
      </c>
      <c r="BS14" s="505">
        <v>135.79745438479628</v>
      </c>
      <c r="BT14" s="505">
        <v>134.35328906670193</v>
      </c>
      <c r="BU14" s="505">
        <v>134.14783791903409</v>
      </c>
      <c r="BV14" s="505">
        <v>133.42896897267028</v>
      </c>
      <c r="BW14" s="505">
        <v>132.39364336089031</v>
      </c>
      <c r="BX14" s="505">
        <v>125.50148904205999</v>
      </c>
      <c r="BY14" s="505">
        <v>133.40988470048941</v>
      </c>
      <c r="BZ14" s="505">
        <v>138.96812275622722</v>
      </c>
      <c r="CA14" s="505">
        <v>142.05712169072109</v>
      </c>
      <c r="CB14" s="505">
        <v>144.29702865953047</v>
      </c>
      <c r="CC14" s="506">
        <v>147.7663397291484</v>
      </c>
      <c r="CD14" s="578"/>
      <c r="CE14" s="578"/>
      <c r="CF14" s="578"/>
      <c r="CG14" s="578"/>
      <c r="CH14" s="578"/>
      <c r="CI14" s="578"/>
      <c r="CJ14" s="578"/>
      <c r="CK14" s="578"/>
      <c r="CL14" s="578"/>
      <c r="CM14" s="578"/>
      <c r="CN14" s="578"/>
      <c r="CO14" s="578"/>
      <c r="CP14" s="578"/>
      <c r="CQ14" s="578"/>
      <c r="CR14" s="578"/>
      <c r="CS14" s="578"/>
      <c r="CT14" s="578"/>
      <c r="CU14" s="578"/>
      <c r="CV14" s="578"/>
      <c r="CW14" s="578"/>
      <c r="CX14" s="578"/>
      <c r="CY14" s="578"/>
      <c r="CZ14" s="578"/>
      <c r="DA14" s="578"/>
      <c r="DB14" s="578"/>
      <c r="DC14" s="578"/>
      <c r="DD14" s="578"/>
      <c r="DE14" s="578"/>
      <c r="DF14" s="578"/>
      <c r="DG14" s="578"/>
      <c r="DH14" s="578"/>
      <c r="DI14" s="578"/>
      <c r="DJ14" s="578"/>
      <c r="DK14" s="578"/>
      <c r="DL14" s="578"/>
      <c r="DM14" s="578"/>
      <c r="DN14" s="578"/>
      <c r="DO14" s="578"/>
      <c r="DP14" s="578"/>
      <c r="DQ14" s="578"/>
      <c r="DR14" s="578"/>
      <c r="DS14" s="578"/>
      <c r="DT14" s="578"/>
      <c r="DU14" s="578"/>
      <c r="DV14" s="578"/>
      <c r="DW14" s="578"/>
      <c r="DX14" s="578"/>
      <c r="DY14" s="578"/>
    </row>
    <row r="15" spans="1:129" ht="23.85" customHeight="1" x14ac:dyDescent="0.4">
      <c r="A15" s="541"/>
      <c r="B15" s="549" t="s">
        <v>129</v>
      </c>
      <c r="C15" s="542"/>
      <c r="D15" s="510"/>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5"/>
      <c r="AE15" s="505"/>
      <c r="AF15" s="505"/>
      <c r="AG15" s="505"/>
      <c r="AH15" s="533">
        <f t="shared" ref="AH15" si="1">SUM(AH16, AH17)</f>
        <v>82.406879834858358</v>
      </c>
      <c r="AI15" s="533">
        <v>83.423516519903217</v>
      </c>
      <c r="AJ15" s="533">
        <v>84.508583391480457</v>
      </c>
      <c r="AK15" s="533">
        <v>93.462927792669859</v>
      </c>
      <c r="AL15" s="533">
        <v>99.406290697522024</v>
      </c>
      <c r="AM15" s="533">
        <v>105.98435959046739</v>
      </c>
      <c r="AN15" s="533">
        <v>108.56752918123416</v>
      </c>
      <c r="AO15" s="533">
        <v>112.29851454874563</v>
      </c>
      <c r="AP15" s="533">
        <v>115.9587250515014</v>
      </c>
      <c r="AQ15" s="533">
        <v>114.17361370232312</v>
      </c>
      <c r="AR15" s="533">
        <v>108.58852014546964</v>
      </c>
      <c r="AS15" s="533">
        <v>107.15878728538021</v>
      </c>
      <c r="AT15" s="533">
        <v>111.14960031854244</v>
      </c>
      <c r="AU15" s="533">
        <v>123.31949402539639</v>
      </c>
      <c r="AV15" s="533">
        <v>136.42353705634375</v>
      </c>
      <c r="AW15" s="533">
        <v>145.84993775097053</v>
      </c>
      <c r="AX15" s="533">
        <v>148.2224380446215</v>
      </c>
      <c r="AY15" s="533">
        <v>150.46818935824746</v>
      </c>
      <c r="AZ15" s="533">
        <v>151.04967579858675</v>
      </c>
      <c r="BA15" s="533">
        <v>153.40570544298109</v>
      </c>
      <c r="BB15" s="533">
        <v>154.50752924962788</v>
      </c>
      <c r="BC15" s="533">
        <v>161.12659139553045</v>
      </c>
      <c r="BD15" s="533">
        <v>167.04392421422875</v>
      </c>
      <c r="BE15" s="533">
        <v>174.74976964778523</v>
      </c>
      <c r="BF15" s="533">
        <v>177.84363462570903</v>
      </c>
      <c r="BG15" s="533">
        <v>190.67173114724915</v>
      </c>
      <c r="BH15" s="533">
        <v>196.88966794879425</v>
      </c>
      <c r="BI15" s="533">
        <v>201.31313118685065</v>
      </c>
      <c r="BJ15" s="533">
        <v>202.4573238940805</v>
      </c>
      <c r="BK15" s="533">
        <v>208.62634950799497</v>
      </c>
      <c r="BL15" s="533">
        <v>221.55211334479148</v>
      </c>
      <c r="BM15" s="533">
        <v>239.10899788530133</v>
      </c>
      <c r="BN15" s="533">
        <v>243.38763755932752</v>
      </c>
      <c r="BO15" s="533">
        <v>247.41982311703936</v>
      </c>
      <c r="BP15" s="533">
        <v>251.57833120475215</v>
      </c>
      <c r="BQ15" s="533">
        <v>243.19253073134323</v>
      </c>
      <c r="BR15" s="533">
        <v>244.97112533249964</v>
      </c>
      <c r="BS15" s="533">
        <v>245.91530993043187</v>
      </c>
      <c r="BT15" s="533">
        <v>241.09388317976931</v>
      </c>
      <c r="BU15" s="533">
        <v>239.96271429321797</v>
      </c>
      <c r="BV15" s="533">
        <v>237.53581017964797</v>
      </c>
      <c r="BW15" s="533">
        <v>236.06535907563057</v>
      </c>
      <c r="BX15" s="533">
        <v>238.87598436437486</v>
      </c>
      <c r="BY15" s="533">
        <v>246.42285233890397</v>
      </c>
      <c r="BZ15" s="533">
        <v>249.18132465758683</v>
      </c>
      <c r="CA15" s="533">
        <v>251.99656378580528</v>
      </c>
      <c r="CB15" s="533">
        <v>254.34628862044215</v>
      </c>
      <c r="CC15" s="534">
        <v>258.82260230411316</v>
      </c>
      <c r="CD15" s="578"/>
      <c r="CE15" s="578"/>
      <c r="CF15" s="578"/>
      <c r="CG15" s="578"/>
      <c r="CH15" s="578"/>
      <c r="CI15" s="578"/>
      <c r="CJ15" s="578"/>
      <c r="CK15" s="578"/>
      <c r="CL15" s="578"/>
      <c r="CM15" s="578"/>
      <c r="CN15" s="578"/>
      <c r="CO15" s="578"/>
      <c r="CP15" s="578"/>
      <c r="CQ15" s="578"/>
      <c r="CR15" s="578"/>
      <c r="CS15" s="578"/>
      <c r="CT15" s="578"/>
      <c r="CU15" s="578"/>
      <c r="CV15" s="578"/>
      <c r="CW15" s="578"/>
      <c r="CX15" s="578"/>
      <c r="CY15" s="578"/>
      <c r="CZ15" s="578"/>
      <c r="DA15" s="578"/>
      <c r="DB15" s="578"/>
      <c r="DC15" s="578"/>
      <c r="DD15" s="578"/>
      <c r="DE15" s="578"/>
      <c r="DF15" s="578"/>
      <c r="DG15" s="578"/>
      <c r="DH15" s="578"/>
      <c r="DI15" s="578"/>
      <c r="DJ15" s="578"/>
      <c r="DK15" s="578"/>
      <c r="DL15" s="578"/>
      <c r="DM15" s="578"/>
      <c r="DN15" s="578"/>
      <c r="DO15" s="578"/>
      <c r="DP15" s="578"/>
      <c r="DQ15" s="578"/>
      <c r="DR15" s="578"/>
      <c r="DS15" s="578"/>
      <c r="DT15" s="578"/>
      <c r="DU15" s="578"/>
      <c r="DV15" s="578"/>
      <c r="DW15" s="578"/>
      <c r="DX15" s="578"/>
      <c r="DY15" s="578"/>
    </row>
    <row r="16" spans="1:129" x14ac:dyDescent="0.4">
      <c r="A16" s="541"/>
      <c r="B16" s="558" t="s">
        <v>189</v>
      </c>
      <c r="C16" s="542"/>
      <c r="D16" s="510"/>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v>82.406879834858358</v>
      </c>
      <c r="AI16" s="505">
        <v>83.423516519903217</v>
      </c>
      <c r="AJ16" s="505">
        <v>84.508583391480457</v>
      </c>
      <c r="AK16" s="505">
        <v>93.462927792669859</v>
      </c>
      <c r="AL16" s="505">
        <v>99.406290697522024</v>
      </c>
      <c r="AM16" s="505">
        <v>105.98435959046739</v>
      </c>
      <c r="AN16" s="505">
        <v>108.56752918123416</v>
      </c>
      <c r="AO16" s="505">
        <v>112.29851454874563</v>
      </c>
      <c r="AP16" s="505">
        <v>115.9587250515014</v>
      </c>
      <c r="AQ16" s="505">
        <v>114.17361370232312</v>
      </c>
      <c r="AR16" s="505">
        <v>108.58852014546964</v>
      </c>
      <c r="AS16" s="505">
        <v>107.15878728538021</v>
      </c>
      <c r="AT16" s="505">
        <v>111.14960031854244</v>
      </c>
      <c r="AU16" s="505">
        <v>115.91663111310808</v>
      </c>
      <c r="AV16" s="505">
        <v>128.26172534497303</v>
      </c>
      <c r="AW16" s="505">
        <v>137.10792726795054</v>
      </c>
      <c r="AX16" s="505">
        <v>139.18895143336323</v>
      </c>
      <c r="AY16" s="505">
        <v>141.28991421260045</v>
      </c>
      <c r="AZ16" s="505">
        <v>141.97228473307896</v>
      </c>
      <c r="BA16" s="505">
        <v>144.49770474297688</v>
      </c>
      <c r="BB16" s="505">
        <v>145.91152324148632</v>
      </c>
      <c r="BC16" s="505">
        <v>150.89386124625344</v>
      </c>
      <c r="BD16" s="505">
        <v>151.93717776928094</v>
      </c>
      <c r="BE16" s="505">
        <v>158.03905312516605</v>
      </c>
      <c r="BF16" s="505">
        <v>160.06388704274573</v>
      </c>
      <c r="BG16" s="505">
        <v>150.27945140624405</v>
      </c>
      <c r="BH16" s="505">
        <v>160.47064504957166</v>
      </c>
      <c r="BI16" s="505">
        <v>162.94295147955972</v>
      </c>
      <c r="BJ16" s="505">
        <v>163.17413180764788</v>
      </c>
      <c r="BK16" s="505">
        <v>168.14089902058669</v>
      </c>
      <c r="BL16" s="505">
        <v>176.06384048122348</v>
      </c>
      <c r="BM16" s="505">
        <v>188.91911228170557</v>
      </c>
      <c r="BN16" s="505">
        <v>192.23014968104121</v>
      </c>
      <c r="BO16" s="505">
        <v>196.29550543390471</v>
      </c>
      <c r="BP16" s="505">
        <v>201.56198753739719</v>
      </c>
      <c r="BQ16" s="505">
        <v>195.17128404694947</v>
      </c>
      <c r="BR16" s="505">
        <v>197.26592379029029</v>
      </c>
      <c r="BS16" s="505">
        <v>199.73611504791651</v>
      </c>
      <c r="BT16" s="505">
        <v>197.31362932064039</v>
      </c>
      <c r="BU16" s="505">
        <v>198.56831023834101</v>
      </c>
      <c r="BV16" s="505">
        <v>200.39211495053038</v>
      </c>
      <c r="BW16" s="505">
        <v>204.88536004008191</v>
      </c>
      <c r="BX16" s="505">
        <v>212.69001029554528</v>
      </c>
      <c r="BY16" s="505">
        <v>223.99454209547849</v>
      </c>
      <c r="BZ16" s="505">
        <v>229.26506237962107</v>
      </c>
      <c r="CA16" s="505">
        <v>234.35037995267601</v>
      </c>
      <c r="CB16" s="505">
        <v>238.84392857353734</v>
      </c>
      <c r="CC16" s="506">
        <v>244.95409101975008</v>
      </c>
      <c r="CD16" s="578"/>
      <c r="CE16" s="578"/>
      <c r="CF16" s="578"/>
      <c r="CG16" s="578"/>
      <c r="CH16" s="578"/>
      <c r="CI16" s="578"/>
      <c r="CJ16" s="578"/>
      <c r="CK16" s="578"/>
      <c r="CL16" s="578"/>
      <c r="CM16" s="578"/>
      <c r="CN16" s="578"/>
      <c r="CO16" s="578"/>
      <c r="CP16" s="578"/>
      <c r="CQ16" s="578"/>
      <c r="CR16" s="578"/>
      <c r="CS16" s="578"/>
      <c r="CT16" s="578"/>
      <c r="CU16" s="578"/>
      <c r="CV16" s="578"/>
      <c r="CW16" s="578"/>
      <c r="CX16" s="578"/>
      <c r="CY16" s="578"/>
      <c r="CZ16" s="578"/>
      <c r="DA16" s="578"/>
      <c r="DB16" s="578"/>
      <c r="DC16" s="578"/>
      <c r="DD16" s="578"/>
      <c r="DE16" s="578"/>
      <c r="DF16" s="578"/>
      <c r="DG16" s="578"/>
      <c r="DH16" s="578"/>
      <c r="DI16" s="578"/>
      <c r="DJ16" s="578"/>
      <c r="DK16" s="578"/>
      <c r="DL16" s="578"/>
      <c r="DM16" s="578"/>
      <c r="DN16" s="578"/>
      <c r="DO16" s="578"/>
      <c r="DP16" s="578"/>
      <c r="DQ16" s="578"/>
      <c r="DR16" s="578"/>
      <c r="DS16" s="578"/>
      <c r="DT16" s="578"/>
      <c r="DU16" s="578"/>
      <c r="DV16" s="578"/>
      <c r="DW16" s="578"/>
      <c r="DX16" s="578"/>
      <c r="DY16" s="578"/>
    </row>
    <row r="17" spans="1:129" x14ac:dyDescent="0.4">
      <c r="A17" s="541"/>
      <c r="B17" s="558" t="s">
        <v>190</v>
      </c>
      <c r="C17" s="542"/>
      <c r="D17" s="510"/>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505"/>
      <c r="AD17" s="505"/>
      <c r="AE17" s="505"/>
      <c r="AF17" s="505"/>
      <c r="AG17" s="505"/>
      <c r="AH17" s="505">
        <v>0</v>
      </c>
      <c r="AI17" s="505">
        <v>0</v>
      </c>
      <c r="AJ17" s="505">
        <v>0</v>
      </c>
      <c r="AK17" s="505">
        <v>0</v>
      </c>
      <c r="AL17" s="505">
        <v>0</v>
      </c>
      <c r="AM17" s="505">
        <v>0</v>
      </c>
      <c r="AN17" s="505">
        <v>0</v>
      </c>
      <c r="AO17" s="505">
        <v>0</v>
      </c>
      <c r="AP17" s="505">
        <v>0</v>
      </c>
      <c r="AQ17" s="505">
        <v>0</v>
      </c>
      <c r="AR17" s="505">
        <v>0</v>
      </c>
      <c r="AS17" s="505">
        <v>0</v>
      </c>
      <c r="AT17" s="505">
        <v>0</v>
      </c>
      <c r="AU17" s="505">
        <v>7.4028629122883158</v>
      </c>
      <c r="AV17" s="505">
        <v>8.1618117113707118</v>
      </c>
      <c r="AW17" s="505">
        <v>8.7420104830199907</v>
      </c>
      <c r="AX17" s="505">
        <v>9.0334866112582706</v>
      </c>
      <c r="AY17" s="505">
        <v>9.1782751456470173</v>
      </c>
      <c r="AZ17" s="505">
        <v>9.0773910655077881</v>
      </c>
      <c r="BA17" s="505">
        <v>8.9080007000042141</v>
      </c>
      <c r="BB17" s="505">
        <v>8.5960060081415541</v>
      </c>
      <c r="BC17" s="505">
        <v>10.232730149277018</v>
      </c>
      <c r="BD17" s="505">
        <v>15.106746444947824</v>
      </c>
      <c r="BE17" s="505">
        <v>16.710716522619165</v>
      </c>
      <c r="BF17" s="505">
        <v>17.779747582963306</v>
      </c>
      <c r="BG17" s="505">
        <v>40.392279741005098</v>
      </c>
      <c r="BH17" s="505">
        <v>36.41902289922259</v>
      </c>
      <c r="BI17" s="505">
        <v>38.370179707290923</v>
      </c>
      <c r="BJ17" s="505">
        <v>39.283192086432628</v>
      </c>
      <c r="BK17" s="505">
        <v>40.485450487408293</v>
      </c>
      <c r="BL17" s="505">
        <v>45.488272863567992</v>
      </c>
      <c r="BM17" s="505">
        <v>50.189885603595769</v>
      </c>
      <c r="BN17" s="505">
        <v>51.157487878286318</v>
      </c>
      <c r="BO17" s="505">
        <v>51.124317683134656</v>
      </c>
      <c r="BP17" s="505">
        <v>50.016343667354967</v>
      </c>
      <c r="BQ17" s="505">
        <v>48.021246684393766</v>
      </c>
      <c r="BR17" s="505">
        <v>47.705201542209366</v>
      </c>
      <c r="BS17" s="505">
        <v>46.179194882515368</v>
      </c>
      <c r="BT17" s="505">
        <v>43.780253859128933</v>
      </c>
      <c r="BU17" s="505">
        <v>41.394404054876951</v>
      </c>
      <c r="BV17" s="505">
        <v>37.143695229117597</v>
      </c>
      <c r="BW17" s="505">
        <v>31.179999035548668</v>
      </c>
      <c r="BX17" s="505">
        <v>26.185974068829584</v>
      </c>
      <c r="BY17" s="505">
        <v>22.428310243425472</v>
      </c>
      <c r="BZ17" s="505">
        <v>19.916262277965753</v>
      </c>
      <c r="CA17" s="505">
        <v>17.646183833129282</v>
      </c>
      <c r="CB17" s="505">
        <v>15.502360046904821</v>
      </c>
      <c r="CC17" s="506">
        <v>13.86851128436308</v>
      </c>
      <c r="CD17" s="578"/>
      <c r="CE17" s="578"/>
      <c r="CF17" s="578"/>
      <c r="CG17" s="578"/>
      <c r="CH17" s="578"/>
      <c r="CI17" s="578"/>
      <c r="CJ17" s="578"/>
      <c r="CK17" s="578"/>
      <c r="CL17" s="578"/>
      <c r="CM17" s="578"/>
      <c r="CN17" s="578"/>
      <c r="CO17" s="578"/>
      <c r="CP17" s="578"/>
      <c r="CQ17" s="578"/>
      <c r="CR17" s="578"/>
      <c r="CS17" s="578"/>
      <c r="CT17" s="578"/>
      <c r="CU17" s="578"/>
      <c r="CV17" s="578"/>
      <c r="CW17" s="578"/>
      <c r="CX17" s="578"/>
      <c r="CY17" s="578"/>
      <c r="CZ17" s="578"/>
      <c r="DA17" s="578"/>
      <c r="DB17" s="578"/>
      <c r="DC17" s="578"/>
      <c r="DD17" s="578"/>
      <c r="DE17" s="578"/>
      <c r="DF17" s="578"/>
      <c r="DG17" s="578"/>
      <c r="DH17" s="578"/>
      <c r="DI17" s="578"/>
      <c r="DJ17" s="578"/>
      <c r="DK17" s="578"/>
      <c r="DL17" s="578"/>
      <c r="DM17" s="578"/>
      <c r="DN17" s="578"/>
      <c r="DO17" s="578"/>
      <c r="DP17" s="578"/>
      <c r="DQ17" s="578"/>
      <c r="DR17" s="578"/>
      <c r="DS17" s="578"/>
      <c r="DT17" s="578"/>
      <c r="DU17" s="578"/>
      <c r="DV17" s="578"/>
      <c r="DW17" s="578"/>
      <c r="DX17" s="578"/>
      <c r="DY17" s="578"/>
    </row>
    <row r="18" spans="1:129" ht="15.4" thickBot="1" x14ac:dyDescent="0.45">
      <c r="A18" s="541"/>
      <c r="B18" s="87"/>
      <c r="C18" s="87"/>
      <c r="D18" s="535"/>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536"/>
      <c r="CD18" s="578"/>
      <c r="CE18" s="578"/>
      <c r="CF18" s="578"/>
      <c r="CG18" s="578"/>
      <c r="CH18" s="578"/>
      <c r="CI18" s="578"/>
      <c r="CJ18" s="578"/>
      <c r="CK18" s="578"/>
      <c r="CL18" s="578"/>
      <c r="CM18" s="578"/>
      <c r="CN18" s="578"/>
      <c r="CO18" s="578"/>
      <c r="CP18" s="578"/>
      <c r="CQ18" s="578"/>
      <c r="CR18" s="578"/>
      <c r="CS18" s="578"/>
      <c r="CT18" s="578"/>
      <c r="CU18" s="578"/>
      <c r="CV18" s="578"/>
      <c r="CW18" s="578"/>
      <c r="CX18" s="578"/>
      <c r="CY18" s="578"/>
      <c r="CZ18" s="578"/>
      <c r="DA18" s="578"/>
      <c r="DB18" s="578"/>
      <c r="DC18" s="578"/>
      <c r="DD18" s="578"/>
      <c r="DE18" s="578"/>
      <c r="DF18" s="578"/>
      <c r="DG18" s="578"/>
      <c r="DH18" s="578"/>
      <c r="DI18" s="578"/>
      <c r="DJ18" s="578"/>
      <c r="DK18" s="578"/>
      <c r="DL18" s="578"/>
      <c r="DM18" s="578"/>
      <c r="DN18" s="578"/>
      <c r="DO18" s="578"/>
      <c r="DP18" s="578"/>
      <c r="DQ18" s="578"/>
      <c r="DR18" s="578"/>
      <c r="DS18" s="578"/>
      <c r="DT18" s="578"/>
      <c r="DU18" s="578"/>
      <c r="DV18" s="578"/>
      <c r="DW18" s="578"/>
      <c r="DX18" s="578"/>
      <c r="DY18" s="578"/>
    </row>
    <row r="19" spans="1:129" ht="38.25" customHeight="1" x14ac:dyDescent="0.4">
      <c r="A19" s="541"/>
      <c r="B19" s="582" t="s">
        <v>192</v>
      </c>
      <c r="C19" s="542"/>
      <c r="D19" s="510"/>
      <c r="E19" s="505"/>
      <c r="F19" s="505"/>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05"/>
      <c r="AO19" s="505"/>
      <c r="AP19" s="505"/>
      <c r="AQ19" s="505"/>
      <c r="AR19" s="505"/>
      <c r="AS19" s="505"/>
      <c r="AT19" s="505"/>
      <c r="AU19" s="505"/>
      <c r="AV19" s="505"/>
      <c r="AW19" s="505"/>
      <c r="AX19" s="505"/>
      <c r="AY19" s="505"/>
      <c r="AZ19" s="505"/>
      <c r="BA19" s="505"/>
      <c r="BB19" s="505"/>
      <c r="BC19" s="505"/>
      <c r="BD19" s="505"/>
      <c r="BE19" s="505"/>
      <c r="BF19" s="505"/>
      <c r="BG19" s="505"/>
      <c r="BH19" s="505"/>
      <c r="BI19" s="505"/>
      <c r="BJ19" s="505"/>
      <c r="BK19" s="505"/>
      <c r="BL19" s="505"/>
      <c r="BM19" s="505"/>
      <c r="BN19" s="505"/>
      <c r="BO19" s="505"/>
      <c r="BP19" s="505"/>
      <c r="BQ19" s="505"/>
      <c r="BR19" s="505"/>
      <c r="BS19" s="505"/>
      <c r="BT19" s="505"/>
      <c r="BU19" s="505"/>
      <c r="BV19" s="505"/>
      <c r="BW19" s="505"/>
      <c r="BX19" s="505"/>
      <c r="BY19" s="505"/>
      <c r="BZ19" s="505"/>
      <c r="CA19" s="505"/>
      <c r="CB19" s="505"/>
      <c r="CC19" s="506"/>
      <c r="CD19" s="578"/>
      <c r="CE19" s="578"/>
      <c r="CF19" s="578"/>
      <c r="CG19" s="578"/>
      <c r="CH19" s="578"/>
      <c r="CI19" s="578"/>
      <c r="CJ19" s="578"/>
      <c r="CK19" s="578"/>
      <c r="CL19" s="578"/>
      <c r="CM19" s="578"/>
      <c r="CN19" s="578"/>
      <c r="CO19" s="578"/>
      <c r="CP19" s="578"/>
      <c r="CQ19" s="578"/>
      <c r="CR19" s="578"/>
      <c r="CS19" s="578"/>
      <c r="CT19" s="578"/>
      <c r="CU19" s="578"/>
      <c r="CV19" s="578"/>
      <c r="CW19" s="578"/>
      <c r="CX19" s="578"/>
      <c r="CY19" s="578"/>
      <c r="CZ19" s="578"/>
      <c r="DA19" s="578"/>
      <c r="DB19" s="578"/>
      <c r="DC19" s="578"/>
      <c r="DD19" s="578"/>
      <c r="DE19" s="578"/>
      <c r="DF19" s="578"/>
      <c r="DG19" s="578"/>
      <c r="DH19" s="578"/>
      <c r="DI19" s="578"/>
      <c r="DJ19" s="578"/>
      <c r="DK19" s="578"/>
      <c r="DL19" s="578"/>
      <c r="DM19" s="578"/>
      <c r="DN19" s="578"/>
      <c r="DO19" s="578"/>
      <c r="DP19" s="578"/>
      <c r="DQ19" s="578"/>
      <c r="DR19" s="578"/>
      <c r="DS19" s="578"/>
      <c r="DT19" s="578"/>
      <c r="DU19" s="578"/>
      <c r="DV19" s="578"/>
      <c r="DW19" s="578"/>
      <c r="DX19" s="578"/>
      <c r="DY19" s="578"/>
    </row>
    <row r="20" spans="1:129" ht="23.85" customHeight="1" x14ac:dyDescent="0.4">
      <c r="A20" s="541"/>
      <c r="B20" s="558" t="s">
        <v>187</v>
      </c>
      <c r="C20" s="542"/>
      <c r="D20" s="510"/>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505"/>
      <c r="AE20" s="505"/>
      <c r="AF20" s="505"/>
      <c r="AG20" s="505"/>
      <c r="AH20" s="500">
        <v>1720.2010092914511</v>
      </c>
      <c r="AI20" s="500">
        <v>1791.1504105654153</v>
      </c>
      <c r="AJ20" s="500">
        <v>1819.1117167223356</v>
      </c>
      <c r="AK20" s="500">
        <v>2079.6266142835875</v>
      </c>
      <c r="AL20" s="500">
        <v>2232.8105703715059</v>
      </c>
      <c r="AM20" s="500">
        <v>2431.5504741674981</v>
      </c>
      <c r="AN20" s="500">
        <v>2508.6455378608293</v>
      </c>
      <c r="AO20" s="500">
        <v>2554.6000078597858</v>
      </c>
      <c r="AP20" s="500">
        <v>2604.5131069656281</v>
      </c>
      <c r="AQ20" s="500">
        <v>2488.1889561157868</v>
      </c>
      <c r="AR20" s="500">
        <v>2250.8402559931196</v>
      </c>
      <c r="AS20" s="500">
        <v>2128.3798370089371</v>
      </c>
      <c r="AT20" s="500">
        <v>2202.505313918753</v>
      </c>
      <c r="AU20" s="500">
        <v>2564.0304198195622</v>
      </c>
      <c r="AV20" s="500">
        <v>2945.5347225862752</v>
      </c>
      <c r="AW20" s="500">
        <v>3188.1477509017645</v>
      </c>
      <c r="AX20" s="500">
        <v>3233.626591183403</v>
      </c>
      <c r="AY20" s="500">
        <v>3274.2527134793527</v>
      </c>
      <c r="AZ20" s="500">
        <v>3219.8758856693462</v>
      </c>
      <c r="BA20" s="500">
        <v>3161.1417236435755</v>
      </c>
      <c r="BB20" s="500">
        <v>3102.2023976748801</v>
      </c>
      <c r="BC20" s="500">
        <v>3162.3361626157648</v>
      </c>
      <c r="BD20" s="500">
        <v>3239.9040511650724</v>
      </c>
      <c r="BE20" s="500">
        <v>3325.525354387014</v>
      </c>
      <c r="BF20" s="500">
        <v>3390.841023777411</v>
      </c>
      <c r="BG20" s="500">
        <v>3801.9903489318158</v>
      </c>
      <c r="BH20" s="500">
        <v>3865.7795294604662</v>
      </c>
      <c r="BI20" s="500">
        <v>3876.1748828838759</v>
      </c>
      <c r="BJ20" s="500">
        <v>3872.8473085096025</v>
      </c>
      <c r="BK20" s="500">
        <v>3925.828993537059</v>
      </c>
      <c r="BL20" s="500">
        <v>4154.8965744976422</v>
      </c>
      <c r="BM20" s="500">
        <v>4578.2373602839116</v>
      </c>
      <c r="BN20" s="500">
        <v>4613.4066450864757</v>
      </c>
      <c r="BO20" s="500">
        <v>4611.5652947921326</v>
      </c>
      <c r="BP20" s="500">
        <v>4575.6221541477425</v>
      </c>
      <c r="BQ20" s="500">
        <v>4274.5705176646434</v>
      </c>
      <c r="BR20" s="500">
        <v>4221.2386976825046</v>
      </c>
      <c r="BS20" s="500">
        <v>4164.2740361093147</v>
      </c>
      <c r="BT20" s="500">
        <v>4001.9802873411618</v>
      </c>
      <c r="BU20" s="500">
        <v>3939.5192479399598</v>
      </c>
      <c r="BV20" s="500">
        <v>3850.0657762138858</v>
      </c>
      <c r="BW20" s="500">
        <v>3804.7449017001595</v>
      </c>
      <c r="BX20" s="500">
        <v>4133.282157171835</v>
      </c>
      <c r="BY20" s="500">
        <v>4094.8193231849937</v>
      </c>
      <c r="BZ20" s="500">
        <v>3964.2665225227579</v>
      </c>
      <c r="CA20" s="500">
        <v>3927.0950463657523</v>
      </c>
      <c r="CB20" s="500">
        <v>3904.6765694700812</v>
      </c>
      <c r="CC20" s="501">
        <v>3915.7316684707434</v>
      </c>
      <c r="CD20" s="578"/>
      <c r="CE20" s="578"/>
      <c r="CF20" s="578"/>
      <c r="CG20" s="578"/>
      <c r="CH20" s="578"/>
      <c r="CI20" s="578"/>
      <c r="CJ20" s="578"/>
      <c r="CK20" s="578"/>
      <c r="CL20" s="578"/>
      <c r="CM20" s="578"/>
      <c r="CN20" s="578"/>
      <c r="CO20" s="578"/>
      <c r="CP20" s="578"/>
      <c r="CQ20" s="578"/>
      <c r="CR20" s="578"/>
      <c r="CS20" s="578"/>
      <c r="CT20" s="578"/>
      <c r="CU20" s="578"/>
      <c r="CV20" s="578"/>
      <c r="CW20" s="578"/>
      <c r="CX20" s="578"/>
      <c r="CY20" s="578"/>
      <c r="CZ20" s="578"/>
      <c r="DA20" s="578"/>
      <c r="DB20" s="578"/>
      <c r="DC20" s="578"/>
      <c r="DD20" s="578"/>
      <c r="DE20" s="578"/>
      <c r="DF20" s="578"/>
      <c r="DG20" s="578"/>
      <c r="DH20" s="578"/>
      <c r="DI20" s="578"/>
      <c r="DJ20" s="578"/>
      <c r="DK20" s="578"/>
      <c r="DL20" s="578"/>
      <c r="DM20" s="578"/>
      <c r="DN20" s="578"/>
      <c r="DO20" s="578"/>
      <c r="DP20" s="578"/>
      <c r="DQ20" s="578"/>
      <c r="DR20" s="578"/>
      <c r="DS20" s="578"/>
      <c r="DT20" s="578"/>
      <c r="DU20" s="578"/>
      <c r="DV20" s="578"/>
      <c r="DW20" s="578"/>
      <c r="DX20" s="578"/>
      <c r="DY20" s="578"/>
    </row>
    <row r="21" spans="1:129" x14ac:dyDescent="0.4">
      <c r="A21" s="541"/>
      <c r="B21" s="558" t="s">
        <v>188</v>
      </c>
      <c r="C21" s="542"/>
      <c r="D21" s="510"/>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c r="AC21" s="505"/>
      <c r="AD21" s="505"/>
      <c r="AE21" s="505"/>
      <c r="AF21" s="505"/>
      <c r="AG21" s="505"/>
      <c r="AH21" s="500">
        <v>2460.9791538248087</v>
      </c>
      <c r="AI21" s="500">
        <v>2408.5836067474729</v>
      </c>
      <c r="AJ21" s="500">
        <v>2402.3071049710788</v>
      </c>
      <c r="AK21" s="500">
        <v>2553.4437169844373</v>
      </c>
      <c r="AL21" s="500">
        <v>2642.9148905624756</v>
      </c>
      <c r="AM21" s="500">
        <v>2712.5722065327591</v>
      </c>
      <c r="AN21" s="500">
        <v>2706.4341614971377</v>
      </c>
      <c r="AO21" s="500">
        <v>2784.5581982328126</v>
      </c>
      <c r="AP21" s="500">
        <v>2852.8817090877128</v>
      </c>
      <c r="AQ21" s="500">
        <v>2831.6141238545379</v>
      </c>
      <c r="AR21" s="500">
        <v>2758.5485037738981</v>
      </c>
      <c r="AS21" s="500">
        <v>2766.5035580842573</v>
      </c>
      <c r="AT21" s="500">
        <v>2825.2958494477116</v>
      </c>
      <c r="AU21" s="500">
        <v>2960.5414834774724</v>
      </c>
      <c r="AV21" s="500">
        <v>3126.6394464769614</v>
      </c>
      <c r="AW21" s="500">
        <v>3265.1037756223077</v>
      </c>
      <c r="AX21" s="500">
        <v>3286.8044331268848</v>
      </c>
      <c r="AY21" s="500">
        <v>3297.8455332228737</v>
      </c>
      <c r="AZ21" s="500">
        <v>3334.9616337971847</v>
      </c>
      <c r="BA21" s="500">
        <v>3455.4511356611956</v>
      </c>
      <c r="BB21" s="500">
        <v>3518.792170787061</v>
      </c>
      <c r="BC21" s="500">
        <v>3690.3237019498142</v>
      </c>
      <c r="BD21" s="500">
        <v>3804.201718179143</v>
      </c>
      <c r="BE21" s="500">
        <v>3999.0229654928926</v>
      </c>
      <c r="BF21" s="500">
        <v>4024.0163817938669</v>
      </c>
      <c r="BG21" s="500">
        <v>4106.3605128474246</v>
      </c>
      <c r="BH21" s="500">
        <v>4255.9897094710223</v>
      </c>
      <c r="BI21" s="500">
        <v>4358.7014906350232</v>
      </c>
      <c r="BJ21" s="500">
        <v>4349.58463577566</v>
      </c>
      <c r="BK21" s="500">
        <v>4483.30223034346</v>
      </c>
      <c r="BL21" s="500">
        <v>4701.3739947906888</v>
      </c>
      <c r="BM21" s="500">
        <v>4909.9013010572171</v>
      </c>
      <c r="BN21" s="500">
        <v>4967.817388903778</v>
      </c>
      <c r="BO21" s="500">
        <v>5031.9995744437456</v>
      </c>
      <c r="BP21" s="500">
        <v>5164.6389702389479</v>
      </c>
      <c r="BQ21" s="500">
        <v>5075.3792759974358</v>
      </c>
      <c r="BR21" s="500">
        <v>5118.0359277121943</v>
      </c>
      <c r="BS21" s="500">
        <v>5135.3870874282493</v>
      </c>
      <c r="BT21" s="500">
        <v>5037.2514679358173</v>
      </c>
      <c r="BU21" s="500">
        <v>4994.3638140515732</v>
      </c>
      <c r="BV21" s="500">
        <v>4934.4529239520434</v>
      </c>
      <c r="BW21" s="500">
        <v>4858.8376889689698</v>
      </c>
      <c r="BX21" s="500">
        <v>4575.3947030266845</v>
      </c>
      <c r="BY21" s="500">
        <v>4833.8645129937777</v>
      </c>
      <c r="BZ21" s="500">
        <v>4998.5543223161585</v>
      </c>
      <c r="CA21" s="500">
        <v>5074.3555566719806</v>
      </c>
      <c r="CB21" s="500">
        <v>5119.8274940798947</v>
      </c>
      <c r="CC21" s="501">
        <v>5210.0919173365801</v>
      </c>
      <c r="CD21" s="578"/>
      <c r="CE21" s="578"/>
      <c r="CF21" s="578"/>
      <c r="CG21" s="578"/>
      <c r="CH21" s="578"/>
      <c r="CI21" s="578"/>
      <c r="CJ21" s="578"/>
      <c r="CK21" s="578"/>
      <c r="CL21" s="578"/>
      <c r="CM21" s="578"/>
      <c r="CN21" s="578"/>
      <c r="CO21" s="578"/>
      <c r="CP21" s="578"/>
      <c r="CQ21" s="578"/>
      <c r="CR21" s="578"/>
      <c r="CS21" s="578"/>
      <c r="CT21" s="578"/>
      <c r="CU21" s="578"/>
      <c r="CV21" s="578"/>
      <c r="CW21" s="578"/>
      <c r="CX21" s="578"/>
      <c r="CY21" s="578"/>
      <c r="CZ21" s="578"/>
      <c r="DA21" s="578"/>
      <c r="DB21" s="578"/>
      <c r="DC21" s="578"/>
      <c r="DD21" s="578"/>
      <c r="DE21" s="578"/>
      <c r="DF21" s="578"/>
      <c r="DG21" s="578"/>
      <c r="DH21" s="578"/>
      <c r="DI21" s="578"/>
      <c r="DJ21" s="578"/>
      <c r="DK21" s="578"/>
      <c r="DL21" s="578"/>
      <c r="DM21" s="578"/>
      <c r="DN21" s="578"/>
      <c r="DO21" s="578"/>
      <c r="DP21" s="578"/>
      <c r="DQ21" s="578"/>
      <c r="DR21" s="578"/>
      <c r="DS21" s="578"/>
      <c r="DT21" s="578"/>
      <c r="DU21" s="578"/>
      <c r="DV21" s="578"/>
      <c r="DW21" s="578"/>
      <c r="DX21" s="578"/>
      <c r="DY21" s="578"/>
    </row>
    <row r="22" spans="1:129" ht="23.85" customHeight="1" x14ac:dyDescent="0.4">
      <c r="A22" s="541"/>
      <c r="B22" s="549" t="s">
        <v>129</v>
      </c>
      <c r="C22" s="542"/>
      <c r="D22" s="510"/>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37">
        <f t="shared" ref="AH22" si="2">SUM(AH23, AH24)</f>
        <v>4181.1801631162598</v>
      </c>
      <c r="AI22" s="537">
        <f t="shared" ref="AI22" si="3">SUM(AI23, AI24)</f>
        <v>4199.7340173128887</v>
      </c>
      <c r="AJ22" s="537">
        <f t="shared" ref="AJ22" si="4">SUM(AJ23, AJ24)</f>
        <v>4221.4188216934144</v>
      </c>
      <c r="AK22" s="537">
        <f t="shared" ref="AK22" si="5">SUM(AK23, AK24)</f>
        <v>4633.0703312680243</v>
      </c>
      <c r="AL22" s="537">
        <f t="shared" ref="AL22" si="6">SUM(AL23, AL24)</f>
        <v>4875.7254609339825</v>
      </c>
      <c r="AM22" s="537">
        <f t="shared" ref="AM22" si="7">SUM(AM23, AM24)</f>
        <v>5144.1226807002568</v>
      </c>
      <c r="AN22" s="537">
        <f t="shared" ref="AN22" si="8">SUM(AN23, AN24)</f>
        <v>5215.079699357967</v>
      </c>
      <c r="AO22" s="537">
        <f t="shared" ref="AO22" si="9">SUM(AO23, AO24)</f>
        <v>5339.1582060925984</v>
      </c>
      <c r="AP22" s="537">
        <f t="shared" ref="AP22" si="10">SUM(AP23, AP24)</f>
        <v>5457.3948160533419</v>
      </c>
      <c r="AQ22" s="537">
        <f t="shared" ref="AQ22" si="11">SUM(AQ23, AQ24)</f>
        <v>5319.8030799703256</v>
      </c>
      <c r="AR22" s="537">
        <f t="shared" ref="AR22" si="12">SUM(AR23, AR24)</f>
        <v>5009.3887597670182</v>
      </c>
      <c r="AS22" s="537">
        <f t="shared" ref="AS22" si="13">SUM(AS23, AS24)</f>
        <v>4894.8833950931948</v>
      </c>
      <c r="AT22" s="537">
        <f t="shared" ref="AT22" si="14">SUM(AT23, AT24)</f>
        <v>5027.8011633664646</v>
      </c>
      <c r="AU22" s="537">
        <f t="shared" ref="AU22" si="15">SUM(AU23, AU24)</f>
        <v>5524.5719032970346</v>
      </c>
      <c r="AV22" s="537">
        <f t="shared" ref="AV22" si="16">SUM(AV23, AV24)</f>
        <v>6072.1741690632371</v>
      </c>
      <c r="AW22" s="537">
        <f t="shared" ref="AW22" si="17">SUM(AW23, AW24)</f>
        <v>6453.2515265240709</v>
      </c>
      <c r="AX22" s="537">
        <f t="shared" ref="AX22" si="18">SUM(AX23, AX24)</f>
        <v>6520.43102431029</v>
      </c>
      <c r="AY22" s="537">
        <f t="shared" ref="AY22" si="19">SUM(AY23, AY24)</f>
        <v>6572.0982467022259</v>
      </c>
      <c r="AZ22" s="537">
        <f t="shared" ref="AZ22" si="20">SUM(AZ23, AZ24)</f>
        <v>6554.8375194665314</v>
      </c>
      <c r="BA22" s="537">
        <f t="shared" ref="BA22" si="21">SUM(BA23, BA24)</f>
        <v>6616.5928593047693</v>
      </c>
      <c r="BB22" s="537">
        <f t="shared" ref="BB22" si="22">SUM(BB23, BB24)</f>
        <v>6620.9945684619415</v>
      </c>
      <c r="BC22" s="537">
        <f t="shared" ref="BC22" si="23">SUM(BC23, BC24)</f>
        <v>6852.6598645655786</v>
      </c>
      <c r="BD22" s="537">
        <f t="shared" ref="BD22" si="24">SUM(BD23, BD24)</f>
        <v>7044.1057693442172</v>
      </c>
      <c r="BE22" s="537">
        <f t="shared" ref="BE22" si="25">SUM(BE23, BE24)</f>
        <v>7324.5483198799066</v>
      </c>
      <c r="BF22" s="537">
        <f t="shared" ref="BF22" si="26">SUM(BF23, BF24)</f>
        <v>7414.8574055712788</v>
      </c>
      <c r="BG22" s="537">
        <f t="shared" ref="BG22" si="27">SUM(BG23, BG24)</f>
        <v>7908.3508617792395</v>
      </c>
      <c r="BH22" s="537">
        <f t="shared" ref="BH22" si="28">SUM(BH23, BH24)</f>
        <v>8121.7692389314871</v>
      </c>
      <c r="BI22" s="537">
        <f t="shared" ref="BI22" si="29">SUM(BI23, BI24)</f>
        <v>8234.8763735188986</v>
      </c>
      <c r="BJ22" s="537">
        <f t="shared" ref="BJ22" si="30">SUM(BJ23, BJ24)</f>
        <v>8222.4319442852611</v>
      </c>
      <c r="BK22" s="537">
        <f t="shared" ref="BK22" si="31">SUM(BK23, BK24)</f>
        <v>8409.1312238805203</v>
      </c>
      <c r="BL22" s="537">
        <f t="shared" ref="BL22" si="32">SUM(BL23, BL24)</f>
        <v>8856.2705692883337</v>
      </c>
      <c r="BM22" s="537">
        <f t="shared" ref="BM22" si="33">SUM(BM23, BM24)</f>
        <v>9488.1386613411287</v>
      </c>
      <c r="BN22" s="537">
        <f t="shared" ref="BN22" si="34">SUM(BN23, BN24)</f>
        <v>9581.2240339902528</v>
      </c>
      <c r="BO22" s="537">
        <f t="shared" ref="BO22" si="35">SUM(BO23, BO24)</f>
        <v>9643.5648692358773</v>
      </c>
      <c r="BP22" s="537">
        <f t="shared" ref="BP22" si="36">SUM(BP23, BP24)</f>
        <v>9740.2611243866904</v>
      </c>
      <c r="BQ22" s="537">
        <f t="shared" ref="BQ22" si="37">SUM(BQ23, BQ24)</f>
        <v>9349.9497936620792</v>
      </c>
      <c r="BR22" s="537">
        <f t="shared" ref="BR22" si="38">SUM(BR23, BR24)</f>
        <v>9339.2746253946989</v>
      </c>
      <c r="BS22" s="537">
        <f t="shared" ref="BS22" si="39">SUM(BS23, BS24)</f>
        <v>9299.661123537564</v>
      </c>
      <c r="BT22" s="537">
        <f t="shared" ref="BT22" si="40">SUM(BT23, BT24)</f>
        <v>9039.23175527698</v>
      </c>
      <c r="BU22" s="537">
        <f t="shared" ref="BU22" si="41">SUM(BU23, BU24)</f>
        <v>8933.8830619915316</v>
      </c>
      <c r="BV22" s="537">
        <f t="shared" ref="BV22" si="42">SUM(BV23, BV24)</f>
        <v>8784.5187001659287</v>
      </c>
      <c r="BW22" s="537">
        <f t="shared" ref="BW22" si="43">SUM(BW23, BW24)</f>
        <v>8663.5825906691298</v>
      </c>
      <c r="BX22" s="537">
        <f t="shared" ref="BX22" si="44">SUM(BX23, BX24)</f>
        <v>8708.6768601985186</v>
      </c>
      <c r="BY22" s="537">
        <f t="shared" ref="BY22" si="45">SUM(BY23, BY24)</f>
        <v>8928.6838361787723</v>
      </c>
      <c r="BZ22" s="537">
        <f t="shared" ref="BZ22" si="46">SUM(BZ23, BZ24)</f>
        <v>8962.8208448389159</v>
      </c>
      <c r="CA22" s="537">
        <f t="shared" ref="CA22" si="47">SUM(CA23, CA24)</f>
        <v>9001.4506030377343</v>
      </c>
      <c r="CB22" s="537">
        <f t="shared" ref="CB22" si="48">SUM(CB23, CB24)</f>
        <v>9024.5040635499754</v>
      </c>
      <c r="CC22" s="538">
        <f t="shared" ref="CC22" si="49">SUM(CC23, CC24)</f>
        <v>9125.823585807324</v>
      </c>
      <c r="CD22" s="578"/>
      <c r="CE22" s="578"/>
      <c r="CF22" s="578"/>
      <c r="CG22" s="578"/>
      <c r="CH22" s="578"/>
      <c r="CI22" s="578"/>
      <c r="CJ22" s="578"/>
      <c r="CK22" s="578"/>
      <c r="CL22" s="578"/>
      <c r="CM22" s="578"/>
      <c r="CN22" s="578"/>
      <c r="CO22" s="578"/>
      <c r="CP22" s="578"/>
      <c r="CQ22" s="578"/>
      <c r="CR22" s="578"/>
      <c r="CS22" s="578"/>
      <c r="CT22" s="578"/>
      <c r="CU22" s="578"/>
      <c r="CV22" s="578"/>
      <c r="CW22" s="578"/>
      <c r="CX22" s="578"/>
      <c r="CY22" s="578"/>
      <c r="CZ22" s="578"/>
      <c r="DA22" s="578"/>
      <c r="DB22" s="578"/>
      <c r="DC22" s="578"/>
      <c r="DD22" s="578"/>
      <c r="DE22" s="578"/>
      <c r="DF22" s="578"/>
      <c r="DG22" s="578"/>
      <c r="DH22" s="578"/>
      <c r="DI22" s="578"/>
      <c r="DJ22" s="578"/>
      <c r="DK22" s="578"/>
      <c r="DL22" s="578"/>
      <c r="DM22" s="578"/>
      <c r="DN22" s="578"/>
      <c r="DO22" s="578"/>
      <c r="DP22" s="578"/>
      <c r="DQ22" s="578"/>
      <c r="DR22" s="578"/>
      <c r="DS22" s="578"/>
      <c r="DT22" s="578"/>
      <c r="DU22" s="578"/>
      <c r="DV22" s="578"/>
      <c r="DW22" s="578"/>
      <c r="DX22" s="578"/>
      <c r="DY22" s="578"/>
    </row>
    <row r="23" spans="1:129" ht="14.1" customHeight="1" x14ac:dyDescent="0.4">
      <c r="A23" s="541"/>
      <c r="B23" s="558" t="s">
        <v>189</v>
      </c>
      <c r="C23" s="542"/>
      <c r="D23" s="510"/>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0">
        <v>4181.1801631162598</v>
      </c>
      <c r="AI23" s="500">
        <v>4199.7340173128887</v>
      </c>
      <c r="AJ23" s="500">
        <v>4221.4188216934144</v>
      </c>
      <c r="AK23" s="500">
        <v>4633.0703312680243</v>
      </c>
      <c r="AL23" s="500">
        <v>4875.7254609339825</v>
      </c>
      <c r="AM23" s="500">
        <v>5144.1226807002568</v>
      </c>
      <c r="AN23" s="500">
        <v>5215.079699357967</v>
      </c>
      <c r="AO23" s="500">
        <v>5339.1582060925984</v>
      </c>
      <c r="AP23" s="500">
        <v>5457.3948160533419</v>
      </c>
      <c r="AQ23" s="500">
        <v>5319.8030799703256</v>
      </c>
      <c r="AR23" s="500">
        <v>5009.3887597670182</v>
      </c>
      <c r="AS23" s="500">
        <v>4894.8833950931948</v>
      </c>
      <c r="AT23" s="500">
        <v>5027.8011633664646</v>
      </c>
      <c r="AU23" s="500">
        <v>5192.9321348045914</v>
      </c>
      <c r="AV23" s="500">
        <v>5708.8941712277128</v>
      </c>
      <c r="AW23" s="500">
        <v>6066.454018315585</v>
      </c>
      <c r="AX23" s="500">
        <v>6123.0402706916784</v>
      </c>
      <c r="AY23" s="500">
        <v>6171.2126758069644</v>
      </c>
      <c r="AZ23" s="500">
        <v>6160.9219203731536</v>
      </c>
      <c r="BA23" s="500">
        <v>6232.3788976914757</v>
      </c>
      <c r="BB23" s="500">
        <v>6252.6364090455227</v>
      </c>
      <c r="BC23" s="500">
        <v>6417.4652850020593</v>
      </c>
      <c r="BD23" s="500">
        <v>6407.0666175795286</v>
      </c>
      <c r="BE23" s="500">
        <v>6624.1270782585971</v>
      </c>
      <c r="BF23" s="500">
        <v>6673.5641154730256</v>
      </c>
      <c r="BG23" s="500">
        <v>6233.0300453320642</v>
      </c>
      <c r="BH23" s="500">
        <v>6619.4715156615503</v>
      </c>
      <c r="BI23" s="500">
        <v>6665.3131539891683</v>
      </c>
      <c r="BJ23" s="500">
        <v>6627.0173291342526</v>
      </c>
      <c r="BK23" s="500">
        <v>6777.2785523008588</v>
      </c>
      <c r="BL23" s="500">
        <v>7037.9333567588947</v>
      </c>
      <c r="BM23" s="500">
        <v>7496.5423675362463</v>
      </c>
      <c r="BN23" s="500">
        <v>7567.3528394908044</v>
      </c>
      <c r="BO23" s="500">
        <v>7650.9166336920607</v>
      </c>
      <c r="BP23" s="500">
        <v>7803.7976560341358</v>
      </c>
      <c r="BQ23" s="500">
        <v>7503.6914230702905</v>
      </c>
      <c r="BR23" s="500">
        <v>7520.5624091782993</v>
      </c>
      <c r="BS23" s="500">
        <v>7553.3246978523048</v>
      </c>
      <c r="BT23" s="500">
        <v>7397.7970754827766</v>
      </c>
      <c r="BU23" s="500">
        <v>7392.7571152529363</v>
      </c>
      <c r="BV23" s="500">
        <v>7410.8753531410093</v>
      </c>
      <c r="BW23" s="500">
        <v>7519.2787509222935</v>
      </c>
      <c r="BX23" s="500">
        <v>7754.0175333441257</v>
      </c>
      <c r="BY23" s="500">
        <v>8116.0348093431212</v>
      </c>
      <c r="BZ23" s="500">
        <v>8246.451386005976</v>
      </c>
      <c r="CA23" s="500">
        <v>8371.1195789962712</v>
      </c>
      <c r="CB23" s="500">
        <v>8474.4621816859944</v>
      </c>
      <c r="CC23" s="501">
        <v>8636.8338830063003</v>
      </c>
      <c r="CD23" s="578"/>
      <c r="CE23" s="578"/>
      <c r="CF23" s="578"/>
      <c r="CG23" s="578"/>
      <c r="CH23" s="578"/>
      <c r="CI23" s="578"/>
      <c r="CJ23" s="578"/>
      <c r="CK23" s="578"/>
      <c r="CL23" s="578"/>
      <c r="CM23" s="578"/>
      <c r="CN23" s="578"/>
      <c r="CO23" s="578"/>
      <c r="CP23" s="578"/>
      <c r="CQ23" s="578"/>
      <c r="CR23" s="578"/>
      <c r="CS23" s="578"/>
      <c r="CT23" s="578"/>
      <c r="CU23" s="578"/>
      <c r="CV23" s="578"/>
      <c r="CW23" s="578"/>
      <c r="CX23" s="578"/>
      <c r="CY23" s="578"/>
      <c r="CZ23" s="578"/>
      <c r="DA23" s="578"/>
      <c r="DB23" s="578"/>
      <c r="DC23" s="578"/>
      <c r="DD23" s="578"/>
      <c r="DE23" s="578"/>
      <c r="DF23" s="578"/>
      <c r="DG23" s="578"/>
      <c r="DH23" s="578"/>
      <c r="DI23" s="578"/>
      <c r="DJ23" s="578"/>
      <c r="DK23" s="578"/>
      <c r="DL23" s="578"/>
      <c r="DM23" s="578"/>
      <c r="DN23" s="578"/>
      <c r="DO23" s="578"/>
      <c r="DP23" s="578"/>
      <c r="DQ23" s="578"/>
      <c r="DR23" s="578"/>
      <c r="DS23" s="578"/>
      <c r="DT23" s="578"/>
      <c r="DU23" s="578"/>
      <c r="DV23" s="578"/>
      <c r="DW23" s="578"/>
      <c r="DX23" s="578"/>
      <c r="DY23" s="578"/>
    </row>
    <row r="24" spans="1:129" x14ac:dyDescent="0.4">
      <c r="A24" s="541"/>
      <c r="B24" s="558" t="s">
        <v>190</v>
      </c>
      <c r="C24" s="542"/>
      <c r="D24" s="510"/>
      <c r="E24" s="505"/>
      <c r="F24" s="505"/>
      <c r="G24" s="505"/>
      <c r="H24" s="505"/>
      <c r="I24" s="505"/>
      <c r="J24" s="505"/>
      <c r="K24" s="505"/>
      <c r="L24" s="505"/>
      <c r="M24" s="505"/>
      <c r="N24" s="505"/>
      <c r="O24" s="505"/>
      <c r="P24" s="505"/>
      <c r="Q24" s="505"/>
      <c r="R24" s="505"/>
      <c r="S24" s="505"/>
      <c r="T24" s="505"/>
      <c r="U24" s="505"/>
      <c r="V24" s="505"/>
      <c r="W24" s="505"/>
      <c r="X24" s="505"/>
      <c r="Y24" s="505"/>
      <c r="Z24" s="505"/>
      <c r="AA24" s="505"/>
      <c r="AB24" s="505"/>
      <c r="AC24" s="505"/>
      <c r="AD24" s="505"/>
      <c r="AE24" s="505"/>
      <c r="AF24" s="505"/>
      <c r="AG24" s="505"/>
      <c r="AH24" s="500">
        <v>0</v>
      </c>
      <c r="AI24" s="500">
        <v>0</v>
      </c>
      <c r="AJ24" s="500">
        <v>0</v>
      </c>
      <c r="AK24" s="500">
        <v>0</v>
      </c>
      <c r="AL24" s="500">
        <v>0</v>
      </c>
      <c r="AM24" s="500">
        <v>0</v>
      </c>
      <c r="AN24" s="500">
        <v>0</v>
      </c>
      <c r="AO24" s="500">
        <v>0</v>
      </c>
      <c r="AP24" s="500">
        <v>0</v>
      </c>
      <c r="AQ24" s="500">
        <v>0</v>
      </c>
      <c r="AR24" s="500">
        <v>0</v>
      </c>
      <c r="AS24" s="500">
        <v>0</v>
      </c>
      <c r="AT24" s="500">
        <v>0</v>
      </c>
      <c r="AU24" s="500">
        <v>331.63976849244312</v>
      </c>
      <c r="AV24" s="500">
        <v>363.27999783552377</v>
      </c>
      <c r="AW24" s="500">
        <v>386.79750820848597</v>
      </c>
      <c r="AX24" s="500">
        <v>397.3907536186112</v>
      </c>
      <c r="AY24" s="500">
        <v>400.88557089526171</v>
      </c>
      <c r="AZ24" s="500">
        <v>393.91559909337735</v>
      </c>
      <c r="BA24" s="500">
        <v>384.21396161329369</v>
      </c>
      <c r="BB24" s="500">
        <v>368.35815941641903</v>
      </c>
      <c r="BC24" s="500">
        <v>435.19457956351886</v>
      </c>
      <c r="BD24" s="500">
        <v>637.03915176468854</v>
      </c>
      <c r="BE24" s="500">
        <v>700.42124162130983</v>
      </c>
      <c r="BF24" s="500">
        <v>741.29329009825346</v>
      </c>
      <c r="BG24" s="500">
        <v>1675.3208164471757</v>
      </c>
      <c r="BH24" s="500">
        <v>1502.2977232699368</v>
      </c>
      <c r="BI24" s="500">
        <v>1569.5632195297308</v>
      </c>
      <c r="BJ24" s="500">
        <v>1595.414615151009</v>
      </c>
      <c r="BK24" s="500">
        <v>1631.852671579662</v>
      </c>
      <c r="BL24" s="500">
        <v>1818.3372125294384</v>
      </c>
      <c r="BM24" s="500">
        <v>1991.5962938048824</v>
      </c>
      <c r="BN24" s="500">
        <v>2013.8711944994491</v>
      </c>
      <c r="BO24" s="500">
        <v>1992.6482355438175</v>
      </c>
      <c r="BP24" s="500">
        <v>1936.4634683525542</v>
      </c>
      <c r="BQ24" s="500">
        <v>1846.2583705917887</v>
      </c>
      <c r="BR24" s="500">
        <v>1818.7122162164003</v>
      </c>
      <c r="BS24" s="500">
        <v>1746.3364256852587</v>
      </c>
      <c r="BT24" s="500">
        <v>1641.4346797942039</v>
      </c>
      <c r="BU24" s="500">
        <v>1541.1259467385962</v>
      </c>
      <c r="BV24" s="500">
        <v>1373.6433470249192</v>
      </c>
      <c r="BW24" s="500">
        <v>1144.303839746836</v>
      </c>
      <c r="BX24" s="500">
        <v>954.65932685439316</v>
      </c>
      <c r="BY24" s="500">
        <v>812.64902683565163</v>
      </c>
      <c r="BZ24" s="500">
        <v>716.36945883293936</v>
      </c>
      <c r="CA24" s="500">
        <v>630.33102404146223</v>
      </c>
      <c r="CB24" s="500">
        <v>550.0418818639813</v>
      </c>
      <c r="CC24" s="501">
        <v>488.98970280102282</v>
      </c>
      <c r="CD24" s="578"/>
      <c r="CE24" s="578"/>
      <c r="CF24" s="578"/>
      <c r="CG24" s="578"/>
      <c r="CH24" s="578"/>
      <c r="CI24" s="578"/>
      <c r="CJ24" s="578"/>
      <c r="CK24" s="578"/>
      <c r="CL24" s="578"/>
      <c r="CM24" s="578"/>
      <c r="CN24" s="578"/>
      <c r="CO24" s="578"/>
      <c r="CP24" s="578"/>
      <c r="CQ24" s="578"/>
      <c r="CR24" s="578"/>
      <c r="CS24" s="578"/>
      <c r="CT24" s="578"/>
      <c r="CU24" s="578"/>
      <c r="CV24" s="578"/>
      <c r="CW24" s="578"/>
      <c r="CX24" s="578"/>
      <c r="CY24" s="578"/>
      <c r="CZ24" s="578"/>
      <c r="DA24" s="578"/>
      <c r="DB24" s="578"/>
      <c r="DC24" s="578"/>
      <c r="DD24" s="578"/>
      <c r="DE24" s="578"/>
      <c r="DF24" s="578"/>
      <c r="DG24" s="578"/>
      <c r="DH24" s="578"/>
      <c r="DI24" s="578"/>
      <c r="DJ24" s="578"/>
      <c r="DK24" s="578"/>
      <c r="DL24" s="578"/>
      <c r="DM24" s="578"/>
      <c r="DN24" s="578"/>
      <c r="DO24" s="578"/>
      <c r="DP24" s="578"/>
      <c r="DQ24" s="578"/>
      <c r="DR24" s="578"/>
      <c r="DS24" s="578"/>
      <c r="DT24" s="578"/>
      <c r="DU24" s="578"/>
      <c r="DV24" s="578"/>
      <c r="DW24" s="578"/>
      <c r="DX24" s="578"/>
      <c r="DY24" s="578"/>
    </row>
    <row r="25" spans="1:129" ht="15.4" thickBot="1" x14ac:dyDescent="0.45">
      <c r="A25" s="541"/>
      <c r="B25" s="87"/>
      <c r="C25" s="87"/>
      <c r="D25" s="539"/>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540"/>
      <c r="CD25" s="578"/>
      <c r="CE25" s="578"/>
      <c r="CF25" s="578"/>
      <c r="CG25" s="578"/>
      <c r="CH25" s="578"/>
      <c r="CI25" s="578"/>
      <c r="CJ25" s="578"/>
      <c r="CK25" s="578"/>
      <c r="CL25" s="578"/>
      <c r="CM25" s="578"/>
      <c r="CN25" s="578"/>
      <c r="CO25" s="578"/>
      <c r="CP25" s="578"/>
      <c r="CQ25" s="578"/>
      <c r="CR25" s="578"/>
      <c r="CS25" s="578"/>
      <c r="CT25" s="578"/>
      <c r="CU25" s="578"/>
      <c r="CV25" s="578"/>
      <c r="CW25" s="578"/>
      <c r="CX25" s="578"/>
      <c r="CY25" s="578"/>
      <c r="CZ25" s="578"/>
      <c r="DA25" s="578"/>
      <c r="DB25" s="578"/>
      <c r="DC25" s="578"/>
      <c r="DD25" s="578"/>
      <c r="DE25" s="578"/>
      <c r="DF25" s="578"/>
      <c r="DG25" s="578"/>
      <c r="DH25" s="578"/>
      <c r="DI25" s="578"/>
      <c r="DJ25" s="578"/>
      <c r="DK25" s="578"/>
      <c r="DL25" s="578"/>
      <c r="DM25" s="578"/>
      <c r="DN25" s="578"/>
      <c r="DO25" s="578"/>
      <c r="DP25" s="578"/>
      <c r="DQ25" s="578"/>
      <c r="DR25" s="578"/>
      <c r="DS25" s="578"/>
      <c r="DT25" s="578"/>
      <c r="DU25" s="578"/>
      <c r="DV25" s="578"/>
      <c r="DW25" s="578"/>
      <c r="DX25" s="578"/>
      <c r="DY25" s="578"/>
    </row>
    <row r="26" spans="1:129" ht="39" customHeight="1" x14ac:dyDescent="0.4">
      <c r="A26" s="541"/>
      <c r="B26" s="582" t="s">
        <v>193</v>
      </c>
      <c r="C26" s="542"/>
      <c r="D26" s="541"/>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3"/>
      <c r="CD26" s="578"/>
      <c r="CE26" s="578"/>
      <c r="CF26" s="578"/>
      <c r="CG26" s="578"/>
      <c r="CH26" s="578"/>
      <c r="CI26" s="578"/>
      <c r="CJ26" s="578"/>
      <c r="CK26" s="578"/>
      <c r="CL26" s="578"/>
      <c r="CM26" s="578"/>
      <c r="CN26" s="578"/>
      <c r="CO26" s="578"/>
      <c r="CP26" s="578"/>
      <c r="CQ26" s="578"/>
      <c r="CR26" s="578"/>
      <c r="CS26" s="578"/>
      <c r="CT26" s="578"/>
      <c r="CU26" s="578"/>
      <c r="CV26" s="578"/>
      <c r="CW26" s="578"/>
      <c r="CX26" s="578"/>
      <c r="CY26" s="578"/>
      <c r="CZ26" s="578"/>
      <c r="DA26" s="578"/>
      <c r="DB26" s="578"/>
      <c r="DC26" s="578"/>
      <c r="DD26" s="578"/>
      <c r="DE26" s="578"/>
      <c r="DF26" s="578"/>
      <c r="DG26" s="578"/>
      <c r="DH26" s="578"/>
      <c r="DI26" s="578"/>
      <c r="DJ26" s="578"/>
      <c r="DK26" s="578"/>
      <c r="DL26" s="578"/>
      <c r="DM26" s="578"/>
      <c r="DN26" s="578"/>
      <c r="DO26" s="578"/>
      <c r="DP26" s="578"/>
      <c r="DQ26" s="578"/>
      <c r="DR26" s="578"/>
      <c r="DS26" s="578"/>
      <c r="DT26" s="578"/>
      <c r="DU26" s="578"/>
      <c r="DV26" s="578"/>
      <c r="DW26" s="578"/>
      <c r="DX26" s="578"/>
      <c r="DY26" s="578"/>
    </row>
    <row r="27" spans="1:129" ht="23.85" customHeight="1" x14ac:dyDescent="0.4">
      <c r="A27" s="541"/>
      <c r="B27" s="558" t="s">
        <v>187</v>
      </c>
      <c r="C27" s="542"/>
      <c r="D27" s="541"/>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22">
        <v>3.3985736361374565E-2</v>
      </c>
      <c r="AI27" s="522">
        <v>3.4472424540933841E-2</v>
      </c>
      <c r="AJ27" s="522">
        <v>3.6538971363426681E-2</v>
      </c>
      <c r="AK27" s="522">
        <v>4.1733205922401553E-2</v>
      </c>
      <c r="AL27" s="522">
        <v>4.4277937792628425E-2</v>
      </c>
      <c r="AM27" s="522">
        <v>4.6679879544271823E-2</v>
      </c>
      <c r="AN27" s="522">
        <v>4.7705662941867906E-2</v>
      </c>
      <c r="AO27" s="522">
        <v>4.7179222025585554E-2</v>
      </c>
      <c r="AP27" s="522">
        <v>4.7072075090570757E-2</v>
      </c>
      <c r="AQ27" s="522">
        <v>4.2748122802491621E-2</v>
      </c>
      <c r="AR27" s="522">
        <v>3.7291262437781782E-2</v>
      </c>
      <c r="AS27" s="522">
        <v>3.4814615887808723E-2</v>
      </c>
      <c r="AT27" s="522">
        <v>3.6463725279356332E-2</v>
      </c>
      <c r="AU27" s="522">
        <v>4.3047520904642561E-2</v>
      </c>
      <c r="AV27" s="522">
        <v>4.9525367511085501E-2</v>
      </c>
      <c r="AW27" s="522">
        <v>5.2161583298623374E-2</v>
      </c>
      <c r="AX27" s="522">
        <v>5.1384737459855889E-2</v>
      </c>
      <c r="AY27" s="522">
        <v>5.1181242992568272E-2</v>
      </c>
      <c r="AZ27" s="522">
        <v>4.9216141211151344E-2</v>
      </c>
      <c r="BA27" s="522">
        <v>4.633750787388706E-2</v>
      </c>
      <c r="BB27" s="522">
        <v>4.4336906946504287E-2</v>
      </c>
      <c r="BC27" s="522">
        <v>4.3855509044244206E-2</v>
      </c>
      <c r="BD27" s="522">
        <v>4.3891052358486095E-2</v>
      </c>
      <c r="BE27" s="522">
        <v>4.4393353985490019E-2</v>
      </c>
      <c r="BF27" s="522">
        <v>4.4216649046379168E-2</v>
      </c>
      <c r="BG27" s="522">
        <v>4.8347426887945695E-2</v>
      </c>
      <c r="BH27" s="522">
        <v>4.8409187864140911E-2</v>
      </c>
      <c r="BI27" s="522">
        <v>4.7298632232322217E-2</v>
      </c>
      <c r="BJ27" s="522">
        <v>4.6636325053177385E-2</v>
      </c>
      <c r="BK27" s="522">
        <v>4.6519740095726243E-2</v>
      </c>
      <c r="BL27" s="522">
        <v>5.0784928438525362E-2</v>
      </c>
      <c r="BM27" s="522">
        <v>5.7763863766390394E-2</v>
      </c>
      <c r="BN27" s="522">
        <v>5.7352839734119206E-2</v>
      </c>
      <c r="BO27" s="522">
        <v>5.7177382470089452E-2</v>
      </c>
      <c r="BP27" s="522">
        <v>5.6454687530830237E-2</v>
      </c>
      <c r="BQ27" s="522">
        <v>5.1624634050382284E-2</v>
      </c>
      <c r="BR27" s="522">
        <v>5.0227760868526893E-2</v>
      </c>
      <c r="BS27" s="522">
        <v>4.8723272181963213E-2</v>
      </c>
      <c r="BT27" s="522">
        <v>4.6480641966876853E-2</v>
      </c>
      <c r="BU27" s="522">
        <v>4.5407271039235253E-2</v>
      </c>
      <c r="BV27" s="522">
        <v>4.3966467510315937E-2</v>
      </c>
      <c r="BW27" s="522">
        <v>4.3778877184180678E-2</v>
      </c>
      <c r="BX27" s="522">
        <v>5.4783837993897466E-2</v>
      </c>
      <c r="BY27" s="522">
        <v>4.9501209153967211E-2</v>
      </c>
      <c r="BZ27" s="522">
        <v>4.5969281598136576E-2</v>
      </c>
      <c r="CA27" s="522">
        <v>4.4992377671491633E-2</v>
      </c>
      <c r="CB27" s="522">
        <v>4.4279436501345366E-2</v>
      </c>
      <c r="CC27" s="523">
        <v>4.3897589523661698E-2</v>
      </c>
      <c r="CD27" s="578"/>
      <c r="CE27" s="578"/>
      <c r="CF27" s="578"/>
      <c r="CG27" s="578"/>
      <c r="CH27" s="578"/>
      <c r="CI27" s="578"/>
      <c r="CJ27" s="578"/>
      <c r="CK27" s="578"/>
      <c r="CL27" s="578"/>
      <c r="CM27" s="578"/>
      <c r="CN27" s="578"/>
      <c r="CO27" s="578"/>
      <c r="CP27" s="578"/>
      <c r="CQ27" s="578"/>
      <c r="CR27" s="578"/>
      <c r="CS27" s="578"/>
      <c r="CT27" s="578"/>
      <c r="CU27" s="578"/>
      <c r="CV27" s="578"/>
      <c r="CW27" s="578"/>
      <c r="CX27" s="578"/>
      <c r="CY27" s="578"/>
      <c r="CZ27" s="578"/>
      <c r="DA27" s="578"/>
      <c r="DB27" s="578"/>
      <c r="DC27" s="578"/>
      <c r="DD27" s="578"/>
      <c r="DE27" s="578"/>
      <c r="DF27" s="578"/>
      <c r="DG27" s="578"/>
      <c r="DH27" s="578"/>
      <c r="DI27" s="578"/>
      <c r="DJ27" s="578"/>
      <c r="DK27" s="578"/>
      <c r="DL27" s="578"/>
      <c r="DM27" s="578"/>
      <c r="DN27" s="578"/>
      <c r="DO27" s="578"/>
      <c r="DP27" s="578"/>
      <c r="DQ27" s="578"/>
      <c r="DR27" s="578"/>
      <c r="DS27" s="578"/>
      <c r="DT27" s="578"/>
      <c r="DU27" s="578"/>
      <c r="DV27" s="578"/>
      <c r="DW27" s="578"/>
      <c r="DX27" s="578"/>
      <c r="DY27" s="578"/>
    </row>
    <row r="28" spans="1:129" x14ac:dyDescent="0.4">
      <c r="A28" s="541"/>
      <c r="B28" s="558" t="s">
        <v>188</v>
      </c>
      <c r="C28" s="542"/>
      <c r="D28" s="541"/>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22">
        <v>4.8621171747352428E-2</v>
      </c>
      <c r="AI28" s="522">
        <v>4.6355524440810307E-2</v>
      </c>
      <c r="AJ28" s="522">
        <v>4.8253128000765262E-2</v>
      </c>
      <c r="AK28" s="522">
        <v>5.1241598717894896E-2</v>
      </c>
      <c r="AL28" s="522">
        <v>5.2410546003490953E-2</v>
      </c>
      <c r="AM28" s="522">
        <v>5.207481613123463E-2</v>
      </c>
      <c r="AN28" s="522">
        <v>5.1466910703070405E-2</v>
      </c>
      <c r="AO28" s="522">
        <v>5.1426168117666836E-2</v>
      </c>
      <c r="AP28" s="522">
        <v>5.1560908515122676E-2</v>
      </c>
      <c r="AQ28" s="522">
        <v>4.864831024921995E-2</v>
      </c>
      <c r="AR28" s="522">
        <v>4.5702824057673667E-2</v>
      </c>
      <c r="AS28" s="522">
        <v>4.5252617531987609E-2</v>
      </c>
      <c r="AT28" s="522">
        <v>4.6774375996337485E-2</v>
      </c>
      <c r="AU28" s="522">
        <v>4.9704547346215412E-2</v>
      </c>
      <c r="AV28" s="522">
        <v>5.2570409872971E-2</v>
      </c>
      <c r="AW28" s="522">
        <v>5.3420668010947678E-2</v>
      </c>
      <c r="AX28" s="522">
        <v>5.222977301665082E-2</v>
      </c>
      <c r="AY28" s="522">
        <v>5.1550032437317587E-2</v>
      </c>
      <c r="AZ28" s="522">
        <v>5.0975238962856537E-2</v>
      </c>
      <c r="BA28" s="522">
        <v>5.0651634189301568E-2</v>
      </c>
      <c r="BB28" s="522">
        <v>5.0290838907611553E-2</v>
      </c>
      <c r="BC28" s="522">
        <v>5.1177678831329572E-2</v>
      </c>
      <c r="BD28" s="522">
        <v>5.1535605424734968E-2</v>
      </c>
      <c r="BE28" s="522">
        <v>5.3384059113858032E-2</v>
      </c>
      <c r="BF28" s="522">
        <v>5.2473271044847405E-2</v>
      </c>
      <c r="BG28" s="522">
        <v>5.2217903374272477E-2</v>
      </c>
      <c r="BH28" s="522">
        <v>5.3295591179869477E-2</v>
      </c>
      <c r="BI28" s="522">
        <v>5.3186614393062943E-2</v>
      </c>
      <c r="BJ28" s="522">
        <v>5.2377134124196249E-2</v>
      </c>
      <c r="BK28" s="522">
        <v>5.3125608596175558E-2</v>
      </c>
      <c r="BL28" s="522">
        <v>5.7464472967550813E-2</v>
      </c>
      <c r="BM28" s="522">
        <v>6.1948485310316916E-2</v>
      </c>
      <c r="BN28" s="522">
        <v>6.1758794845804925E-2</v>
      </c>
      <c r="BO28" s="522">
        <v>6.2390218042064224E-2</v>
      </c>
      <c r="BP28" s="522">
        <v>6.3722062148441588E-2</v>
      </c>
      <c r="BQ28" s="522">
        <v>6.1296122430893989E-2</v>
      </c>
      <c r="BR28" s="522">
        <v>6.0898589988476484E-2</v>
      </c>
      <c r="BS28" s="522">
        <v>6.0085590105467698E-2</v>
      </c>
      <c r="BT28" s="522">
        <v>5.8504706462161049E-2</v>
      </c>
      <c r="BU28" s="522">
        <v>5.7565509165052507E-2</v>
      </c>
      <c r="BV28" s="522">
        <v>5.6349807190948273E-2</v>
      </c>
      <c r="BW28" s="522">
        <v>5.5907679473645874E-2</v>
      </c>
      <c r="BX28" s="522">
        <v>6.0643738471573644E-2</v>
      </c>
      <c r="BY28" s="522">
        <v>5.8435334844890947E-2</v>
      </c>
      <c r="BZ28" s="522">
        <v>5.7962790826664216E-2</v>
      </c>
      <c r="CA28" s="522">
        <v>5.8136439008905617E-2</v>
      </c>
      <c r="CB28" s="522">
        <v>5.8059373776179264E-2</v>
      </c>
      <c r="CC28" s="523">
        <v>5.8408107534372943E-2</v>
      </c>
      <c r="CD28" s="578"/>
      <c r="CE28" s="578"/>
      <c r="CF28" s="578"/>
      <c r="CG28" s="578"/>
      <c r="CH28" s="578"/>
      <c r="CI28" s="578"/>
      <c r="CJ28" s="578"/>
      <c r="CK28" s="578"/>
      <c r="CL28" s="578"/>
      <c r="CM28" s="578"/>
      <c r="CN28" s="578"/>
      <c r="CO28" s="578"/>
      <c r="CP28" s="578"/>
      <c r="CQ28" s="578"/>
      <c r="CR28" s="578"/>
      <c r="CS28" s="578"/>
      <c r="CT28" s="578"/>
      <c r="CU28" s="578"/>
      <c r="CV28" s="578"/>
      <c r="CW28" s="578"/>
      <c r="CX28" s="578"/>
      <c r="CY28" s="578"/>
      <c r="CZ28" s="578"/>
      <c r="DA28" s="578"/>
      <c r="DB28" s="578"/>
      <c r="DC28" s="578"/>
      <c r="DD28" s="578"/>
      <c r="DE28" s="578"/>
      <c r="DF28" s="578"/>
      <c r="DG28" s="578"/>
      <c r="DH28" s="578"/>
      <c r="DI28" s="578"/>
      <c r="DJ28" s="578"/>
      <c r="DK28" s="578"/>
      <c r="DL28" s="578"/>
      <c r="DM28" s="578"/>
      <c r="DN28" s="578"/>
      <c r="DO28" s="578"/>
      <c r="DP28" s="578"/>
      <c r="DQ28" s="578"/>
      <c r="DR28" s="578"/>
      <c r="DS28" s="578"/>
      <c r="DT28" s="578"/>
      <c r="DU28" s="578"/>
      <c r="DV28" s="578"/>
      <c r="DW28" s="578"/>
      <c r="DX28" s="578"/>
      <c r="DY28" s="578"/>
    </row>
    <row r="29" spans="1:129" ht="23.85" customHeight="1" x14ac:dyDescent="0.4">
      <c r="A29" s="541"/>
      <c r="B29" s="549" t="s">
        <v>129</v>
      </c>
      <c r="C29" s="542"/>
      <c r="D29" s="541"/>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4">
        <f t="shared" ref="AH29" si="50">SUM(AH30, AH31)</f>
        <v>8.2606908108726979E-2</v>
      </c>
      <c r="AI29" s="544">
        <f t="shared" ref="AI29" si="51">SUM(AI30, AI31)</f>
        <v>8.0827948981744141E-2</v>
      </c>
      <c r="AJ29" s="544">
        <f t="shared" ref="AJ29" si="52">SUM(AJ30, AJ31)</f>
        <v>8.4792099364191936E-2</v>
      </c>
      <c r="AK29" s="544">
        <f t="shared" ref="AK29" si="53">SUM(AK30, AK31)</f>
        <v>9.2974804640296449E-2</v>
      </c>
      <c r="AL29" s="544">
        <f t="shared" ref="AL29" si="54">SUM(AL30, AL31)</f>
        <v>9.6688483796119384E-2</v>
      </c>
      <c r="AM29" s="544">
        <f t="shared" ref="AM29" si="55">SUM(AM30, AM31)</f>
        <v>9.875469567550646E-2</v>
      </c>
      <c r="AN29" s="544">
        <f t="shared" ref="AN29" si="56">SUM(AN30, AN31)</f>
        <v>9.9172573644938311E-2</v>
      </c>
      <c r="AO29" s="544">
        <f t="shared" ref="AO29" si="57">SUM(AO30, AO31)</f>
        <v>9.8605390143252397E-2</v>
      </c>
      <c r="AP29" s="544">
        <f t="shared" ref="AP29" si="58">SUM(AP30, AP31)</f>
        <v>9.8632983605693433E-2</v>
      </c>
      <c r="AQ29" s="544">
        <f t="shared" ref="AQ29" si="59">SUM(AQ30, AQ31)</f>
        <v>9.1396433051711592E-2</v>
      </c>
      <c r="AR29" s="544">
        <f t="shared" ref="AR29" si="60">SUM(AR30, AR31)</f>
        <v>8.2994086495455435E-2</v>
      </c>
      <c r="AS29" s="544">
        <f t="shared" ref="AS29" si="61">SUM(AS30, AS31)</f>
        <v>8.0067233419796338E-2</v>
      </c>
      <c r="AT29" s="544">
        <f t="shared" ref="AT29" si="62">SUM(AT30, AT31)</f>
        <v>8.3238101275693824E-2</v>
      </c>
      <c r="AU29" s="544">
        <f t="shared" ref="AU29" si="63">SUM(AU30, AU31)</f>
        <v>9.275206825085798E-2</v>
      </c>
      <c r="AV29" s="544">
        <f t="shared" ref="AV29" si="64">SUM(AV30, AV31)</f>
        <v>0.10209577738405651</v>
      </c>
      <c r="AW29" s="544">
        <f t="shared" ref="AW29" si="65">SUM(AW30, AW31)</f>
        <v>0.10558225130957105</v>
      </c>
      <c r="AX29" s="544">
        <f t="shared" ref="AX29" si="66">SUM(AX30, AX31)</f>
        <v>0.10361451047650672</v>
      </c>
      <c r="AY29" s="544">
        <f t="shared" ref="AY29" si="67">SUM(AY30, AY31)</f>
        <v>0.10273127542988586</v>
      </c>
      <c r="AZ29" s="544">
        <f t="shared" ref="AZ29" si="68">SUM(AZ30, AZ31)</f>
        <v>0.10019138017400787</v>
      </c>
      <c r="BA29" s="544">
        <f t="shared" ref="BA29" si="69">SUM(BA30, BA31)</f>
        <v>9.6989142063188635E-2</v>
      </c>
      <c r="BB29" s="544">
        <f t="shared" ref="BB29" si="70">SUM(BB30, BB31)</f>
        <v>9.4627745854115847E-2</v>
      </c>
      <c r="BC29" s="544">
        <f t="shared" ref="BC29" si="71">SUM(BC30, BC31)</f>
        <v>9.5033187875573785E-2</v>
      </c>
      <c r="BD29" s="544">
        <f t="shared" ref="BD29" si="72">SUM(BD30, BD31)</f>
        <v>9.5426657783221069E-2</v>
      </c>
      <c r="BE29" s="544">
        <f t="shared" ref="BE29" si="73">SUM(BE30, BE31)</f>
        <v>9.7777413099348065E-2</v>
      </c>
      <c r="BF29" s="544">
        <f t="shared" ref="BF29" si="74">SUM(BF30, BF31)</f>
        <v>9.6689920091226594E-2</v>
      </c>
      <c r="BG29" s="544">
        <f t="shared" ref="BG29" si="75">SUM(BG30, BG31)</f>
        <v>0.10056533026221819</v>
      </c>
      <c r="BH29" s="544">
        <f t="shared" ref="BH29" si="76">SUM(BH30, BH31)</f>
        <v>0.10170477904401039</v>
      </c>
      <c r="BI29" s="544">
        <f t="shared" ref="BI29" si="77">SUM(BI30, BI31)</f>
        <v>0.10048524662538516</v>
      </c>
      <c r="BJ29" s="544">
        <f t="shared" ref="BJ29" si="78">SUM(BJ30, BJ31)</f>
        <v>9.9013459177373628E-2</v>
      </c>
      <c r="BK29" s="544">
        <f t="shared" ref="BK29" si="79">SUM(BK30, BK31)</f>
        <v>9.9645348691901808E-2</v>
      </c>
      <c r="BL29" s="544">
        <f t="shared" ref="BL29" si="80">SUM(BL30, BL31)</f>
        <v>0.1082494014060762</v>
      </c>
      <c r="BM29" s="544">
        <f t="shared" ref="BM29" si="81">SUM(BM30, BM31)</f>
        <v>0.11971234907670733</v>
      </c>
      <c r="BN29" s="544">
        <f t="shared" ref="BN29" si="82">SUM(BN30, BN31)</f>
        <v>0.11911163457992413</v>
      </c>
      <c r="BO29" s="544">
        <f t="shared" ref="BO29" si="83">SUM(BO30, BO31)</f>
        <v>0.11956760051215368</v>
      </c>
      <c r="BP29" s="544">
        <f t="shared" ref="BP29" si="84">SUM(BP30, BP31)</f>
        <v>0.12017674967927182</v>
      </c>
      <c r="BQ29" s="544">
        <f t="shared" ref="BQ29" si="85">SUM(BQ30, BQ31)</f>
        <v>0.11292075648127625</v>
      </c>
      <c r="BR29" s="544">
        <f t="shared" ref="BR29" si="86">SUM(BR30, BR31)</f>
        <v>0.11112635085700337</v>
      </c>
      <c r="BS29" s="544">
        <f t="shared" ref="BS29" si="87">SUM(BS30, BS31)</f>
        <v>0.1088088622874309</v>
      </c>
      <c r="BT29" s="544">
        <f t="shared" ref="BT29" si="88">SUM(BT30, BT31)</f>
        <v>0.10498534842903789</v>
      </c>
      <c r="BU29" s="544">
        <f t="shared" ref="BU29" si="89">SUM(BU30, BU31)</f>
        <v>0.10297278020428775</v>
      </c>
      <c r="BV29" s="544">
        <f t="shared" ref="BV29" si="90">SUM(BV30, BV31)</f>
        <v>0.10031627470126421</v>
      </c>
      <c r="BW29" s="544">
        <f t="shared" ref="BW29" si="91">SUM(BW30, BW31)</f>
        <v>9.9686556657826553E-2</v>
      </c>
      <c r="BX29" s="544">
        <f t="shared" ref="BX29" si="92">SUM(BX30, BX31)</f>
        <v>0.1154275764654711</v>
      </c>
      <c r="BY29" s="544">
        <f t="shared" ref="BY29" si="93">SUM(BY30, BY31)</f>
        <v>0.10793654399885817</v>
      </c>
      <c r="BZ29" s="544">
        <f t="shared" ref="BZ29" si="94">SUM(BZ30, BZ31)</f>
        <v>0.10393207242480079</v>
      </c>
      <c r="CA29" s="544">
        <f t="shared" ref="CA29" si="95">SUM(CA30, CA31)</f>
        <v>0.10312881668039726</v>
      </c>
      <c r="CB29" s="544">
        <f t="shared" ref="CB29" si="96">SUM(CB30, CB31)</f>
        <v>0.10233881027752464</v>
      </c>
      <c r="CC29" s="545">
        <f t="shared" ref="CC29" si="97">SUM(CC30, CC31)</f>
        <v>0.10230569705803463</v>
      </c>
      <c r="CD29" s="578"/>
      <c r="CE29" s="578"/>
      <c r="CF29" s="578"/>
      <c r="CG29" s="578"/>
      <c r="CH29" s="578"/>
      <c r="CI29" s="578"/>
      <c r="CJ29" s="578"/>
      <c r="CK29" s="578"/>
      <c r="CL29" s="578"/>
      <c r="CM29" s="578"/>
      <c r="CN29" s="578"/>
      <c r="CO29" s="578"/>
      <c r="CP29" s="578"/>
      <c r="CQ29" s="578"/>
      <c r="CR29" s="578"/>
      <c r="CS29" s="578"/>
      <c r="CT29" s="578"/>
      <c r="CU29" s="578"/>
      <c r="CV29" s="578"/>
      <c r="CW29" s="578"/>
      <c r="CX29" s="578"/>
      <c r="CY29" s="578"/>
      <c r="CZ29" s="578"/>
      <c r="DA29" s="578"/>
      <c r="DB29" s="578"/>
      <c r="DC29" s="578"/>
      <c r="DD29" s="578"/>
      <c r="DE29" s="578"/>
      <c r="DF29" s="578"/>
      <c r="DG29" s="578"/>
      <c r="DH29" s="578"/>
      <c r="DI29" s="578"/>
      <c r="DJ29" s="578"/>
      <c r="DK29" s="578"/>
      <c r="DL29" s="578"/>
      <c r="DM29" s="578"/>
      <c r="DN29" s="578"/>
      <c r="DO29" s="578"/>
      <c r="DP29" s="578"/>
      <c r="DQ29" s="578"/>
      <c r="DR29" s="578"/>
      <c r="DS29" s="578"/>
      <c r="DT29" s="578"/>
      <c r="DU29" s="578"/>
      <c r="DV29" s="578"/>
      <c r="DW29" s="578"/>
      <c r="DX29" s="578"/>
      <c r="DY29" s="578"/>
    </row>
    <row r="30" spans="1:129" x14ac:dyDescent="0.4">
      <c r="A30" s="541"/>
      <c r="B30" s="558" t="s">
        <v>189</v>
      </c>
      <c r="C30" s="542"/>
      <c r="D30" s="541"/>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22">
        <v>8.2606908108726979E-2</v>
      </c>
      <c r="AI30" s="522">
        <v>8.0827948981744141E-2</v>
      </c>
      <c r="AJ30" s="522">
        <v>8.4792099364191936E-2</v>
      </c>
      <c r="AK30" s="522">
        <v>9.2974804640296449E-2</v>
      </c>
      <c r="AL30" s="522">
        <v>9.6688483796119384E-2</v>
      </c>
      <c r="AM30" s="522">
        <v>9.875469567550646E-2</v>
      </c>
      <c r="AN30" s="522">
        <v>9.9172573644938311E-2</v>
      </c>
      <c r="AO30" s="522">
        <v>9.8605390143252397E-2</v>
      </c>
      <c r="AP30" s="522">
        <v>9.8632983605693433E-2</v>
      </c>
      <c r="AQ30" s="522">
        <v>9.1396433051711592E-2</v>
      </c>
      <c r="AR30" s="522">
        <v>8.2994086495455435E-2</v>
      </c>
      <c r="AS30" s="522">
        <v>8.0067233419796338E-2</v>
      </c>
      <c r="AT30" s="522">
        <v>8.3238101275693824E-2</v>
      </c>
      <c r="AU30" s="522">
        <v>8.7184166342738678E-2</v>
      </c>
      <c r="AV30" s="522">
        <v>9.5987692741810821E-2</v>
      </c>
      <c r="AW30" s="522">
        <v>9.9253821129881251E-2</v>
      </c>
      <c r="AX30" s="522">
        <v>9.7299675115076312E-2</v>
      </c>
      <c r="AY30" s="522">
        <v>9.6464861804652344E-2</v>
      </c>
      <c r="AZ30" s="522">
        <v>9.4170338854825231E-2</v>
      </c>
      <c r="BA30" s="522">
        <v>9.1357152412628845E-2</v>
      </c>
      <c r="BB30" s="522">
        <v>8.9363143696219186E-2</v>
      </c>
      <c r="BC30" s="522">
        <v>8.8997877636997819E-2</v>
      </c>
      <c r="BD30" s="522">
        <v>8.6796674202548371E-2</v>
      </c>
      <c r="BE30" s="522">
        <v>8.8427297011003658E-2</v>
      </c>
      <c r="BF30" s="522">
        <v>8.7023437640747117E-2</v>
      </c>
      <c r="BG30" s="522">
        <v>7.9261370164110653E-2</v>
      </c>
      <c r="BH30" s="522">
        <v>8.289226990855135E-2</v>
      </c>
      <c r="BI30" s="522">
        <v>8.133281007931191E-2</v>
      </c>
      <c r="BJ30" s="522">
        <v>7.9801683277175392E-2</v>
      </c>
      <c r="BK30" s="522">
        <v>8.0308448821485745E-2</v>
      </c>
      <c r="BL30" s="522">
        <v>8.602402862972007E-2</v>
      </c>
      <c r="BM30" s="522">
        <v>9.4584272933040739E-2</v>
      </c>
      <c r="BN30" s="522">
        <v>9.407563824383243E-2</v>
      </c>
      <c r="BO30" s="522">
        <v>9.4861366726262247E-2</v>
      </c>
      <c r="BP30" s="522">
        <v>9.628438349654149E-2</v>
      </c>
      <c r="BQ30" s="522">
        <v>9.0623215160954576E-2</v>
      </c>
      <c r="BR30" s="522">
        <v>8.9485820949292222E-2</v>
      </c>
      <c r="BS30" s="522">
        <v>8.8376195212178404E-2</v>
      </c>
      <c r="BT30" s="522">
        <v>8.5921052209273555E-2</v>
      </c>
      <c r="BU30" s="522">
        <v>8.5209616943757852E-2</v>
      </c>
      <c r="BV30" s="522">
        <v>8.4629725665958166E-2</v>
      </c>
      <c r="BW30" s="522">
        <v>8.6519750851929436E-2</v>
      </c>
      <c r="BX30" s="522">
        <v>0.10277421772706354</v>
      </c>
      <c r="BY30" s="522">
        <v>9.8112640605027737E-2</v>
      </c>
      <c r="BZ30" s="522">
        <v>9.5625115969098201E-2</v>
      </c>
      <c r="CA30" s="522">
        <v>9.5907170359925145E-2</v>
      </c>
      <c r="CB30" s="522">
        <v>9.6101278398057849E-2</v>
      </c>
      <c r="CC30" s="523">
        <v>9.6823843072048971E-2</v>
      </c>
      <c r="CD30" s="578"/>
      <c r="CE30" s="578"/>
      <c r="CF30" s="578"/>
      <c r="CG30" s="578"/>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578"/>
      <c r="DD30" s="578"/>
      <c r="DE30" s="578"/>
      <c r="DF30" s="578"/>
      <c r="DG30" s="578"/>
      <c r="DH30" s="578"/>
      <c r="DI30" s="578"/>
      <c r="DJ30" s="578"/>
      <c r="DK30" s="578"/>
      <c r="DL30" s="578"/>
      <c r="DM30" s="578"/>
      <c r="DN30" s="578"/>
      <c r="DO30" s="578"/>
      <c r="DP30" s="578"/>
      <c r="DQ30" s="578"/>
      <c r="DR30" s="578"/>
      <c r="DS30" s="578"/>
      <c r="DT30" s="578"/>
      <c r="DU30" s="578"/>
      <c r="DV30" s="578"/>
      <c r="DW30" s="578"/>
      <c r="DX30" s="578"/>
      <c r="DY30" s="578"/>
    </row>
    <row r="31" spans="1:129" x14ac:dyDescent="0.4">
      <c r="A31" s="541"/>
      <c r="B31" s="558" t="s">
        <v>190</v>
      </c>
      <c r="C31" s="542"/>
      <c r="D31" s="541"/>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22">
        <v>0</v>
      </c>
      <c r="AI31" s="522">
        <v>0</v>
      </c>
      <c r="AJ31" s="522">
        <v>0</v>
      </c>
      <c r="AK31" s="522">
        <v>0</v>
      </c>
      <c r="AL31" s="522">
        <v>0</v>
      </c>
      <c r="AM31" s="522">
        <v>0</v>
      </c>
      <c r="AN31" s="522">
        <v>0</v>
      </c>
      <c r="AO31" s="522">
        <v>0</v>
      </c>
      <c r="AP31" s="522">
        <v>0</v>
      </c>
      <c r="AQ31" s="522">
        <v>0</v>
      </c>
      <c r="AR31" s="522">
        <v>0</v>
      </c>
      <c r="AS31" s="522">
        <v>0</v>
      </c>
      <c r="AT31" s="522">
        <v>0</v>
      </c>
      <c r="AU31" s="522">
        <v>5.5679019081192986E-3</v>
      </c>
      <c r="AV31" s="522">
        <v>6.1080846422456939E-3</v>
      </c>
      <c r="AW31" s="522">
        <v>6.3284301796898042E-3</v>
      </c>
      <c r="AX31" s="522">
        <v>6.3148353614304051E-3</v>
      </c>
      <c r="AY31" s="522">
        <v>6.2664136252335214E-3</v>
      </c>
      <c r="AZ31" s="522">
        <v>6.0210413191826425E-3</v>
      </c>
      <c r="BA31" s="522">
        <v>5.6319896505597853E-3</v>
      </c>
      <c r="BB31" s="522">
        <v>5.2646021578966569E-3</v>
      </c>
      <c r="BC31" s="522">
        <v>6.035310238575964E-3</v>
      </c>
      <c r="BD31" s="522">
        <v>8.6299835806726913E-3</v>
      </c>
      <c r="BE31" s="522">
        <v>9.3501160883444016E-3</v>
      </c>
      <c r="BF31" s="522">
        <v>9.6664824504794789E-3</v>
      </c>
      <c r="BG31" s="522">
        <v>2.1303960098107529E-2</v>
      </c>
      <c r="BH31" s="522">
        <v>1.8812509135459034E-2</v>
      </c>
      <c r="BI31" s="522">
        <v>1.9152436546073251E-2</v>
      </c>
      <c r="BJ31" s="522">
        <v>1.9211775900198232E-2</v>
      </c>
      <c r="BK31" s="522">
        <v>1.9336899870416067E-2</v>
      </c>
      <c r="BL31" s="522">
        <v>2.2225372776356122E-2</v>
      </c>
      <c r="BM31" s="522">
        <v>2.5128076143666585E-2</v>
      </c>
      <c r="BN31" s="522">
        <v>2.5035996336091694E-2</v>
      </c>
      <c r="BO31" s="522">
        <v>2.4706233785891426E-2</v>
      </c>
      <c r="BP31" s="522">
        <v>2.3892366182730329E-2</v>
      </c>
      <c r="BQ31" s="522">
        <v>2.2297541320321669E-2</v>
      </c>
      <c r="BR31" s="522">
        <v>2.1640529907711151E-2</v>
      </c>
      <c r="BS31" s="522">
        <v>2.04326670752525E-2</v>
      </c>
      <c r="BT31" s="522">
        <v>1.9064296219764344E-2</v>
      </c>
      <c r="BU31" s="522">
        <v>1.7763163260529898E-2</v>
      </c>
      <c r="BV31" s="522">
        <v>1.5686549035306047E-2</v>
      </c>
      <c r="BW31" s="522">
        <v>1.3166805805897115E-2</v>
      </c>
      <c r="BX31" s="522">
        <v>1.2653358738407561E-2</v>
      </c>
      <c r="BY31" s="522">
        <v>9.8239033938304337E-3</v>
      </c>
      <c r="BZ31" s="522">
        <v>8.3069564557025945E-3</v>
      </c>
      <c r="CA31" s="522">
        <v>7.2216463204721236E-3</v>
      </c>
      <c r="CB31" s="522">
        <v>6.2375318794667938E-3</v>
      </c>
      <c r="CC31" s="523">
        <v>5.4818539859856604E-3</v>
      </c>
      <c r="CD31" s="578"/>
      <c r="CE31" s="578"/>
      <c r="CF31" s="578"/>
      <c r="CG31" s="578"/>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578"/>
      <c r="DD31" s="578"/>
      <c r="DE31" s="578"/>
      <c r="DF31" s="578"/>
      <c r="DG31" s="578"/>
      <c r="DH31" s="578"/>
      <c r="DI31" s="578"/>
      <c r="DJ31" s="578"/>
      <c r="DK31" s="578"/>
      <c r="DL31" s="578"/>
      <c r="DM31" s="578"/>
      <c r="DN31" s="578"/>
      <c r="DO31" s="578"/>
      <c r="DP31" s="578"/>
      <c r="DQ31" s="578"/>
      <c r="DR31" s="578"/>
      <c r="DS31" s="578"/>
      <c r="DT31" s="578"/>
      <c r="DU31" s="578"/>
      <c r="DV31" s="578"/>
      <c r="DW31" s="578"/>
      <c r="DX31" s="578"/>
      <c r="DY31" s="578"/>
    </row>
    <row r="32" spans="1:129" ht="15.4" thickBot="1" x14ac:dyDescent="0.45">
      <c r="A32" s="541"/>
      <c r="B32" s="87"/>
      <c r="C32" s="87"/>
      <c r="D32" s="546"/>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547"/>
      <c r="CD32" s="578"/>
      <c r="CE32" s="578"/>
      <c r="CF32" s="578"/>
      <c r="CG32" s="578"/>
      <c r="CH32" s="578"/>
      <c r="CI32" s="578"/>
      <c r="CJ32" s="578"/>
      <c r="CK32" s="578"/>
      <c r="CL32" s="578"/>
      <c r="CM32" s="578"/>
      <c r="CN32" s="578"/>
      <c r="CO32" s="578"/>
      <c r="CP32" s="578"/>
      <c r="CQ32" s="578"/>
      <c r="CR32" s="578"/>
      <c r="CS32" s="578"/>
      <c r="CT32" s="578"/>
      <c r="CU32" s="578"/>
      <c r="CV32" s="578"/>
      <c r="CW32" s="578"/>
      <c r="CX32" s="578"/>
      <c r="CY32" s="578"/>
      <c r="CZ32" s="578"/>
      <c r="DA32" s="578"/>
      <c r="DB32" s="578"/>
      <c r="DC32" s="578"/>
      <c r="DD32" s="578"/>
      <c r="DE32" s="578"/>
      <c r="DF32" s="578"/>
      <c r="DG32" s="578"/>
      <c r="DH32" s="578"/>
      <c r="DI32" s="578"/>
      <c r="DJ32" s="578"/>
      <c r="DK32" s="578"/>
      <c r="DL32" s="578"/>
      <c r="DM32" s="578"/>
      <c r="DN32" s="578"/>
      <c r="DO32" s="578"/>
      <c r="DP32" s="578"/>
      <c r="DQ32" s="578"/>
      <c r="DR32" s="578"/>
      <c r="DS32" s="578"/>
      <c r="DT32" s="578"/>
      <c r="DU32" s="578"/>
      <c r="DV32" s="578"/>
      <c r="DW32" s="578"/>
      <c r="DX32" s="578"/>
      <c r="DY32" s="578"/>
    </row>
    <row r="33" spans="1:129" ht="39" customHeight="1" x14ac:dyDescent="0.4">
      <c r="A33" s="541"/>
      <c r="B33" s="582" t="s">
        <v>194</v>
      </c>
      <c r="C33" s="542"/>
      <c r="D33" s="541"/>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3"/>
      <c r="CD33" s="578"/>
      <c r="CE33" s="578"/>
      <c r="CF33" s="578"/>
      <c r="CG33" s="578"/>
      <c r="CH33" s="578"/>
      <c r="CI33" s="578"/>
      <c r="CJ33" s="578"/>
      <c r="CK33" s="578"/>
      <c r="CL33" s="578"/>
      <c r="CM33" s="578"/>
      <c r="CN33" s="578"/>
      <c r="CO33" s="578"/>
      <c r="CP33" s="578"/>
      <c r="CQ33" s="578"/>
      <c r="CR33" s="578"/>
      <c r="CS33" s="578"/>
      <c r="CT33" s="578"/>
      <c r="CU33" s="578"/>
      <c r="CV33" s="578"/>
      <c r="CW33" s="578"/>
      <c r="CX33" s="578"/>
      <c r="CY33" s="578"/>
      <c r="CZ33" s="578"/>
      <c r="DA33" s="578"/>
      <c r="DB33" s="578"/>
      <c r="DC33" s="578"/>
      <c r="DD33" s="578"/>
      <c r="DE33" s="578"/>
      <c r="DF33" s="578"/>
      <c r="DG33" s="578"/>
      <c r="DH33" s="578"/>
      <c r="DI33" s="578"/>
      <c r="DJ33" s="578"/>
      <c r="DK33" s="578"/>
      <c r="DL33" s="578"/>
      <c r="DM33" s="578"/>
      <c r="DN33" s="578"/>
      <c r="DO33" s="578"/>
      <c r="DP33" s="578"/>
      <c r="DQ33" s="578"/>
      <c r="DR33" s="578"/>
      <c r="DS33" s="578"/>
      <c r="DT33" s="578"/>
      <c r="DU33" s="578"/>
      <c r="DV33" s="578"/>
      <c r="DW33" s="578"/>
      <c r="DX33" s="578"/>
      <c r="DY33" s="578"/>
    </row>
    <row r="34" spans="1:129" ht="24" customHeight="1" x14ac:dyDescent="0.4">
      <c r="A34" s="541"/>
      <c r="B34" s="558" t="s">
        <v>187</v>
      </c>
      <c r="C34" s="542"/>
      <c r="D34" s="541"/>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22">
        <v>8.1933067695153128E-2</v>
      </c>
      <c r="AI34" s="522">
        <v>8.4003844172783518E-2</v>
      </c>
      <c r="AJ34" s="522">
        <v>8.5102608612872846E-2</v>
      </c>
      <c r="AK34" s="522">
        <v>9.7014707638891431E-2</v>
      </c>
      <c r="AL34" s="522">
        <v>0.10226712984127478</v>
      </c>
      <c r="AM34" s="522">
        <v>0.10886545498524465</v>
      </c>
      <c r="AN34" s="522">
        <v>0.11216127672494731</v>
      </c>
      <c r="AO34" s="522">
        <v>0.11669062016088738</v>
      </c>
      <c r="AP34" s="522">
        <v>0.12010980266476223</v>
      </c>
      <c r="AQ34" s="522">
        <v>0.11498294735541617</v>
      </c>
      <c r="AR34" s="522">
        <v>0.10801715500026558</v>
      </c>
      <c r="AS34" s="522">
        <v>0.10028514218873454</v>
      </c>
      <c r="AT34" s="522">
        <v>0.10449595741112283</v>
      </c>
      <c r="AU34" s="522">
        <v>0.11707715017529824</v>
      </c>
      <c r="AV34" s="522">
        <v>0.12845558877522972</v>
      </c>
      <c r="AW34" s="522">
        <v>0.13740264305866287</v>
      </c>
      <c r="AX34" s="522">
        <v>0.13642746823494334</v>
      </c>
      <c r="AY34" s="522">
        <v>0.13693881371201799</v>
      </c>
      <c r="AZ34" s="522">
        <v>0.13839956206913193</v>
      </c>
      <c r="BA34" s="522">
        <v>0.12992488755724818</v>
      </c>
      <c r="BB34" s="522">
        <v>0.12634723615375787</v>
      </c>
      <c r="BC34" s="522">
        <v>0.12548613971295325</v>
      </c>
      <c r="BD34" s="522">
        <v>0.12440638340037143</v>
      </c>
      <c r="BE34" s="522">
        <v>0.12199175503925136</v>
      </c>
      <c r="BF34" s="522">
        <v>0.11812057238027941</v>
      </c>
      <c r="BG34" s="522">
        <v>0.12445888267548016</v>
      </c>
      <c r="BH34" s="522">
        <v>0.12110104943467033</v>
      </c>
      <c r="BI34" s="522">
        <v>0.11851925745772578</v>
      </c>
      <c r="BJ34" s="522">
        <v>0.11721789061275281</v>
      </c>
      <c r="BK34" s="522">
        <v>0.11588894874352583</v>
      </c>
      <c r="BL34" s="522">
        <v>0.11636675400456918</v>
      </c>
      <c r="BM34" s="522">
        <v>0.1248097836003771</v>
      </c>
      <c r="BN34" s="522">
        <v>0.1252833214712947</v>
      </c>
      <c r="BO34" s="522">
        <v>0.12797069327541163</v>
      </c>
      <c r="BP34" s="522">
        <v>0.12783831603578785</v>
      </c>
      <c r="BQ34" s="522">
        <v>0.12134756552762048</v>
      </c>
      <c r="BR34" s="522">
        <v>0.11966773702101512</v>
      </c>
      <c r="BS34" s="522">
        <v>0.1187342203084715</v>
      </c>
      <c r="BT34" s="522">
        <v>0.11517395594186193</v>
      </c>
      <c r="BU34" s="522">
        <v>0.11298676922109967</v>
      </c>
      <c r="BV34" s="522">
        <v>0.11138877026363432</v>
      </c>
      <c r="BW34" s="522">
        <v>0.10988275080811896</v>
      </c>
      <c r="BX34" s="522">
        <v>9.7352316760327573E-2</v>
      </c>
      <c r="BY34" s="522">
        <v>0.10860907776680732</v>
      </c>
      <c r="BZ34" s="522">
        <v>0.10910779431349234</v>
      </c>
      <c r="CA34" s="522">
        <v>0.10689217218419717</v>
      </c>
      <c r="CB34" s="522">
        <v>0.10552679542814097</v>
      </c>
      <c r="CC34" s="523">
        <v>0.10465440752590302</v>
      </c>
      <c r="CD34" s="578"/>
      <c r="CE34" s="578"/>
      <c r="CF34" s="578"/>
      <c r="CG34" s="578"/>
      <c r="CH34" s="578"/>
      <c r="CI34" s="578"/>
      <c r="CJ34" s="578"/>
      <c r="CK34" s="578"/>
      <c r="CL34" s="578"/>
      <c r="CM34" s="578"/>
      <c r="CN34" s="578"/>
      <c r="CO34" s="578"/>
      <c r="CP34" s="578"/>
      <c r="CQ34" s="578"/>
      <c r="CR34" s="578"/>
      <c r="CS34" s="578"/>
      <c r="CT34" s="578"/>
      <c r="CU34" s="578"/>
      <c r="CV34" s="578"/>
      <c r="CW34" s="578"/>
      <c r="CX34" s="578"/>
      <c r="CY34" s="578"/>
      <c r="CZ34" s="578"/>
      <c r="DA34" s="578"/>
      <c r="DB34" s="578"/>
      <c r="DC34" s="578"/>
      <c r="DD34" s="578"/>
      <c r="DE34" s="578"/>
      <c r="DF34" s="578"/>
      <c r="DG34" s="578"/>
      <c r="DH34" s="578"/>
      <c r="DI34" s="578"/>
      <c r="DJ34" s="578"/>
      <c r="DK34" s="578"/>
      <c r="DL34" s="578"/>
      <c r="DM34" s="578"/>
      <c r="DN34" s="578"/>
      <c r="DO34" s="578"/>
      <c r="DP34" s="578"/>
      <c r="DQ34" s="578"/>
      <c r="DR34" s="578"/>
      <c r="DS34" s="578"/>
      <c r="DT34" s="578"/>
      <c r="DU34" s="578"/>
      <c r="DV34" s="578"/>
      <c r="DW34" s="578"/>
      <c r="DX34" s="578"/>
      <c r="DY34" s="578"/>
    </row>
    <row r="35" spans="1:129" x14ac:dyDescent="0.4">
      <c r="A35" s="541"/>
      <c r="B35" s="558" t="s">
        <v>188</v>
      </c>
      <c r="C35" s="542"/>
      <c r="D35" s="541"/>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22">
        <v>0.11721628490948403</v>
      </c>
      <c r="AI35" s="522">
        <v>0.11296107841354634</v>
      </c>
      <c r="AJ35" s="522">
        <v>0.11238595158445837</v>
      </c>
      <c r="AK35" s="522">
        <v>0.11911830420623239</v>
      </c>
      <c r="AL35" s="522">
        <v>0.12105071691219203</v>
      </c>
      <c r="AM35" s="522">
        <v>0.12144736890383617</v>
      </c>
      <c r="AN35" s="522">
        <v>0.12100438517287711</v>
      </c>
      <c r="AO35" s="522">
        <v>0.1271947944986089</v>
      </c>
      <c r="AP35" s="522">
        <v>0.13156357638900412</v>
      </c>
      <c r="AQ35" s="522">
        <v>0.13085313996501322</v>
      </c>
      <c r="AR35" s="522">
        <v>0.13238192293500847</v>
      </c>
      <c r="AS35" s="522">
        <v>0.13035229796106867</v>
      </c>
      <c r="AT35" s="522">
        <v>0.13404371507845581</v>
      </c>
      <c r="AU35" s="522">
        <v>0.13518238987417489</v>
      </c>
      <c r="AV35" s="522">
        <v>0.1363536161720777</v>
      </c>
      <c r="AW35" s="522">
        <v>0.14071929022249005</v>
      </c>
      <c r="AX35" s="522">
        <v>0.13867105392363355</v>
      </c>
      <c r="AY35" s="522">
        <v>0.13792553435654822</v>
      </c>
      <c r="AZ35" s="522">
        <v>0.14334627980200509</v>
      </c>
      <c r="BA35" s="522">
        <v>0.1420211871244044</v>
      </c>
      <c r="BB35" s="522">
        <v>0.14331420339035575</v>
      </c>
      <c r="BC35" s="522">
        <v>0.14643746010413111</v>
      </c>
      <c r="BD35" s="522">
        <v>0.14607438060209188</v>
      </c>
      <c r="BE35" s="522">
        <v>0.14669797340717411</v>
      </c>
      <c r="BF35" s="522">
        <v>0.14017735274289123</v>
      </c>
      <c r="BG35" s="522">
        <v>0.13442249831993661</v>
      </c>
      <c r="BH35" s="522">
        <v>0.13332493906398013</v>
      </c>
      <c r="BI35" s="522">
        <v>0.13327315710936194</v>
      </c>
      <c r="BJ35" s="522">
        <v>0.13164710494188531</v>
      </c>
      <c r="BK35" s="522">
        <v>0.13234534240522156</v>
      </c>
      <c r="BL35" s="522">
        <v>0.1316720215114941</v>
      </c>
      <c r="BM35" s="522">
        <v>0.13385145213313257</v>
      </c>
      <c r="BN35" s="522">
        <v>0.13490782643398508</v>
      </c>
      <c r="BO35" s="522">
        <v>0.13963772232182359</v>
      </c>
      <c r="BP35" s="522">
        <v>0.14429485797677907</v>
      </c>
      <c r="BQ35" s="522">
        <v>0.14408112270612553</v>
      </c>
      <c r="BR35" s="522">
        <v>0.14509100795409124</v>
      </c>
      <c r="BS35" s="522">
        <v>0.14642316440290562</v>
      </c>
      <c r="BT35" s="522">
        <v>0.14496827494909187</v>
      </c>
      <c r="BU35" s="522">
        <v>0.14324007477804215</v>
      </c>
      <c r="BV35" s="522">
        <v>0.14276188384067706</v>
      </c>
      <c r="BW35" s="522">
        <v>0.14032542648404581</v>
      </c>
      <c r="BX35" s="522">
        <v>0.10776551357852553</v>
      </c>
      <c r="BY35" s="522">
        <v>0.12821116766578106</v>
      </c>
      <c r="BZ35" s="522">
        <v>0.13757431135508585</v>
      </c>
      <c r="CA35" s="522">
        <v>0.13811962315238077</v>
      </c>
      <c r="CB35" s="522">
        <v>0.13836715512354564</v>
      </c>
      <c r="CC35" s="523">
        <v>0.13924832673156642</v>
      </c>
      <c r="CD35" s="578"/>
      <c r="CE35" s="578"/>
      <c r="CF35" s="578"/>
      <c r="CG35" s="578"/>
      <c r="CH35" s="578"/>
      <c r="CI35" s="578"/>
      <c r="CJ35" s="578"/>
      <c r="CK35" s="578"/>
      <c r="CL35" s="578"/>
      <c r="CM35" s="578"/>
      <c r="CN35" s="578"/>
      <c r="CO35" s="578"/>
      <c r="CP35" s="578"/>
      <c r="CQ35" s="578"/>
      <c r="CR35" s="578"/>
      <c r="CS35" s="578"/>
      <c r="CT35" s="578"/>
      <c r="CU35" s="578"/>
      <c r="CV35" s="578"/>
      <c r="CW35" s="578"/>
      <c r="CX35" s="578"/>
      <c r="CY35" s="578"/>
      <c r="CZ35" s="578"/>
      <c r="DA35" s="578"/>
      <c r="DB35" s="578"/>
      <c r="DC35" s="578"/>
      <c r="DD35" s="578"/>
      <c r="DE35" s="578"/>
      <c r="DF35" s="578"/>
      <c r="DG35" s="578"/>
      <c r="DH35" s="578"/>
      <c r="DI35" s="578"/>
      <c r="DJ35" s="578"/>
      <c r="DK35" s="578"/>
      <c r="DL35" s="578"/>
      <c r="DM35" s="578"/>
      <c r="DN35" s="578"/>
      <c r="DO35" s="578"/>
      <c r="DP35" s="578"/>
      <c r="DQ35" s="578"/>
      <c r="DR35" s="578"/>
      <c r="DS35" s="578"/>
      <c r="DT35" s="578"/>
      <c r="DU35" s="578"/>
      <c r="DV35" s="578"/>
      <c r="DW35" s="578"/>
      <c r="DX35" s="578"/>
      <c r="DY35" s="578"/>
    </row>
    <row r="36" spans="1:129" s="75" customFormat="1" ht="23.85" customHeight="1" x14ac:dyDescent="0.4">
      <c r="A36" s="548"/>
      <c r="B36" s="549" t="s">
        <v>129</v>
      </c>
      <c r="C36" s="549"/>
      <c r="D36" s="548"/>
      <c r="E36" s="549"/>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4">
        <f t="shared" ref="AH36" si="98">SUM(AH37, AH38)</f>
        <v>0.19914935260463715</v>
      </c>
      <c r="AI36" s="544">
        <f t="shared" ref="AI36" si="99">SUM(AI37, AI38)</f>
        <v>0.19696492258632986</v>
      </c>
      <c r="AJ36" s="544">
        <f t="shared" ref="AJ36" si="100">SUM(AJ37, AJ38)</f>
        <v>0.19748856019733121</v>
      </c>
      <c r="AK36" s="544">
        <f t="shared" ref="AK36" si="101">SUM(AK37, AK38)</f>
        <v>0.21613301184512382</v>
      </c>
      <c r="AL36" s="544">
        <f t="shared" ref="AL36" si="102">SUM(AL37, AL38)</f>
        <v>0.22331784675346683</v>
      </c>
      <c r="AM36" s="544">
        <f t="shared" ref="AM36" si="103">SUM(AM37, AM38)</f>
        <v>0.23031282388908081</v>
      </c>
      <c r="AN36" s="544">
        <f t="shared" ref="AN36" si="104">SUM(AN37, AN38)</f>
        <v>0.23316566189782445</v>
      </c>
      <c r="AO36" s="544">
        <f t="shared" ref="AO36" si="105">SUM(AO37, AO38)</f>
        <v>0.24388541465949634</v>
      </c>
      <c r="AP36" s="544">
        <f t="shared" ref="AP36" si="106">SUM(AP37, AP38)</f>
        <v>0.25167337905376636</v>
      </c>
      <c r="AQ36" s="544">
        <f t="shared" ref="AQ36" si="107">SUM(AQ37, AQ38)</f>
        <v>0.24583608732042941</v>
      </c>
      <c r="AR36" s="544">
        <f t="shared" ref="AR36" si="108">SUM(AR37, AR38)</f>
        <v>0.24039907793527404</v>
      </c>
      <c r="AS36" s="544">
        <f t="shared" ref="AS36" si="109">SUM(AS37, AS38)</f>
        <v>0.2306374401498032</v>
      </c>
      <c r="AT36" s="544">
        <f t="shared" ref="AT36" si="110">SUM(AT37, AT38)</f>
        <v>0.23853967248957866</v>
      </c>
      <c r="AU36" s="544">
        <f t="shared" ref="AU36" si="111">SUM(AU37, AU38)</f>
        <v>0.2522595400494731</v>
      </c>
      <c r="AV36" s="544">
        <f t="shared" ref="AV36" si="112">SUM(AV37, AV38)</f>
        <v>0.26480920494730742</v>
      </c>
      <c r="AW36" s="544">
        <f t="shared" ref="AW36" si="113">SUM(AW37, AW38)</f>
        <v>0.27812193328115292</v>
      </c>
      <c r="AX36" s="544">
        <f t="shared" ref="AX36" si="114">SUM(AX37, AX38)</f>
        <v>0.27509852215857689</v>
      </c>
      <c r="AY36" s="544">
        <f t="shared" ref="AY36" si="115">SUM(AY37, AY38)</f>
        <v>0.27486434806856619</v>
      </c>
      <c r="AZ36" s="544">
        <f t="shared" ref="AZ36" si="116">SUM(AZ37, AZ38)</f>
        <v>0.28174584187113705</v>
      </c>
      <c r="BA36" s="544">
        <f t="shared" ref="BA36" si="117">SUM(BA37, BA38)</f>
        <v>0.27194607468165255</v>
      </c>
      <c r="BB36" s="544">
        <f t="shared" ref="BB36" si="118">SUM(BB37, BB38)</f>
        <v>0.26966143954411365</v>
      </c>
      <c r="BC36" s="544">
        <f t="shared" ref="BC36" si="119">SUM(BC37, BC38)</f>
        <v>0.27192359981708436</v>
      </c>
      <c r="BD36" s="544">
        <f t="shared" ref="BD36" si="120">SUM(BD37, BD38)</f>
        <v>0.27048076400246335</v>
      </c>
      <c r="BE36" s="544">
        <f t="shared" ref="BE36" si="121">SUM(BE37, BE38)</f>
        <v>0.26868972844642547</v>
      </c>
      <c r="BF36" s="544">
        <f t="shared" ref="BF36" si="122">SUM(BF37, BF38)</f>
        <v>0.25829792512317068</v>
      </c>
      <c r="BG36" s="544">
        <f t="shared" ref="BG36" si="123">SUM(BG37, BG38)</f>
        <v>0.2588813809954168</v>
      </c>
      <c r="BH36" s="544">
        <f t="shared" ref="BH36" si="124">SUM(BH37, BH38)</f>
        <v>0.25442598849865039</v>
      </c>
      <c r="BI36" s="544">
        <f t="shared" ref="BI36" si="125">SUM(BI37, BI38)</f>
        <v>0.25179241456708767</v>
      </c>
      <c r="BJ36" s="544">
        <f t="shared" ref="BJ36" si="126">SUM(BJ37, BJ38)</f>
        <v>0.24886499555463806</v>
      </c>
      <c r="BK36" s="544">
        <f t="shared" ref="BK36" si="127">SUM(BK37, BK38)</f>
        <v>0.2482342911487474</v>
      </c>
      <c r="BL36" s="544">
        <f t="shared" ref="BL36" si="128">SUM(BL37, BL38)</f>
        <v>0.24803877551606332</v>
      </c>
      <c r="BM36" s="544">
        <f t="shared" ref="BM36" si="129">SUM(BM37, BM38)</f>
        <v>0.25866123573350969</v>
      </c>
      <c r="BN36" s="544">
        <f t="shared" ref="BN36" si="130">SUM(BN37, BN38)</f>
        <v>0.26019114790527975</v>
      </c>
      <c r="BO36" s="544">
        <f t="shared" ref="BO36" si="131">SUM(BO37, BO38)</f>
        <v>0.26760841559723519</v>
      </c>
      <c r="BP36" s="544">
        <f t="shared" ref="BP36" si="132">SUM(BP37, BP38)</f>
        <v>0.27213317401256698</v>
      </c>
      <c r="BQ36" s="544">
        <f t="shared" ref="BQ36" si="133">SUM(BQ37, BQ38)</f>
        <v>0.26542868823374599</v>
      </c>
      <c r="BR36" s="544">
        <f t="shared" ref="BR36" si="134">SUM(BR37, BR38)</f>
        <v>0.26475874497510632</v>
      </c>
      <c r="BS36" s="544">
        <f t="shared" ref="BS36" si="135">SUM(BS37, BS38)</f>
        <v>0.26515738471137712</v>
      </c>
      <c r="BT36" s="544">
        <f t="shared" ref="BT36" si="136">SUM(BT37, BT38)</f>
        <v>0.26014223089095384</v>
      </c>
      <c r="BU36" s="544">
        <f t="shared" ref="BU36" si="137">SUM(BU37, BU38)</f>
        <v>0.25622684399914181</v>
      </c>
      <c r="BV36" s="544">
        <f t="shared" ref="BV36" si="138">SUM(BV37, BV38)</f>
        <v>0.25415065410431137</v>
      </c>
      <c r="BW36" s="544">
        <f t="shared" ref="BW36" si="139">SUM(BW37, BW38)</f>
        <v>0.25020817729216482</v>
      </c>
      <c r="BX36" s="544">
        <f t="shared" ref="BX36" si="140">SUM(BX37, BX38)</f>
        <v>0.20511783033885311</v>
      </c>
      <c r="BY36" s="544">
        <f t="shared" ref="BY36" si="141">SUM(BY37, BY38)</f>
        <v>0.23682024543258842</v>
      </c>
      <c r="BZ36" s="544">
        <f t="shared" ref="BZ36" si="142">SUM(BZ37, BZ38)</f>
        <v>0.24668210566857818</v>
      </c>
      <c r="CA36" s="544">
        <f t="shared" ref="CA36" si="143">SUM(CA37, CA38)</f>
        <v>0.24501179533657796</v>
      </c>
      <c r="CB36" s="544">
        <f t="shared" ref="CB36" si="144">SUM(CB37, CB38)</f>
        <v>0.24389395055168661</v>
      </c>
      <c r="CC36" s="545">
        <f t="shared" ref="CC36" si="145">SUM(CC37, CC38)</f>
        <v>0.24390273425746947</v>
      </c>
      <c r="CD36" s="578"/>
      <c r="CE36" s="578"/>
      <c r="CF36" s="578"/>
      <c r="CG36" s="578"/>
      <c r="CH36" s="578"/>
      <c r="CI36" s="578"/>
      <c r="CJ36" s="578"/>
      <c r="CK36" s="578"/>
      <c r="CL36" s="578"/>
      <c r="CM36" s="578"/>
      <c r="CN36" s="578"/>
      <c r="CO36" s="578"/>
      <c r="CP36" s="578"/>
      <c r="CQ36" s="578"/>
      <c r="CR36" s="578"/>
      <c r="CS36" s="578"/>
      <c r="CT36" s="578"/>
      <c r="CU36" s="578"/>
      <c r="CV36" s="578"/>
      <c r="CW36" s="578"/>
      <c r="CX36" s="578"/>
      <c r="CY36" s="578"/>
      <c r="CZ36" s="578"/>
      <c r="DA36" s="578"/>
      <c r="DB36" s="578"/>
      <c r="DC36" s="578"/>
      <c r="DD36" s="578"/>
      <c r="DE36" s="578"/>
      <c r="DF36" s="578"/>
      <c r="DG36" s="578"/>
      <c r="DH36" s="578"/>
      <c r="DI36" s="578"/>
      <c r="DJ36" s="578"/>
      <c r="DK36" s="578"/>
      <c r="DL36" s="578"/>
      <c r="DM36" s="578"/>
      <c r="DN36" s="578"/>
      <c r="DO36" s="578"/>
      <c r="DP36" s="578"/>
      <c r="DQ36" s="578"/>
      <c r="DR36" s="578"/>
      <c r="DS36" s="578"/>
      <c r="DT36" s="578"/>
      <c r="DU36" s="578"/>
      <c r="DV36" s="578"/>
      <c r="DW36" s="578"/>
      <c r="DX36" s="578"/>
      <c r="DY36" s="578"/>
    </row>
    <row r="37" spans="1:129" s="75" customFormat="1" x14ac:dyDescent="0.4">
      <c r="A37" s="548"/>
      <c r="B37" s="558" t="s">
        <v>189</v>
      </c>
      <c r="C37" s="549"/>
      <c r="D37" s="548"/>
      <c r="E37" s="549"/>
      <c r="F37" s="549"/>
      <c r="G37" s="549"/>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9"/>
      <c r="AG37" s="549"/>
      <c r="AH37" s="522">
        <v>0.19914935260463715</v>
      </c>
      <c r="AI37" s="522">
        <v>0.19696492258632986</v>
      </c>
      <c r="AJ37" s="522">
        <v>0.19748856019733121</v>
      </c>
      <c r="AK37" s="522">
        <v>0.21613301184512382</v>
      </c>
      <c r="AL37" s="522">
        <v>0.22331784675346683</v>
      </c>
      <c r="AM37" s="522">
        <v>0.23031282388908081</v>
      </c>
      <c r="AN37" s="522">
        <v>0.23316566189782445</v>
      </c>
      <c r="AO37" s="522">
        <v>0.24388541465949634</v>
      </c>
      <c r="AP37" s="522">
        <v>0.25167337905376636</v>
      </c>
      <c r="AQ37" s="522">
        <v>0.24583608732042941</v>
      </c>
      <c r="AR37" s="522">
        <v>0.24039907793527404</v>
      </c>
      <c r="AS37" s="522">
        <v>0.2306374401498032</v>
      </c>
      <c r="AT37" s="522">
        <v>0.23853967248957866</v>
      </c>
      <c r="AU37" s="522">
        <v>0.23711641277619244</v>
      </c>
      <c r="AV37" s="522">
        <v>0.24896646316789542</v>
      </c>
      <c r="AW37" s="522">
        <v>0.26145175231437739</v>
      </c>
      <c r="AX37" s="522">
        <v>0.25833251257541029</v>
      </c>
      <c r="AY37" s="522">
        <v>0.25809814236713557</v>
      </c>
      <c r="AZ37" s="522">
        <v>0.26481421209951617</v>
      </c>
      <c r="BA37" s="522">
        <v>0.25615464230544299</v>
      </c>
      <c r="BB37" s="522">
        <v>0.25465886092711798</v>
      </c>
      <c r="BC37" s="522">
        <v>0.25465444024479661</v>
      </c>
      <c r="BD37" s="522">
        <v>0.24601962697373367</v>
      </c>
      <c r="BE37" s="522">
        <v>0.24299585832769802</v>
      </c>
      <c r="BF37" s="522">
        <v>0.23247483665807897</v>
      </c>
      <c r="BG37" s="522">
        <v>0.20403943301504646</v>
      </c>
      <c r="BH37" s="522">
        <v>0.20736437273271027</v>
      </c>
      <c r="BI37" s="522">
        <v>0.20380090929908504</v>
      </c>
      <c r="BJ37" s="522">
        <v>0.20057723181299805</v>
      </c>
      <c r="BK37" s="522">
        <v>0.20006263341097744</v>
      </c>
      <c r="BL37" s="522">
        <v>0.19711235765851401</v>
      </c>
      <c r="BM37" s="522">
        <v>0.20436726124336099</v>
      </c>
      <c r="BN37" s="522">
        <v>0.20550174121034373</v>
      </c>
      <c r="BO37" s="522">
        <v>0.21231253234376773</v>
      </c>
      <c r="BP37" s="522">
        <v>0.21803031750056082</v>
      </c>
      <c r="BQ37" s="522">
        <v>0.21301664878312399</v>
      </c>
      <c r="BR37" s="522">
        <v>0.21320014078468741</v>
      </c>
      <c r="BS37" s="522">
        <v>0.21536481772321864</v>
      </c>
      <c r="BT37" s="522">
        <v>0.21290298633743721</v>
      </c>
      <c r="BU37" s="522">
        <v>0.21202682091869707</v>
      </c>
      <c r="BV37" s="522">
        <v>0.21440888030106084</v>
      </c>
      <c r="BW37" s="522">
        <v>0.21716016568552901</v>
      </c>
      <c r="BX37" s="522">
        <v>0.18263248004045435</v>
      </c>
      <c r="BY37" s="522">
        <v>0.21526592169161732</v>
      </c>
      <c r="BZ37" s="522">
        <v>0.22696559793057872</v>
      </c>
      <c r="CA37" s="522">
        <v>0.22785472336368687</v>
      </c>
      <c r="CB37" s="522">
        <v>0.22902865860965838</v>
      </c>
      <c r="CC37" s="523">
        <v>0.23083367540316488</v>
      </c>
      <c r="CD37" s="578"/>
      <c r="CE37" s="578"/>
      <c r="CF37" s="578"/>
      <c r="CG37" s="578"/>
      <c r="CH37" s="578"/>
      <c r="CI37" s="578"/>
      <c r="CJ37" s="578"/>
      <c r="CK37" s="578"/>
      <c r="CL37" s="578"/>
      <c r="CM37" s="578"/>
      <c r="CN37" s="578"/>
      <c r="CO37" s="578"/>
      <c r="CP37" s="578"/>
      <c r="CQ37" s="578"/>
      <c r="CR37" s="578"/>
      <c r="CS37" s="578"/>
      <c r="CT37" s="578"/>
      <c r="CU37" s="578"/>
      <c r="CV37" s="578"/>
      <c r="CW37" s="578"/>
      <c r="CX37" s="578"/>
      <c r="CY37" s="578"/>
      <c r="CZ37" s="578"/>
      <c r="DA37" s="578"/>
      <c r="DB37" s="578"/>
      <c r="DC37" s="578"/>
      <c r="DD37" s="578"/>
      <c r="DE37" s="578"/>
      <c r="DF37" s="578"/>
      <c r="DG37" s="578"/>
      <c r="DH37" s="578"/>
      <c r="DI37" s="578"/>
      <c r="DJ37" s="578"/>
      <c r="DK37" s="578"/>
      <c r="DL37" s="578"/>
      <c r="DM37" s="578"/>
      <c r="DN37" s="578"/>
      <c r="DO37" s="578"/>
      <c r="DP37" s="578"/>
      <c r="DQ37" s="578"/>
      <c r="DR37" s="578"/>
      <c r="DS37" s="578"/>
      <c r="DT37" s="578"/>
      <c r="DU37" s="578"/>
      <c r="DV37" s="578"/>
      <c r="DW37" s="578"/>
      <c r="DX37" s="578"/>
      <c r="DY37" s="578"/>
    </row>
    <row r="38" spans="1:129" x14ac:dyDescent="0.4">
      <c r="A38" s="541"/>
      <c r="B38" s="558" t="s">
        <v>190</v>
      </c>
      <c r="C38" s="542"/>
      <c r="D38" s="541"/>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22">
        <v>0</v>
      </c>
      <c r="AI38" s="522">
        <v>0</v>
      </c>
      <c r="AJ38" s="522">
        <v>0</v>
      </c>
      <c r="AK38" s="522">
        <v>0</v>
      </c>
      <c r="AL38" s="522">
        <v>0</v>
      </c>
      <c r="AM38" s="522">
        <v>0</v>
      </c>
      <c r="AN38" s="522">
        <v>0</v>
      </c>
      <c r="AO38" s="522">
        <v>0</v>
      </c>
      <c r="AP38" s="522">
        <v>0</v>
      </c>
      <c r="AQ38" s="522">
        <v>0</v>
      </c>
      <c r="AR38" s="522">
        <v>0</v>
      </c>
      <c r="AS38" s="522">
        <v>0</v>
      </c>
      <c r="AT38" s="522">
        <v>0</v>
      </c>
      <c r="AU38" s="522">
        <v>1.5143127273280675E-2</v>
      </c>
      <c r="AV38" s="522">
        <v>1.5842741779412021E-2</v>
      </c>
      <c r="AW38" s="522">
        <v>1.6670180966775531E-2</v>
      </c>
      <c r="AX38" s="522">
        <v>1.6766009583166597E-2</v>
      </c>
      <c r="AY38" s="522">
        <v>1.6766205701430625E-2</v>
      </c>
      <c r="AZ38" s="522">
        <v>1.6931629771620854E-2</v>
      </c>
      <c r="BA38" s="522">
        <v>1.5791432376209565E-2</v>
      </c>
      <c r="BB38" s="522">
        <v>1.5002578616995674E-2</v>
      </c>
      <c r="BC38" s="522">
        <v>1.7269159572287723E-2</v>
      </c>
      <c r="BD38" s="522">
        <v>2.4461137028729672E-2</v>
      </c>
      <c r="BE38" s="522">
        <v>2.569387011872748E-2</v>
      </c>
      <c r="BF38" s="522">
        <v>2.5823088465091709E-2</v>
      </c>
      <c r="BG38" s="522">
        <v>5.4841947980370329E-2</v>
      </c>
      <c r="BH38" s="522">
        <v>4.7061615765940132E-2</v>
      </c>
      <c r="BI38" s="522">
        <v>4.7991505268002652E-2</v>
      </c>
      <c r="BJ38" s="522">
        <v>4.8287763741640018E-2</v>
      </c>
      <c r="BK38" s="522">
        <v>4.8171657737769963E-2</v>
      </c>
      <c r="BL38" s="522">
        <v>5.0926417857549304E-2</v>
      </c>
      <c r="BM38" s="522">
        <v>5.4293974490148694E-2</v>
      </c>
      <c r="BN38" s="522">
        <v>5.4689406694936035E-2</v>
      </c>
      <c r="BO38" s="522">
        <v>5.5295883253467466E-2</v>
      </c>
      <c r="BP38" s="522">
        <v>5.4102856512006137E-2</v>
      </c>
      <c r="BQ38" s="522">
        <v>5.2412039450621978E-2</v>
      </c>
      <c r="BR38" s="522">
        <v>5.1558604190418938E-2</v>
      </c>
      <c r="BS38" s="522">
        <v>4.9792566988158489E-2</v>
      </c>
      <c r="BT38" s="522">
        <v>4.7239244553516621E-2</v>
      </c>
      <c r="BU38" s="522">
        <v>4.4200023080444732E-2</v>
      </c>
      <c r="BV38" s="522">
        <v>3.9741773803250537E-2</v>
      </c>
      <c r="BW38" s="522">
        <v>3.3048011606635813E-2</v>
      </c>
      <c r="BX38" s="522">
        <v>2.2485350298398758E-2</v>
      </c>
      <c r="BY38" s="522">
        <v>2.1554323740971115E-2</v>
      </c>
      <c r="BZ38" s="522">
        <v>1.9716507737999458E-2</v>
      </c>
      <c r="CA38" s="522">
        <v>1.7157071972891094E-2</v>
      </c>
      <c r="CB38" s="522">
        <v>1.4865291942028232E-2</v>
      </c>
      <c r="CC38" s="523">
        <v>1.3069058854304587E-2</v>
      </c>
      <c r="CD38" s="578"/>
      <c r="CE38" s="578"/>
      <c r="CF38" s="578"/>
      <c r="CG38" s="578"/>
      <c r="CH38" s="578"/>
      <c r="CI38" s="578"/>
      <c r="CJ38" s="578"/>
      <c r="CK38" s="578"/>
      <c r="CL38" s="578"/>
      <c r="CM38" s="578"/>
      <c r="CN38" s="578"/>
      <c r="CO38" s="578"/>
      <c r="CP38" s="578"/>
      <c r="CQ38" s="578"/>
      <c r="CR38" s="578"/>
      <c r="CS38" s="578"/>
      <c r="CT38" s="578"/>
      <c r="CU38" s="578"/>
      <c r="CV38" s="578"/>
      <c r="CW38" s="578"/>
      <c r="CX38" s="578"/>
      <c r="CY38" s="578"/>
      <c r="CZ38" s="578"/>
      <c r="DA38" s="578"/>
      <c r="DB38" s="578"/>
      <c r="DC38" s="578"/>
      <c r="DD38" s="578"/>
      <c r="DE38" s="578"/>
      <c r="DF38" s="578"/>
      <c r="DG38" s="578"/>
      <c r="DH38" s="578"/>
      <c r="DI38" s="578"/>
      <c r="DJ38" s="578"/>
      <c r="DK38" s="578"/>
      <c r="DL38" s="578"/>
      <c r="DM38" s="578"/>
      <c r="DN38" s="578"/>
      <c r="DO38" s="578"/>
      <c r="DP38" s="578"/>
      <c r="DQ38" s="578"/>
      <c r="DR38" s="578"/>
      <c r="DS38" s="578"/>
      <c r="DT38" s="578"/>
      <c r="DU38" s="578"/>
      <c r="DV38" s="578"/>
      <c r="DW38" s="578"/>
      <c r="DX38" s="578"/>
      <c r="DY38" s="578"/>
    </row>
    <row r="39" spans="1:129" ht="15.4" thickBot="1" x14ac:dyDescent="0.45">
      <c r="A39" s="550"/>
      <c r="B39" s="551"/>
      <c r="C39" s="551"/>
      <c r="D39" s="550"/>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1"/>
      <c r="AE39" s="551"/>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1"/>
      <c r="BB39" s="551"/>
      <c r="BC39" s="551"/>
      <c r="BD39" s="551"/>
      <c r="BE39" s="551"/>
      <c r="BF39" s="551"/>
      <c r="BG39" s="551"/>
      <c r="BH39" s="551"/>
      <c r="BI39" s="551"/>
      <c r="BJ39" s="551"/>
      <c r="BK39" s="551"/>
      <c r="BL39" s="551"/>
      <c r="BM39" s="551"/>
      <c r="BN39" s="551"/>
      <c r="BO39" s="551"/>
      <c r="BP39" s="551"/>
      <c r="BQ39" s="551"/>
      <c r="BR39" s="551"/>
      <c r="BS39" s="551"/>
      <c r="BT39" s="551"/>
      <c r="BU39" s="551"/>
      <c r="BV39" s="551"/>
      <c r="BW39" s="551"/>
      <c r="BX39" s="551"/>
      <c r="BY39" s="551"/>
      <c r="BZ39" s="551"/>
      <c r="CA39" s="551"/>
      <c r="CB39" s="551"/>
      <c r="CC39" s="552"/>
      <c r="CD39" s="578"/>
      <c r="CE39" s="578"/>
      <c r="CF39" s="578"/>
      <c r="CG39" s="578"/>
      <c r="CH39" s="578"/>
      <c r="CI39" s="578"/>
      <c r="CJ39" s="578"/>
      <c r="CK39" s="578"/>
      <c r="CL39" s="578"/>
      <c r="CM39" s="578"/>
      <c r="CN39" s="578"/>
      <c r="CO39" s="578"/>
      <c r="CP39" s="578"/>
      <c r="CQ39" s="578"/>
      <c r="CR39" s="578"/>
      <c r="CS39" s="578"/>
      <c r="CT39" s="578"/>
      <c r="CU39" s="578"/>
      <c r="CV39" s="578"/>
      <c r="CW39" s="578"/>
      <c r="CX39" s="578"/>
      <c r="CY39" s="578"/>
      <c r="CZ39" s="578"/>
      <c r="DA39" s="578"/>
      <c r="DB39" s="578"/>
      <c r="DC39" s="578"/>
      <c r="DD39" s="578"/>
      <c r="DE39" s="578"/>
      <c r="DF39" s="578"/>
      <c r="DG39" s="578"/>
      <c r="DH39" s="578"/>
      <c r="DI39" s="578"/>
      <c r="DJ39" s="578"/>
      <c r="DK39" s="578"/>
      <c r="DL39" s="578"/>
      <c r="DM39" s="578"/>
      <c r="DN39" s="578"/>
      <c r="DO39" s="578"/>
      <c r="DP39" s="578"/>
      <c r="DQ39" s="578"/>
      <c r="DR39" s="578"/>
      <c r="DS39" s="578"/>
      <c r="DT39" s="578"/>
      <c r="DU39" s="578"/>
      <c r="DV39" s="578"/>
      <c r="DW39" s="578"/>
      <c r="DX39" s="578"/>
      <c r="DY39" s="578"/>
    </row>
  </sheetData>
  <conditionalFormatting sqref="AH5:CC5">
    <cfRule type="cellIs" dxfId="2" priority="6" stopIfTrue="1" operator="equal">
      <formula>FALSE</formula>
    </cfRule>
  </conditionalFormatting>
  <conditionalFormatting sqref="CD6:DY39">
    <cfRule type="colorScale" priority="1">
      <colorScale>
        <cfvo type="min"/>
        <cfvo type="percentile" val="50"/>
        <cfvo type="max"/>
        <color rgb="FFF8696B"/>
        <color rgb="FFFFEB84"/>
        <color rgb="FF63BE7B"/>
      </colorScale>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63"/>
  <sheetViews>
    <sheetView zoomScale="70" zoomScaleNormal="70" workbookViewId="0">
      <pane xSplit="3" ySplit="4" topLeftCell="BW29" activePane="bottomRight" state="frozen"/>
      <selection pane="topRight" activeCell="D1" sqref="D1"/>
      <selection pane="bottomLeft" activeCell="A5" sqref="A5"/>
      <selection pane="bottomRight" activeCell="BX27" sqref="BX27"/>
    </sheetView>
  </sheetViews>
  <sheetFormatPr defaultColWidth="10.73046875" defaultRowHeight="15" x14ac:dyDescent="0.4"/>
  <cols>
    <col min="1" max="1" width="23.1328125" style="49" bestFit="1" customWidth="1"/>
    <col min="2" max="2" width="75.73046875" style="49" customWidth="1"/>
    <col min="3" max="3" width="25.73046875" style="49" customWidth="1"/>
    <col min="4" max="81" width="12.73046875" style="49" customWidth="1"/>
    <col min="82" max="82" width="10.73046875" style="49" customWidth="1"/>
    <col min="83" max="16384" width="10.73046875" style="49"/>
  </cols>
  <sheetData>
    <row r="1" spans="1:81" s="16" customFormat="1" ht="25.5" customHeight="1" thickBot="1" x14ac:dyDescent="0.4">
      <c r="A1" s="14" t="s">
        <v>44</v>
      </c>
      <c r="B1" s="42" t="s">
        <v>83</v>
      </c>
      <c r="C1" s="76"/>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row>
    <row r="2" spans="1:81" ht="32.25" customHeight="1" x14ac:dyDescent="0.4">
      <c r="A2" s="44" t="s">
        <v>45</v>
      </c>
      <c r="B2" s="18" t="s">
        <v>195</v>
      </c>
      <c r="C2" s="99"/>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50" customFormat="1" x14ac:dyDescent="0.4">
      <c r="A3" s="78">
        <v>2020</v>
      </c>
      <c r="B3" s="21" t="s">
        <v>196</v>
      </c>
      <c r="C3" s="23"/>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80"/>
      <c r="B4" s="80"/>
      <c r="C4" s="100"/>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2"/>
      <c r="BU4" s="102"/>
      <c r="BV4" s="102"/>
      <c r="BW4" s="102"/>
      <c r="BX4" s="102"/>
      <c r="BY4" s="102"/>
      <c r="BZ4" s="102"/>
      <c r="CA4" s="102"/>
      <c r="CB4" s="102"/>
      <c r="CC4" s="103"/>
    </row>
    <row r="5" spans="1:81" ht="40.5" customHeight="1" x14ac:dyDescent="0.4">
      <c r="B5" s="84" t="s">
        <v>197</v>
      </c>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57"/>
      <c r="BW5" s="57"/>
      <c r="BX5" s="57"/>
      <c r="BY5" s="57"/>
      <c r="BZ5" s="57"/>
      <c r="CA5" s="57"/>
      <c r="CB5" s="57"/>
      <c r="CC5" s="58"/>
    </row>
    <row r="6" spans="1:81" x14ac:dyDescent="0.4">
      <c r="B6" s="59" t="s">
        <v>198</v>
      </c>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f>Table_2a!AH16/1000</f>
        <v>2.1402302398240955</v>
      </c>
      <c r="AI6" s="61">
        <f>Table_2a!AI16/1000</f>
        <v>3.1954036116683207</v>
      </c>
      <c r="AJ6" s="61">
        <f>Table_2a!AJ16/1000</f>
        <v>3.4816023161308887</v>
      </c>
      <c r="AK6" s="61">
        <f>Table_2a!AK16/1000</f>
        <v>4.1149635010235581</v>
      </c>
      <c r="AL6" s="61">
        <f>Table_2a!AL16/1000</f>
        <v>4.6340142418760122</v>
      </c>
      <c r="AM6" s="61">
        <f>Table_2a!AM16/1000</f>
        <v>5.1280436409009997</v>
      </c>
      <c r="AN6" s="61">
        <f>Table_2a!AN16/1000</f>
        <v>5.5735994938701277</v>
      </c>
      <c r="AO6" s="61">
        <f>Table_2a!AO16/1000</f>
        <v>5.9417182276070992</v>
      </c>
      <c r="AP6" s="61">
        <f>Table_2a!AP16/1000</f>
        <v>6.0998808325284717</v>
      </c>
      <c r="AQ6" s="61">
        <f>Table_2a!AQ16/1000</f>
        <v>6.2654553240804169</v>
      </c>
      <c r="AR6" s="61">
        <f>Table_2a!AR16/1000</f>
        <v>6.3518234230750714</v>
      </c>
      <c r="AS6" s="61">
        <f>Table_2a!AS16/1000</f>
        <v>6.5317307903545769</v>
      </c>
      <c r="AT6" s="61">
        <f>Table_2a!AT16/1000</f>
        <v>6.8645773705436106</v>
      </c>
      <c r="AU6" s="61">
        <f>Table_2a!AU16/1000</f>
        <v>8.0810507873405797</v>
      </c>
      <c r="AV6" s="61">
        <f>Table_2a!AV16/1000</f>
        <v>9.2941511629693743</v>
      </c>
      <c r="AW6" s="61">
        <f>Table_2a!AW16/1000</f>
        <v>10.170602145994048</v>
      </c>
      <c r="AX6" s="61">
        <f>Table_2a!AX16/1000</f>
        <v>10.304518169157031</v>
      </c>
      <c r="AY6" s="61">
        <f>Table_2a!AY16/1000</f>
        <v>10.698025342314521</v>
      </c>
      <c r="AZ6" s="61">
        <f>Table_2a!AZ16/1000</f>
        <v>11.060411199032972</v>
      </c>
      <c r="BA6" s="61">
        <f>Table_2a!BA16/1000</f>
        <v>11.191470568894628</v>
      </c>
      <c r="BB6" s="61">
        <f>Table_2a!BB16/1000</f>
        <v>11.462957930880082</v>
      </c>
      <c r="BC6" s="61">
        <f>Table_2a!BC16/1000</f>
        <v>12.482486571392403</v>
      </c>
      <c r="BD6" s="61">
        <f>Table_2a!BD16/1000</f>
        <v>12.579086615294388</v>
      </c>
      <c r="BE6" s="61">
        <f>Table_2a!BE16/1000</f>
        <v>13.086047671190972</v>
      </c>
      <c r="BF6" s="61">
        <f>Table_2a!BF16/1000</f>
        <v>13.654315129659999</v>
      </c>
      <c r="BG6" s="61">
        <f>Table_2a!BG16/1000</f>
        <v>4.8027443435502457</v>
      </c>
      <c r="BH6" s="61">
        <f>Table_2a!BH16/1000</f>
        <v>4.2634400000000001</v>
      </c>
      <c r="BI6" s="61">
        <f>Table_2a!BI16/1000</f>
        <v>3.4743883622779057</v>
      </c>
      <c r="BJ6" s="61">
        <f>Table_2a!BJ16/1000</f>
        <v>3.0353044847562924</v>
      </c>
      <c r="BK6" s="61">
        <f>Table_2a!BK16/1000</f>
        <v>2.7775366963541721</v>
      </c>
      <c r="BL6" s="61">
        <f>Table_2a!BL16/1000</f>
        <v>2.5616293883814527</v>
      </c>
      <c r="BM6" s="61">
        <f>Table_2a!BM16/1000</f>
        <v>2.0693648479653115</v>
      </c>
      <c r="BN6" s="61">
        <f>Table_2a!BN16/1000</f>
        <v>1.8535156563857014</v>
      </c>
      <c r="BO6" s="61">
        <f>Table_2a!BO16/1000</f>
        <v>1.7657742885330194</v>
      </c>
      <c r="BP6" s="61">
        <f>Table_2a!BP16/1000</f>
        <v>1.6829105468621641</v>
      </c>
      <c r="BQ6" s="61">
        <f>Table_2a!BQ16/1000</f>
        <v>1.6355663497088375</v>
      </c>
      <c r="BR6" s="61">
        <f>Table_2a!BR16/1000</f>
        <v>1.8368957664640082</v>
      </c>
      <c r="BS6" s="61">
        <f>Table_2a!BS16/1000</f>
        <v>1.9151738924102122</v>
      </c>
      <c r="BT6" s="61">
        <f>Table_2a!BT16/1000</f>
        <v>1.9563863700215895</v>
      </c>
      <c r="BU6" s="61">
        <f>Table_2a!BU16/1000</f>
        <v>2.0080439714638381</v>
      </c>
      <c r="BV6" s="61">
        <f>Table_2a!BV16/1000</f>
        <v>2.1470068389547734</v>
      </c>
      <c r="BW6" s="61">
        <f>Table_2a!BW16/1000</f>
        <v>2.3249658032689187</v>
      </c>
      <c r="BX6" s="61">
        <f>Table_2a!BX16/1000</f>
        <v>2.3053469630846717</v>
      </c>
      <c r="BY6" s="61">
        <f>Table_2a!BY16/1000</f>
        <v>2.4345462676678147</v>
      </c>
      <c r="BZ6" s="61">
        <f>Table_2a!BZ16/1000</f>
        <v>2.5958422108027164</v>
      </c>
      <c r="CA6" s="61">
        <f>Table_2a!CA16/1000</f>
        <v>2.7623497777726849</v>
      </c>
      <c r="CB6" s="61">
        <f>Table_2a!CB16/1000</f>
        <v>2.9513209873400483</v>
      </c>
      <c r="CC6" s="62">
        <f>Table_2a!CC16/1000</f>
        <v>2.8924901065148911</v>
      </c>
    </row>
    <row r="7" spans="1:81" x14ac:dyDescent="0.4">
      <c r="B7" s="59" t="s">
        <v>199</v>
      </c>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61">
        <f>Table_2a!AH75/1000</f>
        <v>4.3901629877503892</v>
      </c>
      <c r="AI7" s="61">
        <f>Table_2a!AI75/1000</f>
        <v>4.8128508610114782</v>
      </c>
      <c r="AJ7" s="61">
        <f>Table_2a!AJ75/1000</f>
        <v>6.2823050726326253</v>
      </c>
      <c r="AK7" s="61">
        <f>Table_2a!AK75/1000</f>
        <v>8.3178593417309337</v>
      </c>
      <c r="AL7" s="61">
        <f>Table_2a!AL75/1000</f>
        <v>9.8498748232840523</v>
      </c>
      <c r="AM7" s="61">
        <f>Table_2a!AM75/1000</f>
        <v>11.572896942930397</v>
      </c>
      <c r="AN7" s="61">
        <f>Table_2a!AN75/1000</f>
        <v>12.826570114134206</v>
      </c>
      <c r="AO7" s="61">
        <f>Table_2a!AO75/1000</f>
        <v>14.042834071766636</v>
      </c>
      <c r="AP7" s="61">
        <f>Table_2a!AP75/1000</f>
        <v>15.33683630786763</v>
      </c>
      <c r="AQ7" s="61">
        <f>Table_2a!AQ75/1000</f>
        <v>15.577510236185928</v>
      </c>
      <c r="AR7" s="61">
        <f>Table_2a!AR75/1000</f>
        <v>14.909193195627202</v>
      </c>
      <c r="AS7" s="61">
        <f>Table_2a!AS75/1000</f>
        <v>15.345773833544426</v>
      </c>
      <c r="AT7" s="61">
        <f>Table_2a!AT75/1000</f>
        <v>17.876825969730529</v>
      </c>
      <c r="AU7" s="61">
        <f>Table_2a!AU75/1000</f>
        <v>22.691039056134109</v>
      </c>
      <c r="AV7" s="61">
        <f>Table_2a!AV75/1000</f>
        <v>27.212284889007034</v>
      </c>
      <c r="AW7" s="61">
        <f>Table_2a!AW75/1000</f>
        <v>30.556640477738103</v>
      </c>
      <c r="AX7" s="61">
        <f>Table_2a!AX75/1000</f>
        <v>31.780763659426519</v>
      </c>
      <c r="AY7" s="61">
        <f>Table_2a!AY75/1000</f>
        <v>33.498155150357007</v>
      </c>
      <c r="AZ7" s="61">
        <f>Table_2a!AZ75/1000</f>
        <v>34.23901106225253</v>
      </c>
      <c r="BA7" s="61">
        <f>Table_2a!BA75/1000</f>
        <v>33.406156559343721</v>
      </c>
      <c r="BB7" s="61">
        <f>Table_2a!BB75/1000</f>
        <v>33.313239089650168</v>
      </c>
      <c r="BC7" s="61">
        <f>Table_2a!BC75/1000</f>
        <v>32.657783608021326</v>
      </c>
      <c r="BD7" s="61">
        <f>Table_2a!BD75/1000</f>
        <v>31.72597693305347</v>
      </c>
      <c r="BE7" s="61">
        <f>Table_2a!BE75/1000</f>
        <v>32.38261541270014</v>
      </c>
      <c r="BF7" s="61">
        <f>Table_2a!BF75/1000</f>
        <v>33.317678186724869</v>
      </c>
      <c r="BG7" s="61">
        <f>Table_2a!BG75/1000</f>
        <v>34.628061685856949</v>
      </c>
      <c r="BH7" s="61">
        <f>Table_2a!BH75/1000</f>
        <v>35.699324872273571</v>
      </c>
      <c r="BI7" s="61">
        <f>Table_2a!BI75/1000</f>
        <v>36.930522008288243</v>
      </c>
      <c r="BJ7" s="61">
        <f>Table_2a!BJ75/1000</f>
        <v>38.244559119927516</v>
      </c>
      <c r="BK7" s="61">
        <f>Table_2a!BK75/1000</f>
        <v>40.24340330059421</v>
      </c>
      <c r="BL7" s="61">
        <f>Table_2a!BL75/1000</f>
        <v>42.814148734302925</v>
      </c>
      <c r="BM7" s="61">
        <f>Table_2a!BM75/1000</f>
        <v>49.328831631441837</v>
      </c>
      <c r="BN7" s="61">
        <f>Table_2a!BN75/1000</f>
        <v>51.175874824025215</v>
      </c>
      <c r="BO7" s="61">
        <f>Table_2a!BO75/1000</f>
        <v>52.994211439042175</v>
      </c>
      <c r="BP7" s="61">
        <f>Table_2a!BP75/1000</f>
        <v>55.00337493246429</v>
      </c>
      <c r="BQ7" s="61">
        <f>Table_2a!BQ75/1000</f>
        <v>51.810043229267251</v>
      </c>
      <c r="BR7" s="61">
        <f>Table_2a!BR75/1000</f>
        <v>52.336540697534218</v>
      </c>
      <c r="BS7" s="61">
        <f>Table_2a!BS75/1000</f>
        <v>53.511194613241564</v>
      </c>
      <c r="BT7" s="61">
        <f>Table_2a!BT75/1000</f>
        <v>53.920741552611013</v>
      </c>
      <c r="BU7" s="61">
        <f>Table_2a!BU75/1000</f>
        <v>56.191111329857804</v>
      </c>
      <c r="BV7" s="61">
        <f>Table_2a!BV75/1000</f>
        <v>59.618454087828155</v>
      </c>
      <c r="BW7" s="61">
        <f>Table_2a!BW75/1000</f>
        <v>66.068295283339282</v>
      </c>
      <c r="BX7" s="61">
        <f>Table_2a!BX75/1000</f>
        <v>85.326025192661589</v>
      </c>
      <c r="BY7" s="61">
        <f>Table_2a!BY75/1000</f>
        <v>86.050926504514678</v>
      </c>
      <c r="BZ7" s="61">
        <f>Table_2a!BZ75/1000</f>
        <v>86.378984072659392</v>
      </c>
      <c r="CA7" s="61">
        <f>Table_2a!CA75/1000</f>
        <v>89.855780151875706</v>
      </c>
      <c r="CB7" s="61">
        <f>Table_2a!CB75/1000</f>
        <v>93.922300269281706</v>
      </c>
      <c r="CC7" s="62">
        <f>Table_2a!CC75/1000</f>
        <v>99.079926897321016</v>
      </c>
    </row>
    <row r="8" spans="1:81" x14ac:dyDescent="0.4">
      <c r="B8" s="59" t="s">
        <v>188</v>
      </c>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61">
        <f>Table_2a!AH125/1000</f>
        <v>9.3426067724255155</v>
      </c>
      <c r="AI8" s="61">
        <f>Table_2a!AI125/1000</f>
        <v>10.7688055273202</v>
      </c>
      <c r="AJ8" s="61">
        <f>Table_2a!AJ125/1000</f>
        <v>12.894152611236493</v>
      </c>
      <c r="AK8" s="61">
        <f>Table_2a!AK125/1000</f>
        <v>15.265487157245504</v>
      </c>
      <c r="AL8" s="61">
        <f>Table_2a!AL125/1000</f>
        <v>17.144170934839934</v>
      </c>
      <c r="AM8" s="61">
        <f>Table_2a!AM125/1000</f>
        <v>18.631119416168602</v>
      </c>
      <c r="AN8" s="61">
        <f>Table_2a!AN125/1000</f>
        <v>19.850890391995662</v>
      </c>
      <c r="AO8" s="61">
        <f>Table_2a!AO125/1000</f>
        <v>21.783507700626259</v>
      </c>
      <c r="AP8" s="61">
        <f>Table_2a!AP125/1000</f>
        <v>23.480940859603898</v>
      </c>
      <c r="AQ8" s="61">
        <f>Table_2a!AQ125/1000</f>
        <v>24.857778439733668</v>
      </c>
      <c r="AR8" s="61">
        <f>Table_2a!AR125/1000</f>
        <v>26.056733891297718</v>
      </c>
      <c r="AS8" s="61">
        <f>Table_2a!AS125/1000</f>
        <v>28.436744857101015</v>
      </c>
      <c r="AT8" s="61">
        <f>Table_2a!AT125/1000</f>
        <v>31.737396375410903</v>
      </c>
      <c r="AU8" s="61">
        <f>Table_2a!AU125/1000</f>
        <v>35.530798624968625</v>
      </c>
      <c r="AV8" s="61">
        <f>Table_2a!AV125/1000</f>
        <v>38.751015948023621</v>
      </c>
      <c r="AW8" s="61">
        <f>Table_2a!AW125/1000</f>
        <v>41.710323376267837</v>
      </c>
      <c r="AX8" s="61">
        <f>Table_2a!AX125/1000</f>
        <v>42.777385385416402</v>
      </c>
      <c r="AY8" s="61">
        <f>Table_2a!AY125/1000</f>
        <v>44.514638660369798</v>
      </c>
      <c r="AZ8" s="61">
        <f>Table_2a!AZ125/1000</f>
        <v>46.918527495714486</v>
      </c>
      <c r="BA8" s="61">
        <f>Table_2a!BA125/1000</f>
        <v>48.749766628761677</v>
      </c>
      <c r="BB8" s="61">
        <f>Table_2a!BB125/1000</f>
        <v>50.789120539508168</v>
      </c>
      <c r="BC8" s="61">
        <f>Table_2a!BC125/1000</f>
        <v>53.90831506305399</v>
      </c>
      <c r="BD8" s="61">
        <f>Table_2a!BD125/1000</f>
        <v>57.068777236767062</v>
      </c>
      <c r="BE8" s="61">
        <f>Table_2a!BE125/1000</f>
        <v>61.23818881098439</v>
      </c>
      <c r="BF8" s="61">
        <f>Table_2a!BF125/1000</f>
        <v>63.330305663652602</v>
      </c>
      <c r="BG8" s="61">
        <f>Table_2a!BG125/1000</f>
        <v>66.359817055609824</v>
      </c>
      <c r="BH8" s="61">
        <f>Table_2a!BH125/1000</f>
        <v>71.129788265206841</v>
      </c>
      <c r="BI8" s="61">
        <f>Table_2a!BI125/1000</f>
        <v>75.398089176207534</v>
      </c>
      <c r="BJ8" s="61">
        <f>Table_2a!BJ125/1000</f>
        <v>77.934032948756567</v>
      </c>
      <c r="BK8" s="61">
        <f>Table_2a!BK125/1000</f>
        <v>83.221265865909004</v>
      </c>
      <c r="BL8" s="61">
        <f>Table_2a!BL125/1000</f>
        <v>90.381387301769209</v>
      </c>
      <c r="BM8" s="61">
        <f>Table_2a!BM125/1000</f>
        <v>96.605813211114963</v>
      </c>
      <c r="BN8" s="61">
        <f>Table_2a!BN125/1000</f>
        <v>100.33216468939261</v>
      </c>
      <c r="BO8" s="61">
        <f>Table_2a!BO125/1000</f>
        <v>104.20046115099119</v>
      </c>
      <c r="BP8" s="61">
        <f>Table_2a!BP125/1000</f>
        <v>109.86639345323555</v>
      </c>
      <c r="BQ8" s="61">
        <f>Table_2a!BQ125/1000</f>
        <v>110.68657640979058</v>
      </c>
      <c r="BR8" s="61">
        <f>Table_2a!BR125/1000</f>
        <v>114.11378757387685</v>
      </c>
      <c r="BS8" s="61">
        <f>Table_2a!BS125/1000</f>
        <v>116.37347048831931</v>
      </c>
      <c r="BT8" s="61">
        <f>Table_2a!BT125/1000</f>
        <v>117.98532993281741</v>
      </c>
      <c r="BU8" s="61">
        <f>Table_2a!BU125/1000</f>
        <v>119.87919422256604</v>
      </c>
      <c r="BV8" s="61">
        <f>Table_2a!BV125/1000</f>
        <v>121.98831659925246</v>
      </c>
      <c r="BW8" s="61">
        <f>Table_2a!BW125/1000</f>
        <v>123.99898408890654</v>
      </c>
      <c r="BX8" s="61">
        <f>Table_2a!BX125/1000</f>
        <v>125.50148904205999</v>
      </c>
      <c r="BY8" s="61">
        <f>Table_2a!BY125/1000</f>
        <v>129.68483739724834</v>
      </c>
      <c r="BZ8" s="61">
        <f>Table_2a!BZ125/1000</f>
        <v>136.26530458231318</v>
      </c>
      <c r="CA8" s="61">
        <f>Table_2a!CA125/1000</f>
        <v>141.90232715488727</v>
      </c>
      <c r="CB8" s="61">
        <f>Table_2a!CB125/1000</f>
        <v>147.21807693744762</v>
      </c>
      <c r="CC8" s="62">
        <f>Table_2a!CC125/1000</f>
        <v>154.02253001678665</v>
      </c>
    </row>
    <row r="9" spans="1:81" ht="26.25" customHeight="1" x14ac:dyDescent="0.4">
      <c r="B9" s="59" t="s">
        <v>200</v>
      </c>
      <c r="D9" s="57">
        <f>Table_1a!D78/1000</f>
        <v>0.25080000000000002</v>
      </c>
      <c r="E9" s="57">
        <f>Table_1a!E78/1000</f>
        <v>0.35489999999999999</v>
      </c>
      <c r="F9" s="57">
        <f>Table_1a!F78/1000</f>
        <v>0.35589999999999999</v>
      </c>
      <c r="G9" s="57">
        <f>Table_1a!G78/1000</f>
        <v>0.37730000000000002</v>
      </c>
      <c r="H9" s="57">
        <f>Table_1a!H78/1000</f>
        <v>0.44950000000000001</v>
      </c>
      <c r="I9" s="57">
        <f>Table_1a!I78/1000</f>
        <v>0.47170000000000001</v>
      </c>
      <c r="J9" s="57">
        <f>Table_1a!J78/1000</f>
        <v>0.4803</v>
      </c>
      <c r="K9" s="57">
        <f>Table_1a!K78/1000</f>
        <v>0.58350000000000002</v>
      </c>
      <c r="L9" s="57">
        <f>Table_1a!L78/1000</f>
        <v>0.6036999999999999</v>
      </c>
      <c r="M9" s="57">
        <f>Table_1a!M78/1000</f>
        <v>0.66269999999999996</v>
      </c>
      <c r="N9" s="57">
        <f>Table_1a!N78/1000</f>
        <v>0.85780000000000001</v>
      </c>
      <c r="O9" s="57">
        <f>Table_1a!O78/1000</f>
        <v>0.89100000000000001</v>
      </c>
      <c r="P9" s="57">
        <f>Table_1a!P78/1000</f>
        <v>0.90760000000000007</v>
      </c>
      <c r="Q9" s="57">
        <f>Table_1a!Q78/1000</f>
        <v>1.0548</v>
      </c>
      <c r="R9" s="57">
        <f>Table_1a!R78/1000</f>
        <v>1.1171</v>
      </c>
      <c r="S9" s="57">
        <f>Table_1a!S78/1000</f>
        <v>1.3137999999999996</v>
      </c>
      <c r="T9" s="57">
        <f>Table_1a!T78/1000</f>
        <v>1.3685</v>
      </c>
      <c r="U9" s="57">
        <f>Table_1a!U78/1000</f>
        <v>1.6715</v>
      </c>
      <c r="V9" s="57">
        <f>Table_1a!V78/1000</f>
        <v>1.7526999999999999</v>
      </c>
      <c r="W9" s="57">
        <f>Table_1a!W78/1000</f>
        <v>1.9772000000000001</v>
      </c>
      <c r="X9" s="57">
        <f>Table_1a!X78/1000</f>
        <v>2.169</v>
      </c>
      <c r="Y9" s="57">
        <f>Table_1a!Y78/1000</f>
        <v>2.2987000000000002</v>
      </c>
      <c r="Z9" s="57">
        <f>Table_1a!Z78/1000</f>
        <v>2.5215999999999998</v>
      </c>
      <c r="AA9" s="57">
        <f>Table_1a!AA78/1000</f>
        <v>2.9506000000000001</v>
      </c>
      <c r="AB9" s="57">
        <f>Table_1a!AB78/1000</f>
        <v>3.3402999999999996</v>
      </c>
      <c r="AC9" s="57">
        <f>Table_1a!AC78/1000</f>
        <v>3.8525990000000001</v>
      </c>
      <c r="AD9" s="57">
        <f>Table_1a!AD78/1000</f>
        <v>4.9183270000000006</v>
      </c>
      <c r="AE9" s="57">
        <f>Table_1a!AE78/1000</f>
        <v>6.5839790000000002</v>
      </c>
      <c r="AF9" s="57">
        <f>Table_1a!AF78/1000</f>
        <v>7.8012960000000007</v>
      </c>
      <c r="AG9" s="57">
        <f>Table_1a!AG78/1000</f>
        <v>9.0823199999999993</v>
      </c>
      <c r="AH9" s="57">
        <f>Table_1a!AH78/1000</f>
        <v>10.46</v>
      </c>
      <c r="AI9" s="57">
        <f>Table_1a!AI78/1000</f>
        <v>11.936999999999999</v>
      </c>
      <c r="AJ9" s="57">
        <f>Table_1a!AJ78/1000</f>
        <v>14.529</v>
      </c>
      <c r="AK9" s="57">
        <f>Table_1a!AK78/1000</f>
        <v>16.863</v>
      </c>
      <c r="AL9" s="57">
        <f>Table_1a!AL78/1000</f>
        <v>18.21</v>
      </c>
      <c r="AM9" s="57">
        <f>Table_1a!AM78/1000</f>
        <v>19.797999999999998</v>
      </c>
      <c r="AN9" s="57">
        <f>Table_1a!AN78/1000</f>
        <v>20.863</v>
      </c>
      <c r="AO9" s="57">
        <f>Table_1a!AO78/1000</f>
        <v>22.448</v>
      </c>
      <c r="AP9" s="57">
        <f>Table_1a!AP78/1000</f>
        <v>24.257598000000002</v>
      </c>
      <c r="AQ9" s="57">
        <f>Table_1a!AQ78/1000</f>
        <v>25.406486000000001</v>
      </c>
      <c r="AR9" s="57">
        <f>Table_1a!AR78/1000</f>
        <v>26.034205999999998</v>
      </c>
      <c r="AS9" s="57">
        <f>Table_1a!AS78/1000</f>
        <v>27.702068000000004</v>
      </c>
      <c r="AT9" s="57">
        <f>Table_1a!AT78/1000</f>
        <v>30.508146</v>
      </c>
      <c r="AU9" s="57">
        <f>Table_1a!AU78/1000</f>
        <v>35.252113999999999</v>
      </c>
      <c r="AV9" s="57">
        <f>Table_1a!AV78/1000</f>
        <v>37.320296999999997</v>
      </c>
      <c r="AW9" s="57">
        <f>Table_1a!AW78/1000</f>
        <v>39.538795000000007</v>
      </c>
      <c r="AX9" s="57">
        <f>Table_1a!AX78/1000</f>
        <v>39.824572000000003</v>
      </c>
      <c r="AY9" s="57">
        <f>Table_1a!AY78/1000</f>
        <v>40.701778000000004</v>
      </c>
      <c r="AZ9" s="57">
        <f>Table_1a!AZ78/1000</f>
        <v>42.158667000000001</v>
      </c>
      <c r="BA9" s="57">
        <f>Table_1a!BA78/1000</f>
        <v>43.119707999999996</v>
      </c>
      <c r="BB9" s="57">
        <f>Table_1a!BB78/1000</f>
        <v>45.018209000000006</v>
      </c>
      <c r="BC9" s="57">
        <f>Table_1a!BC78/1000</f>
        <v>46.884318</v>
      </c>
      <c r="BD9" s="57">
        <f>Table_1a!BD78/1000</f>
        <v>47.796771</v>
      </c>
      <c r="BE9" s="57">
        <f>Table_1a!BE78/1000</f>
        <v>51.093595998929331</v>
      </c>
      <c r="BF9" s="57">
        <f>Table_1a!BF78/1000</f>
        <v>53.686528709614699</v>
      </c>
      <c r="BG9" s="57">
        <f>Table_1a!BG78/1000</f>
        <v>56.079337540435695</v>
      </c>
      <c r="BH9" s="57">
        <f>Table_1a!BH78/1000</f>
        <v>58.408538999999998</v>
      </c>
      <c r="BI9" s="57">
        <f>Table_1a!BI78/1000</f>
        <v>60.914807692682672</v>
      </c>
      <c r="BJ9" s="57">
        <f>Table_1a!BJ78/1000</f>
        <v>63.129216045855109</v>
      </c>
      <c r="BK9" s="57">
        <f>Table_1a!BK78/1000</f>
        <v>67.411978362963168</v>
      </c>
      <c r="BL9" s="57">
        <f>Table_1a!BL78/1000</f>
        <v>72.671184816889408</v>
      </c>
      <c r="BM9" s="57">
        <f>Table_1a!BM78/1000</f>
        <v>77.814820358342374</v>
      </c>
      <c r="BN9" s="57">
        <f>Table_1a!BN78/1000</f>
        <v>80.345367492594733</v>
      </c>
      <c r="BO9" s="57">
        <f>Table_1a!BO78/1000</f>
        <v>84.501883808506491</v>
      </c>
      <c r="BP9" s="57">
        <f>Table_1a!BP78/1000</f>
        <v>89.391276039061708</v>
      </c>
      <c r="BQ9" s="57">
        <f>Table_1a!BQ78/1000</f>
        <v>91.660368819799984</v>
      </c>
      <c r="BR9" s="57">
        <f>Table_1a!BR78/1000</f>
        <v>94.520993083800036</v>
      </c>
      <c r="BS9" s="57">
        <f>Table_1a!BS78/1000</f>
        <v>97.595057103990001</v>
      </c>
      <c r="BT9" s="57">
        <f>Table_1a!BT78/1000</f>
        <v>99.897057583039953</v>
      </c>
      <c r="BU9" s="57">
        <f>Table_1a!BU78/1000</f>
        <v>102.04198127705772</v>
      </c>
      <c r="BV9" s="57">
        <f>Table_1a!BV78/1000</f>
        <v>104.80685000625998</v>
      </c>
      <c r="BW9" s="57">
        <f>Table_1a!BW78/1000</f>
        <v>106.85979147957485</v>
      </c>
      <c r="BX9" s="57">
        <f>Table_1a!BX78/1000</f>
        <v>109.7333397985784</v>
      </c>
      <c r="BY9" s="57">
        <f>Table_1a!BY78/1000</f>
        <v>113.2336175122179</v>
      </c>
      <c r="BZ9" s="57">
        <f>Table_1a!BZ78/1000</f>
        <v>119.42151987963935</v>
      </c>
      <c r="CA9" s="57">
        <f>Table_1a!CA78/1000</f>
        <v>125.14266279642253</v>
      </c>
      <c r="CB9" s="57">
        <f>Table_1a!CB78/1000</f>
        <v>130.53023351209393</v>
      </c>
      <c r="CC9" s="58">
        <f>Table_1a!CC78/1000</f>
        <v>136.79207130667089</v>
      </c>
    </row>
    <row r="10" spans="1:81" x14ac:dyDescent="0.4">
      <c r="B10" s="59" t="s">
        <v>201</v>
      </c>
      <c r="D10" s="57">
        <f>Table_1a!D79/1000</f>
        <v>6.25E-2</v>
      </c>
      <c r="E10" s="57">
        <f>Table_1a!E79/1000</f>
        <v>7.5200000000000003E-2</v>
      </c>
      <c r="F10" s="57">
        <f>Table_1a!F79/1000</f>
        <v>8.4500000000000006E-2</v>
      </c>
      <c r="G10" s="57">
        <f>Table_1a!G79/1000</f>
        <v>9.459999999999999E-2</v>
      </c>
      <c r="H10" s="57">
        <f>Table_1a!H79/1000</f>
        <v>0.1186</v>
      </c>
      <c r="I10" s="57">
        <f>Table_1a!I79/1000</f>
        <v>0.12029999999999999</v>
      </c>
      <c r="J10" s="57">
        <f>Table_1a!J79/1000</f>
        <v>0.12540000000000001</v>
      </c>
      <c r="K10" s="57">
        <f>Table_1a!K79/1000</f>
        <v>0.11409999999999999</v>
      </c>
      <c r="L10" s="57">
        <f>Table_1a!L79/1000</f>
        <v>0.12129999999999999</v>
      </c>
      <c r="M10" s="57">
        <f>Table_1a!M79/1000</f>
        <v>0.1196</v>
      </c>
      <c r="N10" s="57">
        <f>Table_1a!N79/1000</f>
        <v>0.1318</v>
      </c>
      <c r="O10" s="57">
        <f>Table_1a!O79/1000</f>
        <v>0.1585</v>
      </c>
      <c r="P10" s="57">
        <f>Table_1a!P79/1000</f>
        <v>0.17949999999999999</v>
      </c>
      <c r="Q10" s="57">
        <f>Table_1a!Q79/1000</f>
        <v>0.1711</v>
      </c>
      <c r="R10" s="57">
        <f>Table_1a!R79/1000</f>
        <v>0.19980000000000001</v>
      </c>
      <c r="S10" s="57">
        <f>Table_1a!S79/1000</f>
        <v>0.21740000000000001</v>
      </c>
      <c r="T10" s="57">
        <f>Table_1a!T79/1000</f>
        <v>0.2233</v>
      </c>
      <c r="U10" s="57">
        <f>Table_1a!U79/1000</f>
        <v>0.24590000000000001</v>
      </c>
      <c r="V10" s="57">
        <f>Table_1a!V79/1000</f>
        <v>0.29749999999999999</v>
      </c>
      <c r="W10" s="57">
        <f>Table_1a!W79/1000</f>
        <v>0.38569999999999999</v>
      </c>
      <c r="X10" s="57">
        <f>Table_1a!X79/1000</f>
        <v>0.4289</v>
      </c>
      <c r="Y10" s="57">
        <f>Table_1a!Y79/1000</f>
        <v>0.47070000000000001</v>
      </c>
      <c r="Z10" s="57">
        <f>Table_1a!Z79/1000</f>
        <v>0.56379999999999997</v>
      </c>
      <c r="AA10" s="57">
        <f>Table_1a!AA79/1000</f>
        <v>0.68610000000000004</v>
      </c>
      <c r="AB10" s="57">
        <f>Table_1a!AB79/1000</f>
        <v>0.84529999999999994</v>
      </c>
      <c r="AC10" s="57">
        <f>Table_1a!AC79/1000</f>
        <v>0.97430000000000005</v>
      </c>
      <c r="AD10" s="57">
        <f>Table_1a!AD79/1000</f>
        <v>1.2081999999999999</v>
      </c>
      <c r="AE10" s="57">
        <f>Table_1a!AE79/1000</f>
        <v>1.6511</v>
      </c>
      <c r="AF10" s="57">
        <f>Table_1a!AF79/1000</f>
        <v>2.0819000000000001</v>
      </c>
      <c r="AG10" s="57">
        <f>Table_1a!AG79/1000</f>
        <v>2.5093000000000001</v>
      </c>
      <c r="AH10" s="57">
        <f>Table_1a!AH79/1000</f>
        <v>2.6920000000000002</v>
      </c>
      <c r="AI10" s="57">
        <f>Table_1a!AI79/1000</f>
        <v>2.94</v>
      </c>
      <c r="AJ10" s="57">
        <f>Table_1a!AJ79/1000</f>
        <v>3.83</v>
      </c>
      <c r="AK10" s="57">
        <f>Table_1a!AK79/1000</f>
        <v>5.8572499999999996</v>
      </c>
      <c r="AL10" s="57">
        <f>Table_1a!AL79/1000</f>
        <v>7.9169999999999998</v>
      </c>
      <c r="AM10" s="57">
        <f>Table_1a!AM79/1000</f>
        <v>9.4489999999999998</v>
      </c>
      <c r="AN10" s="57">
        <f>Table_1a!AN79/1000</f>
        <v>10.782999999999999</v>
      </c>
      <c r="AO10" s="57">
        <f>Table_1a!AO79/1000</f>
        <v>12.231999999999999</v>
      </c>
      <c r="AP10" s="57">
        <f>Table_1a!AP79/1000</f>
        <v>13.176</v>
      </c>
      <c r="AQ10" s="57">
        <f>Table_1a!AQ79/1000</f>
        <v>13.40169</v>
      </c>
      <c r="AR10" s="57">
        <f>Table_1a!AR79/1000</f>
        <v>13.25199351</v>
      </c>
      <c r="AS10" s="57">
        <f>Table_1a!AS79/1000</f>
        <v>14.200272480999999</v>
      </c>
      <c r="AT10" s="57">
        <f>Table_1a!AT79/1000</f>
        <v>16.797837000000005</v>
      </c>
      <c r="AU10" s="57">
        <f>Table_1a!AU79/1000</f>
        <v>20.295427899511736</v>
      </c>
      <c r="AV10" s="57">
        <f>Table_1a!AV79/1000</f>
        <v>25.526476000000002</v>
      </c>
      <c r="AW10" s="57">
        <f>Table_1a!AW79/1000</f>
        <v>28.829948000000002</v>
      </c>
      <c r="AX10" s="57">
        <f>Table_1a!AX79/1000</f>
        <v>30.339205213999996</v>
      </c>
      <c r="AY10" s="57">
        <f>Table_1a!AY79/1000</f>
        <v>31.886693626000003</v>
      </c>
      <c r="AZ10" s="57">
        <f>Table_1a!AZ79/1000</f>
        <v>32.437416757000001</v>
      </c>
      <c r="BA10" s="57">
        <f>Table_1a!BA79/1000</f>
        <v>31.640413748</v>
      </c>
      <c r="BB10" s="57">
        <f>Table_1a!BB79/1000</f>
        <v>31.212963835000004</v>
      </c>
      <c r="BC10" s="57">
        <f>Table_1a!BC79/1000</f>
        <v>30.726584142467686</v>
      </c>
      <c r="BD10" s="57">
        <f>Table_1a!BD79/1000</f>
        <v>29.666571453818168</v>
      </c>
      <c r="BE10" s="57">
        <f>Table_1a!BE79/1000</f>
        <v>30.918086668030107</v>
      </c>
      <c r="BF10" s="57">
        <f>Table_1a!BF79/1000</f>
        <v>32.295353709467577</v>
      </c>
      <c r="BG10" s="57">
        <f>Table_1a!BG79/1000</f>
        <v>33.353048856553258</v>
      </c>
      <c r="BH10" s="57">
        <f>Table_1a!BH79/1000</f>
        <v>35.028023048480414</v>
      </c>
      <c r="BI10" s="57">
        <f>Table_1a!BI79/1000</f>
        <v>35.716781529642006</v>
      </c>
      <c r="BJ10" s="57">
        <f>Table_1a!BJ79/1000</f>
        <v>37.172236532855472</v>
      </c>
      <c r="BK10" s="57">
        <f>Table_1a!BK79/1000</f>
        <v>38.696081911583093</v>
      </c>
      <c r="BL10" s="57">
        <f>Table_1a!BL79/1000</f>
        <v>40.966842600690001</v>
      </c>
      <c r="BM10" s="57">
        <f>Table_1a!BM79/1000</f>
        <v>46.695822820729994</v>
      </c>
      <c r="BN10" s="57">
        <f>Table_1a!BN79/1000</f>
        <v>48.764863047781709</v>
      </c>
      <c r="BO10" s="57">
        <f>Table_1a!BO79/1000</f>
        <v>49.940019439679816</v>
      </c>
      <c r="BP10" s="57">
        <f>Table_1a!BP79/1000</f>
        <v>51.405957286050004</v>
      </c>
      <c r="BQ10" s="57">
        <f>Table_1a!BQ79/1000</f>
        <v>46.170925824626167</v>
      </c>
      <c r="BR10" s="57">
        <f>Table_1a!BR79/1000</f>
        <v>45.840720174789986</v>
      </c>
      <c r="BS10" s="57">
        <f>Table_1a!BS79/1000</f>
        <v>45.405569882420004</v>
      </c>
      <c r="BT10" s="57">
        <f>Table_1a!BT79/1000</f>
        <v>44.931404269690013</v>
      </c>
      <c r="BU10" s="57">
        <f>Table_1a!BU79/1000</f>
        <v>45.554527649919997</v>
      </c>
      <c r="BV10" s="57">
        <f>Table_1a!BV79/1000</f>
        <v>47.769872929837696</v>
      </c>
      <c r="BW10" s="57">
        <f>Table_1a!BW79/1000</f>
        <v>53.325209292573135</v>
      </c>
      <c r="BX10" s="57">
        <f>Table_1a!BX79/1000</f>
        <v>72.579943440915713</v>
      </c>
      <c r="BY10" s="57">
        <f>Table_1a!BY79/1000</f>
        <v>72.959547969843925</v>
      </c>
      <c r="BZ10" s="57">
        <f>Table_1a!BZ79/1000</f>
        <v>72.025407435879202</v>
      </c>
      <c r="CA10" s="57">
        <f>Table_1a!CA79/1000</f>
        <v>73.930842924765997</v>
      </c>
      <c r="CB10" s="57">
        <f>Table_1a!CB79/1000</f>
        <v>76.550056327548859</v>
      </c>
      <c r="CC10" s="58">
        <f>Table_1a!CC79/1000</f>
        <v>80.685791882518856</v>
      </c>
    </row>
    <row r="11" spans="1:81" x14ac:dyDescent="0.4">
      <c r="B11" s="59" t="s">
        <v>202</v>
      </c>
      <c r="D11" s="57">
        <f>Table_1a!D80/1000</f>
        <v>0.158</v>
      </c>
      <c r="E11" s="57">
        <f>Table_1a!E80/1000</f>
        <v>0.16769999999999999</v>
      </c>
      <c r="F11" s="57">
        <f>Table_1a!F80/1000</f>
        <v>0.1701</v>
      </c>
      <c r="G11" s="57">
        <f>Table_1a!G80/1000</f>
        <v>0.17019999999999999</v>
      </c>
      <c r="H11" s="57">
        <f>Table_1a!H80/1000</f>
        <v>0.20710000000000001</v>
      </c>
      <c r="I11" s="57">
        <f>Table_1a!I80/1000</f>
        <v>0.22469999999999998</v>
      </c>
      <c r="J11" s="57">
        <f>Table_1a!J80/1000</f>
        <v>0.23350000000000001</v>
      </c>
      <c r="K11" s="57">
        <f>Table_1a!K80/1000</f>
        <v>0.2447</v>
      </c>
      <c r="L11" s="57">
        <f>Table_1a!L80/1000</f>
        <v>0.25580000000000003</v>
      </c>
      <c r="M11" s="57">
        <f>Table_1a!M80/1000</f>
        <v>0.26880000000000004</v>
      </c>
      <c r="N11" s="57">
        <f>Table_1a!N80/1000</f>
        <v>0.2974</v>
      </c>
      <c r="O11" s="57">
        <f>Table_1a!O80/1000</f>
        <v>0.30090000000000006</v>
      </c>
      <c r="P11" s="57">
        <f>Table_1a!P80/1000</f>
        <v>0.30270000000000002</v>
      </c>
      <c r="Q11" s="57">
        <f>Table_1a!Q80/1000</f>
        <v>0.32719999999999999</v>
      </c>
      <c r="R11" s="57">
        <f>Table_1a!R80/1000</f>
        <v>0.32890000000000003</v>
      </c>
      <c r="S11" s="57">
        <f>Table_1a!S80/1000</f>
        <v>0.35940000000000005</v>
      </c>
      <c r="T11" s="57">
        <f>Table_1a!T80/1000</f>
        <v>0.37030000000000002</v>
      </c>
      <c r="U11" s="57">
        <f>Table_1a!U80/1000</f>
        <v>0.40500000000000008</v>
      </c>
      <c r="V11" s="57">
        <f>Table_1a!V80/1000</f>
        <v>0.40629999999999999</v>
      </c>
      <c r="W11" s="57">
        <f>Table_1a!W80/1000</f>
        <v>0.42669999999999997</v>
      </c>
      <c r="X11" s="57">
        <f>Table_1a!X80/1000</f>
        <v>0.57429999999999992</v>
      </c>
      <c r="Y11" s="57">
        <f>Table_1a!Y80/1000</f>
        <v>0.62269999999999992</v>
      </c>
      <c r="Z11" s="57">
        <f>Table_1a!Z80/1000</f>
        <v>0.55109999999999992</v>
      </c>
      <c r="AA11" s="57">
        <f>Table_1a!AA80/1000</f>
        <v>0.59309999999999996</v>
      </c>
      <c r="AB11" s="57">
        <f>Table_1a!AB80/1000</f>
        <v>0.71209999999999996</v>
      </c>
      <c r="AC11" s="57">
        <f>Table_1a!AC80/1000</f>
        <v>0.67810000000000004</v>
      </c>
      <c r="AD11" s="57">
        <f>Table_1a!AD80/1000</f>
        <v>0.77519999999999989</v>
      </c>
      <c r="AE11" s="57">
        <f>Table_1a!AE80/1000</f>
        <v>1.1025</v>
      </c>
      <c r="AF11" s="57">
        <f>Table_1a!AF80/1000</f>
        <v>1.2310000000000001</v>
      </c>
      <c r="AG11" s="57">
        <f>Table_1a!AG80/1000</f>
        <v>1.7755000000000001</v>
      </c>
      <c r="AH11" s="57">
        <f>Table_1a!AH80/1000</f>
        <v>2.7210000000000001</v>
      </c>
      <c r="AI11" s="57">
        <f>Table_1a!AI80/1000</f>
        <v>3.9000599999999999</v>
      </c>
      <c r="AJ11" s="57">
        <f>Table_1a!AJ80/1000</f>
        <v>4.2990600000000008</v>
      </c>
      <c r="AK11" s="57">
        <f>Table_1a!AK80/1000</f>
        <v>4.9780600000000002</v>
      </c>
      <c r="AL11" s="57">
        <f>Table_1a!AL80/1000</f>
        <v>5.5010600000000007</v>
      </c>
      <c r="AM11" s="57">
        <f>Table_1a!AM80/1000</f>
        <v>6.0850600000000004</v>
      </c>
      <c r="AN11" s="57">
        <f>Table_1a!AN80/1000</f>
        <v>6.6050600000000008</v>
      </c>
      <c r="AO11" s="57">
        <f>Table_1a!AO80/1000</f>
        <v>7.0880600000000005</v>
      </c>
      <c r="AP11" s="57">
        <f>Table_1a!AP80/1000</f>
        <v>7.4840600000000004</v>
      </c>
      <c r="AQ11" s="57">
        <f>Table_1a!AQ80/1000</f>
        <v>7.8925679999999998</v>
      </c>
      <c r="AR11" s="57">
        <f>Table_1a!AR80/1000</f>
        <v>8.0315510000000021</v>
      </c>
      <c r="AS11" s="57">
        <f>Table_1a!AS80/1000</f>
        <v>8.4119089999999996</v>
      </c>
      <c r="AT11" s="57">
        <f>Table_1a!AT80/1000</f>
        <v>9.1728167156850411</v>
      </c>
      <c r="AU11" s="57">
        <f>Table_1a!AU80/1000</f>
        <v>10.755346568931577</v>
      </c>
      <c r="AV11" s="57">
        <f>Table_1a!AV80/1000</f>
        <v>12.410679000000002</v>
      </c>
      <c r="AW11" s="57">
        <f>Table_1a!AW80/1000</f>
        <v>14.068823</v>
      </c>
      <c r="AX11" s="57">
        <f>Table_1a!AX80/1000</f>
        <v>14.698889999999999</v>
      </c>
      <c r="AY11" s="57">
        <f>Table_1a!AY80/1000</f>
        <v>16.122347527041317</v>
      </c>
      <c r="AZ11" s="57">
        <f>Table_1a!AZ80/1000</f>
        <v>17.621866000000001</v>
      </c>
      <c r="BA11" s="57">
        <f>Table_1a!BA80/1000</f>
        <v>18.587272009000003</v>
      </c>
      <c r="BB11" s="57">
        <f>Table_1a!BB80/1000</f>
        <v>19.334144725038435</v>
      </c>
      <c r="BC11" s="57">
        <f>Table_1a!BC80/1000</f>
        <v>21.437683100000015</v>
      </c>
      <c r="BD11" s="57">
        <f>Table_1a!BD80/1000</f>
        <v>23.910498331296751</v>
      </c>
      <c r="BE11" s="57">
        <f>Table_1a!BE80/1000</f>
        <v>24.695169227916086</v>
      </c>
      <c r="BF11" s="57">
        <f>Table_1a!BF80/1000</f>
        <v>24.320416560955216</v>
      </c>
      <c r="BG11" s="57">
        <f>Table_1a!BG80/1000</f>
        <v>16.358236688028089</v>
      </c>
      <c r="BH11" s="57">
        <f>Table_1a!BH80/1000</f>
        <v>17.655991089</v>
      </c>
      <c r="BI11" s="57">
        <f>Table_1a!BI80/1000</f>
        <v>19.171410324448999</v>
      </c>
      <c r="BJ11" s="57">
        <f>Table_1a!BJ80/1000</f>
        <v>18.912443974729797</v>
      </c>
      <c r="BK11" s="57">
        <f>Table_1a!BK80/1000</f>
        <v>20.134145588311135</v>
      </c>
      <c r="BL11" s="57">
        <f>Table_1a!BL80/1000</f>
        <v>22.11913800687423</v>
      </c>
      <c r="BM11" s="57">
        <f>Table_1a!BM80/1000</f>
        <v>23.493366511449778</v>
      </c>
      <c r="BN11" s="57">
        <f>Table_1a!BN80/1000</f>
        <v>24.251324629427096</v>
      </c>
      <c r="BO11" s="57">
        <f>Table_1a!BO80/1000</f>
        <v>24.518543630379988</v>
      </c>
      <c r="BP11" s="57">
        <f>Table_1a!BP80/1000</f>
        <v>25.755445607450234</v>
      </c>
      <c r="BQ11" s="57">
        <f>Table_1a!BQ80/1000</f>
        <v>26.300891344340588</v>
      </c>
      <c r="BR11" s="57">
        <f>Table_1a!BR80/1000</f>
        <v>27.925510779285048</v>
      </c>
      <c r="BS11" s="57">
        <f>Table_1a!BS80/1000</f>
        <v>28.79921200756111</v>
      </c>
      <c r="BT11" s="57">
        <f>Table_1a!BT80/1000</f>
        <v>29.03399600272008</v>
      </c>
      <c r="BU11" s="57">
        <f>Table_1a!BU80/1000</f>
        <v>30.481840596910018</v>
      </c>
      <c r="BV11" s="57">
        <f>Table_1a!BV80/1000</f>
        <v>31.177054589937651</v>
      </c>
      <c r="BW11" s="57">
        <f>Table_1a!BW80/1000</f>
        <v>32.207244403366765</v>
      </c>
      <c r="BX11" s="57">
        <f>Table_1a!BX80/1000</f>
        <v>30.819577958312188</v>
      </c>
      <c r="BY11" s="57">
        <f>Table_1a!BY80/1000</f>
        <v>31.977144687369076</v>
      </c>
      <c r="BZ11" s="57">
        <f>Table_1a!BZ80/1000</f>
        <v>33.793203550256841</v>
      </c>
      <c r="CA11" s="57">
        <f>Table_1a!CA80/1000</f>
        <v>35.446951363347182</v>
      </c>
      <c r="CB11" s="57">
        <f>Table_1a!CB80/1000</f>
        <v>37.011408354426585</v>
      </c>
      <c r="CC11" s="58">
        <f>Table_1a!CC80/1000</f>
        <v>38.517083831432714</v>
      </c>
    </row>
    <row r="12" spans="1:81" x14ac:dyDescent="0.4">
      <c r="B12" s="75" t="s">
        <v>129</v>
      </c>
      <c r="D12" s="85">
        <f t="shared" ref="D12:AI12" si="0">SUM(D9:D11)</f>
        <v>0.47130000000000005</v>
      </c>
      <c r="E12" s="85">
        <f t="shared" si="0"/>
        <v>0.5978</v>
      </c>
      <c r="F12" s="85">
        <f t="shared" si="0"/>
        <v>0.61050000000000004</v>
      </c>
      <c r="G12" s="85">
        <f t="shared" si="0"/>
        <v>0.6421</v>
      </c>
      <c r="H12" s="85">
        <f t="shared" si="0"/>
        <v>0.77520000000000011</v>
      </c>
      <c r="I12" s="85">
        <f t="shared" si="0"/>
        <v>0.81669999999999998</v>
      </c>
      <c r="J12" s="85">
        <f t="shared" si="0"/>
        <v>0.83920000000000006</v>
      </c>
      <c r="K12" s="85">
        <f t="shared" si="0"/>
        <v>0.94230000000000003</v>
      </c>
      <c r="L12" s="85">
        <f t="shared" si="0"/>
        <v>0.98079999999999989</v>
      </c>
      <c r="M12" s="85">
        <f t="shared" si="0"/>
        <v>1.0510999999999999</v>
      </c>
      <c r="N12" s="85">
        <f t="shared" si="0"/>
        <v>1.2869999999999999</v>
      </c>
      <c r="O12" s="85">
        <f t="shared" si="0"/>
        <v>1.3504</v>
      </c>
      <c r="P12" s="85">
        <f t="shared" si="0"/>
        <v>1.3897999999999999</v>
      </c>
      <c r="Q12" s="85">
        <f t="shared" si="0"/>
        <v>1.5530999999999999</v>
      </c>
      <c r="R12" s="85">
        <f t="shared" si="0"/>
        <v>1.6457999999999999</v>
      </c>
      <c r="S12" s="85">
        <f t="shared" si="0"/>
        <v>1.8905999999999996</v>
      </c>
      <c r="T12" s="85">
        <f t="shared" si="0"/>
        <v>1.9621000000000002</v>
      </c>
      <c r="U12" s="85">
        <f t="shared" si="0"/>
        <v>2.3224</v>
      </c>
      <c r="V12" s="85">
        <f t="shared" si="0"/>
        <v>2.4564999999999997</v>
      </c>
      <c r="W12" s="85">
        <f t="shared" si="0"/>
        <v>2.7896000000000001</v>
      </c>
      <c r="X12" s="85">
        <f t="shared" si="0"/>
        <v>3.1722000000000001</v>
      </c>
      <c r="Y12" s="85">
        <f t="shared" si="0"/>
        <v>3.3921000000000001</v>
      </c>
      <c r="Z12" s="85">
        <f t="shared" si="0"/>
        <v>3.6364999999999998</v>
      </c>
      <c r="AA12" s="85">
        <f t="shared" si="0"/>
        <v>4.2298</v>
      </c>
      <c r="AB12" s="85">
        <f t="shared" si="0"/>
        <v>4.8976999999999986</v>
      </c>
      <c r="AC12" s="85">
        <f t="shared" si="0"/>
        <v>5.5049989999999998</v>
      </c>
      <c r="AD12" s="85">
        <f t="shared" si="0"/>
        <v>6.9017270000000002</v>
      </c>
      <c r="AE12" s="85">
        <f t="shared" si="0"/>
        <v>9.3375790000000016</v>
      </c>
      <c r="AF12" s="85">
        <f t="shared" si="0"/>
        <v>11.114196000000002</v>
      </c>
      <c r="AG12" s="85">
        <f t="shared" si="0"/>
        <v>13.36712</v>
      </c>
      <c r="AH12" s="85">
        <f t="shared" si="0"/>
        <v>15.873000000000001</v>
      </c>
      <c r="AI12" s="85">
        <f t="shared" si="0"/>
        <v>18.777059999999999</v>
      </c>
      <c r="AJ12" s="85">
        <f t="shared" ref="AJ12:BO12" si="1">SUM(AJ9:AJ11)</f>
        <v>22.658060000000003</v>
      </c>
      <c r="AK12" s="85">
        <f t="shared" si="1"/>
        <v>27.698309999999999</v>
      </c>
      <c r="AL12" s="85">
        <f t="shared" si="1"/>
        <v>31.628060000000005</v>
      </c>
      <c r="AM12" s="85">
        <f t="shared" si="1"/>
        <v>35.332059999999998</v>
      </c>
      <c r="AN12" s="85">
        <f t="shared" si="1"/>
        <v>38.251060000000003</v>
      </c>
      <c r="AO12" s="85">
        <f t="shared" si="1"/>
        <v>41.768059999999998</v>
      </c>
      <c r="AP12" s="85">
        <f t="shared" si="1"/>
        <v>44.917658000000003</v>
      </c>
      <c r="AQ12" s="85">
        <f t="shared" si="1"/>
        <v>46.700744</v>
      </c>
      <c r="AR12" s="85">
        <f t="shared" si="1"/>
        <v>47.317750509999996</v>
      </c>
      <c r="AS12" s="85">
        <f t="shared" si="1"/>
        <v>50.314249481000004</v>
      </c>
      <c r="AT12" s="85">
        <f t="shared" si="1"/>
        <v>56.478799715685042</v>
      </c>
      <c r="AU12" s="85">
        <f t="shared" si="1"/>
        <v>66.302888468443314</v>
      </c>
      <c r="AV12" s="85">
        <f t="shared" si="1"/>
        <v>75.257452000000001</v>
      </c>
      <c r="AW12" s="85">
        <f t="shared" si="1"/>
        <v>82.437566000000004</v>
      </c>
      <c r="AX12" s="85">
        <f t="shared" si="1"/>
        <v>84.862667213999998</v>
      </c>
      <c r="AY12" s="85">
        <f t="shared" si="1"/>
        <v>88.710819153041314</v>
      </c>
      <c r="AZ12" s="85">
        <f t="shared" si="1"/>
        <v>92.217949757</v>
      </c>
      <c r="BA12" s="85">
        <f t="shared" si="1"/>
        <v>93.347393756999992</v>
      </c>
      <c r="BB12" s="85">
        <f t="shared" si="1"/>
        <v>95.565317560038437</v>
      </c>
      <c r="BC12" s="85">
        <f t="shared" si="1"/>
        <v>99.048585242467709</v>
      </c>
      <c r="BD12" s="85">
        <f t="shared" si="1"/>
        <v>101.37384078511492</v>
      </c>
      <c r="BE12" s="85">
        <f t="shared" si="1"/>
        <v>106.70685189487553</v>
      </c>
      <c r="BF12" s="85">
        <f t="shared" si="1"/>
        <v>110.30229898003748</v>
      </c>
      <c r="BG12" s="85">
        <f t="shared" si="1"/>
        <v>105.79062308501705</v>
      </c>
      <c r="BH12" s="85">
        <f t="shared" si="1"/>
        <v>111.09255313748041</v>
      </c>
      <c r="BI12" s="85">
        <f t="shared" si="1"/>
        <v>115.80299954677368</v>
      </c>
      <c r="BJ12" s="85">
        <f t="shared" si="1"/>
        <v>119.21389655344038</v>
      </c>
      <c r="BK12" s="85">
        <f t="shared" si="1"/>
        <v>126.24220586285739</v>
      </c>
      <c r="BL12" s="85">
        <f t="shared" si="1"/>
        <v>135.75716542445363</v>
      </c>
      <c r="BM12" s="85">
        <f t="shared" si="1"/>
        <v>148.00400969052214</v>
      </c>
      <c r="BN12" s="85">
        <f t="shared" si="1"/>
        <v>153.36155516980355</v>
      </c>
      <c r="BO12" s="85">
        <f t="shared" si="1"/>
        <v>158.96044687856627</v>
      </c>
      <c r="BP12" s="85">
        <f t="shared" ref="BP12:CC12" si="2">SUM(BP9:BP11)</f>
        <v>166.55267893256195</v>
      </c>
      <c r="BQ12" s="85">
        <f t="shared" si="2"/>
        <v>164.13218598876674</v>
      </c>
      <c r="BR12" s="85">
        <f t="shared" si="2"/>
        <v>168.28722403787506</v>
      </c>
      <c r="BS12" s="85">
        <f t="shared" si="2"/>
        <v>171.79983899397109</v>
      </c>
      <c r="BT12" s="85">
        <f t="shared" si="2"/>
        <v>173.86245785545003</v>
      </c>
      <c r="BU12" s="85">
        <f t="shared" si="2"/>
        <v>178.07834952388774</v>
      </c>
      <c r="BV12" s="85">
        <f t="shared" si="2"/>
        <v>183.75377752603532</v>
      </c>
      <c r="BW12" s="85">
        <f t="shared" si="2"/>
        <v>192.39224517551474</v>
      </c>
      <c r="BX12" s="85">
        <f t="shared" si="2"/>
        <v>213.13286119780631</v>
      </c>
      <c r="BY12" s="85">
        <f t="shared" si="2"/>
        <v>218.17031016943091</v>
      </c>
      <c r="BZ12" s="85">
        <f t="shared" si="2"/>
        <v>225.2401308657754</v>
      </c>
      <c r="CA12" s="85">
        <f t="shared" si="2"/>
        <v>234.52045708453571</v>
      </c>
      <c r="CB12" s="85">
        <f t="shared" si="2"/>
        <v>244.09169819406935</v>
      </c>
      <c r="CC12" s="86">
        <f t="shared" si="2"/>
        <v>255.99494702062248</v>
      </c>
    </row>
    <row r="13" spans="1:81" ht="51" customHeight="1" x14ac:dyDescent="0.4">
      <c r="B13" s="84" t="s">
        <v>203</v>
      </c>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8"/>
    </row>
    <row r="14" spans="1:81" x14ac:dyDescent="0.4">
      <c r="B14" s="59" t="s">
        <v>198</v>
      </c>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61">
        <f>Table_2a!AH17/1000</f>
        <v>3.8212009057648627E-2</v>
      </c>
      <c r="AI14" s="61">
        <f>Table_2a!AI17/1000</f>
        <v>4.5189829137708332E-2</v>
      </c>
      <c r="AJ14" s="61">
        <f>Table_2a!AJ17/1000</f>
        <v>5.3999241405613699E-2</v>
      </c>
      <c r="AK14" s="61">
        <f>Table_2a!AK17/1000</f>
        <v>6.2342414539001766E-2</v>
      </c>
      <c r="AL14" s="61">
        <f>Table_2a!AL17/1000</f>
        <v>7.185954155132003E-2</v>
      </c>
      <c r="AM14" s="61">
        <f>Table_2a!AM17/1000</f>
        <v>7.86472729167699E-2</v>
      </c>
      <c r="AN14" s="61">
        <f>Table_2a!AN17/1000</f>
        <v>8.4034886228206235E-2</v>
      </c>
      <c r="AO14" s="61">
        <f>Table_2a!AO17/1000</f>
        <v>9.3675937329378026E-2</v>
      </c>
      <c r="AP14" s="61">
        <f>Table_2a!AP17/1000</f>
        <v>0.10099402633497175</v>
      </c>
      <c r="AQ14" s="61">
        <f>Table_2a!AQ17/1000</f>
        <v>0.11138888622317154</v>
      </c>
      <c r="AR14" s="61">
        <f>Table_2a!AR17/1000</f>
        <v>0.11974097445514689</v>
      </c>
      <c r="AS14" s="61">
        <f>Table_2a!AS17/1000</f>
        <v>0.13007975711499967</v>
      </c>
      <c r="AT14" s="61">
        <f>Table_2a!AT17/1000</f>
        <v>0.15129442329670836</v>
      </c>
      <c r="AU14" s="61">
        <f>Table_2a!AU17/1000</f>
        <v>0.18310452084153347</v>
      </c>
      <c r="AV14" s="61">
        <f>Table_2a!AV17/1000</f>
        <v>0.23344177379818212</v>
      </c>
      <c r="AW14" s="61">
        <f>Table_2a!AW17/1000</f>
        <v>0.32523502588180236</v>
      </c>
      <c r="AX14" s="61">
        <f>Table_2a!AX17/1000</f>
        <v>0.36515245224968751</v>
      </c>
      <c r="AY14" s="61">
        <f>Table_2a!AY17/1000</f>
        <v>0.43739160512525266</v>
      </c>
      <c r="AZ14" s="61">
        <f>Table_2a!AZ17/1000</f>
        <v>0.44327124191823353</v>
      </c>
      <c r="BA14" s="61">
        <f>Table_2a!BA17/1000</f>
        <v>0.4886237591892677</v>
      </c>
      <c r="BB14" s="61">
        <f>Table_2a!BB17/1000</f>
        <v>0.52858293270579093</v>
      </c>
      <c r="BC14" s="61">
        <f>Table_2a!BC17/1000</f>
        <v>0.56642950568822015</v>
      </c>
      <c r="BD14" s="61">
        <f>Table_2a!BD17/1000</f>
        <v>0.66776598548293808</v>
      </c>
      <c r="BE14" s="61">
        <f>Table_2a!BE17/1000</f>
        <v>0.68014794552251256</v>
      </c>
      <c r="BF14" s="61">
        <f>Table_2a!BF17/1000</f>
        <v>0.76279799999999887</v>
      </c>
      <c r="BG14" s="61">
        <f>Table_2a!BG17/1000</f>
        <v>0.79402521823565664</v>
      </c>
      <c r="BH14" s="61">
        <f>Table_2a!BH17/1000</f>
        <v>0.84255900000000061</v>
      </c>
      <c r="BI14" s="61">
        <f>Table_2a!BI17/1000</f>
        <v>0.92426479697783859</v>
      </c>
      <c r="BJ14" s="61">
        <f>Table_2a!BJ17/1000</f>
        <v>0.97307987379439642</v>
      </c>
      <c r="BK14" s="61">
        <f>Table_2a!BK17/1000</f>
        <v>1.040024715870719</v>
      </c>
      <c r="BL14" s="61">
        <f>Table_2a!BL17/1000</f>
        <v>1.1059393085337212</v>
      </c>
      <c r="BM14" s="61">
        <f>Table_2a!BM17/1000</f>
        <v>1.1923924182195147</v>
      </c>
      <c r="BN14" s="61">
        <f>Table_2a!BN17/1000</f>
        <v>1.2202959423261623</v>
      </c>
      <c r="BO14" s="61">
        <f>Table_2a!BO17/1000</f>
        <v>1.3147165739259212</v>
      </c>
      <c r="BP14" s="61">
        <f>Table_2a!BP17/1000</f>
        <v>1.3906353122046253</v>
      </c>
      <c r="BQ14" s="61">
        <f>Table_2a!BQ17/1000</f>
        <v>1.4633916564663692</v>
      </c>
      <c r="BR14" s="61">
        <f>Table_2a!BR17/1000</f>
        <v>1.7174043496814249</v>
      </c>
      <c r="BS14" s="61">
        <f>Table_2a!BS17/1000</f>
        <v>1.8349490892979174</v>
      </c>
      <c r="BT14" s="61">
        <f>Table_2a!BT17/1000</f>
        <v>1.8972120008984343</v>
      </c>
      <c r="BU14" s="61">
        <f>Table_2a!BU17/1000</f>
        <v>1.9654361694445401</v>
      </c>
      <c r="BV14" s="61">
        <f>Table_2a!BV17/1000</f>
        <v>2.114325452431344</v>
      </c>
      <c r="BW14" s="61">
        <f>Table_2a!BW17/1000</f>
        <v>2.2994628969676314</v>
      </c>
      <c r="BX14" s="61">
        <f>Table_2a!BX17/1000</f>
        <v>2.2854401473079089</v>
      </c>
      <c r="BY14" s="61">
        <f>Table_2a!BY17/1000</f>
        <v>2.4184690611298976</v>
      </c>
      <c r="BZ14" s="61">
        <f>Table_2a!BZ17/1000</f>
        <v>2.5830337102962111</v>
      </c>
      <c r="CA14" s="61">
        <f>Table_2a!CA17/1000</f>
        <v>2.7603467291648607</v>
      </c>
      <c r="CB14" s="61">
        <f>Table_2a!CB17/1000</f>
        <v>2.9501621561142013</v>
      </c>
      <c r="CC14" s="62">
        <f>Table_2a!CC17/1000</f>
        <v>2.8924901065148911</v>
      </c>
    </row>
    <row r="15" spans="1:81" x14ac:dyDescent="0.4">
      <c r="B15" s="59" t="s">
        <v>199</v>
      </c>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61">
        <f>Table_2a!AH76/1000</f>
        <v>4.0872273647098112</v>
      </c>
      <c r="AI15" s="61">
        <f>Table_2a!AI76/1000</f>
        <v>4.4339729056964119</v>
      </c>
      <c r="AJ15" s="61">
        <f>Table_2a!AJ76/1000</f>
        <v>5.8044348053450809</v>
      </c>
      <c r="AK15" s="61">
        <f>Table_2a!AK76/1000</f>
        <v>7.6697643336848849</v>
      </c>
      <c r="AL15" s="61">
        <f>Table_2a!AL76/1000</f>
        <v>9.0884149574401771</v>
      </c>
      <c r="AM15" s="61">
        <f>Table_2a!AM76/1000</f>
        <v>10.708548004269627</v>
      </c>
      <c r="AN15" s="61">
        <f>Table_2a!AN76/1000</f>
        <v>11.886313985398557</v>
      </c>
      <c r="AO15" s="61">
        <f>Table_2a!AO76/1000</f>
        <v>13.017019488817986</v>
      </c>
      <c r="AP15" s="61">
        <f>Table_2a!AP76/1000</f>
        <v>14.194694757319626</v>
      </c>
      <c r="AQ15" s="61">
        <f>Table_2a!AQ76/1000</f>
        <v>14.367511717459035</v>
      </c>
      <c r="AR15" s="61">
        <f>Table_2a!AR76/1000</f>
        <v>13.821885689247209</v>
      </c>
      <c r="AS15" s="61">
        <f>Table_2a!AS76/1000</f>
        <v>14.05693518393573</v>
      </c>
      <c r="AT15" s="61">
        <f>Table_2a!AT76/1000</f>
        <v>16.319359410054382</v>
      </c>
      <c r="AU15" s="61">
        <f>Table_2a!AU76/1000</f>
        <v>21.223094072210827</v>
      </c>
      <c r="AV15" s="61">
        <f>Table_2a!AV76/1000</f>
        <v>25.238697901374167</v>
      </c>
      <c r="AW15" s="61">
        <f>Table_2a!AW76/1000</f>
        <v>28.282290239862771</v>
      </c>
      <c r="AX15" s="61">
        <f>Table_2a!AX76/1000</f>
        <v>29.274234871308582</v>
      </c>
      <c r="AY15" s="61">
        <f>Table_2a!AY76/1000</f>
        <v>30.689238521149569</v>
      </c>
      <c r="AZ15" s="61">
        <f>Table_2a!AZ76/1000</f>
        <v>31.142787199387289</v>
      </c>
      <c r="BA15" s="61">
        <f>Table_2a!BA76/1000</f>
        <v>30.118971854383787</v>
      </c>
      <c r="BB15" s="61">
        <f>Table_2a!BB76/1000</f>
        <v>29.936464944798306</v>
      </c>
      <c r="BC15" s="61">
        <f>Table_2a!BC76/1000</f>
        <v>29.598920484797166</v>
      </c>
      <c r="BD15" s="61">
        <f>Table_2a!BD76/1000</f>
        <v>29.680475521105301</v>
      </c>
      <c r="BE15" s="61">
        <f>Table_2a!BE76/1000</f>
        <v>30.37090463706021</v>
      </c>
      <c r="BF15" s="61">
        <f>Table_2a!BF76/1000</f>
        <v>31.767564711638769</v>
      </c>
      <c r="BG15" s="61">
        <f>Table_2a!BG76/1000</f>
        <v>32.949344465398681</v>
      </c>
      <c r="BH15" s="61">
        <f>Table_2a!BH76/1000</f>
        <v>33.970896257800078</v>
      </c>
      <c r="BI15" s="61">
        <f>Table_2a!BI76/1000</f>
        <v>34.999728367404188</v>
      </c>
      <c r="BJ15" s="61">
        <f>Table_2a!BJ76/1000</f>
        <v>36.307526404963731</v>
      </c>
      <c r="BK15" s="61">
        <f>Table_2a!BK76/1000</f>
        <v>38.263329337690422</v>
      </c>
      <c r="BL15" s="61">
        <f>Table_2a!BL76/1000</f>
        <v>40.742530283141413</v>
      </c>
      <c r="BM15" s="61">
        <f>Table_2a!BM76/1000</f>
        <v>46.870899391809679</v>
      </c>
      <c r="BN15" s="61">
        <f>Table_2a!BN76/1000</f>
        <v>48.524116056627939</v>
      </c>
      <c r="BO15" s="61">
        <f>Table_2a!BO76/1000</f>
        <v>50.302962045437845</v>
      </c>
      <c r="BP15" s="61">
        <f>Table_2a!BP76/1000</f>
        <v>52.228012503016231</v>
      </c>
      <c r="BQ15" s="61">
        <f>Table_2a!BQ76/1000</f>
        <v>51.810043229267251</v>
      </c>
      <c r="BR15" s="61">
        <f>Table_2a!BR76/1000</f>
        <v>52.336540697534218</v>
      </c>
      <c r="BS15" s="61">
        <f>Table_2a!BS76/1000</f>
        <v>53.511194613241564</v>
      </c>
      <c r="BT15" s="61">
        <f>Table_2a!BT76/1000</f>
        <v>53.920741552611013</v>
      </c>
      <c r="BU15" s="61">
        <f>Table_2a!BU76/1000</f>
        <v>56.191111329857804</v>
      </c>
      <c r="BV15" s="61">
        <f>Table_2a!BV76/1000</f>
        <v>59.618454087828155</v>
      </c>
      <c r="BW15" s="61">
        <f>Table_2a!BW76/1000</f>
        <v>66.068295283339282</v>
      </c>
      <c r="BX15" s="61">
        <f>Table_2a!BX76/1000</f>
        <v>85.326025192661589</v>
      </c>
      <c r="BY15" s="61">
        <f>Table_2a!BY76/1000</f>
        <v>86.050926504514678</v>
      </c>
      <c r="BZ15" s="61">
        <f>Table_2a!BZ76/1000</f>
        <v>86.378984072659392</v>
      </c>
      <c r="CA15" s="61">
        <f>Table_2a!CA76/1000</f>
        <v>89.855780151875706</v>
      </c>
      <c r="CB15" s="61">
        <f>Table_2a!CB76/1000</f>
        <v>93.922300269281706</v>
      </c>
      <c r="CC15" s="62">
        <f>Table_2a!CC76/1000</f>
        <v>99.079926897321016</v>
      </c>
    </row>
    <row r="16" spans="1:81" x14ac:dyDescent="0.4">
      <c r="B16" s="59" t="s">
        <v>188</v>
      </c>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61">
        <f>Table_2a!AH126/1000</f>
        <v>8.9100543624361954</v>
      </c>
      <c r="AI16" s="61">
        <f>Table_2a!AI126/1000</f>
        <v>10.30681680916588</v>
      </c>
      <c r="AJ16" s="61">
        <f>Table_2a!AJ126/1000</f>
        <v>12.313740307095463</v>
      </c>
      <c r="AK16" s="61">
        <f>Table_2a!AK126/1000</f>
        <v>14.493238721276105</v>
      </c>
      <c r="AL16" s="61">
        <f>Table_2a!AL126/1000</f>
        <v>16.239318895258503</v>
      </c>
      <c r="AM16" s="61">
        <f>Table_2a!AM126/1000</f>
        <v>17.595902157313606</v>
      </c>
      <c r="AN16" s="61">
        <f>Table_2a!AN126/1000</f>
        <v>18.637940530623233</v>
      </c>
      <c r="AO16" s="61">
        <f>Table_2a!AO126/1000</f>
        <v>20.344244861138339</v>
      </c>
      <c r="AP16" s="61">
        <f>Table_2a!AP126/1000</f>
        <v>21.827393655278737</v>
      </c>
      <c r="AQ16" s="61">
        <f>Table_2a!AQ126/1000</f>
        <v>23.018209763317806</v>
      </c>
      <c r="AR16" s="61">
        <f>Table_2a!AR126/1000</f>
        <v>24.111016892964305</v>
      </c>
      <c r="AS16" s="61">
        <f>Table_2a!AS126/1000</f>
        <v>26.101131256615957</v>
      </c>
      <c r="AT16" s="61">
        <f>Table_2a!AT126/1000</f>
        <v>28.882238575136881</v>
      </c>
      <c r="AU16" s="61">
        <f>Table_2a!AU126/1000</f>
        <v>32.769179029366185</v>
      </c>
      <c r="AV16" s="61">
        <f>Table_2a!AV126/1000</f>
        <v>35.520090726400312</v>
      </c>
      <c r="AW16" s="61">
        <f>Table_2a!AW126/1000</f>
        <v>38.027385195152178</v>
      </c>
      <c r="AX16" s="61">
        <f>Table_2a!AX126/1000</f>
        <v>39.174223848013305</v>
      </c>
      <c r="AY16" s="61">
        <f>Table_2a!AY126/1000</f>
        <v>41.009677420196041</v>
      </c>
      <c r="AZ16" s="61">
        <f>Table_2a!AZ126/1000</f>
        <v>43.344847705346645</v>
      </c>
      <c r="BA16" s="61">
        <f>Table_2a!BA126/1000</f>
        <v>45.296793622831608</v>
      </c>
      <c r="BB16" s="61">
        <f>Table_2a!BB126/1000</f>
        <v>47.433782529303187</v>
      </c>
      <c r="BC16" s="61">
        <f>Table_2a!BC126/1000</f>
        <v>50.591433705644626</v>
      </c>
      <c r="BD16" s="61">
        <f>Table_2a!BD126/1000</f>
        <v>53.270351131481974</v>
      </c>
      <c r="BE16" s="61">
        <f>Table_2a!BE126/1000</f>
        <v>57.415151294864764</v>
      </c>
      <c r="BF16" s="61">
        <f>Table_2a!BF126/1000</f>
        <v>60.917041156778012</v>
      </c>
      <c r="BG16" s="61">
        <f>Table_2a!BG126/1000</f>
        <v>64.096181623095063</v>
      </c>
      <c r="BH16" s="61">
        <f>Table_2a!BH126/1000</f>
        <v>68.865767916761982</v>
      </c>
      <c r="BI16" s="61">
        <f>Table_2a!BI126/1000</f>
        <v>73.094220242091581</v>
      </c>
      <c r="BJ16" s="61">
        <f>Table_2a!BJ126/1000</f>
        <v>75.442196958720331</v>
      </c>
      <c r="BK16" s="61">
        <f>Table_2a!BK126/1000</f>
        <v>80.664915636812808</v>
      </c>
      <c r="BL16" s="61">
        <f>Table_2a!BL126/1000</f>
        <v>87.690903575046477</v>
      </c>
      <c r="BM16" s="61">
        <f>Table_2a!BM126/1000</f>
        <v>93.817217961027325</v>
      </c>
      <c r="BN16" s="61">
        <f>Table_2a!BN126/1000</f>
        <v>97.481017197801009</v>
      </c>
      <c r="BO16" s="61">
        <f>Table_2a!BO126/1000</f>
        <v>101.38614626106553</v>
      </c>
      <c r="BP16" s="61">
        <f>Table_2a!BP126/1000</f>
        <v>107.13380979268361</v>
      </c>
      <c r="BQ16" s="61">
        <f>Table_2a!BQ126/1000</f>
        <v>110.08018108297058</v>
      </c>
      <c r="BR16" s="61">
        <f>Table_2a!BR126/1000</f>
        <v>113.50184827687684</v>
      </c>
      <c r="BS16" s="61">
        <f>Table_2a!BS126/1000</f>
        <v>115.75172070721931</v>
      </c>
      <c r="BT16" s="61">
        <f>Table_2a!BT126/1000</f>
        <v>117.3577789328174</v>
      </c>
      <c r="BU16" s="61">
        <f>Table_2a!BU126/1000</f>
        <v>119.22444132296604</v>
      </c>
      <c r="BV16" s="61">
        <f>Table_2a!BV126/1000</f>
        <v>121.51987891226246</v>
      </c>
      <c r="BW16" s="61">
        <f>Table_2a!BW126/1000</f>
        <v>123.74593683290654</v>
      </c>
      <c r="BX16" s="61">
        <f>Table_2a!BX126/1000</f>
        <v>125.50148904205999</v>
      </c>
      <c r="BY16" s="61">
        <f>Table_2a!BY126/1000</f>
        <v>129.68483739724834</v>
      </c>
      <c r="BZ16" s="61">
        <f>Table_2a!BZ126/1000</f>
        <v>136.26530458231318</v>
      </c>
      <c r="CA16" s="61">
        <f>Table_2a!CA126/1000</f>
        <v>141.90232715488727</v>
      </c>
      <c r="CB16" s="61">
        <f>Table_2a!CB126/1000</f>
        <v>147.21807693744762</v>
      </c>
      <c r="CC16" s="62">
        <f>Table_2a!CC126/1000</f>
        <v>154.02253001678665</v>
      </c>
    </row>
    <row r="17" spans="2:81" ht="26.25" customHeight="1" x14ac:dyDescent="0.4">
      <c r="B17" s="75" t="s">
        <v>129</v>
      </c>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85">
        <f t="shared" ref="AH17:CC17" si="3">SUM(AH14:AH16)</f>
        <v>13.035493736203655</v>
      </c>
      <c r="AI17" s="85">
        <f t="shared" si="3"/>
        <v>14.785979544</v>
      </c>
      <c r="AJ17" s="85">
        <f t="shared" si="3"/>
        <v>18.17217435384616</v>
      </c>
      <c r="AK17" s="85">
        <f t="shared" si="3"/>
        <v>22.225345469499992</v>
      </c>
      <c r="AL17" s="85">
        <f t="shared" si="3"/>
        <v>25.399593394249997</v>
      </c>
      <c r="AM17" s="85">
        <f t="shared" si="3"/>
        <v>28.383097434500002</v>
      </c>
      <c r="AN17" s="85">
        <f t="shared" si="3"/>
        <v>30.608289402249994</v>
      </c>
      <c r="AO17" s="85">
        <f t="shared" si="3"/>
        <v>33.454940287285702</v>
      </c>
      <c r="AP17" s="85">
        <f t="shared" si="3"/>
        <v>36.123082438933338</v>
      </c>
      <c r="AQ17" s="85">
        <f t="shared" si="3"/>
        <v>37.497110367000012</v>
      </c>
      <c r="AR17" s="85">
        <f t="shared" si="3"/>
        <v>38.052643556666659</v>
      </c>
      <c r="AS17" s="85">
        <f t="shared" si="3"/>
        <v>40.288146197666691</v>
      </c>
      <c r="AT17" s="85">
        <f t="shared" si="3"/>
        <v>45.352892408487975</v>
      </c>
      <c r="AU17" s="85">
        <f t="shared" si="3"/>
        <v>54.175377622418544</v>
      </c>
      <c r="AV17" s="85">
        <f t="shared" si="3"/>
        <v>60.992230401572662</v>
      </c>
      <c r="AW17" s="85">
        <f t="shared" si="3"/>
        <v>66.634910460896748</v>
      </c>
      <c r="AX17" s="85">
        <f t="shared" si="3"/>
        <v>68.81361117157158</v>
      </c>
      <c r="AY17" s="85">
        <f t="shared" si="3"/>
        <v>72.13630754647086</v>
      </c>
      <c r="AZ17" s="85">
        <f t="shared" si="3"/>
        <v>74.930906146652163</v>
      </c>
      <c r="BA17" s="85">
        <f t="shared" si="3"/>
        <v>75.904389236404654</v>
      </c>
      <c r="BB17" s="85">
        <f t="shared" si="3"/>
        <v>77.898830406807292</v>
      </c>
      <c r="BC17" s="85">
        <f t="shared" si="3"/>
        <v>80.756783696130015</v>
      </c>
      <c r="BD17" s="85">
        <f t="shared" si="3"/>
        <v>83.618592638070211</v>
      </c>
      <c r="BE17" s="85">
        <f t="shared" si="3"/>
        <v>88.466203877447484</v>
      </c>
      <c r="BF17" s="85">
        <f t="shared" si="3"/>
        <v>93.447403868416785</v>
      </c>
      <c r="BG17" s="85">
        <f t="shared" si="3"/>
        <v>97.839551306729405</v>
      </c>
      <c r="BH17" s="85">
        <f t="shared" si="3"/>
        <v>103.67922317456205</v>
      </c>
      <c r="BI17" s="85">
        <f t="shared" si="3"/>
        <v>109.01821340647361</v>
      </c>
      <c r="BJ17" s="85">
        <f t="shared" si="3"/>
        <v>112.72280323747846</v>
      </c>
      <c r="BK17" s="85">
        <f t="shared" si="3"/>
        <v>119.96826969037394</v>
      </c>
      <c r="BL17" s="85">
        <f t="shared" si="3"/>
        <v>129.53937316672162</v>
      </c>
      <c r="BM17" s="85">
        <f t="shared" si="3"/>
        <v>141.88050977105652</v>
      </c>
      <c r="BN17" s="85">
        <f t="shared" si="3"/>
        <v>147.2254291967551</v>
      </c>
      <c r="BO17" s="85">
        <f t="shared" si="3"/>
        <v>153.00382488042931</v>
      </c>
      <c r="BP17" s="85">
        <f t="shared" si="3"/>
        <v>160.75245760790446</v>
      </c>
      <c r="BQ17" s="85">
        <f t="shared" si="3"/>
        <v>163.35361596870422</v>
      </c>
      <c r="BR17" s="85">
        <f t="shared" si="3"/>
        <v>167.55579332409249</v>
      </c>
      <c r="BS17" s="85">
        <f t="shared" si="3"/>
        <v>171.09786440975878</v>
      </c>
      <c r="BT17" s="85">
        <f t="shared" si="3"/>
        <v>173.17573248632684</v>
      </c>
      <c r="BU17" s="85">
        <f t="shared" si="3"/>
        <v>177.38098882226839</v>
      </c>
      <c r="BV17" s="85">
        <f t="shared" si="3"/>
        <v>183.25265845252196</v>
      </c>
      <c r="BW17" s="85">
        <f t="shared" si="3"/>
        <v>192.11369501321343</v>
      </c>
      <c r="BX17" s="85">
        <f t="shared" si="3"/>
        <v>213.1129543820295</v>
      </c>
      <c r="BY17" s="85">
        <f t="shared" si="3"/>
        <v>218.15423296289293</v>
      </c>
      <c r="BZ17" s="85">
        <f t="shared" si="3"/>
        <v>225.22732236526878</v>
      </c>
      <c r="CA17" s="85">
        <f t="shared" si="3"/>
        <v>234.51845403592785</v>
      </c>
      <c r="CB17" s="85">
        <f t="shared" si="3"/>
        <v>244.09053936284351</v>
      </c>
      <c r="CC17" s="86">
        <f t="shared" si="3"/>
        <v>255.99494702062253</v>
      </c>
    </row>
    <row r="18" spans="2:81" x14ac:dyDescent="0.4">
      <c r="B18" s="87"/>
      <c r="C18" s="87"/>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9"/>
    </row>
    <row r="19" spans="2:81" x14ac:dyDescent="0.4">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8"/>
    </row>
    <row r="20" spans="2:81" ht="30" x14ac:dyDescent="0.4">
      <c r="B20" s="84" t="s">
        <v>204</v>
      </c>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8"/>
    </row>
    <row r="21" spans="2:81" x14ac:dyDescent="0.4">
      <c r="B21" s="59" t="s">
        <v>198</v>
      </c>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v>11.111301971405174</v>
      </c>
      <c r="AI21" s="57">
        <v>14.196674345492347</v>
      </c>
      <c r="AJ21" s="57">
        <v>12.985457698881486</v>
      </c>
      <c r="AK21" s="57">
        <v>13.885198648063252</v>
      </c>
      <c r="AL21" s="57">
        <v>14.564603925260798</v>
      </c>
      <c r="AM21" s="57">
        <v>15.382415325708754</v>
      </c>
      <c r="AN21" s="57">
        <v>15.819481229938651</v>
      </c>
      <c r="AO21" s="57">
        <v>15.975032855906713</v>
      </c>
      <c r="AP21" s="57">
        <v>15.747357182026107</v>
      </c>
      <c r="AQ21" s="57">
        <v>15.317736176552584</v>
      </c>
      <c r="AR21" s="57">
        <v>14.576667282424738</v>
      </c>
      <c r="AS21" s="57">
        <v>13.911215164469208</v>
      </c>
      <c r="AT21" s="57">
        <v>13.509405917486905</v>
      </c>
      <c r="AU21" s="57">
        <v>15.030281746513612</v>
      </c>
      <c r="AV21" s="57">
        <v>16.8480455010437</v>
      </c>
      <c r="AW21" s="57">
        <v>17.994001543945629</v>
      </c>
      <c r="AX21" s="57">
        <v>17.9980297114157</v>
      </c>
      <c r="AY21" s="57">
        <v>18.145616491148417</v>
      </c>
      <c r="AZ21" s="57">
        <v>18.11655464272749</v>
      </c>
      <c r="BA21" s="57">
        <v>18.391894711435345</v>
      </c>
      <c r="BB21" s="57">
        <v>18.533013367323509</v>
      </c>
      <c r="BC21" s="57">
        <v>20.091754183066275</v>
      </c>
      <c r="BD21" s="57">
        <v>19.884693126311678</v>
      </c>
      <c r="BE21" s="57">
        <v>20.38805621366161</v>
      </c>
      <c r="BF21" s="57">
        <v>20.809114489883182</v>
      </c>
      <c r="BG21" s="57">
        <v>7.1654215385170712</v>
      </c>
      <c r="BH21" s="57">
        <v>6.184170994124095</v>
      </c>
      <c r="BI21" s="57">
        <v>4.9100981011414859</v>
      </c>
      <c r="BJ21" s="57">
        <v>4.1711528351957501</v>
      </c>
      <c r="BK21" s="57">
        <v>3.7122869098657518</v>
      </c>
      <c r="BL21" s="57">
        <v>3.3333975766347756</v>
      </c>
      <c r="BM21" s="57">
        <v>2.6504612869535387</v>
      </c>
      <c r="BN21" s="57">
        <v>2.3313056691959289</v>
      </c>
      <c r="BO21" s="57">
        <v>2.1877768844959062</v>
      </c>
      <c r="BP21" s="57">
        <v>2.0433311880875111</v>
      </c>
      <c r="BQ21" s="57">
        <v>1.9506648908184177</v>
      </c>
      <c r="BR21" s="57">
        <v>2.160983615648489</v>
      </c>
      <c r="BS21" s="57">
        <v>2.2348370139879346</v>
      </c>
      <c r="BT21" s="57">
        <v>2.2277934353985809</v>
      </c>
      <c r="BU21" s="57">
        <v>2.2470517837991726</v>
      </c>
      <c r="BV21" s="57">
        <v>2.3483634899242709</v>
      </c>
      <c r="BW21" s="57">
        <v>2.482364639080854</v>
      </c>
      <c r="BX21" s="57">
        <v>2.3053469630846717</v>
      </c>
      <c r="BY21" s="57">
        <v>2.5044757998398159</v>
      </c>
      <c r="BZ21" s="57">
        <v>2.6473306621401775</v>
      </c>
      <c r="CA21" s="57">
        <v>2.7653630944689946</v>
      </c>
      <c r="CB21" s="57">
        <v>2.8927619348989988</v>
      </c>
      <c r="CC21" s="58">
        <v>2.775001005995013</v>
      </c>
    </row>
    <row r="22" spans="2:81" x14ac:dyDescent="0.4">
      <c r="B22" s="59" t="s">
        <v>199</v>
      </c>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v>22.792139720720034</v>
      </c>
      <c r="AI22" s="57">
        <v>21.382737409979065</v>
      </c>
      <c r="AJ22" s="57">
        <v>23.431339758182951</v>
      </c>
      <c r="AK22" s="57">
        <v>28.067109041879551</v>
      </c>
      <c r="AL22" s="57">
        <v>30.957937983473467</v>
      </c>
      <c r="AM22" s="57">
        <v>34.714819093564202</v>
      </c>
      <c r="AN22" s="57">
        <v>36.405501577248096</v>
      </c>
      <c r="AO22" s="57">
        <v>37.75586910940816</v>
      </c>
      <c r="AP22" s="57">
        <v>39.593337314779554</v>
      </c>
      <c r="AQ22" s="57">
        <v>38.083775199604439</v>
      </c>
      <c r="AR22" s="57">
        <v>34.214796946738112</v>
      </c>
      <c r="AS22" s="57">
        <v>32.683276227330438</v>
      </c>
      <c r="AT22" s="57">
        <v>35.181379057314963</v>
      </c>
      <c r="AU22" s="57">
        <v>42.204005284698646</v>
      </c>
      <c r="AV22" s="57">
        <v>49.329283111302153</v>
      </c>
      <c r="AW22" s="57">
        <v>54.061325774185157</v>
      </c>
      <c r="AX22" s="57">
        <v>55.508769959365416</v>
      </c>
      <c r="AY22" s="57">
        <v>56.818399383961356</v>
      </c>
      <c r="AZ22" s="57">
        <v>56.082265266636931</v>
      </c>
      <c r="BA22" s="57">
        <v>54.899176151240951</v>
      </c>
      <c r="BB22" s="57">
        <v>53.859981784817506</v>
      </c>
      <c r="BC22" s="57">
        <v>52.565821454189866</v>
      </c>
      <c r="BD22" s="57">
        <v>50.151599614488156</v>
      </c>
      <c r="BE22" s="57">
        <v>50.452099821781275</v>
      </c>
      <c r="BF22" s="57">
        <v>50.775990838136252</v>
      </c>
      <c r="BG22" s="57">
        <v>51.663099530615547</v>
      </c>
      <c r="BH22" s="57">
        <v>51.782300064015693</v>
      </c>
      <c r="BI22" s="57">
        <v>52.19119657313535</v>
      </c>
      <c r="BJ22" s="57">
        <v>52.556144533455424</v>
      </c>
      <c r="BK22" s="57">
        <v>53.786889468406237</v>
      </c>
      <c r="BL22" s="57">
        <v>55.713203589837278</v>
      </c>
      <c r="BM22" s="57">
        <v>63.180815455688759</v>
      </c>
      <c r="BN22" s="57">
        <v>64.367736356732706</v>
      </c>
      <c r="BO22" s="57">
        <v>65.659303995611992</v>
      </c>
      <c r="BP22" s="57">
        <v>66.783176122539459</v>
      </c>
      <c r="BQ22" s="57">
        <v>61.791459782177263</v>
      </c>
      <c r="BR22" s="57">
        <v>61.570399917031878</v>
      </c>
      <c r="BS22" s="57">
        <v>62.442788541714954</v>
      </c>
      <c r="BT22" s="57">
        <v>61.401099447142784</v>
      </c>
      <c r="BU22" s="57">
        <v>62.879268951152397</v>
      </c>
      <c r="BV22" s="57">
        <v>65.209760101994377</v>
      </c>
      <c r="BW22" s="57">
        <v>70.54108053766673</v>
      </c>
      <c r="BX22" s="57">
        <v>85.326025192661589</v>
      </c>
      <c r="BY22" s="57">
        <v>88.5226400691094</v>
      </c>
      <c r="BZ22" s="57">
        <v>88.092308595812568</v>
      </c>
      <c r="CA22" s="57">
        <v>89.95379957170816</v>
      </c>
      <c r="CB22" s="57">
        <v>92.058727675705612</v>
      </c>
      <c r="CC22" s="58">
        <v>95.055432063432946</v>
      </c>
    </row>
    <row r="23" spans="2:81" x14ac:dyDescent="0.4">
      <c r="B23" s="59" t="s">
        <v>188</v>
      </c>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v>48.50343814273316</v>
      </c>
      <c r="AI23" s="57">
        <v>47.844104764431805</v>
      </c>
      <c r="AJ23" s="57">
        <v>48.091785934416023</v>
      </c>
      <c r="AK23" s="57">
        <v>51.510620102727053</v>
      </c>
      <c r="AL23" s="57">
        <v>53.883748788787756</v>
      </c>
      <c r="AM23" s="57">
        <v>55.887125171194434</v>
      </c>
      <c r="AN23" s="57">
        <v>56.342546374047416</v>
      </c>
      <c r="AO23" s="57">
        <v>58.567612583430751</v>
      </c>
      <c r="AP23" s="57">
        <v>60.618030554695729</v>
      </c>
      <c r="AQ23" s="57">
        <v>60.772102326166092</v>
      </c>
      <c r="AR23" s="57">
        <v>59.797055916306796</v>
      </c>
      <c r="AS23" s="57">
        <v>60.564295893580564</v>
      </c>
      <c r="AT23" s="57">
        <v>62.458815343740561</v>
      </c>
      <c r="AU23" s="57">
        <v>66.085206994184134</v>
      </c>
      <c r="AV23" s="57">
        <v>70.246208443997887</v>
      </c>
      <c r="AW23" s="57">
        <v>73.794610432839775</v>
      </c>
      <c r="AX23" s="57">
        <v>74.715638373840349</v>
      </c>
      <c r="AY23" s="57">
        <v>75.504173483137691</v>
      </c>
      <c r="AZ23" s="57">
        <v>76.850855889222331</v>
      </c>
      <c r="BA23" s="57">
        <v>80.114634580304809</v>
      </c>
      <c r="BB23" s="57">
        <v>82.114534097486853</v>
      </c>
      <c r="BC23" s="57">
        <v>86.77058120394598</v>
      </c>
      <c r="BD23" s="57">
        <v>90.212839544900191</v>
      </c>
      <c r="BE23" s="57">
        <v>95.40906981791116</v>
      </c>
      <c r="BF23" s="57">
        <v>96.515099345525329</v>
      </c>
      <c r="BG23" s="57">
        <v>99.005074684201659</v>
      </c>
      <c r="BH23" s="57">
        <v>103.17461331879434</v>
      </c>
      <c r="BI23" s="57">
        <v>106.55458627286897</v>
      </c>
      <c r="BJ23" s="57">
        <v>107.09790866946435</v>
      </c>
      <c r="BK23" s="57">
        <v>111.22849116700831</v>
      </c>
      <c r="BL23" s="57">
        <v>117.61150881976972</v>
      </c>
      <c r="BM23" s="57">
        <v>123.73360273442563</v>
      </c>
      <c r="BN23" s="57">
        <v>126.19528922630633</v>
      </c>
      <c r="BO23" s="57">
        <v>129.10334108972916</v>
      </c>
      <c r="BP23" s="57">
        <v>133.39593639380556</v>
      </c>
      <c r="BQ23" s="57">
        <v>132.01079768234726</v>
      </c>
      <c r="BR23" s="57">
        <v>134.24715205339973</v>
      </c>
      <c r="BS23" s="57">
        <v>135.79745438479628</v>
      </c>
      <c r="BT23" s="57">
        <v>134.35328906670193</v>
      </c>
      <c r="BU23" s="57">
        <v>134.14783791903409</v>
      </c>
      <c r="BV23" s="57">
        <v>133.42896897267028</v>
      </c>
      <c r="BW23" s="57">
        <v>132.39364336089031</v>
      </c>
      <c r="BX23" s="57">
        <v>125.50148904205999</v>
      </c>
      <c r="BY23" s="57">
        <v>133.40988470048941</v>
      </c>
      <c r="BZ23" s="57">
        <v>138.96812275622722</v>
      </c>
      <c r="CA23" s="57">
        <v>142.05712169072109</v>
      </c>
      <c r="CB23" s="57">
        <v>144.29702865953047</v>
      </c>
      <c r="CC23" s="58">
        <v>147.7663397291484</v>
      </c>
    </row>
    <row r="24" spans="2:81" ht="26.25" customHeight="1" x14ac:dyDescent="0.4">
      <c r="B24" s="59" t="s">
        <v>200</v>
      </c>
      <c r="D24" s="57">
        <v>8.8981603978381294</v>
      </c>
      <c r="E24" s="57">
        <v>12.276747197220624</v>
      </c>
      <c r="F24" s="57">
        <v>12.011062758979364</v>
      </c>
      <c r="G24" s="57">
        <v>11.865100841495277</v>
      </c>
      <c r="H24" s="57">
        <v>12.957635637152885</v>
      </c>
      <c r="I24" s="57">
        <v>13.32008821784571</v>
      </c>
      <c r="J24" s="57">
        <v>13.291680312933364</v>
      </c>
      <c r="K24" s="57">
        <v>15.526544832950195</v>
      </c>
      <c r="L24" s="57">
        <v>15.115585643538637</v>
      </c>
      <c r="M24" s="57">
        <v>15.861738702281645</v>
      </c>
      <c r="N24" s="57">
        <v>20.050188538685436</v>
      </c>
      <c r="O24" s="57">
        <v>20.721866801590068</v>
      </c>
      <c r="P24" s="57">
        <v>20.687612938500198</v>
      </c>
      <c r="Q24" s="57">
        <v>23.194149981180132</v>
      </c>
      <c r="R24" s="57">
        <v>23.816077470862538</v>
      </c>
      <c r="S24" s="57">
        <v>27.552315714626218</v>
      </c>
      <c r="T24" s="57">
        <v>27.403607609283434</v>
      </c>
      <c r="U24" s="57">
        <v>31.756638672308622</v>
      </c>
      <c r="V24" s="57">
        <v>31.682067711357437</v>
      </c>
      <c r="W24" s="57">
        <v>34.78523919742171</v>
      </c>
      <c r="X24" s="57">
        <v>36.258934881756105</v>
      </c>
      <c r="Y24" s="57">
        <v>35.941915497324871</v>
      </c>
      <c r="Z24" s="57">
        <v>35.885874991525583</v>
      </c>
      <c r="AA24" s="57">
        <v>39.04122920085068</v>
      </c>
      <c r="AB24" s="57">
        <v>40.737158362939937</v>
      </c>
      <c r="AC24" s="57">
        <v>43.182994334355868</v>
      </c>
      <c r="AD24" s="57">
        <v>45.826616377657075</v>
      </c>
      <c r="AE24" s="57">
        <v>49.282020140726893</v>
      </c>
      <c r="AF24" s="57">
        <v>51.258402897687233</v>
      </c>
      <c r="AG24" s="57">
        <v>52.460546716019373</v>
      </c>
      <c r="AH24" s="57">
        <v>54.304539978114946</v>
      </c>
      <c r="AI24" s="57">
        <v>53.034208587397849</v>
      </c>
      <c r="AJ24" s="57">
        <v>54.189335189986224</v>
      </c>
      <c r="AK24" s="57">
        <v>56.901137700018232</v>
      </c>
      <c r="AL24" s="57">
        <v>57.233625887957594</v>
      </c>
      <c r="AM24" s="57">
        <v>59.387376540515142</v>
      </c>
      <c r="AN24" s="57">
        <v>59.215205050738163</v>
      </c>
      <c r="AO24" s="57">
        <v>60.354181031875598</v>
      </c>
      <c r="AP24" s="57">
        <v>62.623036510315167</v>
      </c>
      <c r="AQ24" s="57">
        <v>62.11357827827068</v>
      </c>
      <c r="AR24" s="57">
        <v>59.745357127762304</v>
      </c>
      <c r="AS24" s="57">
        <v>58.999588442596753</v>
      </c>
      <c r="AT24" s="57">
        <v>60.039665351068251</v>
      </c>
      <c r="AU24" s="57">
        <v>65.566869893981547</v>
      </c>
      <c r="AV24" s="57">
        <v>67.652661436547859</v>
      </c>
      <c r="AW24" s="57">
        <v>69.952705657253247</v>
      </c>
      <c r="AX24" s="57">
        <v>69.558209159725251</v>
      </c>
      <c r="AY24" s="57">
        <v>69.036932561245408</v>
      </c>
      <c r="AZ24" s="57">
        <v>69.054376064863646</v>
      </c>
      <c r="BA24" s="57">
        <v>70.862280755849355</v>
      </c>
      <c r="BB24" s="57">
        <v>72.78427384980445</v>
      </c>
      <c r="BC24" s="57">
        <v>75.464787156717293</v>
      </c>
      <c r="BD24" s="57">
        <v>75.555893112939714</v>
      </c>
      <c r="BE24" s="57">
        <v>79.603798913066413</v>
      </c>
      <c r="BF24" s="57">
        <v>81.818026892908748</v>
      </c>
      <c r="BG24" s="57">
        <v>83.667183662948801</v>
      </c>
      <c r="BH24" s="57">
        <v>84.722288267916511</v>
      </c>
      <c r="BI24" s="57">
        <v>86.086427421470873</v>
      </c>
      <c r="BJ24" s="57">
        <v>86.752946801808562</v>
      </c>
      <c r="BK24" s="57">
        <v>90.098757353400956</v>
      </c>
      <c r="BL24" s="57">
        <v>94.565573169370879</v>
      </c>
      <c r="BM24" s="57">
        <v>99.66592846777101</v>
      </c>
      <c r="BN24" s="57">
        <v>101.05639522590513</v>
      </c>
      <c r="BO24" s="57">
        <v>104.69699853099451</v>
      </c>
      <c r="BP24" s="57">
        <v>108.53576419383791</v>
      </c>
      <c r="BQ24" s="57">
        <v>109.31911344842761</v>
      </c>
      <c r="BR24" s="57">
        <v>111.19755465608679</v>
      </c>
      <c r="BS24" s="57">
        <v>113.88472183263559</v>
      </c>
      <c r="BT24" s="57">
        <v>113.75565302914806</v>
      </c>
      <c r="BU24" s="57">
        <v>114.18754733934547</v>
      </c>
      <c r="BV24" s="57">
        <v>114.63614161960054</v>
      </c>
      <c r="BW24" s="57">
        <v>114.09413735698207</v>
      </c>
      <c r="BX24" s="57">
        <v>109.7333397985784</v>
      </c>
      <c r="BY24" s="57">
        <v>116.48612250829595</v>
      </c>
      <c r="BZ24" s="57">
        <v>121.79024209602824</v>
      </c>
      <c r="CA24" s="57">
        <v>125.27917500724369</v>
      </c>
      <c r="CB24" s="57">
        <v>127.94029943777075</v>
      </c>
      <c r="CC24" s="58">
        <v>131.23575933178356</v>
      </c>
    </row>
    <row r="25" spans="2:81" x14ac:dyDescent="0.4">
      <c r="B25" s="59" t="s">
        <v>201</v>
      </c>
      <c r="D25" s="57">
        <v>2.217444277770666</v>
      </c>
      <c r="E25" s="57">
        <v>2.6013282311383232</v>
      </c>
      <c r="F25" s="57">
        <v>2.8517415092266263</v>
      </c>
      <c r="G25" s="57">
        <v>2.9749232430571242</v>
      </c>
      <c r="H25" s="57">
        <v>3.4188555874668123</v>
      </c>
      <c r="I25" s="57">
        <v>3.3970884303727766</v>
      </c>
      <c r="J25" s="57">
        <v>3.4702825551568686</v>
      </c>
      <c r="K25" s="57">
        <v>3.0361247051235942</v>
      </c>
      <c r="L25" s="57">
        <v>3.0371385432520075</v>
      </c>
      <c r="M25" s="57">
        <v>2.8626285631400101</v>
      </c>
      <c r="N25" s="57">
        <v>3.0806887962214273</v>
      </c>
      <c r="O25" s="57">
        <v>3.6862131179035083</v>
      </c>
      <c r="P25" s="57">
        <v>4.0914792005958409</v>
      </c>
      <c r="Q25" s="57">
        <v>3.7623426827644302</v>
      </c>
      <c r="R25" s="57">
        <v>4.2596475505132352</v>
      </c>
      <c r="S25" s="57">
        <v>4.5591973179781871</v>
      </c>
      <c r="T25" s="57">
        <v>4.4714837991618488</v>
      </c>
      <c r="U25" s="57">
        <v>4.6718261738083697</v>
      </c>
      <c r="V25" s="57">
        <v>5.3776545581838517</v>
      </c>
      <c r="W25" s="57">
        <v>6.7856902480505523</v>
      </c>
      <c r="X25" s="57">
        <v>7.1698742142854739</v>
      </c>
      <c r="Y25" s="57">
        <v>7.3597510003875302</v>
      </c>
      <c r="Z25" s="57">
        <v>8.0236581219154992</v>
      </c>
      <c r="AA25" s="57">
        <v>9.0782170930331638</v>
      </c>
      <c r="AB25" s="57">
        <v>10.308990199740482</v>
      </c>
      <c r="AC25" s="57">
        <v>10.920729455612413</v>
      </c>
      <c r="AD25" s="57">
        <v>11.257429184250105</v>
      </c>
      <c r="AE25" s="57">
        <v>12.358718558238744</v>
      </c>
      <c r="AF25" s="57">
        <v>13.679120622098564</v>
      </c>
      <c r="AG25" s="57">
        <v>14.494011428193174</v>
      </c>
      <c r="AH25" s="57">
        <v>13.975891168363809</v>
      </c>
      <c r="AI25" s="57">
        <v>13.061956374880596</v>
      </c>
      <c r="AJ25" s="57">
        <v>14.284889103011029</v>
      </c>
      <c r="AK25" s="57">
        <v>19.764228713362495</v>
      </c>
      <c r="AL25" s="57">
        <v>24.882955307795729</v>
      </c>
      <c r="AM25" s="57">
        <v>28.343838818634591</v>
      </c>
      <c r="AN25" s="57">
        <v>30.605260799602625</v>
      </c>
      <c r="AO25" s="57">
        <v>32.887221239393369</v>
      </c>
      <c r="AP25" s="57">
        <v>34.014956017488316</v>
      </c>
      <c r="AQ25" s="57">
        <v>32.764346902445205</v>
      </c>
      <c r="AR25" s="57">
        <v>30.411723903150278</v>
      </c>
      <c r="AS25" s="57">
        <v>30.243598858819212</v>
      </c>
      <c r="AT25" s="57">
        <v>33.057941708479845</v>
      </c>
      <c r="AU25" s="57">
        <v>37.748308669657924</v>
      </c>
      <c r="AV25" s="57">
        <v>46.27331981029424</v>
      </c>
      <c r="AW25" s="57">
        <v>51.006432203053144</v>
      </c>
      <c r="AX25" s="57">
        <v>52.990921836278332</v>
      </c>
      <c r="AY25" s="57">
        <v>54.085094696827632</v>
      </c>
      <c r="AZ25" s="57">
        <v>53.131318770363109</v>
      </c>
      <c r="BA25" s="57">
        <v>51.997380924796893</v>
      </c>
      <c r="BB25" s="57">
        <v>50.464311173078485</v>
      </c>
      <c r="BC25" s="57">
        <v>49.457371489637296</v>
      </c>
      <c r="BD25" s="57">
        <v>46.896144967451335</v>
      </c>
      <c r="BE25" s="57">
        <v>48.170364715574188</v>
      </c>
      <c r="BF25" s="57">
        <v>49.217972959462415</v>
      </c>
      <c r="BG25" s="57">
        <v>49.760852870068788</v>
      </c>
      <c r="BH25" s="57">
        <v>50.808568695213914</v>
      </c>
      <c r="BI25" s="57">
        <v>50.475906226154052</v>
      </c>
      <c r="BJ25" s="57">
        <v>51.08254561717763</v>
      </c>
      <c r="BK25" s="57">
        <v>51.718833645661924</v>
      </c>
      <c r="BL25" s="57">
        <v>53.309340713725192</v>
      </c>
      <c r="BM25" s="57">
        <v>59.808433863404019</v>
      </c>
      <c r="BN25" s="57">
        <v>61.335226001025745</v>
      </c>
      <c r="BO25" s="57">
        <v>61.875190306558039</v>
      </c>
      <c r="BP25" s="57">
        <v>62.415317303661467</v>
      </c>
      <c r="BQ25" s="57">
        <v>55.065943364946826</v>
      </c>
      <c r="BR25" s="57">
        <v>53.928506470423763</v>
      </c>
      <c r="BS25" s="57">
        <v>52.984247862080416</v>
      </c>
      <c r="BT25" s="57">
        <v>51.164682502950868</v>
      </c>
      <c r="BU25" s="57">
        <v>50.976663893101836</v>
      </c>
      <c r="BV25" s="57">
        <v>52.249961887110551</v>
      </c>
      <c r="BW25" s="57">
        <v>56.935295019545009</v>
      </c>
      <c r="BX25" s="57">
        <v>72.579943440915713</v>
      </c>
      <c r="BY25" s="57">
        <v>75.055226792945277</v>
      </c>
      <c r="BZ25" s="57">
        <v>73.454029202791716</v>
      </c>
      <c r="CA25" s="57">
        <v>74.011490583925607</v>
      </c>
      <c r="CB25" s="57">
        <v>75.03117756712966</v>
      </c>
      <c r="CC25" s="58">
        <v>77.40844234494925</v>
      </c>
    </row>
    <row r="26" spans="2:81" x14ac:dyDescent="0.4">
      <c r="B26" s="59" t="s">
        <v>202</v>
      </c>
      <c r="D26" s="57">
        <v>5.6056991342042437</v>
      </c>
      <c r="E26" s="57">
        <v>5.8011003239613936</v>
      </c>
      <c r="F26" s="57">
        <v>5.7406062807035401</v>
      </c>
      <c r="G26" s="57">
        <v>5.3523460461767716</v>
      </c>
      <c r="H26" s="57">
        <v>5.9700252290419638</v>
      </c>
      <c r="I26" s="57">
        <v>6.3451851230653604</v>
      </c>
      <c r="J26" s="57">
        <v>6.461810020965939</v>
      </c>
      <c r="K26" s="57">
        <v>6.5113033772457802</v>
      </c>
      <c r="L26" s="57">
        <v>6.4047818579048945</v>
      </c>
      <c r="M26" s="57">
        <v>6.433733760635743</v>
      </c>
      <c r="N26" s="57">
        <v>6.9514176630975149</v>
      </c>
      <c r="O26" s="57">
        <v>6.9979907077423711</v>
      </c>
      <c r="P26" s="57">
        <v>6.8996699388320959</v>
      </c>
      <c r="Q26" s="57">
        <v>7.1948481928727146</v>
      </c>
      <c r="R26" s="57">
        <v>7.0120023992182343</v>
      </c>
      <c r="S26" s="57">
        <v>7.537145888138733</v>
      </c>
      <c r="T26" s="57">
        <v>7.4150938236884585</v>
      </c>
      <c r="U26" s="57">
        <v>7.6945490052557552</v>
      </c>
      <c r="V26" s="57">
        <v>7.3443396537482322</v>
      </c>
      <c r="W26" s="57">
        <v>7.5070107048046939</v>
      </c>
      <c r="X26" s="57">
        <v>9.6005100519098789</v>
      </c>
      <c r="Y26" s="57">
        <v>9.7363861226711581</v>
      </c>
      <c r="Z26" s="57">
        <v>7.8429194590060858</v>
      </c>
      <c r="AA26" s="57">
        <v>7.8476760791108715</v>
      </c>
      <c r="AB26" s="57">
        <v>8.6845284765588513</v>
      </c>
      <c r="AC26" s="57">
        <v>7.6006842285238392</v>
      </c>
      <c r="AD26" s="57">
        <v>7.2229424794162238</v>
      </c>
      <c r="AE26" s="57">
        <v>8.2523694570033399</v>
      </c>
      <c r="AF26" s="57">
        <v>8.088283532255792</v>
      </c>
      <c r="AG26" s="57">
        <v>10.255496469436489</v>
      </c>
      <c r="AH26" s="57">
        <v>14.126448688379615</v>
      </c>
      <c r="AI26" s="57">
        <v>17.32735155762477</v>
      </c>
      <c r="AJ26" s="57">
        <v>16.034359098483186</v>
      </c>
      <c r="AK26" s="57">
        <v>16.797561379289142</v>
      </c>
      <c r="AL26" s="57">
        <v>17.289709501768701</v>
      </c>
      <c r="AM26" s="57">
        <v>18.253144231317663</v>
      </c>
      <c r="AN26" s="57">
        <v>18.747063330893383</v>
      </c>
      <c r="AO26" s="57">
        <v>19.057112277476666</v>
      </c>
      <c r="AP26" s="57">
        <v>19.320732523697909</v>
      </c>
      <c r="AQ26" s="57">
        <v>19.295688521607207</v>
      </c>
      <c r="AR26" s="57">
        <v>18.431439114557083</v>
      </c>
      <c r="AS26" s="57">
        <v>17.915599983964213</v>
      </c>
      <c r="AT26" s="57">
        <v>18.051993258994329</v>
      </c>
      <c r="AU26" s="57">
        <v>20.004315461756921</v>
      </c>
      <c r="AV26" s="57">
        <v>22.497555809501584</v>
      </c>
      <c r="AW26" s="57">
        <v>24.890799890664205</v>
      </c>
      <c r="AX26" s="57">
        <v>25.673307048617968</v>
      </c>
      <c r="AY26" s="57">
        <v>27.346162100174418</v>
      </c>
      <c r="AZ26" s="57">
        <v>28.863980963360024</v>
      </c>
      <c r="BA26" s="57">
        <v>30.546043762334811</v>
      </c>
      <c r="BB26" s="57">
        <v>31.25894422674499</v>
      </c>
      <c r="BC26" s="57">
        <v>34.505998194847507</v>
      </c>
      <c r="BD26" s="57">
        <v>37.797094205308987</v>
      </c>
      <c r="BE26" s="57">
        <v>38.475062224713476</v>
      </c>
      <c r="BF26" s="57">
        <v>37.064204821173625</v>
      </c>
      <c r="BG26" s="57">
        <v>24.405559220316714</v>
      </c>
      <c r="BH26" s="57">
        <v>25.61022741380371</v>
      </c>
      <c r="BI26" s="57">
        <v>27.093547299520875</v>
      </c>
      <c r="BJ26" s="57">
        <v>25.98971361912934</v>
      </c>
      <c r="BK26" s="57">
        <v>26.91007654621745</v>
      </c>
      <c r="BL26" s="57">
        <v>28.783196103145773</v>
      </c>
      <c r="BM26" s="57">
        <v>30.090517145892942</v>
      </c>
      <c r="BN26" s="57">
        <v>30.502710025304104</v>
      </c>
      <c r="BO26" s="57">
        <v>30.378233132284397</v>
      </c>
      <c r="BP26" s="57">
        <v>31.27136220693308</v>
      </c>
      <c r="BQ26" s="57">
        <v>31.367865541968595</v>
      </c>
      <c r="BR26" s="57">
        <v>32.852474459569542</v>
      </c>
      <c r="BS26" s="57">
        <v>33.606110245783206</v>
      </c>
      <c r="BT26" s="57">
        <v>33.061846417144402</v>
      </c>
      <c r="BU26" s="57">
        <v>34.109947421538408</v>
      </c>
      <c r="BV26" s="57">
        <v>34.100989057877783</v>
      </c>
      <c r="BW26" s="57">
        <v>34.387656161110819</v>
      </c>
      <c r="BX26" s="57">
        <v>30.819577958312188</v>
      </c>
      <c r="BY26" s="57">
        <v>32.895651268197483</v>
      </c>
      <c r="BZ26" s="57">
        <v>34.463490715360095</v>
      </c>
      <c r="CA26" s="57">
        <v>35.485618765728994</v>
      </c>
      <c r="CB26" s="57">
        <v>36.277041265234658</v>
      </c>
      <c r="CC26" s="58">
        <v>36.952571121843441</v>
      </c>
    </row>
    <row r="27" spans="2:81" x14ac:dyDescent="0.4">
      <c r="B27" s="75" t="s">
        <v>129</v>
      </c>
      <c r="D27" s="85">
        <f t="shared" ref="D27:AI27" si="4">SUM(D24:D26)</f>
        <v>16.721303809813037</v>
      </c>
      <c r="E27" s="85">
        <f t="shared" si="4"/>
        <v>20.67917575232034</v>
      </c>
      <c r="F27" s="85">
        <f t="shared" si="4"/>
        <v>20.60341054890953</v>
      </c>
      <c r="G27" s="85">
        <f t="shared" si="4"/>
        <v>20.192370130729174</v>
      </c>
      <c r="H27" s="85">
        <f t="shared" si="4"/>
        <v>22.346516453661664</v>
      </c>
      <c r="I27" s="85">
        <f t="shared" si="4"/>
        <v>23.062361771283847</v>
      </c>
      <c r="J27" s="85">
        <f t="shared" si="4"/>
        <v>23.223772889056171</v>
      </c>
      <c r="K27" s="85">
        <f t="shared" si="4"/>
        <v>25.073972915319573</v>
      </c>
      <c r="L27" s="85">
        <f t="shared" si="4"/>
        <v>24.557506044695536</v>
      </c>
      <c r="M27" s="85">
        <f t="shared" si="4"/>
        <v>25.158101026057398</v>
      </c>
      <c r="N27" s="85">
        <f t="shared" si="4"/>
        <v>30.082294998004379</v>
      </c>
      <c r="O27" s="85">
        <f t="shared" si="4"/>
        <v>31.406070627235948</v>
      </c>
      <c r="P27" s="85">
        <f t="shared" si="4"/>
        <v>31.678762077928134</v>
      </c>
      <c r="Q27" s="85">
        <f t="shared" si="4"/>
        <v>34.151340856817278</v>
      </c>
      <c r="R27" s="85">
        <f t="shared" si="4"/>
        <v>35.087727420594007</v>
      </c>
      <c r="S27" s="85">
        <f t="shared" si="4"/>
        <v>39.648658920743138</v>
      </c>
      <c r="T27" s="85">
        <f t="shared" si="4"/>
        <v>39.290185232133737</v>
      </c>
      <c r="U27" s="85">
        <f t="shared" si="4"/>
        <v>44.123013851372747</v>
      </c>
      <c r="V27" s="85">
        <f t="shared" si="4"/>
        <v>44.404061923289518</v>
      </c>
      <c r="W27" s="85">
        <f t="shared" si="4"/>
        <v>49.077940150276952</v>
      </c>
      <c r="X27" s="85">
        <f t="shared" si="4"/>
        <v>53.029319147951455</v>
      </c>
      <c r="Y27" s="85">
        <f t="shared" si="4"/>
        <v>53.03805262038356</v>
      </c>
      <c r="Z27" s="85">
        <f t="shared" si="4"/>
        <v>51.752452572447169</v>
      </c>
      <c r="AA27" s="85">
        <f t="shared" si="4"/>
        <v>55.967122372994709</v>
      </c>
      <c r="AB27" s="85">
        <f t="shared" si="4"/>
        <v>59.730677039239268</v>
      </c>
      <c r="AC27" s="85">
        <f t="shared" si="4"/>
        <v>61.704408018492124</v>
      </c>
      <c r="AD27" s="85">
        <f t="shared" si="4"/>
        <v>64.306988041323407</v>
      </c>
      <c r="AE27" s="85">
        <f t="shared" si="4"/>
        <v>69.893108155968974</v>
      </c>
      <c r="AF27" s="85">
        <f t="shared" si="4"/>
        <v>73.025807052041586</v>
      </c>
      <c r="AG27" s="85">
        <f t="shared" si="4"/>
        <v>77.210054613649035</v>
      </c>
      <c r="AH27" s="85">
        <f t="shared" si="4"/>
        <v>82.406879834858358</v>
      </c>
      <c r="AI27" s="85">
        <f t="shared" si="4"/>
        <v>83.423516519903217</v>
      </c>
      <c r="AJ27" s="85">
        <f t="shared" ref="AJ27:BO27" si="5">SUM(AJ24:AJ26)</f>
        <v>84.508583391480443</v>
      </c>
      <c r="AK27" s="85">
        <f t="shared" si="5"/>
        <v>93.462927792669859</v>
      </c>
      <c r="AL27" s="85">
        <f t="shared" si="5"/>
        <v>99.406290697522024</v>
      </c>
      <c r="AM27" s="85">
        <f t="shared" si="5"/>
        <v>105.98435959046739</v>
      </c>
      <c r="AN27" s="85">
        <f t="shared" si="5"/>
        <v>108.56752918123416</v>
      </c>
      <c r="AO27" s="85">
        <f t="shared" si="5"/>
        <v>112.29851454874563</v>
      </c>
      <c r="AP27" s="85">
        <f t="shared" si="5"/>
        <v>115.95872505150139</v>
      </c>
      <c r="AQ27" s="85">
        <f t="shared" si="5"/>
        <v>114.1736137023231</v>
      </c>
      <c r="AR27" s="85">
        <f t="shared" si="5"/>
        <v>108.58852014546966</v>
      </c>
      <c r="AS27" s="85">
        <f t="shared" si="5"/>
        <v>107.15878728538017</v>
      </c>
      <c r="AT27" s="85">
        <f t="shared" si="5"/>
        <v>111.14960031854243</v>
      </c>
      <c r="AU27" s="85">
        <f t="shared" si="5"/>
        <v>123.31949402539639</v>
      </c>
      <c r="AV27" s="85">
        <f t="shared" si="5"/>
        <v>136.42353705634369</v>
      </c>
      <c r="AW27" s="85">
        <f t="shared" si="5"/>
        <v>145.84993775097058</v>
      </c>
      <c r="AX27" s="85">
        <f t="shared" si="5"/>
        <v>148.22243804462155</v>
      </c>
      <c r="AY27" s="85">
        <f t="shared" si="5"/>
        <v>150.46818935824746</v>
      </c>
      <c r="AZ27" s="85">
        <f t="shared" si="5"/>
        <v>151.04967579858678</v>
      </c>
      <c r="BA27" s="85">
        <f t="shared" si="5"/>
        <v>153.40570544298106</v>
      </c>
      <c r="BB27" s="85">
        <f t="shared" si="5"/>
        <v>154.50752924962794</v>
      </c>
      <c r="BC27" s="85">
        <f t="shared" si="5"/>
        <v>159.42815684120211</v>
      </c>
      <c r="BD27" s="85">
        <f t="shared" si="5"/>
        <v>160.24913228570003</v>
      </c>
      <c r="BE27" s="85">
        <f t="shared" si="5"/>
        <v>166.24922585335406</v>
      </c>
      <c r="BF27" s="85">
        <f t="shared" si="5"/>
        <v>168.10020467354479</v>
      </c>
      <c r="BG27" s="85">
        <f t="shared" si="5"/>
        <v>157.83359575333429</v>
      </c>
      <c r="BH27" s="85">
        <f t="shared" si="5"/>
        <v>161.14108437693412</v>
      </c>
      <c r="BI27" s="85">
        <f t="shared" si="5"/>
        <v>163.65588094714582</v>
      </c>
      <c r="BJ27" s="85">
        <f t="shared" si="5"/>
        <v>163.82520603811551</v>
      </c>
      <c r="BK27" s="85">
        <f t="shared" si="5"/>
        <v>168.72766754528033</v>
      </c>
      <c r="BL27" s="85">
        <f t="shared" si="5"/>
        <v>176.65810998624184</v>
      </c>
      <c r="BM27" s="85">
        <f t="shared" si="5"/>
        <v>189.56487947706796</v>
      </c>
      <c r="BN27" s="85">
        <f t="shared" si="5"/>
        <v>192.89433125223499</v>
      </c>
      <c r="BO27" s="85">
        <f t="shared" si="5"/>
        <v>196.95042196983695</v>
      </c>
      <c r="BP27" s="85">
        <f t="shared" ref="BP27:CC27" si="6">SUM(BP24:BP26)</f>
        <v>202.22244370443246</v>
      </c>
      <c r="BQ27" s="85">
        <f t="shared" si="6"/>
        <v>195.75292235534303</v>
      </c>
      <c r="BR27" s="85">
        <f t="shared" si="6"/>
        <v>197.97853558608011</v>
      </c>
      <c r="BS27" s="85">
        <f t="shared" si="6"/>
        <v>200.47507994049923</v>
      </c>
      <c r="BT27" s="85">
        <f t="shared" si="6"/>
        <v>197.98218194924334</v>
      </c>
      <c r="BU27" s="85">
        <f t="shared" si="6"/>
        <v>199.27415865398572</v>
      </c>
      <c r="BV27" s="85">
        <f t="shared" si="6"/>
        <v>200.98709256458886</v>
      </c>
      <c r="BW27" s="85">
        <f t="shared" si="6"/>
        <v>205.41708853763791</v>
      </c>
      <c r="BX27" s="85">
        <f t="shared" si="6"/>
        <v>213.13286119780631</v>
      </c>
      <c r="BY27" s="85">
        <f t="shared" si="6"/>
        <v>224.43700056943868</v>
      </c>
      <c r="BZ27" s="85">
        <f t="shared" si="6"/>
        <v>229.70776201418005</v>
      </c>
      <c r="CA27" s="85">
        <f t="shared" si="6"/>
        <v>234.77628435689829</v>
      </c>
      <c r="CB27" s="85">
        <f t="shared" si="6"/>
        <v>239.24851827013507</v>
      </c>
      <c r="CC27" s="86">
        <f t="shared" si="6"/>
        <v>245.59677279857624</v>
      </c>
    </row>
    <row r="28" spans="2:81" ht="51" customHeight="1" x14ac:dyDescent="0.4">
      <c r="B28" s="84" t="s">
        <v>205</v>
      </c>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8"/>
    </row>
    <row r="29" spans="2:81" x14ac:dyDescent="0.4">
      <c r="B29" s="59" t="s">
        <v>198</v>
      </c>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v>0.19838294201865872</v>
      </c>
      <c r="AI29" s="57">
        <v>0.20077128462076677</v>
      </c>
      <c r="AJ29" s="57">
        <v>0.20140291778744468</v>
      </c>
      <c r="AK29" s="57">
        <v>0.21036318058680889</v>
      </c>
      <c r="AL29" s="57">
        <v>0.22585294440573281</v>
      </c>
      <c r="AM29" s="57">
        <v>0.23591550715187762</v>
      </c>
      <c r="AN29" s="57">
        <v>0.23851521925987082</v>
      </c>
      <c r="AO29" s="57">
        <v>0.25185916250480733</v>
      </c>
      <c r="AP29" s="57">
        <v>0.26072460259662422</v>
      </c>
      <c r="AQ29" s="57">
        <v>0.27232267790800946</v>
      </c>
      <c r="AR29" s="57">
        <v>0.2747910683985913</v>
      </c>
      <c r="AS29" s="57">
        <v>0.27704257077478572</v>
      </c>
      <c r="AT29" s="57">
        <v>0.29774561011400807</v>
      </c>
      <c r="AU29" s="57">
        <v>0.34056369768396466</v>
      </c>
      <c r="AV29" s="57">
        <v>0.42317340850517898</v>
      </c>
      <c r="AW29" s="57">
        <v>0.57541131526488998</v>
      </c>
      <c r="AX29" s="57">
        <v>0.63778088183271242</v>
      </c>
      <c r="AY29" s="57">
        <v>0.74188834566113904</v>
      </c>
      <c r="AZ29" s="57">
        <v>0.72606230738179767</v>
      </c>
      <c r="BA29" s="57">
        <v>0.80299694997119231</v>
      </c>
      <c r="BB29" s="57">
        <v>0.85459918954996716</v>
      </c>
      <c r="BC29" s="57">
        <v>0.91172238201366429</v>
      </c>
      <c r="BD29" s="57">
        <v>1.0555871111796593</v>
      </c>
      <c r="BE29" s="57">
        <v>1.0596701842564358</v>
      </c>
      <c r="BF29" s="57">
        <v>1.1625007013478192</v>
      </c>
      <c r="BG29" s="57">
        <v>1.1846404875812582</v>
      </c>
      <c r="BH29" s="57">
        <v>1.2221419625087271</v>
      </c>
      <c r="BI29" s="57">
        <v>1.3061956095251874</v>
      </c>
      <c r="BJ29" s="57">
        <v>1.3372183564560276</v>
      </c>
      <c r="BK29" s="57">
        <v>1.390033890004601</v>
      </c>
      <c r="BL29" s="57">
        <v>1.4391369132834462</v>
      </c>
      <c r="BM29" s="57">
        <v>1.5272270360904063</v>
      </c>
      <c r="BN29" s="57">
        <v>1.5348577383960191</v>
      </c>
      <c r="BO29" s="57">
        <v>1.6289208359061447</v>
      </c>
      <c r="BP29" s="57">
        <v>1.688460809745139</v>
      </c>
      <c r="BQ29" s="57">
        <v>1.7453200393207682</v>
      </c>
      <c r="BR29" s="57">
        <v>2.0204100465913535</v>
      </c>
      <c r="BS29" s="57">
        <v>2.1412218283665294</v>
      </c>
      <c r="BT29" s="57">
        <v>2.1604098791151856</v>
      </c>
      <c r="BU29" s="57">
        <v>2.1993725801105048</v>
      </c>
      <c r="BV29" s="57">
        <v>2.3126170854325703</v>
      </c>
      <c r="BW29" s="57">
        <v>2.4551352008211182</v>
      </c>
      <c r="BX29" s="57">
        <v>2.2854401473079089</v>
      </c>
      <c r="BY29" s="57">
        <v>2.4879367940965356</v>
      </c>
      <c r="BZ29" s="57">
        <v>2.6342681054155053</v>
      </c>
      <c r="CA29" s="57">
        <v>2.7633578608302005</v>
      </c>
      <c r="CB29" s="57">
        <v>2.8916260967866818</v>
      </c>
      <c r="CC29" s="58">
        <v>2.775001005995013</v>
      </c>
    </row>
    <row r="30" spans="2:81" x14ac:dyDescent="0.4">
      <c r="B30" s="59" t="s">
        <v>199</v>
      </c>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v>21.219407440394772</v>
      </c>
      <c r="AI30" s="57">
        <v>19.699442401907852</v>
      </c>
      <c r="AJ30" s="57">
        <v>21.64900979112582</v>
      </c>
      <c r="AK30" s="57">
        <v>25.880229880667272</v>
      </c>
      <c r="AL30" s="57">
        <v>28.564686523264644</v>
      </c>
      <c r="AM30" s="57">
        <v>32.122061447203876</v>
      </c>
      <c r="AN30" s="57">
        <v>33.736783777157278</v>
      </c>
      <c r="AO30" s="57">
        <v>34.997841710779291</v>
      </c>
      <c r="AP30" s="57">
        <v>36.644802508492646</v>
      </c>
      <c r="AQ30" s="57">
        <v>35.12558028396225</v>
      </c>
      <c r="AR30" s="57">
        <v>31.71955759600203</v>
      </c>
      <c r="AS30" s="57">
        <v>29.938320511539647</v>
      </c>
      <c r="AT30" s="57">
        <v>32.116303551303041</v>
      </c>
      <c r="AU30" s="57">
        <v>39.473713485108398</v>
      </c>
      <c r="AV30" s="57">
        <v>45.751647802293149</v>
      </c>
      <c r="AW30" s="57">
        <v>50.037506819874665</v>
      </c>
      <c r="AX30" s="57">
        <v>51.13082827781313</v>
      </c>
      <c r="AY30" s="57">
        <v>52.054013221254785</v>
      </c>
      <c r="AZ30" s="57">
        <v>51.010762246693226</v>
      </c>
      <c r="BA30" s="57">
        <v>49.497066158770579</v>
      </c>
      <c r="BB30" s="57">
        <v>48.400500842609496</v>
      </c>
      <c r="BC30" s="57">
        <v>47.642289143542996</v>
      </c>
      <c r="BD30" s="57">
        <v>46.918124155580628</v>
      </c>
      <c r="BE30" s="57">
        <v>47.317855364635498</v>
      </c>
      <c r="BF30" s="57">
        <v>48.413624914318547</v>
      </c>
      <c r="BG30" s="57">
        <v>49.158548867887696</v>
      </c>
      <c r="BH30" s="57">
        <v>49.275193571830727</v>
      </c>
      <c r="BI30" s="57">
        <v>49.462547613585748</v>
      </c>
      <c r="BJ30" s="57">
        <v>49.894250301273694</v>
      </c>
      <c r="BK30" s="57">
        <v>51.140442830022586</v>
      </c>
      <c r="BL30" s="57">
        <v>53.017447538577699</v>
      </c>
      <c r="BM30" s="57">
        <v>60.03267352532518</v>
      </c>
      <c r="BN30" s="57">
        <v>61.032420452345846</v>
      </c>
      <c r="BO30" s="57">
        <v>62.324872606517111</v>
      </c>
      <c r="BP30" s="57">
        <v>63.413428026949191</v>
      </c>
      <c r="BQ30" s="57">
        <v>61.791459782177263</v>
      </c>
      <c r="BR30" s="57">
        <v>61.570399917031878</v>
      </c>
      <c r="BS30" s="57">
        <v>62.442788541714954</v>
      </c>
      <c r="BT30" s="57">
        <v>61.401099447142784</v>
      </c>
      <c r="BU30" s="57">
        <v>62.879268951152397</v>
      </c>
      <c r="BV30" s="57">
        <v>65.209760101994377</v>
      </c>
      <c r="BW30" s="57">
        <v>70.54108053766673</v>
      </c>
      <c r="BX30" s="57">
        <v>85.326025192661589</v>
      </c>
      <c r="BY30" s="57">
        <v>88.5226400691094</v>
      </c>
      <c r="BZ30" s="57">
        <v>88.092308595812568</v>
      </c>
      <c r="CA30" s="57">
        <v>89.95379957170816</v>
      </c>
      <c r="CB30" s="57">
        <v>92.058727675705612</v>
      </c>
      <c r="CC30" s="58">
        <v>95.055432063432946</v>
      </c>
    </row>
    <row r="31" spans="2:81" x14ac:dyDescent="0.4">
      <c r="B31" s="59" t="s">
        <v>188</v>
      </c>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v>46.257782345324458</v>
      </c>
      <c r="AI31" s="57">
        <v>45.791561743268964</v>
      </c>
      <c r="AJ31" s="57">
        <v>45.927001235022367</v>
      </c>
      <c r="AK31" s="57">
        <v>48.904807697240578</v>
      </c>
      <c r="AL31" s="57">
        <v>51.039818908647227</v>
      </c>
      <c r="AM31" s="57">
        <v>52.781819728580963</v>
      </c>
      <c r="AN31" s="57">
        <v>52.899845192173629</v>
      </c>
      <c r="AO31" s="57">
        <v>54.697979209994131</v>
      </c>
      <c r="AP31" s="57">
        <v>56.349258891978586</v>
      </c>
      <c r="AQ31" s="57">
        <v>56.274739212636291</v>
      </c>
      <c r="AR31" s="57">
        <v>55.331870500819669</v>
      </c>
      <c r="AS31" s="57">
        <v>55.589929315982459</v>
      </c>
      <c r="AT31" s="57">
        <v>56.839899043387717</v>
      </c>
      <c r="AU31" s="57">
        <v>60.94875609306839</v>
      </c>
      <c r="AV31" s="57">
        <v>64.389323378338162</v>
      </c>
      <c r="AW31" s="57">
        <v>67.278693836559</v>
      </c>
      <c r="AX31" s="57">
        <v>68.422301088132386</v>
      </c>
      <c r="AY31" s="57">
        <v>69.559180790984172</v>
      </c>
      <c r="AZ31" s="57">
        <v>70.997297279803675</v>
      </c>
      <c r="BA31" s="57">
        <v>74.44007058305823</v>
      </c>
      <c r="BB31" s="57">
        <v>76.689710542346816</v>
      </c>
      <c r="BC31" s="57">
        <v>81.431743905278623</v>
      </c>
      <c r="BD31" s="57">
        <v>84.208386298292382</v>
      </c>
      <c r="BE31" s="57">
        <v>89.452779137633485</v>
      </c>
      <c r="BF31" s="57">
        <v>92.837295153878898</v>
      </c>
      <c r="BG31" s="57">
        <v>95.627859299986198</v>
      </c>
      <c r="BH31" s="57">
        <v>99.890624575207141</v>
      </c>
      <c r="BI31" s="57">
        <v>103.29869737987688</v>
      </c>
      <c r="BJ31" s="57">
        <v>103.67359693834095</v>
      </c>
      <c r="BK31" s="57">
        <v>107.81182865991609</v>
      </c>
      <c r="BL31" s="57">
        <v>114.11043564528546</v>
      </c>
      <c r="BM31" s="57">
        <v>120.16194461787504</v>
      </c>
      <c r="BN31" s="57">
        <v>122.60918716778771</v>
      </c>
      <c r="BO31" s="57">
        <v>125.6164327674955</v>
      </c>
      <c r="BP31" s="57">
        <v>130.07812878479459</v>
      </c>
      <c r="BQ31" s="57">
        <v>131.28757781774519</v>
      </c>
      <c r="BR31" s="57">
        <v>133.52724686404105</v>
      </c>
      <c r="BS31" s="57">
        <v>135.07192787790947</v>
      </c>
      <c r="BT31" s="57">
        <v>133.63867869136877</v>
      </c>
      <c r="BU31" s="57">
        <v>133.4151529321006</v>
      </c>
      <c r="BV31" s="57">
        <v>132.91659894129793</v>
      </c>
      <c r="BW31" s="57">
        <v>132.12346495249062</v>
      </c>
      <c r="BX31" s="57">
        <v>125.50148904205999</v>
      </c>
      <c r="BY31" s="57">
        <v>133.40988470048941</v>
      </c>
      <c r="BZ31" s="57">
        <v>138.96812275622722</v>
      </c>
      <c r="CA31" s="57">
        <v>142.05712169072109</v>
      </c>
      <c r="CB31" s="57">
        <v>144.29702865953047</v>
      </c>
      <c r="CC31" s="58">
        <v>147.7663397291484</v>
      </c>
    </row>
    <row r="32" spans="2:81" x14ac:dyDescent="0.4">
      <c r="B32" s="75" t="s">
        <v>129</v>
      </c>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85">
        <f t="shared" ref="AH32:CC32" si="7">SUM(AH29:AH31)</f>
        <v>67.675572727737887</v>
      </c>
      <c r="AI32" s="85">
        <f t="shared" si="7"/>
        <v>65.691775429797588</v>
      </c>
      <c r="AJ32" s="85">
        <f t="shared" si="7"/>
        <v>67.777413943935628</v>
      </c>
      <c r="AK32" s="85">
        <f t="shared" si="7"/>
        <v>74.995400758494668</v>
      </c>
      <c r="AL32" s="85">
        <f t="shared" si="7"/>
        <v>79.830358376317605</v>
      </c>
      <c r="AM32" s="85">
        <f t="shared" si="7"/>
        <v>85.139796682936719</v>
      </c>
      <c r="AN32" s="85">
        <f t="shared" si="7"/>
        <v>86.875144188590781</v>
      </c>
      <c r="AO32" s="85">
        <f t="shared" si="7"/>
        <v>89.947680083278229</v>
      </c>
      <c r="AP32" s="85">
        <f t="shared" si="7"/>
        <v>93.254786003067863</v>
      </c>
      <c r="AQ32" s="85">
        <f t="shared" si="7"/>
        <v>91.672642174506549</v>
      </c>
      <c r="AR32" s="85">
        <f t="shared" si="7"/>
        <v>87.326219165220294</v>
      </c>
      <c r="AS32" s="85">
        <f t="shared" si="7"/>
        <v>85.805292398296899</v>
      </c>
      <c r="AT32" s="85">
        <f t="shared" si="7"/>
        <v>89.253948204804772</v>
      </c>
      <c r="AU32" s="85">
        <f t="shared" si="7"/>
        <v>100.76303327586075</v>
      </c>
      <c r="AV32" s="85">
        <f t="shared" si="7"/>
        <v>110.56414458913649</v>
      </c>
      <c r="AW32" s="85">
        <f t="shared" si="7"/>
        <v>117.89161197169855</v>
      </c>
      <c r="AX32" s="85">
        <f t="shared" si="7"/>
        <v>120.19091024777822</v>
      </c>
      <c r="AY32" s="85">
        <f t="shared" si="7"/>
        <v>122.3550823579001</v>
      </c>
      <c r="AZ32" s="85">
        <f t="shared" si="7"/>
        <v>122.7341218338787</v>
      </c>
      <c r="BA32" s="85">
        <f t="shared" si="7"/>
        <v>124.7401336918</v>
      </c>
      <c r="BB32" s="85">
        <f t="shared" si="7"/>
        <v>125.94481057450628</v>
      </c>
      <c r="BC32" s="85">
        <f t="shared" si="7"/>
        <v>129.9857554308353</v>
      </c>
      <c r="BD32" s="85">
        <f t="shared" si="7"/>
        <v>132.18209756505269</v>
      </c>
      <c r="BE32" s="85">
        <f t="shared" si="7"/>
        <v>137.83030468652541</v>
      </c>
      <c r="BF32" s="85">
        <f t="shared" si="7"/>
        <v>142.41342076954527</v>
      </c>
      <c r="BG32" s="85">
        <f t="shared" si="7"/>
        <v>145.97104865545515</v>
      </c>
      <c r="BH32" s="85">
        <f t="shared" si="7"/>
        <v>150.38796010954661</v>
      </c>
      <c r="BI32" s="85">
        <f t="shared" si="7"/>
        <v>154.06744060298783</v>
      </c>
      <c r="BJ32" s="85">
        <f t="shared" si="7"/>
        <v>154.90506559607067</v>
      </c>
      <c r="BK32" s="85">
        <f t="shared" si="7"/>
        <v>160.34230537994327</v>
      </c>
      <c r="BL32" s="85">
        <f t="shared" si="7"/>
        <v>168.56702009714661</v>
      </c>
      <c r="BM32" s="85">
        <f t="shared" si="7"/>
        <v>181.72184517929063</v>
      </c>
      <c r="BN32" s="85">
        <f t="shared" si="7"/>
        <v>185.17646535852958</v>
      </c>
      <c r="BO32" s="85">
        <f t="shared" si="7"/>
        <v>189.57022620991876</v>
      </c>
      <c r="BP32" s="85">
        <f t="shared" si="7"/>
        <v>195.1800176214889</v>
      </c>
      <c r="BQ32" s="85">
        <f t="shared" si="7"/>
        <v>194.8243576392432</v>
      </c>
      <c r="BR32" s="85">
        <f t="shared" si="7"/>
        <v>197.11805682766428</v>
      </c>
      <c r="BS32" s="85">
        <f t="shared" si="7"/>
        <v>199.65593824799095</v>
      </c>
      <c r="BT32" s="85">
        <f t="shared" si="7"/>
        <v>197.20018801762674</v>
      </c>
      <c r="BU32" s="85">
        <f t="shared" si="7"/>
        <v>198.49379446336349</v>
      </c>
      <c r="BV32" s="85">
        <f t="shared" si="7"/>
        <v>200.43897612872487</v>
      </c>
      <c r="BW32" s="85">
        <f t="shared" si="7"/>
        <v>205.11968069097847</v>
      </c>
      <c r="BX32" s="85">
        <f t="shared" si="7"/>
        <v>213.1129543820295</v>
      </c>
      <c r="BY32" s="85">
        <f t="shared" si="7"/>
        <v>224.42046156369537</v>
      </c>
      <c r="BZ32" s="85">
        <f t="shared" si="7"/>
        <v>229.69469945745527</v>
      </c>
      <c r="CA32" s="85">
        <f t="shared" si="7"/>
        <v>234.77427912325945</v>
      </c>
      <c r="CB32" s="85">
        <f t="shared" si="7"/>
        <v>239.24738243202276</v>
      </c>
      <c r="CC32" s="86">
        <f t="shared" si="7"/>
        <v>245.59677279857635</v>
      </c>
    </row>
    <row r="33" spans="2:81" x14ac:dyDescent="0.4">
      <c r="B33" s="87"/>
      <c r="C33" s="87"/>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9"/>
    </row>
    <row r="34" spans="2:81" x14ac:dyDescent="0.4">
      <c r="AL34" s="104"/>
      <c r="AT34" s="105"/>
      <c r="CC34" s="94"/>
    </row>
    <row r="35" spans="2:81" ht="30" x14ac:dyDescent="0.4">
      <c r="B35" s="84" t="s">
        <v>206</v>
      </c>
      <c r="CC35" s="94"/>
    </row>
    <row r="36" spans="2:81" x14ac:dyDescent="0.4">
      <c r="B36" s="59" t="s">
        <v>198</v>
      </c>
      <c r="AH36" s="71">
        <v>1.1138272711690782E-2</v>
      </c>
      <c r="AI36" s="71">
        <v>1.3754971230853391E-2</v>
      </c>
      <c r="AJ36" s="71">
        <v>1.302902232300431E-2</v>
      </c>
      <c r="AK36" s="71">
        <v>1.3812681265016374E-2</v>
      </c>
      <c r="AL36" s="71">
        <v>1.4166401952462949E-2</v>
      </c>
      <c r="AM36" s="71">
        <v>1.4333112452766535E-2</v>
      </c>
      <c r="AN36" s="71">
        <v>1.4450533038123027E-2</v>
      </c>
      <c r="AO36" s="71">
        <v>1.4027116508510861E-2</v>
      </c>
      <c r="AP36" s="71">
        <v>1.339449724096177E-2</v>
      </c>
      <c r="AQ36" s="71">
        <v>1.2261908890912006E-2</v>
      </c>
      <c r="AR36" s="71">
        <v>1.1140930769038632E-2</v>
      </c>
      <c r="AS36" s="71">
        <v>1.0394224682295635E-2</v>
      </c>
      <c r="AT36" s="71">
        <v>1.0116971133603249E-2</v>
      </c>
      <c r="AU36" s="71">
        <v>1.1304698656119662E-2</v>
      </c>
      <c r="AV36" s="71">
        <v>1.2608632937882227E-2</v>
      </c>
      <c r="AW36" s="71">
        <v>1.3026040479506715E-2</v>
      </c>
      <c r="AX36" s="71">
        <v>1.258147594042784E-2</v>
      </c>
      <c r="AY36" s="71">
        <v>1.2388813433243261E-2</v>
      </c>
      <c r="AZ36" s="71">
        <v>1.2016726312428672E-2</v>
      </c>
      <c r="BA36" s="71">
        <v>1.1628081783709346E-2</v>
      </c>
      <c r="BB36" s="71">
        <v>1.1350497204577131E-2</v>
      </c>
      <c r="BC36" s="71">
        <v>1.1850206930413273E-2</v>
      </c>
      <c r="BD36" s="71">
        <v>1.1359466170439031E-2</v>
      </c>
      <c r="BE36" s="71">
        <v>1.1407691115781604E-2</v>
      </c>
      <c r="BF36" s="71">
        <v>1.1313486824707142E-2</v>
      </c>
      <c r="BG36" s="71">
        <v>3.7792334456359026E-3</v>
      </c>
      <c r="BH36" s="71">
        <v>3.1944781617049846E-3</v>
      </c>
      <c r="BI36" s="71">
        <v>2.4508705206621167E-3</v>
      </c>
      <c r="BJ36" s="71">
        <v>2.0399374200278861E-3</v>
      </c>
      <c r="BK36" s="71">
        <v>1.7730843896292194E-3</v>
      </c>
      <c r="BL36" s="71">
        <v>1.6286835944445415E-3</v>
      </c>
      <c r="BM36" s="71">
        <v>1.3269803713128515E-3</v>
      </c>
      <c r="BN36" s="71">
        <v>1.1409192009420898E-3</v>
      </c>
      <c r="BO36" s="71">
        <v>1.0572606076570898E-3</v>
      </c>
      <c r="BP36" s="71">
        <v>9.7608128461106286E-4</v>
      </c>
      <c r="BQ36" s="71">
        <v>9.0574556073030291E-4</v>
      </c>
      <c r="BR36" s="71">
        <v>9.8028787328647117E-4</v>
      </c>
      <c r="BS36" s="71">
        <v>9.8883665664678631E-4</v>
      </c>
      <c r="BT36" s="71">
        <v>9.701020488721763E-4</v>
      </c>
      <c r="BU36" s="71">
        <v>9.6425467649139892E-4</v>
      </c>
      <c r="BV36" s="71">
        <v>9.9176236532712509E-4</v>
      </c>
      <c r="BW36" s="71">
        <v>1.0482621601411585E-3</v>
      </c>
      <c r="BX36" s="71">
        <v>1.1139697176715552E-3</v>
      </c>
      <c r="BY36" s="71">
        <v>1.0969942917132948E-3</v>
      </c>
      <c r="BZ36" s="71">
        <v>1.1041861282663804E-3</v>
      </c>
      <c r="CA36" s="71">
        <v>1.1317163192218632E-3</v>
      </c>
      <c r="CB36" s="71">
        <v>1.1639321196286582E-3</v>
      </c>
      <c r="CC36" s="72">
        <v>1.0968841582138574E-3</v>
      </c>
    </row>
    <row r="37" spans="2:81" x14ac:dyDescent="0.4">
      <c r="B37" s="59" t="s">
        <v>199</v>
      </c>
      <c r="AH37" s="71">
        <v>2.2847463649683788E-2</v>
      </c>
      <c r="AI37" s="71">
        <v>2.0717453310080448E-2</v>
      </c>
      <c r="AJ37" s="71">
        <v>2.3509949040422373E-2</v>
      </c>
      <c r="AK37" s="71">
        <v>2.792052465738518E-2</v>
      </c>
      <c r="AL37" s="71">
        <v>3.0111535840165484E-2</v>
      </c>
      <c r="AM37" s="71">
        <v>3.2346767091505288E-2</v>
      </c>
      <c r="AN37" s="71">
        <v>3.3255129903744879E-2</v>
      </c>
      <c r="AO37" s="71">
        <v>3.3152105517074697E-2</v>
      </c>
      <c r="AP37" s="71">
        <v>3.3677577849608988E-2</v>
      </c>
      <c r="AQ37" s="71">
        <v>3.0486213911579622E-2</v>
      </c>
      <c r="AR37" s="71">
        <v>2.615033166874314E-2</v>
      </c>
      <c r="AS37" s="71">
        <v>2.4420391205513089E-2</v>
      </c>
      <c r="AT37" s="71">
        <v>2.6346754145753083E-2</v>
      </c>
      <c r="AU37" s="71">
        <v>3.1742822248522901E-2</v>
      </c>
      <c r="AV37" s="71">
        <v>3.6916734573203269E-2</v>
      </c>
      <c r="AW37" s="71">
        <v>3.9135542819116666E-2</v>
      </c>
      <c r="AX37" s="71">
        <v>3.8803261519428048E-2</v>
      </c>
      <c r="AY37" s="71">
        <v>3.8792429559325006E-2</v>
      </c>
      <c r="AZ37" s="71">
        <v>3.719941489872268E-2</v>
      </c>
      <c r="BA37" s="71">
        <v>3.4709426090177707E-2</v>
      </c>
      <c r="BB37" s="71">
        <v>3.2986409741927153E-2</v>
      </c>
      <c r="BC37" s="71">
        <v>3.1003557779156643E-2</v>
      </c>
      <c r="BD37" s="71">
        <v>2.8649946750264565E-2</v>
      </c>
      <c r="BE37" s="71">
        <v>2.8229369434630176E-2</v>
      </c>
      <c r="BF37" s="71">
        <v>2.7605860097410131E-2</v>
      </c>
      <c r="BG37" s="71">
        <v>2.724848951339244E-2</v>
      </c>
      <c r="BH37" s="71">
        <v>2.6748520840469085E-2</v>
      </c>
      <c r="BI37" s="71">
        <v>2.6051183191114255E-2</v>
      </c>
      <c r="BJ37" s="71">
        <v>2.5703025068166404E-2</v>
      </c>
      <c r="BK37" s="71">
        <v>2.569001168247316E-2</v>
      </c>
      <c r="BL37" s="71">
        <v>2.7221229569717949E-2</v>
      </c>
      <c r="BM37" s="71">
        <v>3.1632117158596429E-2</v>
      </c>
      <c r="BN37" s="71">
        <v>3.150096844911101E-2</v>
      </c>
      <c r="BO37" s="71">
        <v>3.1730381709713242E-2</v>
      </c>
      <c r="BP37" s="71">
        <v>3.1901734148690249E-2</v>
      </c>
      <c r="BQ37" s="71">
        <v>2.8691417296832843E-2</v>
      </c>
      <c r="BR37" s="71">
        <v>2.7930205465233143E-2</v>
      </c>
      <c r="BS37" s="71">
        <v>2.7628734385023487E-2</v>
      </c>
      <c r="BT37" s="71">
        <v>2.6737367760499064E-2</v>
      </c>
      <c r="BU37" s="71">
        <v>2.6982746716231444E-2</v>
      </c>
      <c r="BV37" s="71">
        <v>2.7539427434742594E-2</v>
      </c>
      <c r="BW37" s="71">
        <v>2.9788349503111596E-2</v>
      </c>
      <c r="BX37" s="71">
        <v>4.1230500100827641E-2</v>
      </c>
      <c r="BY37" s="71">
        <v>3.8774114267510422E-2</v>
      </c>
      <c r="BZ37" s="71">
        <v>3.6742786441275668E-2</v>
      </c>
      <c r="CA37" s="71">
        <v>3.6813315095919744E-2</v>
      </c>
      <c r="CB37" s="71">
        <v>3.7040763272364691E-2</v>
      </c>
      <c r="CC37" s="72">
        <v>3.7572886408798849E-2</v>
      </c>
    </row>
    <row r="38" spans="2:81" x14ac:dyDescent="0.4">
      <c r="B38" s="59" t="s">
        <v>188</v>
      </c>
      <c r="AH38" s="71">
        <v>4.8621171747352428E-2</v>
      </c>
      <c r="AI38" s="71">
        <v>4.6355524440810307E-2</v>
      </c>
      <c r="AJ38" s="71">
        <v>4.8253128000765262E-2</v>
      </c>
      <c r="AK38" s="71">
        <v>5.1241598717894896E-2</v>
      </c>
      <c r="AL38" s="71">
        <v>5.2410546003490953E-2</v>
      </c>
      <c r="AM38" s="71">
        <v>5.207481613123463E-2</v>
      </c>
      <c r="AN38" s="71">
        <v>5.1466910703070405E-2</v>
      </c>
      <c r="AO38" s="71">
        <v>5.1426168117666836E-2</v>
      </c>
      <c r="AP38" s="71">
        <v>5.1560908515122676E-2</v>
      </c>
      <c r="AQ38" s="71">
        <v>4.864831024921995E-2</v>
      </c>
      <c r="AR38" s="71">
        <v>4.5702824057673667E-2</v>
      </c>
      <c r="AS38" s="71">
        <v>4.5252617531987609E-2</v>
      </c>
      <c r="AT38" s="71">
        <v>4.6774375996337485E-2</v>
      </c>
      <c r="AU38" s="71">
        <v>4.9704547346215412E-2</v>
      </c>
      <c r="AV38" s="71">
        <v>5.2570409872971E-2</v>
      </c>
      <c r="AW38" s="71">
        <v>5.3420668010947678E-2</v>
      </c>
      <c r="AX38" s="71">
        <v>5.222977301665082E-2</v>
      </c>
      <c r="AY38" s="71">
        <v>5.1550032437317587E-2</v>
      </c>
      <c r="AZ38" s="71">
        <v>5.0975238962856537E-2</v>
      </c>
      <c r="BA38" s="71">
        <v>5.0651634189301568E-2</v>
      </c>
      <c r="BB38" s="71">
        <v>5.0290838907611553E-2</v>
      </c>
      <c r="BC38" s="71">
        <v>5.1177678831329572E-2</v>
      </c>
      <c r="BD38" s="71">
        <v>5.1535605424734968E-2</v>
      </c>
      <c r="BE38" s="71">
        <v>5.3384059113858032E-2</v>
      </c>
      <c r="BF38" s="71">
        <v>5.2473271044847405E-2</v>
      </c>
      <c r="BG38" s="71">
        <v>5.2217903374272477E-2</v>
      </c>
      <c r="BH38" s="71">
        <v>5.3295591179869477E-2</v>
      </c>
      <c r="BI38" s="71">
        <v>5.3186614393062943E-2</v>
      </c>
      <c r="BJ38" s="71">
        <v>5.2377134124196249E-2</v>
      </c>
      <c r="BK38" s="71">
        <v>5.3125608596175558E-2</v>
      </c>
      <c r="BL38" s="71">
        <v>5.7464472967550813E-2</v>
      </c>
      <c r="BM38" s="71">
        <v>6.1948485310316916E-2</v>
      </c>
      <c r="BN38" s="71">
        <v>6.1758794845804925E-2</v>
      </c>
      <c r="BO38" s="71">
        <v>6.2390218042064224E-2</v>
      </c>
      <c r="BP38" s="71">
        <v>6.3722062148441588E-2</v>
      </c>
      <c r="BQ38" s="71">
        <v>6.1296122430893989E-2</v>
      </c>
      <c r="BR38" s="71">
        <v>6.0898589988476484E-2</v>
      </c>
      <c r="BS38" s="71">
        <v>6.0085590105467698E-2</v>
      </c>
      <c r="BT38" s="71">
        <v>5.8504706462161049E-2</v>
      </c>
      <c r="BU38" s="71">
        <v>5.7565509165052507E-2</v>
      </c>
      <c r="BV38" s="71">
        <v>5.6349807190948273E-2</v>
      </c>
      <c r="BW38" s="71">
        <v>5.5907679473645874E-2</v>
      </c>
      <c r="BX38" s="71">
        <v>6.0643738471573644E-2</v>
      </c>
      <c r="BY38" s="71">
        <v>5.8435334844890947E-2</v>
      </c>
      <c r="BZ38" s="71">
        <v>5.7962790826664216E-2</v>
      </c>
      <c r="CA38" s="71">
        <v>5.8136439008905617E-2</v>
      </c>
      <c r="CB38" s="71">
        <v>5.8059373776179264E-2</v>
      </c>
      <c r="CC38" s="72">
        <v>5.8408107534372943E-2</v>
      </c>
    </row>
    <row r="39" spans="2:81" ht="26.25" customHeight="1" x14ac:dyDescent="0.4">
      <c r="B39" s="59" t="s">
        <v>200</v>
      </c>
      <c r="D39" s="106"/>
      <c r="E39" s="106"/>
      <c r="F39" s="106"/>
      <c r="G39" s="106"/>
      <c r="H39" s="106"/>
      <c r="I39" s="106"/>
      <c r="J39" s="106"/>
      <c r="K39" s="71">
        <v>2.9823664707385639E-2</v>
      </c>
      <c r="L39" s="71">
        <v>2.854508487398931E-2</v>
      </c>
      <c r="M39" s="71">
        <v>2.9454642428552377E-2</v>
      </c>
      <c r="N39" s="71">
        <v>3.6775991425509115E-2</v>
      </c>
      <c r="O39" s="71">
        <v>3.5837824792856569E-2</v>
      </c>
      <c r="P39" s="71">
        <v>3.4084422412498122E-2</v>
      </c>
      <c r="Q39" s="71">
        <v>3.7499999999999999E-2</v>
      </c>
      <c r="R39" s="71">
        <v>3.7944972826086956E-2</v>
      </c>
      <c r="S39" s="71">
        <v>4.1165596114679605E-2</v>
      </c>
      <c r="T39" s="71">
        <v>3.9268292682926829E-2</v>
      </c>
      <c r="U39" s="71">
        <v>4.4622120184735312E-2</v>
      </c>
      <c r="V39" s="71">
        <v>4.3870144173007608E-2</v>
      </c>
      <c r="W39" s="71">
        <v>4.6503751440600233E-2</v>
      </c>
      <c r="X39" s="71">
        <v>4.6367950746077212E-2</v>
      </c>
      <c r="Y39" s="71">
        <v>4.5191286910706563E-2</v>
      </c>
      <c r="Z39" s="71">
        <v>4.3673144203124459E-2</v>
      </c>
      <c r="AA39" s="71">
        <v>4.5687652906382582E-2</v>
      </c>
      <c r="AB39" s="71">
        <v>4.5203329047973473E-2</v>
      </c>
      <c r="AC39" s="71">
        <v>4.6528411492614823E-2</v>
      </c>
      <c r="AD39" s="71">
        <v>5.0125121024041749E-2</v>
      </c>
      <c r="AE39" s="71">
        <v>5.4514870750327057E-2</v>
      </c>
      <c r="AF39" s="71">
        <v>5.4952248793716768E-2</v>
      </c>
      <c r="AG39" s="71">
        <v>5.4734862866337615E-2</v>
      </c>
      <c r="AH39" s="71">
        <v>5.4436354741843662E-2</v>
      </c>
      <c r="AI39" s="71">
        <v>5.1384147837578394E-2</v>
      </c>
      <c r="AJ39" s="71">
        <v>5.4371133789139242E-2</v>
      </c>
      <c r="AK39" s="71">
        <v>5.6603963586562472E-2</v>
      </c>
      <c r="AL39" s="71">
        <v>5.5668836151421687E-2</v>
      </c>
      <c r="AM39" s="71">
        <v>5.5336299807700905E-2</v>
      </c>
      <c r="AN39" s="71">
        <v>5.409098215720945E-2</v>
      </c>
      <c r="AO39" s="71">
        <v>5.2994891262264275E-2</v>
      </c>
      <c r="AP39" s="71">
        <v>5.3266340507946826E-2</v>
      </c>
      <c r="AQ39" s="71">
        <v>4.9722167098199703E-2</v>
      </c>
      <c r="AR39" s="71">
        <v>4.5663310730459851E-2</v>
      </c>
      <c r="AS39" s="71">
        <v>4.4083494589433489E-2</v>
      </c>
      <c r="AT39" s="71">
        <v>4.4962714492255952E-2</v>
      </c>
      <c r="AU39" s="71">
        <v>4.9314691399474003E-2</v>
      </c>
      <c r="AV39" s="71">
        <v>5.0629467689377386E-2</v>
      </c>
      <c r="AW39" s="71">
        <v>5.0639474122363255E-2</v>
      </c>
      <c r="AX39" s="71">
        <v>4.8624485515058803E-2</v>
      </c>
      <c r="AY39" s="71">
        <v>4.713456155771184E-2</v>
      </c>
      <c r="AZ39" s="71">
        <v>4.5803827174175214E-2</v>
      </c>
      <c r="BA39" s="71">
        <v>4.4801930901489109E-2</v>
      </c>
      <c r="BB39" s="71">
        <v>4.4576544596141437E-2</v>
      </c>
      <c r="BC39" s="71">
        <v>4.4509470682276453E-2</v>
      </c>
      <c r="BD39" s="71">
        <v>4.3162577684342847E-2</v>
      </c>
      <c r="BE39" s="71">
        <v>4.4540565325426031E-2</v>
      </c>
      <c r="BF39" s="71">
        <v>4.4482775551380714E-2</v>
      </c>
      <c r="BG39" s="71">
        <v>4.4128292676360391E-2</v>
      </c>
      <c r="BH39" s="71">
        <v>4.3763909493881439E-2</v>
      </c>
      <c r="BI39" s="71">
        <v>4.2969953522385272E-2</v>
      </c>
      <c r="BJ39" s="71">
        <v>4.2427259194493805E-2</v>
      </c>
      <c r="BK39" s="71">
        <v>4.3033500391294707E-2</v>
      </c>
      <c r="BL39" s="71">
        <v>4.6204328790473051E-2</v>
      </c>
      <c r="BM39" s="71">
        <v>4.9898759667385106E-2</v>
      </c>
      <c r="BN39" s="71">
        <v>4.9456055125964619E-2</v>
      </c>
      <c r="BO39" s="71">
        <v>5.0595658575237956E-2</v>
      </c>
      <c r="BP39" s="71">
        <v>5.1846577176615553E-2</v>
      </c>
      <c r="BQ39" s="71">
        <v>5.0759770258305595E-2</v>
      </c>
      <c r="BR39" s="71">
        <v>5.0442591780484193E-2</v>
      </c>
      <c r="BS39" s="71">
        <v>5.0389977826249037E-2</v>
      </c>
      <c r="BT39" s="71">
        <v>4.9535378963276769E-2</v>
      </c>
      <c r="BU39" s="71">
        <v>4.9000150914584997E-2</v>
      </c>
      <c r="BV39" s="71">
        <v>4.8413208369329823E-2</v>
      </c>
      <c r="BW39" s="71">
        <v>4.8180096107700195E-2</v>
      </c>
      <c r="BX39" s="71">
        <v>5.3024390476571211E-2</v>
      </c>
      <c r="BY39" s="71">
        <v>5.1022497986839881E-2</v>
      </c>
      <c r="BZ39" s="71">
        <v>5.079799732003324E-2</v>
      </c>
      <c r="CA39" s="71">
        <v>5.1270116064658845E-2</v>
      </c>
      <c r="CB39" s="71">
        <v>5.147807778925613E-2</v>
      </c>
      <c r="CC39" s="72">
        <v>5.1874008366560746E-2</v>
      </c>
    </row>
    <row r="40" spans="2:81" x14ac:dyDescent="0.4">
      <c r="B40" s="59" t="s">
        <v>201</v>
      </c>
      <c r="D40" s="106"/>
      <c r="E40" s="106"/>
      <c r="F40" s="106"/>
      <c r="G40" s="106"/>
      <c r="H40" s="106"/>
      <c r="I40" s="106"/>
      <c r="J40" s="106"/>
      <c r="K40" s="71">
        <v>5.8318425760286218E-3</v>
      </c>
      <c r="L40" s="71">
        <v>5.7354957681214243E-3</v>
      </c>
      <c r="M40" s="71">
        <v>5.3157918129694655E-3</v>
      </c>
      <c r="N40" s="71">
        <v>5.6505894962486604E-3</v>
      </c>
      <c r="O40" s="71">
        <v>6.375191054621511E-3</v>
      </c>
      <c r="P40" s="71">
        <v>6.7410244855039807E-3</v>
      </c>
      <c r="Q40" s="71">
        <v>6.0829067121729238E-3</v>
      </c>
      <c r="R40" s="71">
        <v>6.7866847826086952E-3</v>
      </c>
      <c r="S40" s="71">
        <v>6.8118439605201319E-3</v>
      </c>
      <c r="T40" s="71">
        <v>6.4074605451936873E-3</v>
      </c>
      <c r="U40" s="71">
        <v>6.5645105315144565E-3</v>
      </c>
      <c r="V40" s="71">
        <v>7.4464357228674408E-3</v>
      </c>
      <c r="W40" s="71">
        <v>9.0716654514664714E-3</v>
      </c>
      <c r="X40" s="71">
        <v>9.1688400530163753E-3</v>
      </c>
      <c r="Y40" s="71">
        <v>9.2537254747768662E-3</v>
      </c>
      <c r="Z40" s="71">
        <v>9.7647996120405981E-3</v>
      </c>
      <c r="AA40" s="71">
        <v>1.0623703199033788E-2</v>
      </c>
      <c r="AB40" s="71">
        <v>1.1439204276338046E-2</v>
      </c>
      <c r="AC40" s="71">
        <v>1.1766766101858674E-2</v>
      </c>
      <c r="AD40" s="71">
        <v>1.2313368188257356E-2</v>
      </c>
      <c r="AE40" s="71">
        <v>1.367098878897776E-2</v>
      </c>
      <c r="AF40" s="71">
        <v>1.4664882189272003E-2</v>
      </c>
      <c r="AG40" s="71">
        <v>1.5122368666871569E-2</v>
      </c>
      <c r="AH40" s="71">
        <v>1.4009815197422861E-2</v>
      </c>
      <c r="AI40" s="71">
        <v>1.2655557899177388E-2</v>
      </c>
      <c r="AJ40" s="71">
        <v>1.4332813160740816E-2</v>
      </c>
      <c r="AK40" s="71">
        <v>1.9661007277316792E-2</v>
      </c>
      <c r="AL40" s="71">
        <v>2.4202645568962407E-2</v>
      </c>
      <c r="AM40" s="71">
        <v>2.6410379678905235E-2</v>
      </c>
      <c r="AN40" s="71">
        <v>2.795681640230022E-2</v>
      </c>
      <c r="AO40" s="71">
        <v>2.8877116443336449E-2</v>
      </c>
      <c r="AP40" s="71">
        <v>2.8932679259203956E-2</v>
      </c>
      <c r="AQ40" s="71">
        <v>2.6227990347751039E-2</v>
      </c>
      <c r="AR40" s="71">
        <v>2.3243647125061828E-2</v>
      </c>
      <c r="AS40" s="71">
        <v>2.259750553946531E-2</v>
      </c>
      <c r="AT40" s="71">
        <v>2.4756546960226736E-2</v>
      </c>
      <c r="AU40" s="71">
        <v>2.8391567203166771E-2</v>
      </c>
      <c r="AV40" s="71">
        <v>3.4629732230310697E-2</v>
      </c>
      <c r="AW40" s="71">
        <v>3.6924074334968429E-2</v>
      </c>
      <c r="AX40" s="71">
        <v>3.7043166326220379E-2</v>
      </c>
      <c r="AY40" s="71">
        <v>3.6926281785198543E-2</v>
      </c>
      <c r="AZ40" s="71">
        <v>3.5242049543794236E-2</v>
      </c>
      <c r="BA40" s="71">
        <v>3.2874796611155672E-2</v>
      </c>
      <c r="BB40" s="71">
        <v>3.0906739856501785E-2</v>
      </c>
      <c r="BC40" s="71">
        <v>2.9170180017456287E-2</v>
      </c>
      <c r="BD40" s="71">
        <v>2.6790213401728217E-2</v>
      </c>
      <c r="BE40" s="71">
        <v>2.6952674440911067E-2</v>
      </c>
      <c r="BF40" s="71">
        <v>2.6758797876112617E-2</v>
      </c>
      <c r="BG40" s="71">
        <v>2.6245194150692076E-2</v>
      </c>
      <c r="BH40" s="71">
        <v>2.6245532873939714E-2</v>
      </c>
      <c r="BI40" s="71">
        <v>2.5194997742433417E-2</v>
      </c>
      <c r="BJ40" s="71">
        <v>2.4982349108737898E-2</v>
      </c>
      <c r="BK40" s="71">
        <v>2.4702254651505325E-2</v>
      </c>
      <c r="BL40" s="71">
        <v>2.6046712597286914E-2</v>
      </c>
      <c r="BM40" s="71">
        <v>2.9943700051896366E-2</v>
      </c>
      <c r="BN40" s="71">
        <v>3.0016886229607329E-2</v>
      </c>
      <c r="BO40" s="71">
        <v>2.9901678624547158E-2</v>
      </c>
      <c r="BP40" s="71">
        <v>2.9815246519183367E-2</v>
      </c>
      <c r="BQ40" s="71">
        <v>2.5568581248879237E-2</v>
      </c>
      <c r="BR40" s="71">
        <v>2.4463610244237339E-2</v>
      </c>
      <c r="BS40" s="71">
        <v>2.3443663310995747E-2</v>
      </c>
      <c r="BT40" s="71">
        <v>2.2279876822209371E-2</v>
      </c>
      <c r="BU40" s="71">
        <v>2.1875101813517806E-2</v>
      </c>
      <c r="BV40" s="71">
        <v>2.2066237195283576E-2</v>
      </c>
      <c r="BW40" s="71">
        <v>2.4042847857984825E-2</v>
      </c>
      <c r="BX40" s="71">
        <v>3.5071449286449459E-2</v>
      </c>
      <c r="BY40" s="71">
        <v>3.2875205007121169E-2</v>
      </c>
      <c r="BZ40" s="71">
        <v>3.0637245762653267E-2</v>
      </c>
      <c r="CA40" s="71">
        <v>3.0288974301889093E-2</v>
      </c>
      <c r="CB40" s="71">
        <v>3.0189555694285858E-2</v>
      </c>
      <c r="CC40" s="72">
        <v>3.0597500302433467E-2</v>
      </c>
    </row>
    <row r="41" spans="2:81" x14ac:dyDescent="0.4">
      <c r="B41" s="59" t="s">
        <v>202</v>
      </c>
      <c r="D41" s="106"/>
      <c r="E41" s="106"/>
      <c r="F41" s="106"/>
      <c r="G41" s="106"/>
      <c r="H41" s="106"/>
      <c r="I41" s="106"/>
      <c r="J41" s="106"/>
      <c r="K41" s="71">
        <v>1.2507027855865065E-2</v>
      </c>
      <c r="L41" s="71">
        <v>1.2095134521726796E-2</v>
      </c>
      <c r="M41" s="71">
        <v>1.1947197653229033E-2</v>
      </c>
      <c r="N41" s="71">
        <v>1.2750267952840301E-2</v>
      </c>
      <c r="O41" s="71">
        <v>1.210280749738557E-2</v>
      </c>
      <c r="P41" s="71">
        <v>1.1367733213159082E-2</v>
      </c>
      <c r="Q41" s="71">
        <v>1.1632536973833903E-2</v>
      </c>
      <c r="R41" s="71">
        <v>1.1171875000000001E-2</v>
      </c>
      <c r="S41" s="71">
        <v>1.1261162462791793E-2</v>
      </c>
      <c r="T41" s="71">
        <v>1.0625538020086084E-2</v>
      </c>
      <c r="U41" s="71">
        <v>1.0811820924210474E-2</v>
      </c>
      <c r="V41" s="71">
        <v>1.0169703644373248E-2</v>
      </c>
      <c r="W41" s="71">
        <v>1.0035985605757696E-2</v>
      </c>
      <c r="X41" s="71">
        <v>1.2277138825943818E-2</v>
      </c>
      <c r="Y41" s="71">
        <v>1.2241969095269924E-2</v>
      </c>
      <c r="Z41" s="71">
        <v>9.544840486334822E-3</v>
      </c>
      <c r="AA41" s="71">
        <v>9.1836734693877542E-3</v>
      </c>
      <c r="AB41" s="71">
        <v>9.6366465931389134E-3</v>
      </c>
      <c r="AC41" s="71">
        <v>8.1895146193886551E-3</v>
      </c>
      <c r="AD41" s="71">
        <v>7.9004494450729181E-3</v>
      </c>
      <c r="AE41" s="71">
        <v>9.1286203984301262E-3</v>
      </c>
      <c r="AF41" s="71">
        <v>8.6711513401190442E-3</v>
      </c>
      <c r="AG41" s="71">
        <v>1.0700101848336377E-2</v>
      </c>
      <c r="AH41" s="71">
        <v>1.4160738169460476E-2</v>
      </c>
      <c r="AI41" s="71">
        <v>1.6788243244988357E-2</v>
      </c>
      <c r="AJ41" s="71">
        <v>1.6088152414311861E-2</v>
      </c>
      <c r="AK41" s="71">
        <v>1.6709833776417198E-2</v>
      </c>
      <c r="AL41" s="71">
        <v>1.6817002075735301E-2</v>
      </c>
      <c r="AM41" s="71">
        <v>1.700801618890032E-2</v>
      </c>
      <c r="AN41" s="71">
        <v>1.7124775085428652E-2</v>
      </c>
      <c r="AO41" s="71">
        <v>1.673338243765168E-2</v>
      </c>
      <c r="AP41" s="71">
        <v>1.6433963838542651E-2</v>
      </c>
      <c r="AQ41" s="71">
        <v>1.5446275605760819E-2</v>
      </c>
      <c r="AR41" s="71">
        <v>1.4087128639933773E-2</v>
      </c>
      <c r="AS41" s="71">
        <v>1.3386233290897517E-2</v>
      </c>
      <c r="AT41" s="71">
        <v>1.3518839823211134E-2</v>
      </c>
      <c r="AU41" s="71">
        <v>1.5045809648217192E-2</v>
      </c>
      <c r="AV41" s="71">
        <v>1.6836577464368372E-2</v>
      </c>
      <c r="AW41" s="71">
        <v>1.8018702852239398E-2</v>
      </c>
      <c r="AX41" s="71">
        <v>1.7946858635227578E-2</v>
      </c>
      <c r="AY41" s="71">
        <v>1.8670432086975469E-2</v>
      </c>
      <c r="AZ41" s="71">
        <v>1.9145503456038451E-2</v>
      </c>
      <c r="BA41" s="71">
        <v>1.9312414550543822E-2</v>
      </c>
      <c r="BB41" s="71">
        <v>1.9144461401472645E-2</v>
      </c>
      <c r="BC41" s="71">
        <v>2.0351792841166724E-2</v>
      </c>
      <c r="BD41" s="71">
        <v>2.1592227259367498E-2</v>
      </c>
      <c r="BE41" s="71">
        <v>2.1527879897932731E-2</v>
      </c>
      <c r="BF41" s="71">
        <v>2.0151044539471356E-2</v>
      </c>
      <c r="BG41" s="71">
        <v>1.2872139506248374E-2</v>
      </c>
      <c r="BH41" s="71">
        <v>1.3229147814222391E-2</v>
      </c>
      <c r="BI41" s="71">
        <v>1.3523716840020626E-2</v>
      </c>
      <c r="BJ41" s="71">
        <v>1.2710488309158835E-2</v>
      </c>
      <c r="BK41" s="71">
        <v>1.2852949625477903E-2</v>
      </c>
      <c r="BL41" s="71">
        <v>1.4063344743953373E-2</v>
      </c>
      <c r="BM41" s="71">
        <v>1.5065123120944754E-2</v>
      </c>
      <c r="BN41" s="71">
        <v>1.4927741140286077E-2</v>
      </c>
      <c r="BO41" s="71">
        <v>1.4680523159649387E-2</v>
      </c>
      <c r="BP41" s="71">
        <v>1.4938053885943934E-2</v>
      </c>
      <c r="BQ41" s="71">
        <v>1.4564933781272339E-2</v>
      </c>
      <c r="BR41" s="71">
        <v>1.4902881302274561E-2</v>
      </c>
      <c r="BS41" s="71">
        <v>1.4869520009893205E-2</v>
      </c>
      <c r="BT41" s="71">
        <v>1.4396920486046173E-2</v>
      </c>
      <c r="BU41" s="71">
        <v>1.4637257829672569E-2</v>
      </c>
      <c r="BV41" s="71">
        <v>1.4401551426404561E-2</v>
      </c>
      <c r="BW41" s="71">
        <v>1.4521347171213604E-2</v>
      </c>
      <c r="BX41" s="71">
        <v>1.4892368527052193E-2</v>
      </c>
      <c r="BY41" s="71">
        <v>1.440874041015365E-2</v>
      </c>
      <c r="BZ41" s="71">
        <v>1.4374520313519804E-2</v>
      </c>
      <c r="CA41" s="71">
        <v>1.4522380057499305E-2</v>
      </c>
      <c r="CB41" s="71">
        <v>1.4596435684630623E-2</v>
      </c>
      <c r="CC41" s="72">
        <v>1.46063694323914E-2</v>
      </c>
    </row>
    <row r="42" spans="2:81" x14ac:dyDescent="0.4">
      <c r="B42" s="75" t="s">
        <v>129</v>
      </c>
      <c r="D42" s="107"/>
      <c r="E42" s="107"/>
      <c r="F42" s="107"/>
      <c r="G42" s="107"/>
      <c r="H42" s="107"/>
      <c r="I42" s="107"/>
      <c r="J42" s="107"/>
      <c r="K42" s="95">
        <f t="shared" ref="K42:AP42" si="8">SUM(K39:K41)</f>
        <v>4.8162535139279324E-2</v>
      </c>
      <c r="L42" s="95">
        <f t="shared" si="8"/>
        <v>4.6375715163837525E-2</v>
      </c>
      <c r="M42" s="95">
        <f t="shared" si="8"/>
        <v>4.6717631894750873E-2</v>
      </c>
      <c r="N42" s="95">
        <f t="shared" si="8"/>
        <v>5.5176848874598075E-2</v>
      </c>
      <c r="O42" s="95">
        <f t="shared" si="8"/>
        <v>5.4315823344863651E-2</v>
      </c>
      <c r="P42" s="95">
        <f t="shared" si="8"/>
        <v>5.2193180111161183E-2</v>
      </c>
      <c r="Q42" s="95">
        <f t="shared" si="8"/>
        <v>5.5215443686006824E-2</v>
      </c>
      <c r="R42" s="95">
        <f t="shared" si="8"/>
        <v>5.5903532608695655E-2</v>
      </c>
      <c r="S42" s="95">
        <f t="shared" si="8"/>
        <v>5.9238602537991528E-2</v>
      </c>
      <c r="T42" s="95">
        <f t="shared" si="8"/>
        <v>5.6301291248206597E-2</v>
      </c>
      <c r="U42" s="95">
        <f t="shared" si="8"/>
        <v>6.1998451640460236E-2</v>
      </c>
      <c r="V42" s="95">
        <f t="shared" si="8"/>
        <v>6.1486283540248293E-2</v>
      </c>
      <c r="W42" s="95">
        <f t="shared" si="8"/>
        <v>6.5611402497824392E-2</v>
      </c>
      <c r="X42" s="95">
        <f t="shared" si="8"/>
        <v>6.7813929625037406E-2</v>
      </c>
      <c r="Y42" s="95">
        <f t="shared" si="8"/>
        <v>6.668698148075336E-2</v>
      </c>
      <c r="Z42" s="95">
        <f t="shared" si="8"/>
        <v>6.2982784301499881E-2</v>
      </c>
      <c r="AA42" s="95">
        <f t="shared" si="8"/>
        <v>6.5495029574804131E-2</v>
      </c>
      <c r="AB42" s="95">
        <f t="shared" si="8"/>
        <v>6.6279179917450429E-2</v>
      </c>
      <c r="AC42" s="95">
        <f t="shared" si="8"/>
        <v>6.6484692213862148E-2</v>
      </c>
      <c r="AD42" s="95">
        <f t="shared" si="8"/>
        <v>7.0338938657372022E-2</v>
      </c>
      <c r="AE42" s="95">
        <f t="shared" si="8"/>
        <v>7.7314479937734937E-2</v>
      </c>
      <c r="AF42" s="95">
        <f t="shared" si="8"/>
        <v>7.8288282323107819E-2</v>
      </c>
      <c r="AG42" s="95">
        <f t="shared" si="8"/>
        <v>8.0557333381545568E-2</v>
      </c>
      <c r="AH42" s="95">
        <f t="shared" si="8"/>
        <v>8.2606908108727006E-2</v>
      </c>
      <c r="AI42" s="95">
        <f t="shared" si="8"/>
        <v>8.0827948981744141E-2</v>
      </c>
      <c r="AJ42" s="95">
        <f t="shared" si="8"/>
        <v>8.4792099364191909E-2</v>
      </c>
      <c r="AK42" s="95">
        <f t="shared" si="8"/>
        <v>9.2974804640296463E-2</v>
      </c>
      <c r="AL42" s="95">
        <f t="shared" si="8"/>
        <v>9.6688483796119398E-2</v>
      </c>
      <c r="AM42" s="95">
        <f t="shared" si="8"/>
        <v>9.875469567550646E-2</v>
      </c>
      <c r="AN42" s="95">
        <f t="shared" si="8"/>
        <v>9.9172573644938311E-2</v>
      </c>
      <c r="AO42" s="95">
        <f t="shared" si="8"/>
        <v>9.8605390143252411E-2</v>
      </c>
      <c r="AP42" s="95">
        <f t="shared" si="8"/>
        <v>9.8632983605693433E-2</v>
      </c>
      <c r="AQ42" s="95">
        <f t="shared" ref="AQ42:BV42" si="9">SUM(AQ39:AQ41)</f>
        <v>9.1396433051711551E-2</v>
      </c>
      <c r="AR42" s="95">
        <f t="shared" si="9"/>
        <v>8.2994086495455449E-2</v>
      </c>
      <c r="AS42" s="95">
        <f t="shared" si="9"/>
        <v>8.006723341979631E-2</v>
      </c>
      <c r="AT42" s="95">
        <f t="shared" si="9"/>
        <v>8.3238101275693824E-2</v>
      </c>
      <c r="AU42" s="95">
        <f t="shared" si="9"/>
        <v>9.2752068250857966E-2</v>
      </c>
      <c r="AV42" s="95">
        <f t="shared" si="9"/>
        <v>0.10209577738405645</v>
      </c>
      <c r="AW42" s="95">
        <f t="shared" si="9"/>
        <v>0.10558225130957109</v>
      </c>
      <c r="AX42" s="95">
        <f t="shared" si="9"/>
        <v>0.10361451047650676</v>
      </c>
      <c r="AY42" s="95">
        <f t="shared" si="9"/>
        <v>0.10273127542988586</v>
      </c>
      <c r="AZ42" s="95">
        <f t="shared" si="9"/>
        <v>0.1001913801740079</v>
      </c>
      <c r="BA42" s="95">
        <f t="shared" si="9"/>
        <v>9.6989142063188608E-2</v>
      </c>
      <c r="BB42" s="95">
        <f t="shared" si="9"/>
        <v>9.4627745854115874E-2</v>
      </c>
      <c r="BC42" s="95">
        <f t="shared" si="9"/>
        <v>9.403144354089947E-2</v>
      </c>
      <c r="BD42" s="95">
        <f t="shared" si="9"/>
        <v>9.1545018345438572E-2</v>
      </c>
      <c r="BE42" s="95">
        <f t="shared" si="9"/>
        <v>9.3021119664269819E-2</v>
      </c>
      <c r="BF42" s="95">
        <f t="shared" si="9"/>
        <v>9.1392617966964684E-2</v>
      </c>
      <c r="BG42" s="95">
        <f t="shared" si="9"/>
        <v>8.3245626333300848E-2</v>
      </c>
      <c r="BH42" s="95">
        <f t="shared" si="9"/>
        <v>8.3238590182043548E-2</v>
      </c>
      <c r="BI42" s="95">
        <f t="shared" si="9"/>
        <v>8.1688668104839324E-2</v>
      </c>
      <c r="BJ42" s="95">
        <f t="shared" si="9"/>
        <v>8.0120096612390529E-2</v>
      </c>
      <c r="BK42" s="95">
        <f t="shared" si="9"/>
        <v>8.0588704668277944E-2</v>
      </c>
      <c r="BL42" s="95">
        <f t="shared" si="9"/>
        <v>8.6314386131713342E-2</v>
      </c>
      <c r="BM42" s="95">
        <f t="shared" si="9"/>
        <v>9.4907582840226226E-2</v>
      </c>
      <c r="BN42" s="95">
        <f t="shared" si="9"/>
        <v>9.4400682495858035E-2</v>
      </c>
      <c r="BO42" s="95">
        <f t="shared" si="9"/>
        <v>9.5177860359434499E-2</v>
      </c>
      <c r="BP42" s="95">
        <f t="shared" si="9"/>
        <v>9.6599877581742849E-2</v>
      </c>
      <c r="BQ42" s="95">
        <f t="shared" si="9"/>
        <v>9.0893285288457179E-2</v>
      </c>
      <c r="BR42" s="95">
        <f t="shared" si="9"/>
        <v>8.9809083326996095E-2</v>
      </c>
      <c r="BS42" s="95">
        <f t="shared" si="9"/>
        <v>8.8703161147137985E-2</v>
      </c>
      <c r="BT42" s="95">
        <f t="shared" si="9"/>
        <v>8.6212176271532312E-2</v>
      </c>
      <c r="BU42" s="95">
        <f t="shared" si="9"/>
        <v>8.5512510557775367E-2</v>
      </c>
      <c r="BV42" s="95">
        <f t="shared" si="9"/>
        <v>8.4880996991017962E-2</v>
      </c>
      <c r="BW42" s="95">
        <f t="shared" ref="BW42:CC42" si="10">SUM(BW39:BW41)</f>
        <v>8.6744291136898619E-2</v>
      </c>
      <c r="BX42" s="95">
        <f t="shared" si="10"/>
        <v>0.10298820829007287</v>
      </c>
      <c r="BY42" s="95">
        <f t="shared" si="10"/>
        <v>9.8306443404114693E-2</v>
      </c>
      <c r="BZ42" s="95">
        <f t="shared" si="10"/>
        <v>9.5809763396206324E-2</v>
      </c>
      <c r="CA42" s="95">
        <f t="shared" si="10"/>
        <v>9.6081470424047244E-2</v>
      </c>
      <c r="CB42" s="95">
        <f t="shared" si="10"/>
        <v>9.6264069168172609E-2</v>
      </c>
      <c r="CC42" s="96">
        <f t="shared" si="10"/>
        <v>9.7077878101385615E-2</v>
      </c>
    </row>
    <row r="43" spans="2:81" ht="51" customHeight="1" x14ac:dyDescent="0.4">
      <c r="B43" s="84" t="s">
        <v>207</v>
      </c>
      <c r="CC43" s="94"/>
    </row>
    <row r="44" spans="2:81" x14ac:dyDescent="0.4">
      <c r="B44" s="59" t="s">
        <v>198</v>
      </c>
      <c r="AH44" s="71">
        <v>1.9886448187960839E-4</v>
      </c>
      <c r="AI44" s="71">
        <v>1.945246595599324E-4</v>
      </c>
      <c r="AJ44" s="71">
        <v>2.0207859997086171E-4</v>
      </c>
      <c r="AK44" s="71">
        <v>2.092645295892806E-4</v>
      </c>
      <c r="AL44" s="71">
        <v>2.1967803649295515E-4</v>
      </c>
      <c r="AM44" s="71">
        <v>2.1982266255078569E-4</v>
      </c>
      <c r="AN44" s="71">
        <v>2.1787516328203183E-4</v>
      </c>
      <c r="AO44" s="71">
        <v>2.2114870423472341E-4</v>
      </c>
      <c r="AP44" s="71">
        <v>2.2176895651528046E-4</v>
      </c>
      <c r="AQ44" s="71">
        <v>2.1799538958952803E-4</v>
      </c>
      <c r="AR44" s="71">
        <v>2.1002251129584781E-4</v>
      </c>
      <c r="AS44" s="71">
        <v>2.0700152309834449E-4</v>
      </c>
      <c r="AT44" s="71">
        <v>2.22976773447997E-4</v>
      </c>
      <c r="AU44" s="71">
        <v>2.5614755867261693E-4</v>
      </c>
      <c r="AV44" s="71">
        <v>3.1669181903525598E-4</v>
      </c>
      <c r="AW44" s="71">
        <v>4.1654609546971959E-4</v>
      </c>
      <c r="AX44" s="71">
        <v>4.4583906953734817E-4</v>
      </c>
      <c r="AY44" s="71">
        <v>5.0651992491833179E-4</v>
      </c>
      <c r="AZ44" s="71">
        <v>4.8159775440966332E-4</v>
      </c>
      <c r="BA44" s="71">
        <v>5.076863668933804E-4</v>
      </c>
      <c r="BB44" s="71">
        <v>5.2339711409929511E-4</v>
      </c>
      <c r="BC44" s="71">
        <v>5.3773795914032884E-4</v>
      </c>
      <c r="BD44" s="71">
        <v>6.0302193266087098E-4</v>
      </c>
      <c r="BE44" s="71">
        <v>5.9291528431732604E-4</v>
      </c>
      <c r="BF44" s="71">
        <v>6.3202768069758441E-4</v>
      </c>
      <c r="BG44" s="71">
        <v>6.2481082622363948E-4</v>
      </c>
      <c r="BH44" s="71">
        <v>6.3130625162966805E-4</v>
      </c>
      <c r="BI44" s="71">
        <v>6.519862226091437E-4</v>
      </c>
      <c r="BJ44" s="71">
        <v>6.5397789816417089E-4</v>
      </c>
      <c r="BK44" s="71">
        <v>6.6391619270393806E-4</v>
      </c>
      <c r="BL44" s="71">
        <v>7.0315605232742237E-4</v>
      </c>
      <c r="BM44" s="71">
        <v>7.6462173184942595E-4</v>
      </c>
      <c r="BN44" s="71">
        <v>7.5114502898049546E-4</v>
      </c>
      <c r="BO44" s="71">
        <v>7.8718897022821502E-4</v>
      </c>
      <c r="BP44" s="71">
        <v>8.065628351388367E-4</v>
      </c>
      <c r="BQ44" s="71">
        <v>8.1039848777161253E-4</v>
      </c>
      <c r="BR44" s="71">
        <v>9.1651942818886465E-4</v>
      </c>
      <c r="BS44" s="71">
        <v>9.4741523460041847E-4</v>
      </c>
      <c r="BT44" s="71">
        <v>9.4075959504672988E-4</v>
      </c>
      <c r="BU44" s="71">
        <v>9.4379458052936814E-4</v>
      </c>
      <c r="BV44" s="71">
        <v>9.7666592100633005E-4</v>
      </c>
      <c r="BW44" s="71">
        <v>1.0367636118134035E-3</v>
      </c>
      <c r="BX44" s="71">
        <v>1.1043505192143703E-3</v>
      </c>
      <c r="BY44" s="71">
        <v>1.0897499833865175E-3</v>
      </c>
      <c r="BZ44" s="71">
        <v>1.098737812292351E-3</v>
      </c>
      <c r="CA44" s="71">
        <v>1.1308956835384644E-3</v>
      </c>
      <c r="CB44" s="71">
        <v>1.1634751036379281E-3</v>
      </c>
      <c r="CC44" s="72">
        <v>1.0968841582138574E-3</v>
      </c>
    </row>
    <row r="45" spans="2:81" x14ac:dyDescent="0.4">
      <c r="B45" s="59" t="s">
        <v>199</v>
      </c>
      <c r="AH45" s="71">
        <v>2.1270913837085476E-2</v>
      </c>
      <c r="AI45" s="71">
        <v>1.908653089504243E-2</v>
      </c>
      <c r="AJ45" s="71">
        <v>2.1721639574076246E-2</v>
      </c>
      <c r="AK45" s="71">
        <v>2.5745066777051226E-2</v>
      </c>
      <c r="AL45" s="71">
        <v>2.7783716811744495E-2</v>
      </c>
      <c r="AM45" s="71">
        <v>2.9930872960370808E-2</v>
      </c>
      <c r="AN45" s="71">
        <v>3.0817351181478332E-2</v>
      </c>
      <c r="AO45" s="71">
        <v>3.0730378312931402E-2</v>
      </c>
      <c r="AP45" s="71">
        <v>3.1169592486022517E-2</v>
      </c>
      <c r="AQ45" s="71">
        <v>2.8118167085398594E-2</v>
      </c>
      <c r="AR45" s="71">
        <v>2.4243222977838909E-2</v>
      </c>
      <c r="AS45" s="71">
        <v>2.2369406721730954E-2</v>
      </c>
      <c r="AT45" s="71">
        <v>2.405136968502726E-2</v>
      </c>
      <c r="AU45" s="71">
        <v>2.9689292809874694E-2</v>
      </c>
      <c r="AV45" s="71">
        <v>3.4239326657008663E-2</v>
      </c>
      <c r="AW45" s="71">
        <v>3.6222659408884299E-2</v>
      </c>
      <c r="AX45" s="71">
        <v>3.5742872753644996E-2</v>
      </c>
      <c r="AY45" s="71">
        <v>3.5539572797886755E-2</v>
      </c>
      <c r="AZ45" s="71">
        <v>3.3835482573556022E-2</v>
      </c>
      <c r="BA45" s="71">
        <v>3.1293998926059462E-2</v>
      </c>
      <c r="BB45" s="71">
        <v>2.9642764434778521E-2</v>
      </c>
      <c r="BC45" s="71">
        <v>2.8099636290861936E-2</v>
      </c>
      <c r="BD45" s="71">
        <v>2.6802769383478722E-2</v>
      </c>
      <c r="BE45" s="71">
        <v>2.6475671471775274E-2</v>
      </c>
      <c r="BF45" s="71">
        <v>2.6321490415690013E-2</v>
      </c>
      <c r="BG45" s="71">
        <v>2.5927523038497574E-2</v>
      </c>
      <c r="BH45" s="71">
        <v>2.545345688671306E-2</v>
      </c>
      <c r="BI45" s="71">
        <v>2.468918081184595E-2</v>
      </c>
      <c r="BJ45" s="71">
        <v>2.4401203277661553E-2</v>
      </c>
      <c r="BK45" s="71">
        <v>2.442600021557001E-2</v>
      </c>
      <c r="BL45" s="71">
        <v>2.5904094858249321E-2</v>
      </c>
      <c r="BM45" s="71">
        <v>3.0055967916854026E-2</v>
      </c>
      <c r="BN45" s="71">
        <v>2.9868696024776813E-2</v>
      </c>
      <c r="BO45" s="71">
        <v>3.0118991178252522E-2</v>
      </c>
      <c r="BP45" s="71">
        <v>3.0292035207502961E-2</v>
      </c>
      <c r="BQ45" s="71">
        <v>2.8691417296832843E-2</v>
      </c>
      <c r="BR45" s="71">
        <v>2.7930205465233143E-2</v>
      </c>
      <c r="BS45" s="71">
        <v>2.7628734385023487E-2</v>
      </c>
      <c r="BT45" s="71">
        <v>2.6737367760499064E-2</v>
      </c>
      <c r="BU45" s="71">
        <v>2.6982746716231444E-2</v>
      </c>
      <c r="BV45" s="71">
        <v>2.7539427434742594E-2</v>
      </c>
      <c r="BW45" s="71">
        <v>2.9788349503111596E-2</v>
      </c>
      <c r="BX45" s="71">
        <v>4.1230500100827641E-2</v>
      </c>
      <c r="BY45" s="71">
        <v>3.8774114267510422E-2</v>
      </c>
      <c r="BZ45" s="71">
        <v>3.6742786441275668E-2</v>
      </c>
      <c r="CA45" s="71">
        <v>3.6813315095919744E-2</v>
      </c>
      <c r="CB45" s="71">
        <v>3.7040763272364691E-2</v>
      </c>
      <c r="CC45" s="72">
        <v>3.7572886408798849E-2</v>
      </c>
    </row>
    <row r="46" spans="2:81" x14ac:dyDescent="0.4">
      <c r="B46" s="59" t="s">
        <v>188</v>
      </c>
      <c r="AH46" s="71">
        <v>4.6370065013641333E-2</v>
      </c>
      <c r="AI46" s="71">
        <v>4.436684247775971E-2</v>
      </c>
      <c r="AJ46" s="71">
        <v>4.608108071318081E-2</v>
      </c>
      <c r="AK46" s="71">
        <v>4.8649395530479152E-2</v>
      </c>
      <c r="AL46" s="71">
        <v>4.9644370279562422E-2</v>
      </c>
      <c r="AM46" s="71">
        <v>4.9181337365596371E-2</v>
      </c>
      <c r="AN46" s="71">
        <v>4.8322125710064327E-2</v>
      </c>
      <c r="AO46" s="71">
        <v>4.8028378663083793E-2</v>
      </c>
      <c r="AP46" s="71">
        <v>4.792994684976952E-2</v>
      </c>
      <c r="AQ46" s="71">
        <v>4.5048153142984812E-2</v>
      </c>
      <c r="AR46" s="71">
        <v>4.2290087756499888E-2</v>
      </c>
      <c r="AS46" s="71">
        <v>4.1535854959605274E-2</v>
      </c>
      <c r="AT46" s="71">
        <v>4.2566462313085196E-2</v>
      </c>
      <c r="AU46" s="71">
        <v>4.5841277809532462E-2</v>
      </c>
      <c r="AV46" s="71">
        <v>4.8187271547062933E-2</v>
      </c>
      <c r="AW46" s="71">
        <v>4.8703729805904504E-2</v>
      </c>
      <c r="AX46" s="71">
        <v>4.7830431926836371E-2</v>
      </c>
      <c r="AY46" s="71">
        <v>4.7491123479277378E-2</v>
      </c>
      <c r="AZ46" s="71">
        <v>4.7092568490997189E-2</v>
      </c>
      <c r="BA46" s="71">
        <v>4.7063950849321946E-2</v>
      </c>
      <c r="BB46" s="71">
        <v>4.696841942959476E-2</v>
      </c>
      <c r="BC46" s="71">
        <v>4.8028808594287806E-2</v>
      </c>
      <c r="BD46" s="71">
        <v>4.8105460282762851E-2</v>
      </c>
      <c r="BE46" s="71">
        <v>5.0051346884484919E-2</v>
      </c>
      <c r="BF46" s="71">
        <v>5.0473724678457156E-2</v>
      </c>
      <c r="BG46" s="71">
        <v>5.0436670370110022E-2</v>
      </c>
      <c r="BH46" s="71">
        <v>5.1599223091949205E-2</v>
      </c>
      <c r="BI46" s="71">
        <v>5.1561440732167979E-2</v>
      </c>
      <c r="BJ46" s="71">
        <v>5.0702445635388747E-2</v>
      </c>
      <c r="BK46" s="71">
        <v>5.1493722079037865E-2</v>
      </c>
      <c r="BL46" s="71">
        <v>5.5753863803435146E-2</v>
      </c>
      <c r="BM46" s="71">
        <v>6.0160298387145324E-2</v>
      </c>
      <c r="BN46" s="71">
        <v>6.000379002204323E-2</v>
      </c>
      <c r="BO46" s="71">
        <v>6.0705141818005508E-2</v>
      </c>
      <c r="BP46" s="71">
        <v>6.2137174719533457E-2</v>
      </c>
      <c r="BQ46" s="71">
        <v>6.0960312223370103E-2</v>
      </c>
      <c r="BR46" s="71">
        <v>6.0572019105692362E-2</v>
      </c>
      <c r="BS46" s="71">
        <v>5.976457018281197E-2</v>
      </c>
      <c r="BT46" s="71">
        <v>5.8193526359804744E-2</v>
      </c>
      <c r="BU46" s="71">
        <v>5.7251099443772671E-2</v>
      </c>
      <c r="BV46" s="71">
        <v>5.6133422752841992E-2</v>
      </c>
      <c r="BW46" s="71">
        <v>5.5793587531811975E-2</v>
      </c>
      <c r="BX46" s="71">
        <v>6.0643738471573644E-2</v>
      </c>
      <c r="BY46" s="71">
        <v>5.8435334844890947E-2</v>
      </c>
      <c r="BZ46" s="71">
        <v>5.7962790826664216E-2</v>
      </c>
      <c r="CA46" s="71">
        <v>5.8136439008905617E-2</v>
      </c>
      <c r="CB46" s="71">
        <v>5.8059373776179264E-2</v>
      </c>
      <c r="CC46" s="72">
        <v>5.8408107534372943E-2</v>
      </c>
    </row>
    <row r="47" spans="2:81" x14ac:dyDescent="0.4">
      <c r="B47" s="75" t="s">
        <v>129</v>
      </c>
      <c r="AH47" s="95">
        <f t="shared" ref="AH47:CC47" si="11">SUM(AH44:AH46)</f>
        <v>6.7839843332606425E-2</v>
      </c>
      <c r="AI47" s="95">
        <f t="shared" si="11"/>
        <v>6.3647898032362066E-2</v>
      </c>
      <c r="AJ47" s="95">
        <f t="shared" si="11"/>
        <v>6.8004798887227921E-2</v>
      </c>
      <c r="AK47" s="95">
        <f t="shared" si="11"/>
        <v>7.460372683711966E-2</v>
      </c>
      <c r="AL47" s="95">
        <f t="shared" si="11"/>
        <v>7.7647765127799875E-2</v>
      </c>
      <c r="AM47" s="95">
        <f t="shared" si="11"/>
        <v>7.9332032988517959E-2</v>
      </c>
      <c r="AN47" s="95">
        <f t="shared" si="11"/>
        <v>7.9357352054824692E-2</v>
      </c>
      <c r="AO47" s="95">
        <f t="shared" si="11"/>
        <v>7.8979905680249915E-2</v>
      </c>
      <c r="AP47" s="95">
        <f t="shared" si="11"/>
        <v>7.9321308292307324E-2</v>
      </c>
      <c r="AQ47" s="95">
        <f t="shared" si="11"/>
        <v>7.3384315617972928E-2</v>
      </c>
      <c r="AR47" s="95">
        <f t="shared" si="11"/>
        <v>6.674333324563464E-2</v>
      </c>
      <c r="AS47" s="95">
        <f t="shared" si="11"/>
        <v>6.4112263204434569E-2</v>
      </c>
      <c r="AT47" s="95">
        <f t="shared" si="11"/>
        <v>6.6840808771560456E-2</v>
      </c>
      <c r="AU47" s="95">
        <f t="shared" si="11"/>
        <v>7.5786718178079776E-2</v>
      </c>
      <c r="AV47" s="95">
        <f t="shared" si="11"/>
        <v>8.2743290023106847E-2</v>
      </c>
      <c r="AW47" s="95">
        <f t="shared" si="11"/>
        <v>8.5342935310258522E-2</v>
      </c>
      <c r="AX47" s="95">
        <f t="shared" si="11"/>
        <v>8.4019143750018718E-2</v>
      </c>
      <c r="AY47" s="95">
        <f t="shared" si="11"/>
        <v>8.3537216202082459E-2</v>
      </c>
      <c r="AZ47" s="95">
        <f t="shared" si="11"/>
        <v>8.1409648818962871E-2</v>
      </c>
      <c r="BA47" s="95">
        <f t="shared" si="11"/>
        <v>7.8865636142274792E-2</v>
      </c>
      <c r="BB47" s="95">
        <f t="shared" si="11"/>
        <v>7.7134580978472575E-2</v>
      </c>
      <c r="BC47" s="95">
        <f t="shared" si="11"/>
        <v>7.6666182844290068E-2</v>
      </c>
      <c r="BD47" s="95">
        <f t="shared" si="11"/>
        <v>7.5511251598902443E-2</v>
      </c>
      <c r="BE47" s="95">
        <f t="shared" si="11"/>
        <v>7.7119933640577523E-2</v>
      </c>
      <c r="BF47" s="95">
        <f t="shared" si="11"/>
        <v>7.7427242774844751E-2</v>
      </c>
      <c r="BG47" s="95">
        <f t="shared" si="11"/>
        <v>7.6989004234831238E-2</v>
      </c>
      <c r="BH47" s="95">
        <f t="shared" si="11"/>
        <v>7.7683986230291935E-2</v>
      </c>
      <c r="BI47" s="95">
        <f t="shared" si="11"/>
        <v>7.6902607766623068E-2</v>
      </c>
      <c r="BJ47" s="95">
        <f t="shared" si="11"/>
        <v>7.5757626811214479E-2</v>
      </c>
      <c r="BK47" s="95">
        <f t="shared" si="11"/>
        <v>7.6583638487311811E-2</v>
      </c>
      <c r="BL47" s="95">
        <f t="shared" si="11"/>
        <v>8.236111471401189E-2</v>
      </c>
      <c r="BM47" s="95">
        <f t="shared" si="11"/>
        <v>9.0980888035848778E-2</v>
      </c>
      <c r="BN47" s="95">
        <f t="shared" si="11"/>
        <v>9.0623631075800543E-2</v>
      </c>
      <c r="BO47" s="95">
        <f t="shared" si="11"/>
        <v>9.1611321966486248E-2</v>
      </c>
      <c r="BP47" s="95">
        <f t="shared" si="11"/>
        <v>9.3235772762175262E-2</v>
      </c>
      <c r="BQ47" s="95">
        <f t="shared" si="11"/>
        <v>9.0462128007974554E-2</v>
      </c>
      <c r="BR47" s="95">
        <f t="shared" si="11"/>
        <v>8.941874399911437E-2</v>
      </c>
      <c r="BS47" s="95">
        <f t="shared" si="11"/>
        <v>8.834071980243588E-2</v>
      </c>
      <c r="BT47" s="95">
        <f t="shared" si="11"/>
        <v>8.5871653715350535E-2</v>
      </c>
      <c r="BU47" s="95">
        <f t="shared" si="11"/>
        <v>8.5177640740533481E-2</v>
      </c>
      <c r="BV47" s="95">
        <f t="shared" si="11"/>
        <v>8.4649516108590922E-2</v>
      </c>
      <c r="BW47" s="95">
        <f t="shared" si="11"/>
        <v>8.6618700646736976E-2</v>
      </c>
      <c r="BX47" s="95">
        <f t="shared" si="11"/>
        <v>0.10297858909161565</v>
      </c>
      <c r="BY47" s="95">
        <f t="shared" si="11"/>
        <v>9.8299199095787881E-2</v>
      </c>
      <c r="BZ47" s="95">
        <f t="shared" si="11"/>
        <v>9.5804315080232239E-2</v>
      </c>
      <c r="CA47" s="95">
        <f t="shared" si="11"/>
        <v>9.6080649788363823E-2</v>
      </c>
      <c r="CB47" s="95">
        <f t="shared" si="11"/>
        <v>9.6263612152181877E-2</v>
      </c>
      <c r="CC47" s="96">
        <f t="shared" si="11"/>
        <v>9.7077878101385656E-2</v>
      </c>
    </row>
    <row r="48" spans="2:81" x14ac:dyDescent="0.4">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97"/>
    </row>
    <row r="49" spans="1:81" x14ac:dyDescent="0.4">
      <c r="AW49" s="108"/>
      <c r="BL49" s="109"/>
      <c r="CC49" s="94"/>
    </row>
    <row r="50" spans="1:81" ht="30" x14ac:dyDescent="0.4">
      <c r="B50" s="84" t="s">
        <v>208</v>
      </c>
      <c r="CC50" s="94"/>
    </row>
    <row r="51" spans="1:81" x14ac:dyDescent="0.4">
      <c r="B51" s="59" t="s">
        <v>198</v>
      </c>
      <c r="AH51" s="71">
        <v>2.6852231253438916E-2</v>
      </c>
      <c r="AI51" s="71">
        <v>3.3518688495660642E-2</v>
      </c>
      <c r="AJ51" s="71">
        <v>3.0345785499393263E-2</v>
      </c>
      <c r="AK51" s="71">
        <v>3.2109520584792967E-2</v>
      </c>
      <c r="AL51" s="71">
        <v>3.2719619297568364E-2</v>
      </c>
      <c r="AM51" s="71">
        <v>3.3427267245735255E-2</v>
      </c>
      <c r="AN51" s="71">
        <v>3.3974797434152354E-2</v>
      </c>
      <c r="AO51" s="71">
        <v>3.4693936317124731E-2</v>
      </c>
      <c r="AP51" s="71">
        <v>3.4177597170087136E-2</v>
      </c>
      <c r="AQ51" s="71">
        <v>3.298180907252532E-2</v>
      </c>
      <c r="AR51" s="71">
        <v>3.2270606224026173E-2</v>
      </c>
      <c r="AS51" s="71">
        <v>2.9941054170030103E-2</v>
      </c>
      <c r="AT51" s="71">
        <v>2.8992720206376724E-2</v>
      </c>
      <c r="AU51" s="71">
        <v>3.0745601011050921E-2</v>
      </c>
      <c r="AV51" s="71">
        <v>3.2703429557062486E-2</v>
      </c>
      <c r="AW51" s="71">
        <v>3.4312846299674932E-2</v>
      </c>
      <c r="AX51" s="71">
        <v>3.3404061090170967E-2</v>
      </c>
      <c r="AY51" s="71">
        <v>3.3147092873343956E-2</v>
      </c>
      <c r="AZ51" s="71">
        <v>3.379195561085388E-2</v>
      </c>
      <c r="BA51" s="71">
        <v>3.2603765018323384E-2</v>
      </c>
      <c r="BB51" s="71">
        <v>3.2345602107508906E-2</v>
      </c>
      <c r="BC51" s="71">
        <v>3.3907637943434432E-2</v>
      </c>
      <c r="BD51" s="71">
        <v>3.2197681023475269E-2</v>
      </c>
      <c r="BE51" s="71">
        <v>3.1348031523248561E-2</v>
      </c>
      <c r="BF51" s="71">
        <v>3.0222904000469245E-2</v>
      </c>
      <c r="BG51" s="71">
        <v>9.7287322674647347E-3</v>
      </c>
      <c r="BH51" s="71">
        <v>7.9913478173669703E-3</v>
      </c>
      <c r="BI51" s="71">
        <v>6.1413055837881746E-3</v>
      </c>
      <c r="BJ51" s="71">
        <v>5.1272728090181836E-3</v>
      </c>
      <c r="BK51" s="71">
        <v>4.417068657839811E-3</v>
      </c>
      <c r="BL51" s="71">
        <v>3.7319068671214746E-3</v>
      </c>
      <c r="BM51" s="71">
        <v>2.8671927773964156E-3</v>
      </c>
      <c r="BN51" s="71">
        <v>2.4922592793494517E-3</v>
      </c>
      <c r="BO51" s="71">
        <v>2.3662918288614877E-3</v>
      </c>
      <c r="BP51" s="71">
        <v>2.2102786003479953E-3</v>
      </c>
      <c r="BQ51" s="71">
        <v>2.1290227195568446E-3</v>
      </c>
      <c r="BR51" s="71">
        <v>2.3355377463947884E-3</v>
      </c>
      <c r="BS51" s="71">
        <v>2.4097057562331627E-3</v>
      </c>
      <c r="BT51" s="71">
        <v>2.4038069593689281E-3</v>
      </c>
      <c r="BU51" s="71">
        <v>2.3993518683155532E-3</v>
      </c>
      <c r="BV51" s="71">
        <v>2.5126237453946382E-3</v>
      </c>
      <c r="BW51" s="71">
        <v>2.631084603649757E-3</v>
      </c>
      <c r="BX51" s="71">
        <v>1.9795534009182454E-3</v>
      </c>
      <c r="BY51" s="71">
        <v>2.4068813747125275E-3</v>
      </c>
      <c r="BZ51" s="71">
        <v>2.6207786760710072E-3</v>
      </c>
      <c r="CA51" s="71">
        <v>2.6887135536866739E-3</v>
      </c>
      <c r="CB51" s="71">
        <v>2.7738841409276748E-3</v>
      </c>
      <c r="CC51" s="72">
        <v>2.6150356533937683E-3</v>
      </c>
    </row>
    <row r="52" spans="1:81" x14ac:dyDescent="0.4">
      <c r="B52" s="59" t="s">
        <v>199</v>
      </c>
      <c r="AH52" s="71">
        <v>5.5080836441714208E-2</v>
      </c>
      <c r="AI52" s="71">
        <v>5.0485155677122882E-2</v>
      </c>
      <c r="AJ52" s="71">
        <v>5.4756823113479576E-2</v>
      </c>
      <c r="AK52" s="71">
        <v>6.4905187054098451E-2</v>
      </c>
      <c r="AL52" s="71">
        <v>6.954751054370642E-2</v>
      </c>
      <c r="AM52" s="71">
        <v>7.5438187739509402E-2</v>
      </c>
      <c r="AN52" s="71">
        <v>7.8186479290794975E-2</v>
      </c>
      <c r="AO52" s="71">
        <v>8.1996683843762658E-2</v>
      </c>
      <c r="AP52" s="71">
        <v>8.593220549467509E-2</v>
      </c>
      <c r="AQ52" s="71">
        <v>8.2001138282890865E-2</v>
      </c>
      <c r="AR52" s="71">
        <v>7.5746548776239403E-2</v>
      </c>
      <c r="AS52" s="71">
        <v>7.0344088018704412E-2</v>
      </c>
      <c r="AT52" s="71">
        <v>7.5503237204746096E-2</v>
      </c>
      <c r="AU52" s="71">
        <v>8.6331549164247318E-2</v>
      </c>
      <c r="AV52" s="71">
        <v>9.575215921816721E-2</v>
      </c>
      <c r="AW52" s="71">
        <v>0.10308979675898795</v>
      </c>
      <c r="AX52" s="71">
        <v>0.10302340714477234</v>
      </c>
      <c r="AY52" s="71">
        <v>0.10379172083867401</v>
      </c>
      <c r="AZ52" s="71">
        <v>0.10460760645827805</v>
      </c>
      <c r="BA52" s="71">
        <v>9.7321122538924831E-2</v>
      </c>
      <c r="BB52" s="71">
        <v>9.4001634046248964E-2</v>
      </c>
      <c r="BC52" s="71">
        <v>8.8712156530867531E-2</v>
      </c>
      <c r="BD52" s="71">
        <v>8.1206443415898485E-2</v>
      </c>
      <c r="BE52" s="71">
        <v>7.7573555764845439E-2</v>
      </c>
      <c r="BF52" s="71">
        <v>7.3746429593425381E-2</v>
      </c>
      <c r="BG52" s="71">
        <v>7.0144716642136493E-2</v>
      </c>
      <c r="BH52" s="71">
        <v>6.6914445119320959E-2</v>
      </c>
      <c r="BI52" s="71">
        <v>6.5278143193242558E-2</v>
      </c>
      <c r="BJ52" s="71">
        <v>6.4603168826483329E-2</v>
      </c>
      <c r="BK52" s="71">
        <v>6.3998389521617849E-2</v>
      </c>
      <c r="BL52" s="71">
        <v>6.2373743991303958E-2</v>
      </c>
      <c r="BM52" s="71">
        <v>6.8347188708718573E-2</v>
      </c>
      <c r="BN52" s="71">
        <v>6.881169223987503E-2</v>
      </c>
      <c r="BO52" s="71">
        <v>7.1016873628477098E-2</v>
      </c>
      <c r="BP52" s="71">
        <v>7.2239598704054206E-2</v>
      </c>
      <c r="BQ52" s="71">
        <v>6.7441323402116116E-2</v>
      </c>
      <c r="BR52" s="71">
        <v>6.6543768321768421E-2</v>
      </c>
      <c r="BS52" s="71">
        <v>6.732873406088713E-2</v>
      </c>
      <c r="BT52" s="71">
        <v>6.6252278069729831E-2</v>
      </c>
      <c r="BU52" s="71">
        <v>6.7141083496163642E-2</v>
      </c>
      <c r="BV52" s="71">
        <v>6.9770967044391674E-2</v>
      </c>
      <c r="BW52" s="71">
        <v>7.476723927077629E-2</v>
      </c>
      <c r="BX52" s="71">
        <v>7.3267679903142383E-2</v>
      </c>
      <c r="BY52" s="71">
        <v>8.5073089401122445E-2</v>
      </c>
      <c r="BZ52" s="71">
        <v>8.720876738047148E-2</v>
      </c>
      <c r="CA52" s="71">
        <v>8.7460485965770884E-2</v>
      </c>
      <c r="CB52" s="71">
        <v>8.8275582464249824E-2</v>
      </c>
      <c r="CC52" s="72">
        <v>8.9575947308709936E-2</v>
      </c>
    </row>
    <row r="53" spans="1:81" x14ac:dyDescent="0.4">
      <c r="B53" s="59" t="s">
        <v>188</v>
      </c>
      <c r="AH53" s="71">
        <v>0.11721628490948403</v>
      </c>
      <c r="AI53" s="71">
        <v>0.11296107841354634</v>
      </c>
      <c r="AJ53" s="71">
        <v>0.11238595158445837</v>
      </c>
      <c r="AK53" s="71">
        <v>0.11911830420623239</v>
      </c>
      <c r="AL53" s="71">
        <v>0.12105071691219203</v>
      </c>
      <c r="AM53" s="71">
        <v>0.12144736890383617</v>
      </c>
      <c r="AN53" s="71">
        <v>0.12100438517287711</v>
      </c>
      <c r="AO53" s="71">
        <v>0.1271947944986089</v>
      </c>
      <c r="AP53" s="71">
        <v>0.13156357638900412</v>
      </c>
      <c r="AQ53" s="71">
        <v>0.13085313996501322</v>
      </c>
      <c r="AR53" s="71">
        <v>0.13238192293500847</v>
      </c>
      <c r="AS53" s="71">
        <v>0.13035229796106867</v>
      </c>
      <c r="AT53" s="71">
        <v>0.13404371507845581</v>
      </c>
      <c r="AU53" s="71">
        <v>0.13518238987417489</v>
      </c>
      <c r="AV53" s="71">
        <v>0.1363536161720777</v>
      </c>
      <c r="AW53" s="71">
        <v>0.14071929022249005</v>
      </c>
      <c r="AX53" s="71">
        <v>0.13867105392363355</v>
      </c>
      <c r="AY53" s="71">
        <v>0.13792553435654822</v>
      </c>
      <c r="AZ53" s="71">
        <v>0.14334627980200509</v>
      </c>
      <c r="BA53" s="71">
        <v>0.1420211871244044</v>
      </c>
      <c r="BB53" s="71">
        <v>0.14331420339035575</v>
      </c>
      <c r="BC53" s="71">
        <v>0.14643746010413111</v>
      </c>
      <c r="BD53" s="71">
        <v>0.14607438060209188</v>
      </c>
      <c r="BE53" s="71">
        <v>0.14669797340717411</v>
      </c>
      <c r="BF53" s="71">
        <v>0.14017735274289123</v>
      </c>
      <c r="BG53" s="71">
        <v>0.13442249831993661</v>
      </c>
      <c r="BH53" s="71">
        <v>0.13332493906398013</v>
      </c>
      <c r="BI53" s="71">
        <v>0.13327315710936194</v>
      </c>
      <c r="BJ53" s="71">
        <v>0.13164710494188531</v>
      </c>
      <c r="BK53" s="71">
        <v>0.13234534240522156</v>
      </c>
      <c r="BL53" s="71">
        <v>0.1316720215114941</v>
      </c>
      <c r="BM53" s="71">
        <v>0.13385145213313257</v>
      </c>
      <c r="BN53" s="71">
        <v>0.13490782643398508</v>
      </c>
      <c r="BO53" s="71">
        <v>0.13963772232182359</v>
      </c>
      <c r="BP53" s="71">
        <v>0.14429485797677907</v>
      </c>
      <c r="BQ53" s="71">
        <v>0.14408112270612553</v>
      </c>
      <c r="BR53" s="71">
        <v>0.14509100795409124</v>
      </c>
      <c r="BS53" s="71">
        <v>0.14642316440290562</v>
      </c>
      <c r="BT53" s="71">
        <v>0.14496827494909187</v>
      </c>
      <c r="BU53" s="71">
        <v>0.14324007477804215</v>
      </c>
      <c r="BV53" s="71">
        <v>0.14276188384067706</v>
      </c>
      <c r="BW53" s="71">
        <v>0.14032542648404581</v>
      </c>
      <c r="BX53" s="71">
        <v>0.10776551357852553</v>
      </c>
      <c r="BY53" s="71">
        <v>0.12821116766578106</v>
      </c>
      <c r="BZ53" s="71">
        <v>0.13757431135508585</v>
      </c>
      <c r="CA53" s="71">
        <v>0.13811962315238077</v>
      </c>
      <c r="CB53" s="71">
        <v>0.13836715512354564</v>
      </c>
      <c r="CC53" s="72">
        <v>0.13924832673156642</v>
      </c>
    </row>
    <row r="54" spans="1:81" ht="26.25" customHeight="1" x14ac:dyDescent="0.4">
      <c r="B54" s="59" t="s">
        <v>200</v>
      </c>
      <c r="S54" s="71">
        <v>0.10847989431095696</v>
      </c>
      <c r="T54" s="71">
        <v>0.10440985732814527</v>
      </c>
      <c r="U54" s="71">
        <v>0.11435315044126702</v>
      </c>
      <c r="V54" s="71">
        <v>0.10835187932739862</v>
      </c>
      <c r="W54" s="71">
        <v>0.10709565594193479</v>
      </c>
      <c r="X54" s="71">
        <v>0.111202255831838</v>
      </c>
      <c r="Y54" s="71">
        <v>0.11219738383443968</v>
      </c>
      <c r="Z54" s="71">
        <v>0.11018089661801975</v>
      </c>
      <c r="AA54" s="71">
        <v>0.11570072935456044</v>
      </c>
      <c r="AB54" s="71">
        <v>0.11709257896028322</v>
      </c>
      <c r="AC54" s="71">
        <v>0.11520241014293403</v>
      </c>
      <c r="AD54" s="71">
        <v>0.11211650861675938</v>
      </c>
      <c r="AE54" s="71">
        <v>0.11736566366002353</v>
      </c>
      <c r="AF54" s="71">
        <v>0.12170888327248901</v>
      </c>
      <c r="AG54" s="71">
        <v>0.12943678029871167</v>
      </c>
      <c r="AH54" s="71">
        <v>0.13123557161497543</v>
      </c>
      <c r="AI54" s="71">
        <v>0.12521503797255903</v>
      </c>
      <c r="AJ54" s="71">
        <v>0.1266353470291377</v>
      </c>
      <c r="AK54" s="71">
        <v>0.13158387564960905</v>
      </c>
      <c r="AL54" s="71">
        <v>0.12857627022905077</v>
      </c>
      <c r="AM54" s="71">
        <v>0.12905370610589989</v>
      </c>
      <c r="AN54" s="71">
        <v>0.12717386666341562</v>
      </c>
      <c r="AO54" s="71">
        <v>0.13107479227611657</v>
      </c>
      <c r="AP54" s="71">
        <v>0.13591518187319304</v>
      </c>
      <c r="AQ54" s="71">
        <v>0.13374157616849244</v>
      </c>
      <c r="AR54" s="71">
        <v>0.13226746938982878</v>
      </c>
      <c r="AS54" s="71">
        <v>0.1269845842138316</v>
      </c>
      <c r="AT54" s="71">
        <v>0.12885194430014063</v>
      </c>
      <c r="AU54" s="71">
        <v>0.13412209134212968</v>
      </c>
      <c r="AV54" s="71">
        <v>0.13131933003747426</v>
      </c>
      <c r="AW54" s="71">
        <v>0.13339314390974605</v>
      </c>
      <c r="AX54" s="71">
        <v>0.12909894612634168</v>
      </c>
      <c r="AY54" s="71">
        <v>0.12611164886101681</v>
      </c>
      <c r="AZ54" s="71">
        <v>0.12880387340403104</v>
      </c>
      <c r="BA54" s="71">
        <v>0.1256193114779888</v>
      </c>
      <c r="BB54" s="71">
        <v>0.12703013346877734</v>
      </c>
      <c r="BC54" s="71">
        <v>0.1273573555137831</v>
      </c>
      <c r="BD54" s="71">
        <v>0.12234156848391152</v>
      </c>
      <c r="BE54" s="71">
        <v>0.12239628788275633</v>
      </c>
      <c r="BF54" s="71">
        <v>0.11883150402648747</v>
      </c>
      <c r="BG54" s="71">
        <v>0.11359773113893948</v>
      </c>
      <c r="BH54" s="71">
        <v>0.10948036108242254</v>
      </c>
      <c r="BI54" s="71">
        <v>0.10767260582613364</v>
      </c>
      <c r="BJ54" s="71">
        <v>0.10663863032921916</v>
      </c>
      <c r="BK54" s="71">
        <v>0.10720410541501317</v>
      </c>
      <c r="BL54" s="71">
        <v>0.10587093312173489</v>
      </c>
      <c r="BM54" s="71">
        <v>0.10781573443910109</v>
      </c>
      <c r="BN54" s="71">
        <v>0.1080333403153582</v>
      </c>
      <c r="BO54" s="71">
        <v>0.11323990754537067</v>
      </c>
      <c r="BP54" s="71">
        <v>0.1174035214499853</v>
      </c>
      <c r="BQ54" s="71">
        <v>0.1193146384645624</v>
      </c>
      <c r="BR54" s="71">
        <v>0.12017957208257368</v>
      </c>
      <c r="BS54" s="71">
        <v>0.12279583165548741</v>
      </c>
      <c r="BT54" s="71">
        <v>0.1227432606964748</v>
      </c>
      <c r="BU54" s="71">
        <v>0.12192692087576543</v>
      </c>
      <c r="BV54" s="71">
        <v>0.12265456039904594</v>
      </c>
      <c r="BW54" s="71">
        <v>0.12092958602480255</v>
      </c>
      <c r="BX54" s="71">
        <v>9.4225732382486105E-2</v>
      </c>
      <c r="BY54" s="71">
        <v>0.11194689072085719</v>
      </c>
      <c r="BZ54" s="71">
        <v>0.1205687200331665</v>
      </c>
      <c r="CA54" s="71">
        <v>0.1218067227809522</v>
      </c>
      <c r="CB54" s="71">
        <v>0.12268260423177937</v>
      </c>
      <c r="CC54" s="72">
        <v>0.12367065414081323</v>
      </c>
    </row>
    <row r="55" spans="1:81" x14ac:dyDescent="0.4">
      <c r="B55" s="59" t="s">
        <v>201</v>
      </c>
      <c r="S55" s="71">
        <v>1.7950623400214683E-2</v>
      </c>
      <c r="T55" s="71">
        <v>1.7036697947661553E-2</v>
      </c>
      <c r="U55" s="71">
        <v>1.6822877471437368E-2</v>
      </c>
      <c r="V55" s="71">
        <v>1.8391444114737886E-2</v>
      </c>
      <c r="W55" s="71">
        <v>2.0891561044307224E-2</v>
      </c>
      <c r="X55" s="71">
        <v>2.1989233529864136E-2</v>
      </c>
      <c r="Y55" s="71">
        <v>2.2974424053104257E-2</v>
      </c>
      <c r="Z55" s="71">
        <v>2.4635148125491564E-2</v>
      </c>
      <c r="AA55" s="71">
        <v>2.6903772253156617E-2</v>
      </c>
      <c r="AB55" s="71">
        <v>2.9631577102394221E-2</v>
      </c>
      <c r="AC55" s="71">
        <v>2.9134023084743738E-2</v>
      </c>
      <c r="AD55" s="71">
        <v>2.7541716057262695E-2</v>
      </c>
      <c r="AE55" s="71">
        <v>2.9432421833220434E-2</v>
      </c>
      <c r="AF55" s="71">
        <v>3.2479952572623171E-2</v>
      </c>
      <c r="AG55" s="71">
        <v>3.5761315699464141E-2</v>
      </c>
      <c r="AH55" s="71">
        <v>3.3774967379303425E-2</v>
      </c>
      <c r="AI55" s="71">
        <v>3.0839592162128143E-2</v>
      </c>
      <c r="AJ55" s="71">
        <v>3.3382433692724728E-2</v>
      </c>
      <c r="AK55" s="71">
        <v>4.5704777065093551E-2</v>
      </c>
      <c r="AL55" s="71">
        <v>5.5899963284096361E-2</v>
      </c>
      <c r="AM55" s="71">
        <v>6.1593517981343993E-2</v>
      </c>
      <c r="AN55" s="71">
        <v>6.5729559710090146E-2</v>
      </c>
      <c r="AO55" s="71">
        <v>7.1423149461932373E-2</v>
      </c>
      <c r="AP55" s="71">
        <v>7.3825052107846428E-2</v>
      </c>
      <c r="AQ55" s="71">
        <v>7.0547463506819605E-2</v>
      </c>
      <c r="AR55" s="71">
        <v>6.7327102118579493E-2</v>
      </c>
      <c r="AS55" s="71">
        <v>6.5093179928765579E-2</v>
      </c>
      <c r="AT55" s="71">
        <v>7.0946099362669976E-2</v>
      </c>
      <c r="AU55" s="71">
        <v>7.7217077947890456E-2</v>
      </c>
      <c r="AV55" s="71">
        <v>8.9820285367441383E-2</v>
      </c>
      <c r="AW55" s="71">
        <v>9.726440581900625E-2</v>
      </c>
      <c r="AX55" s="71">
        <v>9.8350320486512932E-2</v>
      </c>
      <c r="AY55" s="71">
        <v>9.87987185695164E-2</v>
      </c>
      <c r="AZ55" s="71">
        <v>9.9103345025648548E-2</v>
      </c>
      <c r="BA55" s="71">
        <v>9.2177038627034552E-2</v>
      </c>
      <c r="BB55" s="71">
        <v>8.8075182242726952E-2</v>
      </c>
      <c r="BC55" s="71">
        <v>8.346621359313422E-2</v>
      </c>
      <c r="BD55" s="71">
        <v>7.5935148070988931E-2</v>
      </c>
      <c r="BE55" s="71">
        <v>7.4065231906627241E-2</v>
      </c>
      <c r="BF55" s="71">
        <v>7.1483583435263912E-2</v>
      </c>
      <c r="BG55" s="71">
        <v>6.7561972784338509E-2</v>
      </c>
      <c r="BH55" s="71">
        <v>6.5656163927521882E-2</v>
      </c>
      <c r="BI55" s="71">
        <v>6.3132743657684356E-2</v>
      </c>
      <c r="BJ55" s="71">
        <v>6.2791788626967035E-2</v>
      </c>
      <c r="BK55" s="71">
        <v>6.1537711029060978E-2</v>
      </c>
      <c r="BL55" s="71">
        <v>5.9682498147165045E-2</v>
      </c>
      <c r="BM55" s="71">
        <v>6.4699043311681914E-2</v>
      </c>
      <c r="BN55" s="71">
        <v>6.5569817022224711E-2</v>
      </c>
      <c r="BO55" s="71">
        <v>6.6923989493285915E-2</v>
      </c>
      <c r="BP55" s="71">
        <v>6.7514870312988418E-2</v>
      </c>
      <c r="BQ55" s="71">
        <v>6.0100863582270493E-2</v>
      </c>
      <c r="BR55" s="71">
        <v>5.8284598530180601E-2</v>
      </c>
      <c r="BS55" s="71">
        <v>5.7130093274725555E-2</v>
      </c>
      <c r="BT55" s="71">
        <v>5.5207102202673664E-2</v>
      </c>
      <c r="BU55" s="71">
        <v>5.4431746804522819E-2</v>
      </c>
      <c r="BV55" s="71">
        <v>5.5904673827880197E-2</v>
      </c>
      <c r="BW55" s="71">
        <v>6.0346322926050307E-2</v>
      </c>
      <c r="BX55" s="71">
        <v>6.2322885091740367E-2</v>
      </c>
      <c r="BY55" s="71">
        <v>7.2130474350887652E-2</v>
      </c>
      <c r="BZ55" s="71">
        <v>7.2717305835360097E-2</v>
      </c>
      <c r="CA55" s="71">
        <v>7.196006132415883E-2</v>
      </c>
      <c r="CB55" s="71">
        <v>7.1947778010241312E-2</v>
      </c>
      <c r="CC55" s="72">
        <v>7.2946220980967105E-2</v>
      </c>
    </row>
    <row r="56" spans="1:81" x14ac:dyDescent="0.4">
      <c r="B56" s="59" t="s">
        <v>202</v>
      </c>
      <c r="S56" s="71">
        <v>2.9675501610106517E-2</v>
      </c>
      <c r="T56" s="71">
        <v>2.8252079041733429E-2</v>
      </c>
      <c r="U56" s="71">
        <v>2.7707463911883431E-2</v>
      </c>
      <c r="V56" s="71">
        <v>2.5117457962413454E-2</v>
      </c>
      <c r="W56" s="71">
        <v>2.3112338858195212E-2</v>
      </c>
      <c r="X56" s="71">
        <v>2.9443732376313762E-2</v>
      </c>
      <c r="Y56" s="71">
        <v>3.039340101522842E-2</v>
      </c>
      <c r="Z56" s="71">
        <v>2.4080223717556581E-2</v>
      </c>
      <c r="AA56" s="71">
        <v>2.3256999451023448E-2</v>
      </c>
      <c r="AB56" s="71">
        <v>2.4962316402005118E-2</v>
      </c>
      <c r="AC56" s="71">
        <v>2.0276897314753902E-2</v>
      </c>
      <c r="AD56" s="71">
        <v>1.7671195404395001E-2</v>
      </c>
      <c r="AE56" s="71">
        <v>1.9653107062640379E-2</v>
      </c>
      <c r="AF56" s="71">
        <v>1.920496739367843E-2</v>
      </c>
      <c r="AG56" s="71">
        <v>2.530355717706077E-2</v>
      </c>
      <c r="AH56" s="71">
        <v>3.413881361035833E-2</v>
      </c>
      <c r="AI56" s="71">
        <v>4.0910292451642682E-2</v>
      </c>
      <c r="AJ56" s="71">
        <v>3.7470779475468716E-2</v>
      </c>
      <c r="AK56" s="71">
        <v>3.884435913042121E-2</v>
      </c>
      <c r="AL56" s="71">
        <v>3.8841613240319713E-2</v>
      </c>
      <c r="AM56" s="71">
        <v>3.9665599801836919E-2</v>
      </c>
      <c r="AN56" s="71">
        <v>4.0262235524318665E-2</v>
      </c>
      <c r="AO56" s="71">
        <v>4.1387472921447385E-2</v>
      </c>
      <c r="AP56" s="71">
        <v>4.1933145072726871E-2</v>
      </c>
      <c r="AQ56" s="71">
        <v>4.154704764511731E-2</v>
      </c>
      <c r="AR56" s="71">
        <v>4.0804506426865832E-2</v>
      </c>
      <c r="AS56" s="71">
        <v>3.8559676007205952E-2</v>
      </c>
      <c r="AT56" s="71">
        <v>3.8741628826768036E-2</v>
      </c>
      <c r="AU56" s="71">
        <v>4.0920370759452949E-2</v>
      </c>
      <c r="AV56" s="71">
        <v>4.3669589542391675E-2</v>
      </c>
      <c r="AW56" s="71">
        <v>4.7464383552400742E-2</v>
      </c>
      <c r="AX56" s="71">
        <v>4.7649255545722427E-2</v>
      </c>
      <c r="AY56" s="71">
        <v>4.9953980638032983E-2</v>
      </c>
      <c r="AZ56" s="71">
        <v>5.3838623441457463E-2</v>
      </c>
      <c r="BA56" s="71">
        <v>5.4149724576629185E-2</v>
      </c>
      <c r="BB56" s="71">
        <v>5.4556123832609375E-2</v>
      </c>
      <c r="BC56" s="71">
        <v>5.8233685471515695E-2</v>
      </c>
      <c r="BD56" s="71">
        <v>6.1201788486565198E-2</v>
      </c>
      <c r="BE56" s="71">
        <v>5.9158040905884585E-2</v>
      </c>
      <c r="BF56" s="71">
        <v>5.3831598875034511E-2</v>
      </c>
      <c r="BG56" s="71">
        <v>3.3136243306259881E-2</v>
      </c>
      <c r="BH56" s="71">
        <v>3.3094206990723643E-2</v>
      </c>
      <c r="BI56" s="71">
        <v>3.3887256402574679E-2</v>
      </c>
      <c r="BJ56" s="71">
        <v>3.1947127621200617E-2</v>
      </c>
      <c r="BK56" s="71">
        <v>3.201898414060507E-2</v>
      </c>
      <c r="BL56" s="71">
        <v>3.2224241101019693E-2</v>
      </c>
      <c r="BM56" s="71">
        <v>3.2551055868464608E-2</v>
      </c>
      <c r="BN56" s="71">
        <v>3.2608620615626673E-2</v>
      </c>
      <c r="BO56" s="71">
        <v>3.2856990740505465E-2</v>
      </c>
      <c r="BP56" s="71">
        <v>3.3826343518207506E-2</v>
      </c>
      <c r="BQ56" s="71">
        <v>3.4235966780965695E-2</v>
      </c>
      <c r="BR56" s="71">
        <v>3.5506143409500153E-2</v>
      </c>
      <c r="BS56" s="71">
        <v>3.6235679289812979E-2</v>
      </c>
      <c r="BT56" s="71">
        <v>3.5673997079042202E-2</v>
      </c>
      <c r="BU56" s="71">
        <v>3.6421842462233164E-2</v>
      </c>
      <c r="BV56" s="71">
        <v>3.6486240403537144E-2</v>
      </c>
      <c r="BW56" s="71">
        <v>3.644784140761901E-2</v>
      </c>
      <c r="BX56" s="71">
        <v>2.6464129408359745E-2</v>
      </c>
      <c r="BY56" s="71">
        <v>3.1613773369871277E-2</v>
      </c>
      <c r="BZ56" s="71">
        <v>3.4117831543101863E-2</v>
      </c>
      <c r="CA56" s="71">
        <v>3.4502038566727351E-2</v>
      </c>
      <c r="CB56" s="71">
        <v>3.4786239486702425E-2</v>
      </c>
      <c r="CC56" s="72">
        <v>3.4822434571889743E-2</v>
      </c>
    </row>
    <row r="57" spans="1:81" x14ac:dyDescent="0.4">
      <c r="B57" s="75" t="s">
        <v>129</v>
      </c>
      <c r="S57" s="95">
        <f t="shared" ref="S57:AX57" si="12">SUM(S54:S56)</f>
        <v>0.15610601932127816</v>
      </c>
      <c r="T57" s="95">
        <f t="shared" si="12"/>
        <v>0.14969863431754024</v>
      </c>
      <c r="U57" s="95">
        <f t="shared" si="12"/>
        <v>0.15888349182458783</v>
      </c>
      <c r="V57" s="95">
        <f t="shared" si="12"/>
        <v>0.15186078140454998</v>
      </c>
      <c r="W57" s="95">
        <f t="shared" si="12"/>
        <v>0.15109955584443724</v>
      </c>
      <c r="X57" s="95">
        <f t="shared" si="12"/>
        <v>0.16263522173801589</v>
      </c>
      <c r="Y57" s="95">
        <f t="shared" si="12"/>
        <v>0.16556520890277235</v>
      </c>
      <c r="Z57" s="95">
        <f t="shared" si="12"/>
        <v>0.15889626846106789</v>
      </c>
      <c r="AA57" s="95">
        <f t="shared" si="12"/>
        <v>0.16586150105874051</v>
      </c>
      <c r="AB57" s="95">
        <f t="shared" si="12"/>
        <v>0.17168647246468255</v>
      </c>
      <c r="AC57" s="95">
        <f t="shared" si="12"/>
        <v>0.16461333054243169</v>
      </c>
      <c r="AD57" s="95">
        <f t="shared" si="12"/>
        <v>0.15732942007841708</v>
      </c>
      <c r="AE57" s="95">
        <f t="shared" si="12"/>
        <v>0.16645119255588434</v>
      </c>
      <c r="AF57" s="95">
        <f t="shared" si="12"/>
        <v>0.17339380323879061</v>
      </c>
      <c r="AG57" s="95">
        <f t="shared" si="12"/>
        <v>0.19050165317523657</v>
      </c>
      <c r="AH57" s="95">
        <f t="shared" si="12"/>
        <v>0.1991493526046372</v>
      </c>
      <c r="AI57" s="95">
        <f t="shared" si="12"/>
        <v>0.19696492258632986</v>
      </c>
      <c r="AJ57" s="95">
        <f t="shared" si="12"/>
        <v>0.19748856019733113</v>
      </c>
      <c r="AK57" s="95">
        <f t="shared" si="12"/>
        <v>0.21613301184512379</v>
      </c>
      <c r="AL57" s="95">
        <f t="shared" si="12"/>
        <v>0.22331784675346683</v>
      </c>
      <c r="AM57" s="95">
        <f t="shared" si="12"/>
        <v>0.23031282388908081</v>
      </c>
      <c r="AN57" s="95">
        <f t="shared" si="12"/>
        <v>0.23316566189782445</v>
      </c>
      <c r="AO57" s="95">
        <f t="shared" si="12"/>
        <v>0.24388541465949631</v>
      </c>
      <c r="AP57" s="95">
        <f t="shared" si="12"/>
        <v>0.25167337905376636</v>
      </c>
      <c r="AQ57" s="95">
        <f t="shared" si="12"/>
        <v>0.24583608732042933</v>
      </c>
      <c r="AR57" s="95">
        <f t="shared" si="12"/>
        <v>0.2403990779352741</v>
      </c>
      <c r="AS57" s="95">
        <f t="shared" si="12"/>
        <v>0.23063744014980314</v>
      </c>
      <c r="AT57" s="95">
        <f t="shared" si="12"/>
        <v>0.23853967248957866</v>
      </c>
      <c r="AU57" s="95">
        <f t="shared" si="12"/>
        <v>0.2522595400494731</v>
      </c>
      <c r="AV57" s="95">
        <f t="shared" si="12"/>
        <v>0.26480920494730731</v>
      </c>
      <c r="AW57" s="95">
        <f t="shared" si="12"/>
        <v>0.27812193328115303</v>
      </c>
      <c r="AX57" s="95">
        <f t="shared" si="12"/>
        <v>0.27509852215857705</v>
      </c>
      <c r="AY57" s="95">
        <f t="shared" ref="AY57:CC57" si="13">SUM(AY54:AY56)</f>
        <v>0.27486434806856619</v>
      </c>
      <c r="AZ57" s="95">
        <f t="shared" si="13"/>
        <v>0.28174584187113705</v>
      </c>
      <c r="BA57" s="95">
        <f t="shared" si="13"/>
        <v>0.27194607468165255</v>
      </c>
      <c r="BB57" s="95">
        <f t="shared" si="13"/>
        <v>0.26966143954411365</v>
      </c>
      <c r="BC57" s="95">
        <f t="shared" si="13"/>
        <v>0.26905725457843299</v>
      </c>
      <c r="BD57" s="95">
        <f t="shared" si="13"/>
        <v>0.25947850504146563</v>
      </c>
      <c r="BE57" s="95">
        <f t="shared" si="13"/>
        <v>0.25561956069526814</v>
      </c>
      <c r="BF57" s="95">
        <f t="shared" si="13"/>
        <v>0.24414668633678588</v>
      </c>
      <c r="BG57" s="95">
        <f t="shared" si="13"/>
        <v>0.21429594722953788</v>
      </c>
      <c r="BH57" s="95">
        <f t="shared" si="13"/>
        <v>0.20823073200066805</v>
      </c>
      <c r="BI57" s="95">
        <f t="shared" si="13"/>
        <v>0.20469260588639265</v>
      </c>
      <c r="BJ57" s="95">
        <f t="shared" si="13"/>
        <v>0.20137754657738682</v>
      </c>
      <c r="BK57" s="95">
        <f t="shared" si="13"/>
        <v>0.20076080058467921</v>
      </c>
      <c r="BL57" s="95">
        <f t="shared" si="13"/>
        <v>0.19777767236991961</v>
      </c>
      <c r="BM57" s="95">
        <f t="shared" si="13"/>
        <v>0.2050658336192476</v>
      </c>
      <c r="BN57" s="95">
        <f t="shared" si="13"/>
        <v>0.20621177795320958</v>
      </c>
      <c r="BO57" s="95">
        <f t="shared" si="13"/>
        <v>0.21302088777916206</v>
      </c>
      <c r="BP57" s="95">
        <f t="shared" si="13"/>
        <v>0.21874473528118121</v>
      </c>
      <c r="BQ57" s="95">
        <f t="shared" si="13"/>
        <v>0.21365146882779859</v>
      </c>
      <c r="BR57" s="95">
        <f t="shared" si="13"/>
        <v>0.21397031402225442</v>
      </c>
      <c r="BS57" s="95">
        <f t="shared" si="13"/>
        <v>0.21616160422002595</v>
      </c>
      <c r="BT57" s="95">
        <f t="shared" si="13"/>
        <v>0.21362435997819065</v>
      </c>
      <c r="BU57" s="95">
        <f t="shared" si="13"/>
        <v>0.21278051014252142</v>
      </c>
      <c r="BV57" s="95">
        <f t="shared" si="13"/>
        <v>0.21504547463046331</v>
      </c>
      <c r="BW57" s="95">
        <f t="shared" si="13"/>
        <v>0.21772375035847186</v>
      </c>
      <c r="BX57" s="95">
        <f t="shared" si="13"/>
        <v>0.1830127468825862</v>
      </c>
      <c r="BY57" s="95">
        <f t="shared" si="13"/>
        <v>0.21569113844161611</v>
      </c>
      <c r="BZ57" s="95">
        <f t="shared" si="13"/>
        <v>0.22740385741162847</v>
      </c>
      <c r="CA57" s="95">
        <f t="shared" si="13"/>
        <v>0.22826882267183837</v>
      </c>
      <c r="CB57" s="95">
        <f t="shared" si="13"/>
        <v>0.2294166217287231</v>
      </c>
      <c r="CC57" s="96">
        <f t="shared" si="13"/>
        <v>0.23143930969367008</v>
      </c>
    </row>
    <row r="58" spans="1:81" ht="51" customHeight="1" x14ac:dyDescent="0.4">
      <c r="B58" s="84" t="s">
        <v>209</v>
      </c>
      <c r="CC58" s="94"/>
    </row>
    <row r="59" spans="1:81" x14ac:dyDescent="0.4">
      <c r="B59" s="59" t="s">
        <v>198</v>
      </c>
      <c r="AH59" s="71">
        <v>4.7942398195383702E-4</v>
      </c>
      <c r="AI59" s="71">
        <v>4.740258164908775E-4</v>
      </c>
      <c r="AJ59" s="71">
        <v>4.7065955500792027E-4</v>
      </c>
      <c r="AK59" s="71">
        <v>4.8646483558064334E-4</v>
      </c>
      <c r="AL59" s="71">
        <v>5.0738230823933132E-4</v>
      </c>
      <c r="AM59" s="71">
        <v>5.1266400873983852E-4</v>
      </c>
      <c r="AN59" s="71">
        <v>5.1224854605096115E-4</v>
      </c>
      <c r="AO59" s="71">
        <v>5.4697763839623749E-4</v>
      </c>
      <c r="AP59" s="71">
        <v>5.6586894784156822E-4</v>
      </c>
      <c r="AQ59" s="71">
        <v>5.8635913723526477E-4</v>
      </c>
      <c r="AR59" s="71">
        <v>6.0834717499947625E-4</v>
      </c>
      <c r="AS59" s="71">
        <v>5.9627764511604087E-4</v>
      </c>
      <c r="AT59" s="71">
        <v>6.3899591288009991E-4</v>
      </c>
      <c r="AU59" s="71">
        <v>6.9664932064684244E-4</v>
      </c>
      <c r="AV59" s="71">
        <v>8.2141407765154949E-4</v>
      </c>
      <c r="AW59" s="71">
        <v>1.0972545473867182E-3</v>
      </c>
      <c r="AX59" s="71">
        <v>1.1837113217659677E-3</v>
      </c>
      <c r="AY59" s="71">
        <v>1.3552276885867829E-3</v>
      </c>
      <c r="AZ59" s="71">
        <v>1.3542898054078364E-3</v>
      </c>
      <c r="BA59" s="71">
        <v>1.4234924828605614E-3</v>
      </c>
      <c r="BB59" s="71">
        <v>1.4915289164643215E-3</v>
      </c>
      <c r="BC59" s="71">
        <v>1.5386587030962267E-3</v>
      </c>
      <c r="BD59" s="71">
        <v>1.7092271367910507E-3</v>
      </c>
      <c r="BE59" s="71">
        <v>1.6293154184094456E-3</v>
      </c>
      <c r="BF59" s="71">
        <v>1.6884018353781735E-3</v>
      </c>
      <c r="BG59" s="71">
        <v>1.6084259767447154E-3</v>
      </c>
      <c r="BH59" s="71">
        <v>1.5792838706896078E-3</v>
      </c>
      <c r="BI59" s="71">
        <v>1.6337242607091206E-3</v>
      </c>
      <c r="BJ59" s="71">
        <v>1.6437382157096657E-3</v>
      </c>
      <c r="BK59" s="71">
        <v>1.6539333510449256E-3</v>
      </c>
      <c r="BL59" s="71">
        <v>1.6111864264425663E-3</v>
      </c>
      <c r="BM59" s="71">
        <v>1.6521102756252809E-3</v>
      </c>
      <c r="BN59" s="71">
        <v>1.640824492276095E-3</v>
      </c>
      <c r="BO59" s="71">
        <v>1.7618350807079965E-3</v>
      </c>
      <c r="BP59" s="71">
        <v>1.8264140522412933E-3</v>
      </c>
      <c r="BQ59" s="71">
        <v>1.9049022895228072E-3</v>
      </c>
      <c r="BR59" s="71">
        <v>2.1836093031151063E-3</v>
      </c>
      <c r="BS59" s="71">
        <v>2.3087654862041676E-3</v>
      </c>
      <c r="BT59" s="71">
        <v>2.3310995624589111E-3</v>
      </c>
      <c r="BU59" s="71">
        <v>2.3484410761055122E-3</v>
      </c>
      <c r="BV59" s="71">
        <v>2.4743769981923022E-3</v>
      </c>
      <c r="BW59" s="71">
        <v>2.602223833300664E-3</v>
      </c>
      <c r="BX59" s="71">
        <v>1.9624598330070554E-3</v>
      </c>
      <c r="BY59" s="71">
        <v>2.3909868610253477E-3</v>
      </c>
      <c r="BZ59" s="71">
        <v>2.6078471331366189E-3</v>
      </c>
      <c r="CA59" s="71">
        <v>2.6867639005385153E-3</v>
      </c>
      <c r="CB59" s="71">
        <v>2.7727949799813811E-3</v>
      </c>
      <c r="CC59" s="72">
        <v>2.6150356533937683E-3</v>
      </c>
    </row>
    <row r="60" spans="1:81" x14ac:dyDescent="0.4">
      <c r="B60" s="59" t="s">
        <v>199</v>
      </c>
      <c r="AH60" s="71">
        <v>5.128007834876306E-2</v>
      </c>
      <c r="AI60" s="71">
        <v>4.6510855805987621E-2</v>
      </c>
      <c r="AJ60" s="71">
        <v>5.0591686687513231E-2</v>
      </c>
      <c r="AK60" s="71">
        <v>5.9848029196785779E-2</v>
      </c>
      <c r="AL60" s="71">
        <v>6.417103226367793E-2</v>
      </c>
      <c r="AM60" s="71">
        <v>6.980390983755598E-2</v>
      </c>
      <c r="AN60" s="71">
        <v>7.2454992565717719E-2</v>
      </c>
      <c r="AO60" s="71">
        <v>7.6006910439726419E-2</v>
      </c>
      <c r="AP60" s="71">
        <v>7.95327929655507E-2</v>
      </c>
      <c r="AQ60" s="71">
        <v>7.5631618741460543E-2</v>
      </c>
      <c r="AR60" s="71">
        <v>7.0222454347646235E-2</v>
      </c>
      <c r="AS60" s="71">
        <v>6.4436130531946537E-2</v>
      </c>
      <c r="AT60" s="71">
        <v>6.8925236876678883E-2</v>
      </c>
      <c r="AU60" s="71">
        <v>8.0746526625769782E-2</v>
      </c>
      <c r="AV60" s="71">
        <v>8.8807677479808458E-2</v>
      </c>
      <c r="AW60" s="71">
        <v>9.5416757441981234E-2</v>
      </c>
      <c r="AX60" s="71">
        <v>9.4898015992260734E-2</v>
      </c>
      <c r="AY60" s="71">
        <v>9.5088486605946404E-2</v>
      </c>
      <c r="AZ60" s="71">
        <v>9.5147970875800209E-2</v>
      </c>
      <c r="BA60" s="71">
        <v>8.7744669021706148E-2</v>
      </c>
      <c r="BB60" s="71">
        <v>8.4473221436265997E-2</v>
      </c>
      <c r="BC60" s="71">
        <v>8.040300893374433E-2</v>
      </c>
      <c r="BD60" s="71">
        <v>7.5970737198970267E-2</v>
      </c>
      <c r="BE60" s="71">
        <v>7.275444044485059E-2</v>
      </c>
      <c r="BF60" s="71">
        <v>7.0315358148062612E-2</v>
      </c>
      <c r="BG60" s="71">
        <v>6.6744204513575323E-2</v>
      </c>
      <c r="BH60" s="71">
        <v>6.3674696410356516E-2</v>
      </c>
      <c r="BI60" s="71">
        <v>6.1865285293807921E-2</v>
      </c>
      <c r="BJ60" s="71">
        <v>6.1331109888248039E-2</v>
      </c>
      <c r="BK60" s="71">
        <v>6.0849512081680768E-2</v>
      </c>
      <c r="BL60" s="71">
        <v>5.935570900192947E-2</v>
      </c>
      <c r="BM60" s="71">
        <v>6.4941619327498826E-2</v>
      </c>
      <c r="BN60" s="71">
        <v>6.5246105743816382E-2</v>
      </c>
      <c r="BO60" s="71">
        <v>6.7410364296638853E-2</v>
      </c>
      <c r="BP60" s="71">
        <v>6.8594530225841582E-2</v>
      </c>
      <c r="BQ60" s="71">
        <v>6.7441323402116116E-2</v>
      </c>
      <c r="BR60" s="71">
        <v>6.6543768321768421E-2</v>
      </c>
      <c r="BS60" s="71">
        <v>6.732873406088713E-2</v>
      </c>
      <c r="BT60" s="71">
        <v>6.6252278069729831E-2</v>
      </c>
      <c r="BU60" s="71">
        <v>6.7141083496163642E-2</v>
      </c>
      <c r="BV60" s="71">
        <v>6.9770967044391674E-2</v>
      </c>
      <c r="BW60" s="71">
        <v>7.476723927077629E-2</v>
      </c>
      <c r="BX60" s="71">
        <v>7.3267679903142383E-2</v>
      </c>
      <c r="BY60" s="71">
        <v>8.5073089401122445E-2</v>
      </c>
      <c r="BZ60" s="71">
        <v>8.720876738047148E-2</v>
      </c>
      <c r="CA60" s="71">
        <v>8.7460485965770884E-2</v>
      </c>
      <c r="CB60" s="71">
        <v>8.8275582464249824E-2</v>
      </c>
      <c r="CC60" s="72">
        <v>8.9575947308709936E-2</v>
      </c>
    </row>
    <row r="61" spans="1:81" x14ac:dyDescent="0.4">
      <c r="B61" s="59" t="s">
        <v>188</v>
      </c>
      <c r="AH61" s="71">
        <v>0.1117892999402313</v>
      </c>
      <c r="AI61" s="71">
        <v>0.10811497513076282</v>
      </c>
      <c r="AJ61" s="71">
        <v>0.10732705465040367</v>
      </c>
      <c r="AK61" s="71">
        <v>0.11309236326042187</v>
      </c>
      <c r="AL61" s="71">
        <v>0.11466178224121291</v>
      </c>
      <c r="AM61" s="71">
        <v>0.1146992820324336</v>
      </c>
      <c r="AN61" s="71">
        <v>0.11361064870450795</v>
      </c>
      <c r="AO61" s="71">
        <v>0.11879087977495366</v>
      </c>
      <c r="AP61" s="71">
        <v>0.12229876092740052</v>
      </c>
      <c r="AQ61" s="71">
        <v>0.12116951767053123</v>
      </c>
      <c r="AR61" s="71">
        <v>0.12249665646986896</v>
      </c>
      <c r="AS61" s="71">
        <v>0.11964598816709354</v>
      </c>
      <c r="AT61" s="71">
        <v>0.12198488220644121</v>
      </c>
      <c r="AU61" s="71">
        <v>0.12467538324037111</v>
      </c>
      <c r="AV61" s="71">
        <v>0.1249849248804529</v>
      </c>
      <c r="AW61" s="71">
        <v>0.12829405817370709</v>
      </c>
      <c r="AX61" s="71">
        <v>0.12699071854672833</v>
      </c>
      <c r="AY61" s="71">
        <v>0.1270656539554447</v>
      </c>
      <c r="AZ61" s="71">
        <v>0.13242791278378122</v>
      </c>
      <c r="BA61" s="71">
        <v>0.1319617476783623</v>
      </c>
      <c r="BB61" s="71">
        <v>0.13384627819437112</v>
      </c>
      <c r="BC61" s="71">
        <v>0.13742742740550842</v>
      </c>
      <c r="BD61" s="71">
        <v>0.13635185337340497</v>
      </c>
      <c r="BE61" s="71">
        <v>0.137539768914788</v>
      </c>
      <c r="BF61" s="71">
        <v>0.13483575480653054</v>
      </c>
      <c r="BG61" s="71">
        <v>0.12983714013745137</v>
      </c>
      <c r="BH61" s="71">
        <v>0.12908128275123285</v>
      </c>
      <c r="BI61" s="71">
        <v>0.12920085382196372</v>
      </c>
      <c r="BJ61" s="71">
        <v>0.12743786564467144</v>
      </c>
      <c r="BK61" s="71">
        <v>0.12828002276778025</v>
      </c>
      <c r="BL61" s="71">
        <v>0.12775239334780444</v>
      </c>
      <c r="BM61" s="71">
        <v>0.12998773512450806</v>
      </c>
      <c r="BN61" s="71">
        <v>0.131074139479018</v>
      </c>
      <c r="BO61" s="71">
        <v>0.13586629447222739</v>
      </c>
      <c r="BP61" s="71">
        <v>0.14070597370729732</v>
      </c>
      <c r="BQ61" s="71">
        <v>0.1432917756838768</v>
      </c>
      <c r="BR61" s="71">
        <v>0.14431295219679749</v>
      </c>
      <c r="BS61" s="71">
        <v>0.14564086780185501</v>
      </c>
      <c r="BT61" s="71">
        <v>0.14419720463073638</v>
      </c>
      <c r="BU61" s="71">
        <v>0.14245773006086196</v>
      </c>
      <c r="BV61" s="71">
        <v>0.14221367522102413</v>
      </c>
      <c r="BW61" s="71">
        <v>0.14003906152404455</v>
      </c>
      <c r="BX61" s="71">
        <v>0.10776551357852553</v>
      </c>
      <c r="BY61" s="71">
        <v>0.12821116766578106</v>
      </c>
      <c r="BZ61" s="71">
        <v>0.13757431135508585</v>
      </c>
      <c r="CA61" s="71">
        <v>0.13811962315238077</v>
      </c>
      <c r="CB61" s="71">
        <v>0.13836715512354564</v>
      </c>
      <c r="CC61" s="72">
        <v>0.13924832673156642</v>
      </c>
    </row>
    <row r="62" spans="1:81" x14ac:dyDescent="0.4">
      <c r="B62" s="75" t="s">
        <v>129</v>
      </c>
      <c r="AH62" s="95">
        <f t="shared" ref="AH62:CC62" si="14">SUM(AH59:AH61)</f>
        <v>0.1635488022709482</v>
      </c>
      <c r="AI62" s="95">
        <f t="shared" si="14"/>
        <v>0.15509985675324131</v>
      </c>
      <c r="AJ62" s="95">
        <f t="shared" si="14"/>
        <v>0.1583894008929248</v>
      </c>
      <c r="AK62" s="95">
        <f t="shared" si="14"/>
        <v>0.17342685729278828</v>
      </c>
      <c r="AL62" s="95">
        <f t="shared" si="14"/>
        <v>0.17934019681313018</v>
      </c>
      <c r="AM62" s="95">
        <f t="shared" si="14"/>
        <v>0.18501585587872943</v>
      </c>
      <c r="AN62" s="95">
        <f t="shared" si="14"/>
        <v>0.18657788981627663</v>
      </c>
      <c r="AO62" s="95">
        <f t="shared" si="14"/>
        <v>0.19534476785307631</v>
      </c>
      <c r="AP62" s="95">
        <f t="shared" si="14"/>
        <v>0.20239742284079279</v>
      </c>
      <c r="AQ62" s="95">
        <f t="shared" si="14"/>
        <v>0.19738749554922702</v>
      </c>
      <c r="AR62" s="95">
        <f t="shared" si="14"/>
        <v>0.19332745799251466</v>
      </c>
      <c r="AS62" s="95">
        <f t="shared" si="14"/>
        <v>0.18467839634415611</v>
      </c>
      <c r="AT62" s="95">
        <f t="shared" si="14"/>
        <v>0.19154911499600019</v>
      </c>
      <c r="AU62" s="95">
        <f t="shared" si="14"/>
        <v>0.20611855918678773</v>
      </c>
      <c r="AV62" s="95">
        <f t="shared" si="14"/>
        <v>0.21461401643791289</v>
      </c>
      <c r="AW62" s="95">
        <f t="shared" si="14"/>
        <v>0.22480807016307505</v>
      </c>
      <c r="AX62" s="95">
        <f t="shared" si="14"/>
        <v>0.22307244586075503</v>
      </c>
      <c r="AY62" s="95">
        <f t="shared" si="14"/>
        <v>0.22350936824997789</v>
      </c>
      <c r="AZ62" s="95">
        <f t="shared" si="14"/>
        <v>0.22893017346498926</v>
      </c>
      <c r="BA62" s="95">
        <f t="shared" si="14"/>
        <v>0.22112990918292902</v>
      </c>
      <c r="BB62" s="95">
        <f t="shared" si="14"/>
        <v>0.21981102854710144</v>
      </c>
      <c r="BC62" s="95">
        <f t="shared" si="14"/>
        <v>0.21936909504234897</v>
      </c>
      <c r="BD62" s="95">
        <f t="shared" si="14"/>
        <v>0.21403181770916629</v>
      </c>
      <c r="BE62" s="95">
        <f t="shared" si="14"/>
        <v>0.21192352477804804</v>
      </c>
      <c r="BF62" s="95">
        <f t="shared" si="14"/>
        <v>0.20683951478997131</v>
      </c>
      <c r="BG62" s="95">
        <f t="shared" si="14"/>
        <v>0.19818977062777141</v>
      </c>
      <c r="BH62" s="95">
        <f t="shared" si="14"/>
        <v>0.19433526303227897</v>
      </c>
      <c r="BI62" s="95">
        <f t="shared" si="14"/>
        <v>0.19269986337648076</v>
      </c>
      <c r="BJ62" s="95">
        <f t="shared" si="14"/>
        <v>0.19041271374862914</v>
      </c>
      <c r="BK62" s="95">
        <f t="shared" si="14"/>
        <v>0.19078346820050596</v>
      </c>
      <c r="BL62" s="95">
        <f t="shared" si="14"/>
        <v>0.1887192887761765</v>
      </c>
      <c r="BM62" s="95">
        <f t="shared" si="14"/>
        <v>0.19658146472763216</v>
      </c>
      <c r="BN62" s="95">
        <f t="shared" si="14"/>
        <v>0.19796106971511046</v>
      </c>
      <c r="BO62" s="95">
        <f t="shared" si="14"/>
        <v>0.20503849384957423</v>
      </c>
      <c r="BP62" s="95">
        <f t="shared" si="14"/>
        <v>0.21112691798538019</v>
      </c>
      <c r="BQ62" s="95">
        <f t="shared" si="14"/>
        <v>0.21263800137551572</v>
      </c>
      <c r="BR62" s="95">
        <f t="shared" si="14"/>
        <v>0.21304032982168103</v>
      </c>
      <c r="BS62" s="95">
        <f t="shared" si="14"/>
        <v>0.21527836734894629</v>
      </c>
      <c r="BT62" s="95">
        <f t="shared" si="14"/>
        <v>0.21278058226292512</v>
      </c>
      <c r="BU62" s="95">
        <f t="shared" si="14"/>
        <v>0.21194725463313113</v>
      </c>
      <c r="BV62" s="95">
        <f t="shared" si="14"/>
        <v>0.21445901926360811</v>
      </c>
      <c r="BW62" s="95">
        <f t="shared" si="14"/>
        <v>0.21740852462812149</v>
      </c>
      <c r="BX62" s="95">
        <f t="shared" si="14"/>
        <v>0.18299565331467496</v>
      </c>
      <c r="BY62" s="95">
        <f t="shared" si="14"/>
        <v>0.21567524392792886</v>
      </c>
      <c r="BZ62" s="95">
        <f t="shared" si="14"/>
        <v>0.22739092586869397</v>
      </c>
      <c r="CA62" s="95">
        <f t="shared" si="14"/>
        <v>0.22826687301869017</v>
      </c>
      <c r="CB62" s="95">
        <f t="shared" si="14"/>
        <v>0.22941553256777686</v>
      </c>
      <c r="CC62" s="96">
        <f t="shared" si="14"/>
        <v>0.23143930969367013</v>
      </c>
    </row>
    <row r="63" spans="1:81" ht="15.4" thickBot="1" x14ac:dyDescent="0.45">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9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2"/>
  <sheetViews>
    <sheetView zoomScale="70" zoomScaleNormal="70" workbookViewId="0">
      <pane xSplit="3" ySplit="4" topLeftCell="AZ71" activePane="bottomRight" state="frozen"/>
      <selection pane="topRight" activeCell="D1" sqref="D1"/>
      <selection pane="bottomLeft" activeCell="A5" sqref="A5"/>
      <selection pane="bottomRight" activeCell="B87" sqref="B87"/>
    </sheetView>
  </sheetViews>
  <sheetFormatPr defaultColWidth="9.1328125" defaultRowHeight="15" x14ac:dyDescent="0.4"/>
  <cols>
    <col min="1" max="1" width="23.1328125" style="123" bestFit="1" customWidth="1"/>
    <col min="2" max="2" width="75.73046875" style="49" customWidth="1"/>
    <col min="3" max="3" width="25.73046875" style="123" customWidth="1"/>
    <col min="4" max="75" width="12.73046875" style="54" customWidth="1"/>
    <col min="76" max="81" width="12.73046875" style="49" customWidth="1"/>
    <col min="82" max="82" width="9.1328125" style="49" customWidth="1"/>
    <col min="83" max="16384" width="9.1328125" style="49"/>
  </cols>
  <sheetData>
    <row r="1" spans="1:81" s="16" customFormat="1" ht="25.5" customHeight="1" thickBot="1" x14ac:dyDescent="0.4">
      <c r="A1" s="14" t="s">
        <v>44</v>
      </c>
      <c r="B1" s="42" t="s">
        <v>83</v>
      </c>
      <c r="C1" s="76"/>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row>
    <row r="2" spans="1:81" ht="33" customHeight="1" x14ac:dyDescent="0.4">
      <c r="A2" s="44" t="s">
        <v>45</v>
      </c>
      <c r="B2" s="18" t="s">
        <v>210</v>
      </c>
      <c r="C2" s="99"/>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50" customFormat="1" x14ac:dyDescent="0.4">
      <c r="A3" s="78">
        <v>2020</v>
      </c>
      <c r="B3" s="21" t="s">
        <v>211</v>
      </c>
      <c r="C3" s="111" t="s">
        <v>212</v>
      </c>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79"/>
      <c r="B4" s="80"/>
      <c r="C4" s="100"/>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112"/>
    </row>
    <row r="5" spans="1:81" ht="27" customHeight="1" x14ac:dyDescent="0.4">
      <c r="A5" s="113"/>
      <c r="B5" s="114" t="s">
        <v>213</v>
      </c>
      <c r="C5" s="115" t="s">
        <v>214</v>
      </c>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f>+Disability_benefits!BQ14</f>
        <v>4.7691617500000003</v>
      </c>
      <c r="BR5" s="116">
        <f>+Disability_benefits!BR14</f>
        <v>6.040064700000003</v>
      </c>
      <c r="BS5" s="116">
        <f>+Disability_benefits!BS14</f>
        <v>6.9357352999999913</v>
      </c>
      <c r="BT5" s="116">
        <f>+Disability_benefits!BT14</f>
        <v>7.3484010500000174</v>
      </c>
      <c r="BU5" s="116">
        <f>+Disability_benefits!BU14</f>
        <v>8.2211221899999884</v>
      </c>
      <c r="BV5" s="116">
        <f>+Disability_benefits!BV14</f>
        <v>9.1482867099999936</v>
      </c>
      <c r="BW5" s="116">
        <f>+Disability_benefits!BW14</f>
        <v>10.039949220000004</v>
      </c>
      <c r="BX5" s="116">
        <f>+Disability_benefits!BX14</f>
        <v>9.9116195664442621</v>
      </c>
      <c r="BY5" s="116">
        <f>+Disability_benefits!BY14</f>
        <v>10.622578320853727</v>
      </c>
      <c r="BZ5" s="116">
        <f>+Disability_benefits!BZ14</f>
        <v>11.26819092708592</v>
      </c>
      <c r="CA5" s="116">
        <f>+Disability_benefits!CA14</f>
        <v>11.990865944851901</v>
      </c>
      <c r="CB5" s="116">
        <f>+Disability_benefits!CB14</f>
        <v>12.658370629004407</v>
      </c>
      <c r="CC5" s="117">
        <f>+Disability_benefits!CC14</f>
        <v>13.382050240676739</v>
      </c>
    </row>
    <row r="6" spans="1:81" x14ac:dyDescent="0.4">
      <c r="A6" s="113"/>
      <c r="B6" s="49" t="s">
        <v>215</v>
      </c>
      <c r="C6" s="118" t="s">
        <v>214</v>
      </c>
      <c r="D6" s="119">
        <f>Disability_benefits!D15</f>
        <v>0</v>
      </c>
      <c r="E6" s="119">
        <f>Disability_benefits!E15</f>
        <v>0</v>
      </c>
      <c r="F6" s="119">
        <f>Disability_benefits!F15</f>
        <v>0</v>
      </c>
      <c r="G6" s="119">
        <f>Disability_benefits!G15</f>
        <v>0</v>
      </c>
      <c r="H6" s="119">
        <f>Disability_benefits!H15</f>
        <v>0</v>
      </c>
      <c r="I6" s="119">
        <f>Disability_benefits!I15</f>
        <v>0</v>
      </c>
      <c r="J6" s="119">
        <f>Disability_benefits!J15</f>
        <v>0</v>
      </c>
      <c r="K6" s="119">
        <f>Disability_benefits!K15</f>
        <v>0</v>
      </c>
      <c r="L6" s="119">
        <f>Disability_benefits!L15</f>
        <v>0</v>
      </c>
      <c r="M6" s="119">
        <f>Disability_benefits!M15</f>
        <v>0</v>
      </c>
      <c r="N6" s="119">
        <f>Disability_benefits!N15</f>
        <v>0</v>
      </c>
      <c r="O6" s="119">
        <f>Disability_benefits!O15</f>
        <v>0</v>
      </c>
      <c r="P6" s="119">
        <f>Disability_benefits!P15</f>
        <v>0</v>
      </c>
      <c r="Q6" s="119">
        <f>Disability_benefits!Q15</f>
        <v>0</v>
      </c>
      <c r="R6" s="119">
        <f>Disability_benefits!R15</f>
        <v>0</v>
      </c>
      <c r="S6" s="119">
        <f>Disability_benefits!S15</f>
        <v>0</v>
      </c>
      <c r="T6" s="119">
        <f>Disability_benefits!T15</f>
        <v>0</v>
      </c>
      <c r="U6" s="119">
        <f>Disability_benefits!U15</f>
        <v>0</v>
      </c>
      <c r="V6" s="119">
        <f>Disability_benefits!V15</f>
        <v>0</v>
      </c>
      <c r="W6" s="119">
        <f>Disability_benefits!W15</f>
        <v>0</v>
      </c>
      <c r="X6" s="119">
        <f>Disability_benefits!X15</f>
        <v>0</v>
      </c>
      <c r="Y6" s="119">
        <f>Disability_benefits!Y15</f>
        <v>0</v>
      </c>
      <c r="Z6" s="119">
        <f>Disability_benefits!Z15</f>
        <v>0</v>
      </c>
      <c r="AA6" s="119">
        <f>Disability_benefits!AA15</f>
        <v>6</v>
      </c>
      <c r="AB6" s="119">
        <f>Disability_benefits!AB15</f>
        <v>23.2</v>
      </c>
      <c r="AC6" s="119">
        <f>SUM(Disability_benefits!AC16:AC18)</f>
        <v>35.799999999999997</v>
      </c>
      <c r="AD6" s="119">
        <f>SUM(Disability_benefits!AD16:AD18)</f>
        <v>62.4</v>
      </c>
      <c r="AE6" s="119">
        <f>SUM(Disability_benefits!AE16:AE18)</f>
        <v>95.9</v>
      </c>
      <c r="AF6" s="119">
        <f>SUM(Disability_benefits!AF16:AF18)</f>
        <v>127.30000000000001</v>
      </c>
      <c r="AG6" s="119">
        <f>SUM(Disability_benefits!AG16:AG18)</f>
        <v>166.7</v>
      </c>
      <c r="AH6" s="119">
        <f>SUM(Disability_benefits!AH16:AH18)</f>
        <v>168</v>
      </c>
      <c r="AI6" s="119">
        <f>SUM(Disability_benefits!AI16:AI18)</f>
        <v>201</v>
      </c>
      <c r="AJ6" s="119">
        <f>SUM(Disability_benefits!AJ16:AJ18)</f>
        <v>260</v>
      </c>
      <c r="AK6" s="119">
        <f>SUM(Disability_benefits!AK16:AK18)</f>
        <v>330</v>
      </c>
      <c r="AL6" s="119">
        <f>SUM(Disability_benefits!AL16:AL18)</f>
        <v>403</v>
      </c>
      <c r="AM6" s="119">
        <f>SUM(Disability_benefits!AM16:AM18)</f>
        <v>495</v>
      </c>
      <c r="AN6" s="119">
        <f>SUM(Disability_benefits!AN16:AN18)</f>
        <v>576</v>
      </c>
      <c r="AO6" s="119">
        <f>SUM(Disability_benefits!AO16:AO18)</f>
        <v>686</v>
      </c>
      <c r="AP6" s="119">
        <f>SUM(Disability_benefits!AP16:AP18)</f>
        <v>779</v>
      </c>
      <c r="AQ6" s="119">
        <f>SUM(Disability_benefits!AQ16:AQ18)</f>
        <v>897.38499999999999</v>
      </c>
      <c r="AR6" s="119">
        <f>SUM(Disability_benefits!AR16:AR18)</f>
        <v>1003.4670000000001</v>
      </c>
      <c r="AS6" s="119">
        <f>SUM(Disability_benefits!AS16:AS18)</f>
        <v>1158.527</v>
      </c>
      <c r="AT6" s="119">
        <f>SUM(Disability_benefits!AT16:AT18)</f>
        <v>1382.009</v>
      </c>
      <c r="AU6" s="119">
        <f>SUM(Disability_benefits!AU16:AU18)</f>
        <v>1706.221</v>
      </c>
      <c r="AV6" s="119">
        <f>SUM(Disability_benefits!AV16:AV18)</f>
        <v>1553.4739999999999</v>
      </c>
      <c r="AW6" s="119">
        <f>SUM(Disability_benefits!AW16:AW18)</f>
        <v>1795.461</v>
      </c>
      <c r="AX6" s="119">
        <f>SUM(Disability_benefits!AX16:AX18)</f>
        <v>1962.682</v>
      </c>
      <c r="AY6" s="119">
        <f>SUM(Disability_benefits!AY16:AY18)</f>
        <v>2194.1619999999998</v>
      </c>
      <c r="AZ6" s="119">
        <f>SUM(Disability_benefits!AZ16:AZ18)</f>
        <v>2392.893</v>
      </c>
      <c r="BA6" s="119">
        <f>SUM(Disability_benefits!BA16:BA18)</f>
        <v>2521.25</v>
      </c>
      <c r="BB6" s="119">
        <f>SUM(Disability_benefits!BB16:BB18)</f>
        <v>2679.9749999999999</v>
      </c>
      <c r="BC6" s="119">
        <f>SUM(Disability_benefits!BC16:BC18)</f>
        <v>2822.8040000000001</v>
      </c>
      <c r="BD6" s="119">
        <f>SUM(Disability_benefits!BD16:BD18)</f>
        <v>2955.1210000000001</v>
      </c>
      <c r="BE6" s="119">
        <f>SUM(Disability_benefits!BE16:BE18)</f>
        <v>3124.4597597447382</v>
      </c>
      <c r="BF6" s="119">
        <f>SUM(Disability_benefits!BF16:BF18)</f>
        <v>3250.6787885787207</v>
      </c>
      <c r="BG6" s="119">
        <f>SUM(Disability_benefits!BG16:BG18)</f>
        <v>3457.0445494205601</v>
      </c>
      <c r="BH6" s="119">
        <f>SUM(Disability_benefits!BH16:BH18)</f>
        <v>3673.5859999999998</v>
      </c>
      <c r="BI6" s="119">
        <f>SUM(Disability_benefits!BI16:BI18)</f>
        <v>3924.14037813</v>
      </c>
      <c r="BJ6" s="119">
        <f>SUM(Disability_benefits!BJ16:BJ18)</f>
        <v>4149.40578293</v>
      </c>
      <c r="BK6" s="119">
        <f>SUM(Disability_benefits!BK16:BK18)</f>
        <v>4444.4350972342991</v>
      </c>
      <c r="BL6" s="119">
        <f>SUM(Disability_benefits!BL16:BL18)</f>
        <v>4734.8039219600005</v>
      </c>
      <c r="BM6" s="119">
        <f>SUM(Disability_benefits!BM16:BM18)</f>
        <v>5106.2537628999999</v>
      </c>
      <c r="BN6" s="119">
        <f>SUM(Disability_benefits!BN16:BN18)</f>
        <v>5227.7472379531791</v>
      </c>
      <c r="BO6" s="119">
        <f>SUM(Disability_benefits!BO16:BO18)</f>
        <v>5339.4256940699997</v>
      </c>
      <c r="BP6" s="119">
        <f>SUM(Disability_benefits!BP16:BP18)</f>
        <v>5475.6249157700013</v>
      </c>
      <c r="BQ6" s="119">
        <f>SUM(Disability_benefits!BQ16:BQ18)</f>
        <v>5360.0751764300812</v>
      </c>
      <c r="BR6" s="119">
        <f>SUM(Disability_benefits!BR16:BR18)</f>
        <v>5421.7736767999995</v>
      </c>
      <c r="BS6" s="119">
        <f>SUM(Disability_benefits!BS16:BS18)</f>
        <v>5489.5433917499959</v>
      </c>
      <c r="BT6" s="119">
        <f>SUM(Disability_benefits!BT16:BT18)</f>
        <v>5482.7675999399999</v>
      </c>
      <c r="BU6" s="119">
        <f>SUM(Disability_benefits!BU16:BU18)</f>
        <v>5529.3185711499982</v>
      </c>
      <c r="BV6" s="119">
        <f>SUM(Disability_benefits!BV16:BV18)</f>
        <v>5675.5506973500005</v>
      </c>
      <c r="BW6" s="119">
        <f>SUM(Disability_benefits!BW16:BW18)</f>
        <v>5908.4831024900013</v>
      </c>
      <c r="BX6" s="119">
        <f>SUM(Disability_benefits!BX16:BX18)</f>
        <v>5406.569615272183</v>
      </c>
      <c r="BY6" s="119">
        <f>SUM(Disability_benefits!BY16:BY18)</f>
        <v>5574.4570568780928</v>
      </c>
      <c r="BZ6" s="119">
        <f>SUM(Disability_benefits!BZ16:BZ18)</f>
        <v>5754.797770287938</v>
      </c>
      <c r="CA6" s="119">
        <f>SUM(Disability_benefits!CA16:CA18)</f>
        <v>5987.252330297737</v>
      </c>
      <c r="CB6" s="119">
        <f>SUM(Disability_benefits!CB16:CB18)</f>
        <v>6219.0803318517083</v>
      </c>
      <c r="CC6" s="120">
        <f>SUM(Disability_benefits!CC16:CC18)</f>
        <v>6528.9750320930216</v>
      </c>
    </row>
    <row r="7" spans="1:81" x14ac:dyDescent="0.4">
      <c r="A7" s="113"/>
      <c r="B7" s="49" t="s">
        <v>216</v>
      </c>
      <c r="C7" s="118" t="s">
        <v>217</v>
      </c>
      <c r="D7" s="119">
        <f>Bereavement_benefits!D4</f>
        <v>15.7</v>
      </c>
      <c r="E7" s="119">
        <f>Bereavement_benefits!E4</f>
        <v>21.3</v>
      </c>
      <c r="F7" s="119">
        <f>Bereavement_benefits!F4</f>
        <v>21.7</v>
      </c>
      <c r="G7" s="119">
        <f>Bereavement_benefits!G4</f>
        <v>24</v>
      </c>
      <c r="H7" s="119">
        <f>Bereavement_benefits!H4</f>
        <v>28</v>
      </c>
      <c r="I7" s="119">
        <f>Bereavement_benefits!I4</f>
        <v>30.5</v>
      </c>
      <c r="J7" s="119">
        <f>Bereavement_benefits!J4</f>
        <v>32</v>
      </c>
      <c r="K7" s="119">
        <f>Bereavement_benefits!K4</f>
        <v>35.700000000000003</v>
      </c>
      <c r="L7" s="119">
        <f>Bereavement_benefits!L4</f>
        <v>38.200000000000003</v>
      </c>
      <c r="M7" s="119">
        <f>Bereavement_benefits!M4</f>
        <v>43.8</v>
      </c>
      <c r="N7" s="119">
        <f>Bereavement_benefits!N4</f>
        <v>57.5</v>
      </c>
      <c r="O7" s="119">
        <f>Bereavement_benefits!O4</f>
        <v>61.5</v>
      </c>
      <c r="P7" s="119">
        <f>Bereavement_benefits!P4</f>
        <v>65.5</v>
      </c>
      <c r="Q7" s="119">
        <f>Bereavement_benefits!Q4</f>
        <v>80</v>
      </c>
      <c r="R7" s="119">
        <f>Bereavement_benefits!R4</f>
        <v>84</v>
      </c>
      <c r="S7" s="119">
        <f>Bereavement_benefits!S4</f>
        <v>99</v>
      </c>
      <c r="T7" s="119">
        <f>Bereavement_benefits!T4</f>
        <v>108</v>
      </c>
      <c r="U7" s="119">
        <f>Bereavement_benefits!U4</f>
        <v>136</v>
      </c>
      <c r="V7" s="119">
        <f>Bereavement_benefits!V4</f>
        <v>141</v>
      </c>
      <c r="W7" s="119">
        <f>Bereavement_benefits!W4</f>
        <v>148</v>
      </c>
      <c r="X7" s="119">
        <f>Bereavement_benefits!X4</f>
        <v>154</v>
      </c>
      <c r="Y7" s="119">
        <f>Bereavement_benefits!Y4</f>
        <v>162</v>
      </c>
      <c r="Z7" s="119">
        <f>Bereavement_benefits!Z4</f>
        <v>168</v>
      </c>
      <c r="AA7" s="119">
        <f>Bereavement_benefits!AA4</f>
        <v>196</v>
      </c>
      <c r="AB7" s="119">
        <f>Bereavement_benefits!AB4</f>
        <v>220</v>
      </c>
      <c r="AC7" s="119">
        <f>Bereavement_benefits!AC4</f>
        <v>245</v>
      </c>
      <c r="AD7" s="119">
        <f>Bereavement_benefits!AD4</f>
        <v>310</v>
      </c>
      <c r="AE7" s="119">
        <f>Bereavement_benefits!AE4</f>
        <v>393</v>
      </c>
      <c r="AF7" s="119">
        <f>Bereavement_benefits!AF4</f>
        <v>434</v>
      </c>
      <c r="AG7" s="119">
        <f>Bereavement_benefits!AG4</f>
        <v>466</v>
      </c>
      <c r="AH7" s="119">
        <f>Bereavement_benefits!AH4</f>
        <v>505</v>
      </c>
      <c r="AI7" s="119">
        <f>Bereavement_benefits!AI4</f>
        <v>562.99999999999989</v>
      </c>
      <c r="AJ7" s="119">
        <f>Bereavement_benefits!AJ4</f>
        <v>637.99999999999989</v>
      </c>
      <c r="AK7" s="119">
        <f>Bereavement_benefits!AK4</f>
        <v>691</v>
      </c>
      <c r="AL7" s="119">
        <f>Bereavement_benefits!AL4</f>
        <v>725</v>
      </c>
      <c r="AM7" s="119">
        <f>Bereavement_benefits!AM4</f>
        <v>771</v>
      </c>
      <c r="AN7" s="119">
        <f>Bereavement_benefits!AN4</f>
        <v>785</v>
      </c>
      <c r="AO7" s="119">
        <f>Bereavement_benefits!AO4</f>
        <v>800</v>
      </c>
      <c r="AP7" s="119">
        <f>Bereavement_benefits!AP4</f>
        <v>825</v>
      </c>
      <c r="AQ7" s="119">
        <f>Bereavement_benefits!AQ4</f>
        <v>839.25</v>
      </c>
      <c r="AR7" s="119">
        <f>Bereavement_benefits!AR4</f>
        <v>850.16399999999999</v>
      </c>
      <c r="AS7" s="119">
        <f>Bereavement_benefits!AS4</f>
        <v>852.303</v>
      </c>
      <c r="AT7" s="119">
        <f>Bereavement_benefits!AT4</f>
        <v>889.38600000000008</v>
      </c>
      <c r="AU7" s="119">
        <f>Bereavement_benefits!AU4</f>
        <v>1010.5989999999999</v>
      </c>
      <c r="AV7" s="119">
        <f>Bereavement_benefits!AV4</f>
        <v>1010</v>
      </c>
      <c r="AW7" s="119">
        <f>Bereavement_benefits!AW4</f>
        <v>1040</v>
      </c>
      <c r="AX7" s="119">
        <f>Bereavement_benefits!AX4</f>
        <v>1022</v>
      </c>
      <c r="AY7" s="119">
        <f>Bereavement_benefits!AY4</f>
        <v>1016.385</v>
      </c>
      <c r="AZ7" s="119">
        <f>Bereavement_benefits!AZ4</f>
        <v>981.24099999999999</v>
      </c>
      <c r="BA7" s="119">
        <f>Bereavement_benefits!BA4</f>
        <v>987.07300000000021</v>
      </c>
      <c r="BB7" s="119">
        <f>Bereavement_benefits!BB4</f>
        <v>974.40599999999995</v>
      </c>
      <c r="BC7" s="119">
        <f>Bereavement_benefits!BC4</f>
        <v>1001.69</v>
      </c>
      <c r="BD7" s="119">
        <f>Bereavement_benefits!BD4</f>
        <v>985.85</v>
      </c>
      <c r="BE7" s="119">
        <f>Bereavement_benefits!BE4</f>
        <v>1099.2956646600001</v>
      </c>
      <c r="BF7" s="119">
        <f>Bereavement_benefits!BF4</f>
        <v>1087.4146320899999</v>
      </c>
      <c r="BG7" s="119">
        <f>Bereavement_benefits!BG4</f>
        <v>1006.6780681472775</v>
      </c>
      <c r="BH7" s="119">
        <f>Bereavement_benefits!BH4</f>
        <v>922.80799999999999</v>
      </c>
      <c r="BI7" s="119">
        <f>Bereavement_benefits!BI4</f>
        <v>874.53990900999997</v>
      </c>
      <c r="BJ7" s="119">
        <f>Bereavement_benefits!BJ4</f>
        <v>796.54773575000013</v>
      </c>
      <c r="BK7" s="119">
        <f>Bereavement_benefits!BK4</f>
        <v>736.17217767890315</v>
      </c>
      <c r="BL7" s="119">
        <f>Bereavement_benefits!BL4</f>
        <v>674.75018944999999</v>
      </c>
      <c r="BM7" s="119">
        <f>Bereavement_benefits!BM4</f>
        <v>649.6405096899997</v>
      </c>
      <c r="BN7" s="119">
        <f>Bereavement_benefits!BN4</f>
        <v>613.52423453000017</v>
      </c>
      <c r="BO7" s="119">
        <f>Bereavement_benefits!BO4</f>
        <v>593.95801391999976</v>
      </c>
      <c r="BP7" s="119">
        <f>Bereavement_benefits!BP4</f>
        <v>592.53994551999983</v>
      </c>
      <c r="BQ7" s="119">
        <f>Bereavement_benefits!BQ4</f>
        <v>582.23100191999993</v>
      </c>
      <c r="BR7" s="119">
        <f>Bereavement_benefits!BR4</f>
        <v>570.66566029000023</v>
      </c>
      <c r="BS7" s="119">
        <f>Bereavement_benefits!BS4</f>
        <v>568.92046535000088</v>
      </c>
      <c r="BT7" s="119">
        <f>Bereavement_benefits!BT4</f>
        <v>557.33749349999994</v>
      </c>
      <c r="BU7" s="119">
        <f>Bereavement_benefits!BU4</f>
        <v>502.55170413000036</v>
      </c>
      <c r="BV7" s="119">
        <f>Bereavement_benefits!BV4</f>
        <v>463.2592920300001</v>
      </c>
      <c r="BW7" s="119">
        <f>Bereavement_benefits!BW4</f>
        <v>506.28404317999968</v>
      </c>
      <c r="BX7" s="119">
        <f>Bereavement_benefits!BX4</f>
        <v>500.90514451419199</v>
      </c>
      <c r="BY7" s="119">
        <f>Bereavement_benefits!BY4</f>
        <v>398.64417234520022</v>
      </c>
      <c r="BZ7" s="119">
        <f>Bereavement_benefits!BZ4</f>
        <v>364.23079592337035</v>
      </c>
      <c r="CA7" s="119">
        <f>Bereavement_benefits!CA4</f>
        <v>304.95234617339429</v>
      </c>
      <c r="CB7" s="119">
        <f>Bereavement_benefits!CB4</f>
        <v>283.25326081580812</v>
      </c>
      <c r="CC7" s="120">
        <f>Bereavement_benefits!CC4</f>
        <v>264.8934921804215</v>
      </c>
    </row>
    <row r="8" spans="1:81" x14ac:dyDescent="0.4">
      <c r="A8" s="113"/>
      <c r="B8" s="49" t="s">
        <v>218</v>
      </c>
      <c r="C8" s="118" t="s">
        <v>214</v>
      </c>
      <c r="D8" s="119">
        <v>0</v>
      </c>
      <c r="E8" s="119">
        <v>0</v>
      </c>
      <c r="F8" s="119">
        <v>0</v>
      </c>
      <c r="G8" s="119">
        <v>0</v>
      </c>
      <c r="H8" s="119">
        <v>0</v>
      </c>
      <c r="I8" s="119">
        <v>0</v>
      </c>
      <c r="J8" s="119">
        <v>0</v>
      </c>
      <c r="K8" s="119">
        <v>0</v>
      </c>
      <c r="L8" s="119">
        <v>0</v>
      </c>
      <c r="M8" s="119">
        <v>0</v>
      </c>
      <c r="N8" s="119">
        <v>0</v>
      </c>
      <c r="O8" s="119">
        <v>0</v>
      </c>
      <c r="P8" s="119">
        <v>0</v>
      </c>
      <c r="Q8" s="119">
        <v>0</v>
      </c>
      <c r="R8" s="119">
        <v>0</v>
      </c>
      <c r="S8" s="119">
        <v>0</v>
      </c>
      <c r="T8" s="119">
        <v>0</v>
      </c>
      <c r="U8" s="119">
        <v>0</v>
      </c>
      <c r="V8" s="119">
        <v>0</v>
      </c>
      <c r="W8" s="119">
        <v>0</v>
      </c>
      <c r="X8" s="119">
        <v>0</v>
      </c>
      <c r="Y8" s="119">
        <v>0</v>
      </c>
      <c r="Z8" s="119">
        <v>0</v>
      </c>
      <c r="AA8" s="119">
        <v>0</v>
      </c>
      <c r="AB8" s="119">
        <v>0</v>
      </c>
      <c r="AC8" s="119">
        <v>0</v>
      </c>
      <c r="AD8" s="119">
        <v>0</v>
      </c>
      <c r="AE8" s="119">
        <v>0</v>
      </c>
      <c r="AF8" s="119">
        <v>1.9</v>
      </c>
      <c r="AG8" s="119">
        <v>2.9</v>
      </c>
      <c r="AH8" s="119">
        <v>4</v>
      </c>
      <c r="AI8" s="119">
        <v>4</v>
      </c>
      <c r="AJ8" s="119">
        <v>5</v>
      </c>
      <c r="AK8" s="119">
        <v>6</v>
      </c>
      <c r="AL8" s="119">
        <v>8</v>
      </c>
      <c r="AM8" s="119">
        <v>10</v>
      </c>
      <c r="AN8" s="119">
        <v>11</v>
      </c>
      <c r="AO8" s="119">
        <v>13</v>
      </c>
      <c r="AP8" s="119">
        <v>104</v>
      </c>
      <c r="AQ8" s="119">
        <v>183.72300000000001</v>
      </c>
      <c r="AR8" s="119">
        <v>173.41800000000001</v>
      </c>
      <c r="AS8" s="119">
        <v>183.63200000000001</v>
      </c>
      <c r="AT8" s="119">
        <v>208.02</v>
      </c>
      <c r="AU8" s="119">
        <v>284.64699999999999</v>
      </c>
      <c r="AV8" s="119">
        <v>345.29700000000008</v>
      </c>
      <c r="AW8" s="119">
        <v>441.75</v>
      </c>
      <c r="AX8" s="119">
        <v>526.322</v>
      </c>
      <c r="AY8" s="119">
        <v>617.35</v>
      </c>
      <c r="AZ8" s="119">
        <v>736.40099999999995</v>
      </c>
      <c r="BA8" s="119">
        <v>745.90700000000004</v>
      </c>
      <c r="BB8" s="119">
        <v>782.37199999999996</v>
      </c>
      <c r="BC8" s="119">
        <v>834.52800000000002</v>
      </c>
      <c r="BD8" s="119">
        <v>867.01099999999997</v>
      </c>
      <c r="BE8" s="119">
        <v>931.78101869</v>
      </c>
      <c r="BF8" s="119">
        <v>993.10799999999995</v>
      </c>
      <c r="BG8" s="119">
        <v>1053.6691153298639</v>
      </c>
      <c r="BH8" s="119">
        <v>1096.0409999999999</v>
      </c>
      <c r="BI8" s="119">
        <v>1149.1385723000005</v>
      </c>
      <c r="BJ8" s="119">
        <v>1181.2635561100005</v>
      </c>
      <c r="BK8" s="119">
        <v>1279.8853888127107</v>
      </c>
      <c r="BL8" s="119">
        <v>1362.9964772500002</v>
      </c>
      <c r="BM8" s="119">
        <v>1494.8980367000004</v>
      </c>
      <c r="BN8" s="119">
        <v>1572.0826307400002</v>
      </c>
      <c r="BO8" s="119">
        <v>1732.9771967700003</v>
      </c>
      <c r="BP8" s="119">
        <v>1927.2231981999998</v>
      </c>
      <c r="BQ8" s="119">
        <v>2088.2668163797011</v>
      </c>
      <c r="BR8" s="119">
        <v>2319.2115774999988</v>
      </c>
      <c r="BS8" s="119">
        <v>2545.4439678199992</v>
      </c>
      <c r="BT8" s="119">
        <v>2666.973573598962</v>
      </c>
      <c r="BU8" s="119">
        <v>2830.0153530399994</v>
      </c>
      <c r="BV8" s="119">
        <v>2885.0112320200001</v>
      </c>
      <c r="BW8" s="119">
        <v>2940.7993121000004</v>
      </c>
      <c r="BX8" s="119">
        <v>3064.5017916274874</v>
      </c>
      <c r="BY8" s="119">
        <v>3215.0098910507986</v>
      </c>
      <c r="BZ8" s="119">
        <v>3469.4581064431682</v>
      </c>
      <c r="CA8" s="119">
        <v>3706.3676616263119</v>
      </c>
      <c r="CB8" s="119">
        <v>3959.1634290798961</v>
      </c>
      <c r="CC8" s="120">
        <v>4221.7639360393587</v>
      </c>
    </row>
    <row r="9" spans="1:81" x14ac:dyDescent="0.4">
      <c r="A9" s="113"/>
      <c r="B9" s="49" t="s">
        <v>122</v>
      </c>
      <c r="C9" s="118" t="s">
        <v>214</v>
      </c>
      <c r="D9" s="119">
        <v>59.9</v>
      </c>
      <c r="E9" s="119">
        <v>60.9</v>
      </c>
      <c r="F9" s="119">
        <v>61.9</v>
      </c>
      <c r="G9" s="119">
        <v>63.1</v>
      </c>
      <c r="H9" s="119">
        <v>87.2</v>
      </c>
      <c r="I9" s="119">
        <v>103.5</v>
      </c>
      <c r="J9" s="119">
        <v>105</v>
      </c>
      <c r="K9" s="119">
        <v>106.6</v>
      </c>
      <c r="L9" s="119">
        <v>113.8</v>
      </c>
      <c r="M9" s="119">
        <v>122.2</v>
      </c>
      <c r="N9" s="119">
        <v>125.9</v>
      </c>
      <c r="O9" s="119">
        <v>127.4</v>
      </c>
      <c r="P9" s="119">
        <v>131</v>
      </c>
      <c r="Q9" s="119">
        <v>134</v>
      </c>
      <c r="R9" s="119">
        <v>135.30000000000001</v>
      </c>
      <c r="S9" s="119">
        <v>139.80000000000001</v>
      </c>
      <c r="T9" s="119">
        <v>143.1</v>
      </c>
      <c r="U9" s="119">
        <v>146.30000000000001</v>
      </c>
      <c r="V9" s="119">
        <v>149.19999999999999</v>
      </c>
      <c r="W9" s="119">
        <v>160.19999999999999</v>
      </c>
      <c r="X9" s="119">
        <v>297.10000000000002</v>
      </c>
      <c r="Y9" s="119">
        <v>339.2</v>
      </c>
      <c r="Z9" s="119">
        <v>339</v>
      </c>
      <c r="AA9" s="119">
        <v>343.7</v>
      </c>
      <c r="AB9" s="119">
        <v>339</v>
      </c>
      <c r="AC9" s="119">
        <v>344.2</v>
      </c>
      <c r="AD9" s="119">
        <v>344.1</v>
      </c>
      <c r="AE9" s="119">
        <v>531.70000000000005</v>
      </c>
      <c r="AF9" s="119">
        <v>526.5</v>
      </c>
      <c r="AG9" s="119">
        <v>867.5</v>
      </c>
      <c r="AH9" s="119">
        <v>1776</v>
      </c>
      <c r="AI9" s="119">
        <v>2787</v>
      </c>
      <c r="AJ9" s="119">
        <v>2944</v>
      </c>
      <c r="AK9" s="119">
        <v>3372</v>
      </c>
      <c r="AL9" s="119">
        <v>3660</v>
      </c>
      <c r="AM9" s="119">
        <v>3988</v>
      </c>
      <c r="AN9" s="119">
        <v>4276</v>
      </c>
      <c r="AO9" s="119">
        <v>4468</v>
      </c>
      <c r="AP9" s="119">
        <v>4513</v>
      </c>
      <c r="AQ9" s="119">
        <v>4597.5079999999998</v>
      </c>
      <c r="AR9" s="119">
        <v>4514.5259999999998</v>
      </c>
      <c r="AS9" s="119">
        <v>4537.3530000000001</v>
      </c>
      <c r="AT9" s="119">
        <v>4590.7730000000001</v>
      </c>
      <c r="AU9" s="119">
        <v>5188.9120000000003</v>
      </c>
      <c r="AV9" s="119">
        <v>5953.1810000000005</v>
      </c>
      <c r="AW9" s="119">
        <v>6331.3990000000003</v>
      </c>
      <c r="AX9" s="119">
        <v>6403.6940000000004</v>
      </c>
      <c r="AY9" s="119">
        <v>6642.2250000000004</v>
      </c>
      <c r="AZ9" s="119">
        <v>6941.3710000000001</v>
      </c>
      <c r="BA9" s="119">
        <v>7088.2730000000001</v>
      </c>
      <c r="BB9" s="119">
        <v>7294.9489999999996</v>
      </c>
      <c r="BC9" s="119">
        <v>8283.3439999999991</v>
      </c>
      <c r="BD9" s="119">
        <v>8659.5450000000001</v>
      </c>
      <c r="BE9" s="119">
        <v>8795.2162844499999</v>
      </c>
      <c r="BF9" s="119">
        <v>8945.096379300001</v>
      </c>
      <c r="BG9" s="121"/>
      <c r="BH9" s="121"/>
      <c r="BI9" s="121"/>
      <c r="BJ9" s="121"/>
      <c r="BK9" s="121"/>
      <c r="BL9" s="121"/>
      <c r="BM9" s="121"/>
      <c r="BN9" s="121"/>
      <c r="BO9" s="121"/>
      <c r="BP9" s="121"/>
      <c r="BQ9" s="121"/>
      <c r="BR9" s="121"/>
      <c r="BS9" s="121"/>
      <c r="BT9" s="121"/>
      <c r="BU9" s="121"/>
      <c r="BV9" s="121"/>
      <c r="BW9" s="121"/>
      <c r="BX9" s="121"/>
      <c r="BY9" s="121"/>
      <c r="BZ9" s="121"/>
      <c r="CA9" s="121"/>
      <c r="CB9" s="121"/>
      <c r="CC9" s="122"/>
    </row>
    <row r="10" spans="1:81" ht="27" customHeight="1" x14ac:dyDescent="0.4">
      <c r="A10" s="113"/>
      <c r="B10" s="49" t="s">
        <v>219</v>
      </c>
      <c r="D10" s="119">
        <f t="shared" ref="D10:AI10" si="0">SUM(D11:D12)</f>
        <v>0</v>
      </c>
      <c r="E10" s="119">
        <f t="shared" si="0"/>
        <v>0</v>
      </c>
      <c r="F10" s="119">
        <f t="shared" si="0"/>
        <v>0</v>
      </c>
      <c r="G10" s="119">
        <f t="shared" si="0"/>
        <v>0</v>
      </c>
      <c r="H10" s="119">
        <f t="shared" si="0"/>
        <v>0</v>
      </c>
      <c r="I10" s="119">
        <f t="shared" si="0"/>
        <v>0</v>
      </c>
      <c r="J10" s="119">
        <f t="shared" si="0"/>
        <v>0</v>
      </c>
      <c r="K10" s="119">
        <f t="shared" si="0"/>
        <v>0</v>
      </c>
      <c r="L10" s="119">
        <f t="shared" si="0"/>
        <v>0</v>
      </c>
      <c r="M10" s="119">
        <f t="shared" si="0"/>
        <v>0</v>
      </c>
      <c r="N10" s="119">
        <f t="shared" si="0"/>
        <v>0</v>
      </c>
      <c r="O10" s="119">
        <f t="shared" si="0"/>
        <v>0</v>
      </c>
      <c r="P10" s="119">
        <f t="shared" si="0"/>
        <v>0</v>
      </c>
      <c r="Q10" s="119">
        <f t="shared" si="0"/>
        <v>0</v>
      </c>
      <c r="R10" s="119">
        <f t="shared" si="0"/>
        <v>0</v>
      </c>
      <c r="S10" s="119">
        <f t="shared" si="0"/>
        <v>0</v>
      </c>
      <c r="T10" s="119">
        <f t="shared" si="0"/>
        <v>0</v>
      </c>
      <c r="U10" s="119">
        <f t="shared" si="0"/>
        <v>0</v>
      </c>
      <c r="V10" s="119">
        <f t="shared" si="0"/>
        <v>0</v>
      </c>
      <c r="W10" s="119">
        <f t="shared" si="0"/>
        <v>0</v>
      </c>
      <c r="X10" s="119">
        <f t="shared" si="0"/>
        <v>0</v>
      </c>
      <c r="Y10" s="119">
        <f t="shared" si="0"/>
        <v>0</v>
      </c>
      <c r="Z10" s="119">
        <f t="shared" si="0"/>
        <v>0</v>
      </c>
      <c r="AA10" s="119">
        <f t="shared" si="0"/>
        <v>0</v>
      </c>
      <c r="AB10" s="119">
        <f t="shared" si="0"/>
        <v>80.5</v>
      </c>
      <c r="AC10" s="119">
        <f t="shared" si="0"/>
        <v>79.8</v>
      </c>
      <c r="AD10" s="119">
        <f t="shared" si="0"/>
        <v>91.9</v>
      </c>
      <c r="AE10" s="119">
        <f t="shared" si="0"/>
        <v>0.1</v>
      </c>
      <c r="AF10" s="119">
        <f t="shared" si="0"/>
        <v>0</v>
      </c>
      <c r="AG10" s="119">
        <f t="shared" si="0"/>
        <v>98</v>
      </c>
      <c r="AH10" s="119">
        <f t="shared" si="0"/>
        <v>101</v>
      </c>
      <c r="AI10" s="119">
        <f t="shared" si="0"/>
        <v>101</v>
      </c>
      <c r="AJ10" s="119">
        <f t="shared" ref="AJ10:BO10" si="1">SUM(AJ11:AJ12)</f>
        <v>103</v>
      </c>
      <c r="AK10" s="119">
        <f t="shared" si="1"/>
        <v>107</v>
      </c>
      <c r="AL10" s="119">
        <f t="shared" si="1"/>
        <v>108</v>
      </c>
      <c r="AM10" s="119">
        <f t="shared" si="1"/>
        <v>109</v>
      </c>
      <c r="AN10" s="119">
        <f t="shared" si="1"/>
        <v>111</v>
      </c>
      <c r="AO10" s="119">
        <f t="shared" si="1"/>
        <v>112</v>
      </c>
      <c r="AP10" s="119">
        <f t="shared" si="1"/>
        <v>115</v>
      </c>
      <c r="AQ10" s="119">
        <f t="shared" si="1"/>
        <v>115.869</v>
      </c>
      <c r="AR10" s="119">
        <f t="shared" si="1"/>
        <v>117.608</v>
      </c>
      <c r="AS10" s="119">
        <f t="shared" si="1"/>
        <v>120.767</v>
      </c>
      <c r="AT10" s="119">
        <f t="shared" si="1"/>
        <v>121.69999999999999</v>
      </c>
      <c r="AU10" s="119">
        <f t="shared" si="1"/>
        <v>124.99799999999999</v>
      </c>
      <c r="AV10" s="119">
        <f t="shared" si="1"/>
        <v>127.76300000000001</v>
      </c>
      <c r="AW10" s="119">
        <f t="shared" si="1"/>
        <v>136.01</v>
      </c>
      <c r="AX10" s="119">
        <f t="shared" si="1"/>
        <v>135.90600000000001</v>
      </c>
      <c r="AY10" s="119">
        <f t="shared" si="1"/>
        <v>138.93899999999999</v>
      </c>
      <c r="AZ10" s="119">
        <f t="shared" si="1"/>
        <v>144.053</v>
      </c>
      <c r="BA10" s="119">
        <f t="shared" si="1"/>
        <v>139.03800000000001</v>
      </c>
      <c r="BB10" s="119">
        <f t="shared" si="1"/>
        <v>140.483</v>
      </c>
      <c r="BC10" s="119">
        <f t="shared" si="1"/>
        <v>134.304</v>
      </c>
      <c r="BD10" s="119">
        <f t="shared" si="1"/>
        <v>135.184</v>
      </c>
      <c r="BE10" s="119">
        <f t="shared" si="1"/>
        <v>136.494</v>
      </c>
      <c r="BF10" s="119">
        <f t="shared" si="1"/>
        <v>137.20599999999999</v>
      </c>
      <c r="BG10" s="119">
        <f t="shared" si="1"/>
        <v>140.86000000000001</v>
      </c>
      <c r="BH10" s="119">
        <f t="shared" si="1"/>
        <v>142.22499999999999</v>
      </c>
      <c r="BI10" s="119">
        <f t="shared" si="1"/>
        <v>142.98906689999998</v>
      </c>
      <c r="BJ10" s="119">
        <f t="shared" si="1"/>
        <v>145.06664781979541</v>
      </c>
      <c r="BK10" s="119">
        <f t="shared" si="1"/>
        <v>147.31015170999999</v>
      </c>
      <c r="BL10" s="119">
        <f t="shared" si="1"/>
        <v>1044.2802145123819</v>
      </c>
      <c r="BM10" s="119">
        <f t="shared" si="1"/>
        <v>153.69645450000002</v>
      </c>
      <c r="BN10" s="119">
        <f t="shared" si="1"/>
        <v>154.66018952125</v>
      </c>
      <c r="BO10" s="119">
        <f t="shared" si="1"/>
        <v>155.47796661000001</v>
      </c>
      <c r="BP10" s="119">
        <f t="shared" ref="BP10:CC10" si="2">SUM(BP11:BP12)</f>
        <v>155.86012674</v>
      </c>
      <c r="BQ10" s="119">
        <f t="shared" si="2"/>
        <v>154.67662793</v>
      </c>
      <c r="BR10" s="119">
        <f t="shared" si="2"/>
        <v>157.88766478999997</v>
      </c>
      <c r="BS10" s="119">
        <f t="shared" si="2"/>
        <v>163.22263040000036</v>
      </c>
      <c r="BT10" s="119">
        <f t="shared" si="2"/>
        <v>159.51625865999998</v>
      </c>
      <c r="BU10" s="119">
        <f t="shared" si="2"/>
        <v>159.21703019767003</v>
      </c>
      <c r="BV10" s="119">
        <f t="shared" si="2"/>
        <v>158.11606062999999</v>
      </c>
      <c r="BW10" s="119">
        <f t="shared" si="2"/>
        <v>158.84611160306142</v>
      </c>
      <c r="BX10" s="119">
        <f t="shared" si="2"/>
        <v>161.88821161228054</v>
      </c>
      <c r="BY10" s="119">
        <f t="shared" si="2"/>
        <v>164.48231143020502</v>
      </c>
      <c r="BZ10" s="119">
        <f t="shared" si="2"/>
        <v>167.26083178998709</v>
      </c>
      <c r="CA10" s="119">
        <f t="shared" si="2"/>
        <v>170.03945680205544</v>
      </c>
      <c r="CB10" s="119">
        <f t="shared" si="2"/>
        <v>173.34910863309608</v>
      </c>
      <c r="CC10" s="120">
        <f t="shared" si="2"/>
        <v>176.75897816376198</v>
      </c>
    </row>
    <row r="11" spans="1:81" x14ac:dyDescent="0.4">
      <c r="A11" s="113"/>
      <c r="B11" s="59" t="s">
        <v>220</v>
      </c>
      <c r="C11" s="118" t="s">
        <v>217</v>
      </c>
      <c r="D11" s="119">
        <v>0</v>
      </c>
      <c r="E11" s="119">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77.2</v>
      </c>
      <c r="AD11" s="119">
        <v>88.5</v>
      </c>
      <c r="AE11" s="119">
        <v>0.1</v>
      </c>
      <c r="AF11" s="119">
        <v>0</v>
      </c>
      <c r="AG11" s="119">
        <v>0</v>
      </c>
      <c r="AH11" s="119">
        <v>96</v>
      </c>
      <c r="AI11" s="119">
        <v>96</v>
      </c>
      <c r="AJ11" s="119">
        <v>98</v>
      </c>
      <c r="AK11" s="119">
        <v>101</v>
      </c>
      <c r="AL11" s="119">
        <v>102</v>
      </c>
      <c r="AM11" s="119">
        <v>103</v>
      </c>
      <c r="AN11" s="119">
        <v>105</v>
      </c>
      <c r="AO11" s="119">
        <v>105</v>
      </c>
      <c r="AP11" s="119">
        <v>107</v>
      </c>
      <c r="AQ11" s="119">
        <v>107</v>
      </c>
      <c r="AR11" s="119">
        <v>109</v>
      </c>
      <c r="AS11" s="119">
        <v>112</v>
      </c>
      <c r="AT11" s="119">
        <v>112.35899999999999</v>
      </c>
      <c r="AU11" s="119">
        <v>114.324</v>
      </c>
      <c r="AV11" s="119">
        <v>115.11</v>
      </c>
      <c r="AW11" s="119">
        <v>122.089</v>
      </c>
      <c r="AX11" s="119">
        <v>123.30500000000001</v>
      </c>
      <c r="AY11" s="119">
        <v>124.179</v>
      </c>
      <c r="AZ11" s="119">
        <v>128.614</v>
      </c>
      <c r="BA11" s="119">
        <v>123.26300000000001</v>
      </c>
      <c r="BB11" s="119">
        <v>124.417</v>
      </c>
      <c r="BC11" s="119">
        <v>118.181</v>
      </c>
      <c r="BD11" s="119">
        <v>118.962</v>
      </c>
      <c r="BE11" s="119">
        <v>120.14100000000001</v>
      </c>
      <c r="BF11" s="119">
        <v>120.018</v>
      </c>
      <c r="BG11" s="119">
        <v>122.324</v>
      </c>
      <c r="BH11" s="119">
        <v>123.015</v>
      </c>
      <c r="BI11" s="119">
        <v>123.87321689999997</v>
      </c>
      <c r="BJ11" s="119">
        <v>125.86199999999999</v>
      </c>
      <c r="BK11" s="119">
        <v>127.27833854999997</v>
      </c>
      <c r="BL11" s="119">
        <v>822.81408871238204</v>
      </c>
      <c r="BM11" s="119">
        <v>121.23222758000001</v>
      </c>
      <c r="BN11" s="119">
        <v>122.38864807125002</v>
      </c>
      <c r="BO11" s="119">
        <v>123.35264574</v>
      </c>
      <c r="BP11" s="119">
        <v>123.46082752000001</v>
      </c>
      <c r="BQ11" s="119">
        <v>122.52528203</v>
      </c>
      <c r="BR11" s="119">
        <v>124.59394418000001</v>
      </c>
      <c r="BS11" s="119">
        <v>127.56960417000036</v>
      </c>
      <c r="BT11" s="119">
        <v>126.42016188999996</v>
      </c>
      <c r="BU11" s="119">
        <v>126.05015876767001</v>
      </c>
      <c r="BV11" s="119">
        <v>125.70243364</v>
      </c>
      <c r="BW11" s="119">
        <v>124.05223520630057</v>
      </c>
      <c r="BX11" s="119">
        <v>125.8940455173389</v>
      </c>
      <c r="BY11" s="119">
        <v>127.4515607535798</v>
      </c>
      <c r="BZ11" s="119">
        <v>129.1585598364203</v>
      </c>
      <c r="CA11" s="119">
        <v>131.09077330694942</v>
      </c>
      <c r="CB11" s="119">
        <v>133.22496951924086</v>
      </c>
      <c r="CC11" s="120">
        <v>135.40355246363492</v>
      </c>
    </row>
    <row r="12" spans="1:81" x14ac:dyDescent="0.4">
      <c r="A12" s="113"/>
      <c r="B12" s="59" t="s">
        <v>221</v>
      </c>
      <c r="C12" s="118" t="s">
        <v>214</v>
      </c>
      <c r="D12" s="119">
        <v>0</v>
      </c>
      <c r="E12" s="119">
        <v>0</v>
      </c>
      <c r="F12" s="119">
        <v>0</v>
      </c>
      <c r="G12" s="119">
        <v>0</v>
      </c>
      <c r="H12" s="119">
        <v>0</v>
      </c>
      <c r="I12" s="119">
        <v>0</v>
      </c>
      <c r="J12" s="119">
        <v>0</v>
      </c>
      <c r="K12" s="119">
        <v>0</v>
      </c>
      <c r="L12" s="119">
        <v>0</v>
      </c>
      <c r="M12" s="119">
        <v>0</v>
      </c>
      <c r="N12" s="119">
        <v>0</v>
      </c>
      <c r="O12" s="119">
        <v>0</v>
      </c>
      <c r="P12" s="119">
        <v>0</v>
      </c>
      <c r="Q12" s="119">
        <v>0</v>
      </c>
      <c r="R12" s="119">
        <v>0</v>
      </c>
      <c r="S12" s="119">
        <v>0</v>
      </c>
      <c r="T12" s="119">
        <v>0</v>
      </c>
      <c r="U12" s="119">
        <v>0</v>
      </c>
      <c r="V12" s="119">
        <v>0</v>
      </c>
      <c r="W12" s="119">
        <v>0</v>
      </c>
      <c r="X12" s="119">
        <v>0</v>
      </c>
      <c r="Y12" s="119">
        <v>0</v>
      </c>
      <c r="Z12" s="119">
        <v>0</v>
      </c>
      <c r="AA12" s="119">
        <v>0</v>
      </c>
      <c r="AB12" s="119">
        <v>80.5</v>
      </c>
      <c r="AC12" s="119">
        <v>2.6</v>
      </c>
      <c r="AD12" s="119">
        <v>3.4</v>
      </c>
      <c r="AE12" s="119">
        <v>0</v>
      </c>
      <c r="AF12" s="119">
        <v>0</v>
      </c>
      <c r="AG12" s="119">
        <v>98</v>
      </c>
      <c r="AH12" s="119">
        <v>5</v>
      </c>
      <c r="AI12" s="119">
        <v>5</v>
      </c>
      <c r="AJ12" s="119">
        <v>5</v>
      </c>
      <c r="AK12" s="119">
        <v>6</v>
      </c>
      <c r="AL12" s="119">
        <v>6</v>
      </c>
      <c r="AM12" s="119">
        <v>6</v>
      </c>
      <c r="AN12" s="119">
        <v>6</v>
      </c>
      <c r="AO12" s="119">
        <v>7</v>
      </c>
      <c r="AP12" s="119">
        <v>8</v>
      </c>
      <c r="AQ12" s="119">
        <v>8.8689999999999998</v>
      </c>
      <c r="AR12" s="119">
        <v>8.6080000000000005</v>
      </c>
      <c r="AS12" s="119">
        <v>8.7669999999999995</v>
      </c>
      <c r="AT12" s="119">
        <v>9.3409999999999993</v>
      </c>
      <c r="AU12" s="119">
        <v>10.673999999999999</v>
      </c>
      <c r="AV12" s="119">
        <v>12.653</v>
      </c>
      <c r="AW12" s="119">
        <v>13.920999999999999</v>
      </c>
      <c r="AX12" s="119">
        <v>12.601000000000001</v>
      </c>
      <c r="AY12" s="119">
        <v>14.76</v>
      </c>
      <c r="AZ12" s="119">
        <v>15.439</v>
      </c>
      <c r="BA12" s="119">
        <v>15.775</v>
      </c>
      <c r="BB12" s="119">
        <v>16.065999999999999</v>
      </c>
      <c r="BC12" s="119">
        <v>16.123000000000001</v>
      </c>
      <c r="BD12" s="119">
        <v>16.222000000000001</v>
      </c>
      <c r="BE12" s="119">
        <v>16.353000000000002</v>
      </c>
      <c r="BF12" s="119">
        <v>17.187999999999999</v>
      </c>
      <c r="BG12" s="119">
        <v>18.536000000000001</v>
      </c>
      <c r="BH12" s="119">
        <v>19.21</v>
      </c>
      <c r="BI12" s="119">
        <v>19.115849999999998</v>
      </c>
      <c r="BJ12" s="119">
        <v>19.204647819795415</v>
      </c>
      <c r="BK12" s="119">
        <v>20.031813160000006</v>
      </c>
      <c r="BL12" s="119">
        <v>221.46612579999999</v>
      </c>
      <c r="BM12" s="119">
        <v>32.464226920000009</v>
      </c>
      <c r="BN12" s="119">
        <v>32.271541450000001</v>
      </c>
      <c r="BO12" s="119">
        <v>32.125320869999996</v>
      </c>
      <c r="BP12" s="119">
        <v>32.399299220000003</v>
      </c>
      <c r="BQ12" s="119">
        <v>32.151345900000003</v>
      </c>
      <c r="BR12" s="119">
        <v>33.293720609999951</v>
      </c>
      <c r="BS12" s="119">
        <v>35.653026229999981</v>
      </c>
      <c r="BT12" s="119">
        <v>33.09609677000001</v>
      </c>
      <c r="BU12" s="119">
        <v>33.166871430000008</v>
      </c>
      <c r="BV12" s="119">
        <v>32.413626989999997</v>
      </c>
      <c r="BW12" s="119">
        <v>34.793876396760858</v>
      </c>
      <c r="BX12" s="119">
        <v>35.994166094941654</v>
      </c>
      <c r="BY12" s="119">
        <v>37.030750676625217</v>
      </c>
      <c r="BZ12" s="119">
        <v>38.102271953566813</v>
      </c>
      <c r="CA12" s="119">
        <v>38.948683495106017</v>
      </c>
      <c r="CB12" s="119">
        <v>40.124139113855222</v>
      </c>
      <c r="CC12" s="120">
        <v>41.35542570012705</v>
      </c>
    </row>
    <row r="13" spans="1:81" x14ac:dyDescent="0.4">
      <c r="A13" s="113"/>
      <c r="B13" s="60" t="s">
        <v>222</v>
      </c>
      <c r="C13" s="118" t="s">
        <v>223</v>
      </c>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f>+Social_Fund!AQ12</f>
        <v>0</v>
      </c>
      <c r="AR13" s="119">
        <f>+Social_Fund!AR12</f>
        <v>2.5100000000000001E-3</v>
      </c>
      <c r="AS13" s="119">
        <f>+Social_Fund!AS12</f>
        <v>0.40648099999999998</v>
      </c>
      <c r="AT13" s="119">
        <f>+Social_Fund!AT12</f>
        <v>8.6</v>
      </c>
      <c r="AU13" s="119">
        <f>+Social_Fund!AU12</f>
        <v>23.253</v>
      </c>
      <c r="AV13" s="119">
        <f>+Social_Fund!AV12</f>
        <v>15.308</v>
      </c>
      <c r="AW13" s="119">
        <f>+Social_Fund!AW12</f>
        <v>12.185</v>
      </c>
      <c r="AX13" s="119">
        <f>+Social_Fund!AX12</f>
        <v>0</v>
      </c>
      <c r="AY13" s="119">
        <f>+Social_Fund!AY12</f>
        <v>59.960999999999999</v>
      </c>
      <c r="AZ13" s="119">
        <f>+Social_Fund!AZ12</f>
        <v>41.031999999999996</v>
      </c>
      <c r="BA13" s="119">
        <f>+Social_Fund!BA12</f>
        <v>0.58599999999999997</v>
      </c>
      <c r="BB13" s="119">
        <f>+Social_Fund!BB12</f>
        <v>0</v>
      </c>
      <c r="BC13" s="119">
        <f>+Social_Fund!BC12</f>
        <v>0.97199999999999998</v>
      </c>
      <c r="BD13" s="119">
        <f>+Social_Fund!BD12</f>
        <v>29.518000000000001</v>
      </c>
      <c r="BE13" s="119">
        <f>+Social_Fund!BE12</f>
        <v>16</v>
      </c>
      <c r="BF13" s="119">
        <f>+Social_Fund!BF12</f>
        <v>14.147</v>
      </c>
      <c r="BG13" s="119">
        <f>+Social_Fund!BG12</f>
        <v>6.3209999999999997</v>
      </c>
      <c r="BH13" s="119">
        <f>+Social_Fund!BH12</f>
        <v>1.7869999999999999</v>
      </c>
      <c r="BI13" s="119">
        <f>+Social_Fund!BI12</f>
        <v>8.8140000000000001</v>
      </c>
      <c r="BJ13" s="119">
        <f>+Social_Fund!BJ12</f>
        <v>3.4359999999999999</v>
      </c>
      <c r="BK13" s="119">
        <f>+Social_Fund!BK12</f>
        <v>3.99</v>
      </c>
      <c r="BL13" s="119">
        <f>+Social_Fund!BL12</f>
        <v>211.09399999999999</v>
      </c>
      <c r="BM13" s="119">
        <f>+Social_Fund!BM12</f>
        <v>298.26100000000002</v>
      </c>
      <c r="BN13" s="119">
        <f>+Social_Fund!BN12</f>
        <v>435.41003044000001</v>
      </c>
      <c r="BO13" s="119">
        <f>+Social_Fund!BO12</f>
        <v>128.72999999999999</v>
      </c>
      <c r="BP13" s="119">
        <f>+Social_Fund!BP12</f>
        <v>141.73699999999999</v>
      </c>
      <c r="BQ13" s="119">
        <f>+Social_Fund!BQ12</f>
        <v>8.4069999999999965</v>
      </c>
      <c r="BR13" s="119">
        <f>+Social_Fund!BR12</f>
        <v>11.036000000000001</v>
      </c>
      <c r="BS13" s="119">
        <f>+Social_Fund!BS12</f>
        <v>3.7847469900000021</v>
      </c>
      <c r="BT13" s="119">
        <f>+Social_Fund!BT12</f>
        <v>3.1778794199999973</v>
      </c>
      <c r="BU13" s="119">
        <f>+Social_Fund!BU12</f>
        <v>114.2644971</v>
      </c>
      <c r="BV13" s="119">
        <f>+Social_Fund!BV12</f>
        <v>26.955252089999995</v>
      </c>
      <c r="BW13" s="119">
        <f>+Social_Fund!BW12</f>
        <v>0.22715072999999997</v>
      </c>
      <c r="BX13" s="119">
        <f>+Social_Fund!BX12</f>
        <v>97.231092330987806</v>
      </c>
      <c r="BY13" s="119">
        <f>+Social_Fund!BY12</f>
        <v>100.07639297818899</v>
      </c>
      <c r="BZ13" s="119">
        <f>+Social_Fund!BZ12</f>
        <v>100.23553946225623</v>
      </c>
      <c r="CA13" s="119">
        <f>+Social_Fund!CA12</f>
        <v>100.49621267485097</v>
      </c>
      <c r="CB13" s="119">
        <f>+Social_Fund!CB12</f>
        <v>99.786324157868592</v>
      </c>
      <c r="CC13" s="120">
        <f>+Social_Fund!CC12</f>
        <v>99.786324157868592</v>
      </c>
    </row>
    <row r="14" spans="1:81" x14ac:dyDescent="0.4">
      <c r="A14" s="113"/>
      <c r="B14" s="49" t="s">
        <v>23</v>
      </c>
      <c r="C14" s="118" t="s">
        <v>223</v>
      </c>
      <c r="D14" s="119">
        <f>+Council_Tax_Benefit!D4</f>
        <v>0</v>
      </c>
      <c r="E14" s="119">
        <f>+Council_Tax_Benefit!E4</f>
        <v>0</v>
      </c>
      <c r="F14" s="119">
        <f>+Council_Tax_Benefit!F4</f>
        <v>0</v>
      </c>
      <c r="G14" s="119">
        <f>+Council_Tax_Benefit!G4</f>
        <v>0</v>
      </c>
      <c r="H14" s="119">
        <f>+Council_Tax_Benefit!H4</f>
        <v>0</v>
      </c>
      <c r="I14" s="119">
        <f>+Council_Tax_Benefit!I4</f>
        <v>0</v>
      </c>
      <c r="J14" s="119">
        <f>+Council_Tax_Benefit!J4</f>
        <v>0</v>
      </c>
      <c r="K14" s="119">
        <f>+Council_Tax_Benefit!K4</f>
        <v>0</v>
      </c>
      <c r="L14" s="119">
        <f>+Council_Tax_Benefit!L4</f>
        <v>0</v>
      </c>
      <c r="M14" s="119">
        <f>+Council_Tax_Benefit!M4</f>
        <v>0</v>
      </c>
      <c r="N14" s="119">
        <f>+Council_Tax_Benefit!N4</f>
        <v>0</v>
      </c>
      <c r="O14" s="119">
        <f>+Council_Tax_Benefit!O4</f>
        <v>0</v>
      </c>
      <c r="P14" s="119">
        <f>+Council_Tax_Benefit!P4</f>
        <v>0</v>
      </c>
      <c r="Q14" s="119">
        <f>+Council_Tax_Benefit!Q4</f>
        <v>0</v>
      </c>
      <c r="R14" s="119">
        <f>+Council_Tax_Benefit!R4</f>
        <v>0</v>
      </c>
      <c r="S14" s="119">
        <f>+Council_Tax_Benefit!S4</f>
        <v>0</v>
      </c>
      <c r="T14" s="119">
        <f>+Council_Tax_Benefit!T4</f>
        <v>0</v>
      </c>
      <c r="U14" s="119">
        <f>+Council_Tax_Benefit!U4</f>
        <v>0</v>
      </c>
      <c r="V14" s="119">
        <f>+Council_Tax_Benefit!V4</f>
        <v>0</v>
      </c>
      <c r="W14" s="119">
        <f>+Council_Tax_Benefit!W4</f>
        <v>0</v>
      </c>
      <c r="X14" s="119">
        <f>+Council_Tax_Benefit!X4</f>
        <v>0</v>
      </c>
      <c r="Y14" s="119">
        <f>+Council_Tax_Benefit!Y4</f>
        <v>0</v>
      </c>
      <c r="Z14" s="119">
        <f>+Council_Tax_Benefit!Z4</f>
        <v>18</v>
      </c>
      <c r="AA14" s="119">
        <f>+Council_Tax_Benefit!AA4</f>
        <v>21</v>
      </c>
      <c r="AB14" s="119">
        <f>+Council_Tax_Benefit!AB4</f>
        <v>27</v>
      </c>
      <c r="AC14" s="119">
        <f>+Council_Tax_Benefit!AC4</f>
        <v>33</v>
      </c>
      <c r="AD14" s="119">
        <f>+Council_Tax_Benefit!AD4</f>
        <v>99</v>
      </c>
      <c r="AE14" s="119">
        <f>+Council_Tax_Benefit!AE4</f>
        <v>137</v>
      </c>
      <c r="AF14" s="119">
        <f>+Council_Tax_Benefit!AF4</f>
        <v>148</v>
      </c>
      <c r="AG14" s="119">
        <f>+Council_Tax_Benefit!AG4</f>
        <v>369</v>
      </c>
      <c r="AH14" s="119">
        <f>+Council_Tax_Benefit!AH4</f>
        <v>386</v>
      </c>
      <c r="AI14" s="119">
        <f>+Council_Tax_Benefit!AI4</f>
        <v>445</v>
      </c>
      <c r="AJ14" s="119">
        <f>+Council_Tax_Benefit!AJ4</f>
        <v>599</v>
      </c>
      <c r="AK14" s="119">
        <f>+Council_Tax_Benefit!AK4</f>
        <v>890.6</v>
      </c>
      <c r="AL14" s="119">
        <f>+Council_Tax_Benefit!AL4</f>
        <v>1083</v>
      </c>
      <c r="AM14" s="119">
        <f>+Council_Tax_Benefit!AM4</f>
        <v>1218</v>
      </c>
      <c r="AN14" s="119">
        <f>+Council_Tax_Benefit!AN4</f>
        <v>1354</v>
      </c>
      <c r="AO14" s="119">
        <f>+Council_Tax_Benefit!AO4</f>
        <v>1479</v>
      </c>
      <c r="AP14" s="119">
        <f>+Council_Tax_Benefit!AP4</f>
        <v>1635</v>
      </c>
      <c r="AQ14" s="119">
        <f>+Council_Tax_Benefit!AQ4</f>
        <v>1701</v>
      </c>
      <c r="AR14" s="119">
        <f>+Council_Tax_Benefit!AR4</f>
        <v>1365.134</v>
      </c>
      <c r="AS14" s="119">
        <f>+Council_Tax_Benefit!AS4</f>
        <v>1699.6620000000003</v>
      </c>
      <c r="AT14" s="119">
        <f>+Council_Tax_Benefit!AT4</f>
        <v>2122.81</v>
      </c>
      <c r="AU14" s="119">
        <f>+Council_Tax_Benefit!AU4</f>
        <v>1404.1669999999999</v>
      </c>
      <c r="AV14" s="119">
        <f>+Council_Tax_Benefit!AV4</f>
        <v>1692.576</v>
      </c>
      <c r="AW14" s="119">
        <f>+Council_Tax_Benefit!AW4</f>
        <v>1939.9</v>
      </c>
      <c r="AX14" s="119">
        <f>+Council_Tax_Benefit!AX4</f>
        <v>2077.2112939999997</v>
      </c>
      <c r="AY14" s="119">
        <f>+Council_Tax_Benefit!AY4</f>
        <v>2188.670932</v>
      </c>
      <c r="AZ14" s="119">
        <f>+Council_Tax_Benefit!AZ4</f>
        <v>2310.6117920000006</v>
      </c>
      <c r="BA14" s="119">
        <f>+Council_Tax_Benefit!BA4</f>
        <v>2394.678625</v>
      </c>
      <c r="BB14" s="119">
        <f>+Council_Tax_Benefit!BB4</f>
        <v>2452.404614999999</v>
      </c>
      <c r="BC14" s="119">
        <f>+Council_Tax_Benefit!BC4</f>
        <v>2510.8873257930913</v>
      </c>
      <c r="BD14" s="119">
        <f>+Council_Tax_Benefit!BD4</f>
        <v>2574.5184790181656</v>
      </c>
      <c r="BE14" s="119">
        <f>+Council_Tax_Benefit!BE4</f>
        <v>2685.8228541801273</v>
      </c>
      <c r="BF14" s="119">
        <f>+Council_Tax_Benefit!BF4</f>
        <v>2833.9392983749794</v>
      </c>
      <c r="BG14" s="119">
        <f>+Council_Tax_Benefit!BG4</f>
        <v>3226.13099526</v>
      </c>
      <c r="BH14" s="119">
        <f>+Council_Tax_Benefit!BH4</f>
        <v>3556.9849629183473</v>
      </c>
      <c r="BI14" s="119">
        <f>+Council_Tax_Benefit!BI4</f>
        <v>3774.089575</v>
      </c>
      <c r="BJ14" s="119">
        <f>+Council_Tax_Benefit!BJ4</f>
        <v>3941.0267050000002</v>
      </c>
      <c r="BK14" s="119">
        <f>+Council_Tax_Benefit!BK4</f>
        <v>4026.6875790000004</v>
      </c>
      <c r="BL14" s="119">
        <f>+Council_Tax_Benefit!BL4</f>
        <v>4234.4436619999997</v>
      </c>
      <c r="BM14" s="119">
        <f>+Council_Tax_Benefit!BM4</f>
        <v>4697.6782249999997</v>
      </c>
      <c r="BN14" s="119">
        <f>+Council_Tax_Benefit!BN4</f>
        <v>4924.7733250000001</v>
      </c>
      <c r="BO14" s="119">
        <f>+Council_Tax_Benefit!BO4</f>
        <v>4918.3788950000007</v>
      </c>
      <c r="BP14" s="119">
        <f>+Council_Tax_Benefit!BP4</f>
        <v>4911.948089999999</v>
      </c>
      <c r="BQ14" s="119"/>
      <c r="BR14" s="119"/>
      <c r="BS14" s="119"/>
      <c r="BT14" s="119"/>
      <c r="BU14" s="119"/>
      <c r="BV14" s="119"/>
      <c r="BW14" s="119"/>
      <c r="BX14" s="119"/>
      <c r="BY14" s="119"/>
      <c r="BZ14" s="119"/>
      <c r="CA14" s="119"/>
      <c r="CB14" s="119"/>
      <c r="CC14" s="120"/>
    </row>
    <row r="15" spans="1:81" ht="27" customHeight="1" x14ac:dyDescent="0.4">
      <c r="A15" s="113"/>
      <c r="B15" s="49" t="s">
        <v>224</v>
      </c>
      <c r="C15" s="118" t="s">
        <v>217</v>
      </c>
      <c r="D15" s="119">
        <v>0</v>
      </c>
      <c r="E15" s="119">
        <v>0</v>
      </c>
      <c r="F15" s="119">
        <v>0</v>
      </c>
      <c r="G15" s="119">
        <v>0</v>
      </c>
      <c r="H15" s="119">
        <v>0</v>
      </c>
      <c r="I15" s="119">
        <v>0</v>
      </c>
      <c r="J15" s="119">
        <v>0</v>
      </c>
      <c r="K15" s="119">
        <v>0</v>
      </c>
      <c r="L15" s="119">
        <v>0</v>
      </c>
      <c r="M15" s="119">
        <v>0</v>
      </c>
      <c r="N15" s="119">
        <v>0</v>
      </c>
      <c r="O15" s="119">
        <v>0</v>
      </c>
      <c r="P15" s="119">
        <v>0</v>
      </c>
      <c r="Q15" s="119">
        <v>0</v>
      </c>
      <c r="R15" s="119">
        <v>0</v>
      </c>
      <c r="S15" s="119">
        <v>0</v>
      </c>
      <c r="T15" s="119">
        <v>0</v>
      </c>
      <c r="U15" s="119">
        <v>0</v>
      </c>
      <c r="V15" s="119">
        <v>0</v>
      </c>
      <c r="W15" s="119">
        <v>0</v>
      </c>
      <c r="X15" s="119">
        <v>0</v>
      </c>
      <c r="Y15" s="119">
        <v>0</v>
      </c>
      <c r="Z15" s="119">
        <v>11</v>
      </c>
      <c r="AA15" s="119">
        <v>13.4</v>
      </c>
      <c r="AB15" s="119">
        <v>13.1</v>
      </c>
      <c r="AC15" s="119">
        <v>13.4</v>
      </c>
      <c r="AD15" s="119">
        <v>13.9</v>
      </c>
      <c r="AE15" s="119">
        <v>15.1</v>
      </c>
      <c r="AF15" s="119">
        <v>15</v>
      </c>
      <c r="AG15" s="119">
        <v>15.2</v>
      </c>
      <c r="AH15" s="119">
        <v>16</v>
      </c>
      <c r="AI15" s="119">
        <v>16</v>
      </c>
      <c r="AJ15" s="119">
        <v>16</v>
      </c>
      <c r="AK15" s="119">
        <v>17</v>
      </c>
      <c r="AL15" s="119">
        <v>17</v>
      </c>
      <c r="AM15" s="119">
        <v>17</v>
      </c>
      <c r="AN15" s="119">
        <v>17</v>
      </c>
      <c r="AO15" s="119">
        <v>18</v>
      </c>
      <c r="AP15" s="119">
        <v>18</v>
      </c>
      <c r="AQ15" s="119">
        <v>2.6080000000000001</v>
      </c>
      <c r="AR15" s="119">
        <v>0</v>
      </c>
      <c r="AS15" s="119">
        <v>0</v>
      </c>
      <c r="AT15" s="119">
        <v>0</v>
      </c>
      <c r="AU15" s="119">
        <v>0</v>
      </c>
      <c r="AV15" s="119">
        <v>0</v>
      </c>
      <c r="AW15" s="119">
        <v>0</v>
      </c>
      <c r="AX15" s="119">
        <v>0</v>
      </c>
      <c r="AY15" s="119">
        <v>0</v>
      </c>
      <c r="AZ15" s="119">
        <v>0</v>
      </c>
      <c r="BA15" s="119">
        <v>0</v>
      </c>
      <c r="BB15" s="119">
        <v>0</v>
      </c>
      <c r="BC15" s="119">
        <v>0</v>
      </c>
      <c r="BD15" s="119">
        <v>0</v>
      </c>
      <c r="BE15" s="119">
        <v>0</v>
      </c>
      <c r="BF15" s="119">
        <v>0</v>
      </c>
      <c r="BG15" s="119">
        <v>0</v>
      </c>
      <c r="BH15" s="119">
        <v>0</v>
      </c>
      <c r="BI15" s="119">
        <v>0</v>
      </c>
      <c r="BJ15" s="119">
        <v>0</v>
      </c>
      <c r="BK15" s="119">
        <v>0</v>
      </c>
      <c r="BL15" s="119">
        <v>0</v>
      </c>
      <c r="BM15" s="119">
        <v>0</v>
      </c>
      <c r="BN15" s="119">
        <v>0</v>
      </c>
      <c r="BO15" s="119">
        <v>0</v>
      </c>
      <c r="BP15" s="119">
        <v>0</v>
      </c>
      <c r="BQ15" s="119">
        <v>0</v>
      </c>
      <c r="BR15" s="119">
        <v>0</v>
      </c>
      <c r="BS15" s="119">
        <v>0</v>
      </c>
      <c r="BT15" s="119">
        <v>0</v>
      </c>
      <c r="BU15" s="119">
        <v>0</v>
      </c>
      <c r="BV15" s="119">
        <v>0</v>
      </c>
      <c r="BW15" s="119">
        <v>0</v>
      </c>
      <c r="BX15" s="119">
        <v>0</v>
      </c>
      <c r="BY15" s="119">
        <v>0</v>
      </c>
      <c r="BZ15" s="119">
        <v>0</v>
      </c>
      <c r="CA15" s="119">
        <v>0</v>
      </c>
      <c r="CB15" s="119">
        <v>0</v>
      </c>
      <c r="CC15" s="120">
        <v>0</v>
      </c>
    </row>
    <row r="16" spans="1:81" x14ac:dyDescent="0.4">
      <c r="A16" s="113"/>
      <c r="B16" s="49" t="s">
        <v>225</v>
      </c>
      <c r="C16" s="118" t="s">
        <v>214</v>
      </c>
      <c r="D16" s="119">
        <v>0</v>
      </c>
      <c r="E16" s="119">
        <v>0</v>
      </c>
      <c r="F16" s="119">
        <v>0</v>
      </c>
      <c r="G16" s="119">
        <v>0</v>
      </c>
      <c r="H16" s="119">
        <v>0</v>
      </c>
      <c r="I16" s="119">
        <v>0</v>
      </c>
      <c r="J16" s="119">
        <v>0</v>
      </c>
      <c r="K16" s="119">
        <v>0</v>
      </c>
      <c r="L16" s="119">
        <v>0</v>
      </c>
      <c r="M16" s="119">
        <v>0</v>
      </c>
      <c r="N16" s="119">
        <v>0</v>
      </c>
      <c r="O16" s="119">
        <v>0</v>
      </c>
      <c r="P16" s="119">
        <v>0</v>
      </c>
      <c r="Q16" s="119">
        <v>0</v>
      </c>
      <c r="R16" s="119">
        <v>0</v>
      </c>
      <c r="S16" s="119">
        <v>0</v>
      </c>
      <c r="T16" s="119">
        <v>0</v>
      </c>
      <c r="U16" s="119">
        <v>0</v>
      </c>
      <c r="V16" s="119">
        <v>0</v>
      </c>
      <c r="W16" s="119">
        <v>0</v>
      </c>
      <c r="X16" s="119">
        <v>0</v>
      </c>
      <c r="Y16" s="119">
        <v>0</v>
      </c>
      <c r="Z16" s="119">
        <v>0</v>
      </c>
      <c r="AA16" s="119">
        <v>0</v>
      </c>
      <c r="AB16" s="119">
        <v>0</v>
      </c>
      <c r="AC16" s="119">
        <v>0</v>
      </c>
      <c r="AD16" s="119">
        <v>0</v>
      </c>
      <c r="AE16" s="119">
        <v>0</v>
      </c>
      <c r="AF16" s="119">
        <v>0</v>
      </c>
      <c r="AG16" s="119">
        <v>0</v>
      </c>
      <c r="AH16" s="119">
        <v>0</v>
      </c>
      <c r="AI16" s="119">
        <v>0</v>
      </c>
      <c r="AJ16" s="119">
        <v>0</v>
      </c>
      <c r="AK16" s="119">
        <v>0</v>
      </c>
      <c r="AL16" s="119">
        <v>0</v>
      </c>
      <c r="AM16" s="119">
        <v>0</v>
      </c>
      <c r="AN16" s="119">
        <v>0</v>
      </c>
      <c r="AO16" s="119">
        <v>0</v>
      </c>
      <c r="AP16" s="119">
        <v>0</v>
      </c>
      <c r="AQ16" s="119">
        <v>0</v>
      </c>
      <c r="AR16" s="119">
        <v>0</v>
      </c>
      <c r="AS16" s="119">
        <v>0</v>
      </c>
      <c r="AT16" s="119">
        <v>0</v>
      </c>
      <c r="AU16" s="119">
        <v>0</v>
      </c>
      <c r="AV16" s="119">
        <v>1973.203</v>
      </c>
      <c r="AW16" s="119">
        <v>2772.2469999999998</v>
      </c>
      <c r="AX16" s="119">
        <v>3124.558</v>
      </c>
      <c r="AY16" s="119">
        <v>3801.788</v>
      </c>
      <c r="AZ16" s="119">
        <v>4497.8189999999995</v>
      </c>
      <c r="BA16" s="119">
        <v>4953.4069999999992</v>
      </c>
      <c r="BB16" s="119">
        <v>5316.1329999999989</v>
      </c>
      <c r="BC16" s="119">
        <v>5659.9930000000004</v>
      </c>
      <c r="BD16" s="119">
        <v>6043.639000000001</v>
      </c>
      <c r="BE16" s="119">
        <v>6580.0587643462241</v>
      </c>
      <c r="BF16" s="119">
        <v>7051.9688886240428</v>
      </c>
      <c r="BG16" s="119">
        <v>7582.0869577400717</v>
      </c>
      <c r="BH16" s="119">
        <v>8079.1630000000005</v>
      </c>
      <c r="BI16" s="119">
        <v>8618.3022954000007</v>
      </c>
      <c r="BJ16" s="119">
        <v>9155.4464638600002</v>
      </c>
      <c r="BK16" s="119">
        <v>9867.029829797455</v>
      </c>
      <c r="BL16" s="119">
        <v>10525.20336705</v>
      </c>
      <c r="BM16" s="119">
        <v>11458.592503259999</v>
      </c>
      <c r="BN16" s="119">
        <v>11876.615118280002</v>
      </c>
      <c r="BO16" s="119">
        <v>12565.735437840005</v>
      </c>
      <c r="BP16" s="119">
        <v>13430.149580209998</v>
      </c>
      <c r="BQ16" s="119">
        <v>13762.514588680802</v>
      </c>
      <c r="BR16" s="119">
        <v>13798.261242919998</v>
      </c>
      <c r="BS16" s="119">
        <v>13233.124968690001</v>
      </c>
      <c r="BT16" s="119">
        <v>11513.612393931196</v>
      </c>
      <c r="BU16" s="119">
        <v>9379.593293240021</v>
      </c>
      <c r="BV16" s="119">
        <v>8126.2264717899952</v>
      </c>
      <c r="BW16" s="119">
        <v>7233.1409551299994</v>
      </c>
      <c r="BX16" s="119">
        <v>5766.9020226716784</v>
      </c>
      <c r="BY16" s="119">
        <v>5497.471865706766</v>
      </c>
      <c r="BZ16" s="119">
        <v>5344.3358175182657</v>
      </c>
      <c r="CA16" s="119">
        <v>5163.635235304524</v>
      </c>
      <c r="CB16" s="119">
        <v>4911.5694162029231</v>
      </c>
      <c r="CC16" s="120">
        <v>4484.7766094865974</v>
      </c>
    </row>
    <row r="17" spans="1:81" x14ac:dyDescent="0.4">
      <c r="A17" s="113"/>
      <c r="B17" s="49" t="s">
        <v>226</v>
      </c>
      <c r="C17" s="118" t="s">
        <v>223</v>
      </c>
      <c r="D17" s="119">
        <v>0</v>
      </c>
      <c r="E17" s="119">
        <v>0</v>
      </c>
      <c r="F17" s="119">
        <v>0</v>
      </c>
      <c r="G17" s="119">
        <v>0</v>
      </c>
      <c r="H17" s="119">
        <v>0</v>
      </c>
      <c r="I17" s="119">
        <v>0</v>
      </c>
      <c r="J17" s="119">
        <v>0</v>
      </c>
      <c r="K17" s="119">
        <v>0</v>
      </c>
      <c r="L17" s="119">
        <v>0</v>
      </c>
      <c r="M17" s="119">
        <v>0</v>
      </c>
      <c r="N17" s="119">
        <v>0</v>
      </c>
      <c r="O17" s="119">
        <v>0</v>
      </c>
      <c r="P17" s="119">
        <v>0</v>
      </c>
      <c r="Q17" s="119">
        <v>0</v>
      </c>
      <c r="R17" s="119">
        <v>0</v>
      </c>
      <c r="S17" s="119">
        <v>0</v>
      </c>
      <c r="T17" s="119">
        <v>0</v>
      </c>
      <c r="U17" s="119">
        <v>0</v>
      </c>
      <c r="V17" s="119">
        <v>0</v>
      </c>
      <c r="W17" s="119">
        <v>0</v>
      </c>
      <c r="X17" s="119">
        <v>0</v>
      </c>
      <c r="Y17" s="119">
        <v>0</v>
      </c>
      <c r="Z17" s="119">
        <v>0</v>
      </c>
      <c r="AA17" s="119">
        <v>0</v>
      </c>
      <c r="AB17" s="119">
        <v>0</v>
      </c>
      <c r="AC17" s="119">
        <v>0</v>
      </c>
      <c r="AD17" s="119">
        <v>0</v>
      </c>
      <c r="AE17" s="119">
        <v>0</v>
      </c>
      <c r="AF17" s="119">
        <v>0</v>
      </c>
      <c r="AG17" s="119">
        <v>0</v>
      </c>
      <c r="AH17" s="119">
        <v>0</v>
      </c>
      <c r="AI17" s="119">
        <v>0</v>
      </c>
      <c r="AJ17" s="119">
        <v>0</v>
      </c>
      <c r="AK17" s="119">
        <v>0</v>
      </c>
      <c r="AL17" s="119">
        <v>0</v>
      </c>
      <c r="AM17" s="119">
        <v>0</v>
      </c>
      <c r="AN17" s="119">
        <v>0</v>
      </c>
      <c r="AO17" s="119">
        <v>0</v>
      </c>
      <c r="AP17" s="119">
        <v>0</v>
      </c>
      <c r="AQ17" s="119">
        <v>0</v>
      </c>
      <c r="AR17" s="119">
        <v>0</v>
      </c>
      <c r="AS17" s="119">
        <v>0</v>
      </c>
      <c r="AT17" s="119">
        <v>0</v>
      </c>
      <c r="AU17" s="119">
        <v>0</v>
      </c>
      <c r="AV17" s="119">
        <v>2.8769999999999998</v>
      </c>
      <c r="AW17" s="119">
        <v>7.2039999999999997</v>
      </c>
      <c r="AX17" s="119">
        <v>11.369</v>
      </c>
      <c r="AY17" s="119">
        <v>19.163</v>
      </c>
      <c r="AZ17" s="119">
        <v>34.027000000000001</v>
      </c>
      <c r="BA17" s="119">
        <v>42.026000000000003</v>
      </c>
      <c r="BB17" s="119">
        <v>48.832000000000001</v>
      </c>
      <c r="BC17" s="119">
        <v>39.287999999999997</v>
      </c>
      <c r="BD17" s="119">
        <v>-6.0999999999999999E-2</v>
      </c>
      <c r="BE17" s="119">
        <v>-8.6436562195121955E-2</v>
      </c>
      <c r="BF17" s="119">
        <v>-0.14737339999999999</v>
      </c>
      <c r="BG17" s="119">
        <v>8.5208560000000017E-2</v>
      </c>
      <c r="BH17" s="119">
        <v>-2.9000000000000001E-2</v>
      </c>
      <c r="BI17" s="119">
        <v>0</v>
      </c>
      <c r="BJ17" s="119">
        <v>0</v>
      </c>
      <c r="BK17" s="119">
        <v>0</v>
      </c>
      <c r="BL17" s="119">
        <v>0</v>
      </c>
      <c r="BM17" s="119">
        <v>0</v>
      </c>
      <c r="BN17" s="119">
        <v>0</v>
      </c>
      <c r="BO17" s="119">
        <v>0</v>
      </c>
      <c r="BP17" s="119">
        <v>0</v>
      </c>
      <c r="BQ17" s="119">
        <v>0</v>
      </c>
      <c r="BR17" s="119">
        <v>0</v>
      </c>
      <c r="BS17" s="119">
        <v>0</v>
      </c>
      <c r="BT17" s="119">
        <v>0</v>
      </c>
      <c r="BU17" s="119">
        <v>0</v>
      </c>
      <c r="BV17" s="119">
        <v>0</v>
      </c>
      <c r="BW17" s="119">
        <v>0</v>
      </c>
      <c r="BX17" s="119">
        <v>0</v>
      </c>
      <c r="BY17" s="119">
        <v>0</v>
      </c>
      <c r="BZ17" s="119">
        <v>0</v>
      </c>
      <c r="CA17" s="119">
        <v>0</v>
      </c>
      <c r="CB17" s="119">
        <v>0</v>
      </c>
      <c r="CC17" s="120">
        <v>0</v>
      </c>
    </row>
    <row r="18" spans="1:81" x14ac:dyDescent="0.4">
      <c r="A18" s="113"/>
      <c r="B18" s="49" t="s">
        <v>227</v>
      </c>
      <c r="C18" s="118" t="s">
        <v>223</v>
      </c>
      <c r="D18" s="119">
        <v>0</v>
      </c>
      <c r="E18" s="119">
        <v>0</v>
      </c>
      <c r="F18" s="119">
        <v>0</v>
      </c>
      <c r="G18" s="119">
        <v>0</v>
      </c>
      <c r="H18" s="119">
        <v>0</v>
      </c>
      <c r="I18" s="119">
        <v>0</v>
      </c>
      <c r="J18" s="119">
        <v>0</v>
      </c>
      <c r="K18" s="119">
        <v>0</v>
      </c>
      <c r="L18" s="119">
        <v>0</v>
      </c>
      <c r="M18" s="119">
        <v>0</v>
      </c>
      <c r="N18" s="119">
        <v>0</v>
      </c>
      <c r="O18" s="119">
        <v>0</v>
      </c>
      <c r="P18" s="119">
        <v>0</v>
      </c>
      <c r="Q18" s="119">
        <v>0</v>
      </c>
      <c r="R18" s="119">
        <v>0</v>
      </c>
      <c r="S18" s="119">
        <v>0</v>
      </c>
      <c r="T18" s="119">
        <v>0</v>
      </c>
      <c r="U18" s="119">
        <v>0</v>
      </c>
      <c r="V18" s="119">
        <v>0</v>
      </c>
      <c r="W18" s="119">
        <v>0</v>
      </c>
      <c r="X18" s="119">
        <v>0</v>
      </c>
      <c r="Y18" s="119">
        <v>0</v>
      </c>
      <c r="Z18" s="119">
        <v>0</v>
      </c>
      <c r="AA18" s="119">
        <v>0</v>
      </c>
      <c r="AB18" s="119">
        <v>0</v>
      </c>
      <c r="AC18" s="119">
        <v>0</v>
      </c>
      <c r="AD18" s="119">
        <v>0</v>
      </c>
      <c r="AE18" s="119">
        <v>0</v>
      </c>
      <c r="AF18" s="119">
        <v>0</v>
      </c>
      <c r="AG18" s="119">
        <v>0</v>
      </c>
      <c r="AH18" s="119">
        <v>0</v>
      </c>
      <c r="AI18" s="119">
        <v>0</v>
      </c>
      <c r="AJ18" s="119">
        <v>0</v>
      </c>
      <c r="AK18" s="119">
        <v>0</v>
      </c>
      <c r="AL18" s="119">
        <v>0</v>
      </c>
      <c r="AM18" s="119">
        <v>0</v>
      </c>
      <c r="AN18" s="119">
        <v>0</v>
      </c>
      <c r="AO18" s="119">
        <v>0</v>
      </c>
      <c r="AP18" s="119">
        <v>0</v>
      </c>
      <c r="AQ18" s="119">
        <v>0</v>
      </c>
      <c r="AR18" s="119">
        <v>0</v>
      </c>
      <c r="AS18" s="119">
        <v>0</v>
      </c>
      <c r="AT18" s="119">
        <v>0</v>
      </c>
      <c r="AU18" s="119">
        <v>0</v>
      </c>
      <c r="AV18" s="119">
        <v>0</v>
      </c>
      <c r="AW18" s="119">
        <v>0</v>
      </c>
      <c r="AX18" s="119">
        <v>0</v>
      </c>
      <c r="AY18" s="119">
        <v>0</v>
      </c>
      <c r="AZ18" s="119">
        <v>0</v>
      </c>
      <c r="BA18" s="119">
        <v>0</v>
      </c>
      <c r="BB18" s="119">
        <v>0</v>
      </c>
      <c r="BC18" s="119">
        <v>0</v>
      </c>
      <c r="BD18" s="119">
        <v>0</v>
      </c>
      <c r="BE18" s="119">
        <v>6.8540000000000001</v>
      </c>
      <c r="BF18" s="119">
        <v>13.107519600000002</v>
      </c>
      <c r="BG18" s="119">
        <v>14.986460219999998</v>
      </c>
      <c r="BH18" s="119">
        <v>16.622024122071426</v>
      </c>
      <c r="BI18" s="119">
        <v>17.693564299999998</v>
      </c>
      <c r="BJ18" s="119">
        <v>19.498030839999998</v>
      </c>
      <c r="BK18" s="119">
        <v>20.507303</v>
      </c>
      <c r="BL18" s="119">
        <v>21.180479929999997</v>
      </c>
      <c r="BM18" s="119">
        <v>21.798681950000002</v>
      </c>
      <c r="BN18" s="119">
        <v>21.362664119999998</v>
      </c>
      <c r="BO18" s="119">
        <v>22.339751259999996</v>
      </c>
      <c r="BP18" s="119">
        <v>56.572572000000001</v>
      </c>
      <c r="BQ18" s="119">
        <v>176.393889</v>
      </c>
      <c r="BR18" s="119">
        <v>199.78361200000001</v>
      </c>
      <c r="BS18" s="119">
        <v>161</v>
      </c>
      <c r="BT18" s="119">
        <v>184</v>
      </c>
      <c r="BU18" s="119">
        <v>164</v>
      </c>
      <c r="BV18" s="119">
        <v>154</v>
      </c>
      <c r="BW18" s="119">
        <v>145</v>
      </c>
      <c r="BX18" s="119">
        <v>179.5</v>
      </c>
      <c r="BY18" s="119">
        <v>140</v>
      </c>
      <c r="BZ18" s="119">
        <v>140</v>
      </c>
      <c r="CA18" s="119">
        <v>140</v>
      </c>
      <c r="CB18" s="119">
        <v>140</v>
      </c>
      <c r="CC18" s="120">
        <v>140</v>
      </c>
    </row>
    <row r="19" spans="1:81" x14ac:dyDescent="0.4">
      <c r="A19" s="113"/>
      <c r="B19" s="49" t="s">
        <v>228</v>
      </c>
      <c r="C19" s="118" t="s">
        <v>223</v>
      </c>
      <c r="D19" s="119">
        <v>0</v>
      </c>
      <c r="E19" s="119">
        <v>0</v>
      </c>
      <c r="F19" s="119">
        <v>0</v>
      </c>
      <c r="G19" s="119">
        <v>0</v>
      </c>
      <c r="H19" s="119">
        <v>0</v>
      </c>
      <c r="I19" s="119">
        <v>0</v>
      </c>
      <c r="J19" s="119">
        <v>0</v>
      </c>
      <c r="K19" s="119">
        <v>0</v>
      </c>
      <c r="L19" s="119">
        <v>0</v>
      </c>
      <c r="M19" s="119">
        <v>0</v>
      </c>
      <c r="N19" s="119">
        <v>0</v>
      </c>
      <c r="O19" s="119">
        <v>0</v>
      </c>
      <c r="P19" s="119">
        <v>0</v>
      </c>
      <c r="Q19" s="119">
        <v>0</v>
      </c>
      <c r="R19" s="119">
        <v>0</v>
      </c>
      <c r="S19" s="119">
        <v>0</v>
      </c>
      <c r="T19" s="119">
        <v>0</v>
      </c>
      <c r="U19" s="119">
        <v>0</v>
      </c>
      <c r="V19" s="119">
        <v>0</v>
      </c>
      <c r="W19" s="119">
        <v>0</v>
      </c>
      <c r="X19" s="119">
        <v>0</v>
      </c>
      <c r="Y19" s="119">
        <v>0</v>
      </c>
      <c r="Z19" s="119">
        <v>0</v>
      </c>
      <c r="AA19" s="119">
        <v>0</v>
      </c>
      <c r="AB19" s="119">
        <v>0</v>
      </c>
      <c r="AC19" s="119">
        <v>0</v>
      </c>
      <c r="AD19" s="119">
        <v>0</v>
      </c>
      <c r="AE19" s="119">
        <v>0</v>
      </c>
      <c r="AF19" s="119">
        <v>0</v>
      </c>
      <c r="AG19" s="119">
        <v>0</v>
      </c>
      <c r="AH19" s="119">
        <v>0</v>
      </c>
      <c r="AI19" s="119">
        <v>0</v>
      </c>
      <c r="AJ19" s="119">
        <v>0</v>
      </c>
      <c r="AK19" s="119">
        <v>0</v>
      </c>
      <c r="AL19" s="119">
        <v>0</v>
      </c>
      <c r="AM19" s="119">
        <v>0</v>
      </c>
      <c r="AN19" s="119">
        <v>0</v>
      </c>
      <c r="AO19" s="119">
        <v>0</v>
      </c>
      <c r="AP19" s="119">
        <v>0</v>
      </c>
      <c r="AQ19" s="119">
        <v>0</v>
      </c>
      <c r="AR19" s="119">
        <v>0</v>
      </c>
      <c r="AS19" s="119">
        <v>0</v>
      </c>
      <c r="AT19" s="119">
        <v>0</v>
      </c>
      <c r="AU19" s="119">
        <v>0</v>
      </c>
      <c r="AV19" s="119">
        <v>0</v>
      </c>
      <c r="AW19" s="119">
        <v>0</v>
      </c>
      <c r="AX19" s="119">
        <v>0</v>
      </c>
      <c r="AY19" s="119">
        <v>0</v>
      </c>
      <c r="AZ19" s="119">
        <v>3.1930000000000001</v>
      </c>
      <c r="BA19" s="119">
        <v>23.582999999999998</v>
      </c>
      <c r="BB19" s="119">
        <v>32.392000000000003</v>
      </c>
      <c r="BC19" s="119">
        <v>27.45</v>
      </c>
      <c r="BD19" s="119">
        <v>4.1689999999999996</v>
      </c>
      <c r="BE19" s="119">
        <v>6.0000000000000001E-3</v>
      </c>
      <c r="BF19" s="119">
        <v>4.2999999999999997E-2</v>
      </c>
      <c r="BG19" s="119">
        <v>0</v>
      </c>
      <c r="BH19" s="119">
        <v>0</v>
      </c>
      <c r="BI19" s="119">
        <v>0</v>
      </c>
      <c r="BJ19" s="119">
        <v>0</v>
      </c>
      <c r="BK19" s="119">
        <v>0</v>
      </c>
      <c r="BL19" s="119">
        <v>0</v>
      </c>
      <c r="BM19" s="119">
        <v>0</v>
      </c>
      <c r="BN19" s="119">
        <v>0</v>
      </c>
      <c r="BO19" s="119">
        <v>0</v>
      </c>
      <c r="BP19" s="119">
        <v>0</v>
      </c>
      <c r="BQ19" s="119">
        <v>0</v>
      </c>
      <c r="BR19" s="119">
        <v>0</v>
      </c>
      <c r="BS19" s="119">
        <v>0</v>
      </c>
      <c r="BT19" s="119">
        <v>0</v>
      </c>
      <c r="BU19" s="119">
        <v>0</v>
      </c>
      <c r="BV19" s="119">
        <v>0</v>
      </c>
      <c r="BW19" s="119">
        <v>0</v>
      </c>
      <c r="BX19" s="119">
        <v>0</v>
      </c>
      <c r="BY19" s="119">
        <v>0</v>
      </c>
      <c r="BZ19" s="119">
        <v>0</v>
      </c>
      <c r="CA19" s="119">
        <v>0</v>
      </c>
      <c r="CB19" s="119">
        <v>0</v>
      </c>
      <c r="CC19" s="120">
        <v>0</v>
      </c>
    </row>
    <row r="20" spans="1:81" ht="27" customHeight="1" x14ac:dyDescent="0.4">
      <c r="A20" s="113"/>
      <c r="B20" s="49" t="s">
        <v>229</v>
      </c>
      <c r="D20" s="119">
        <f t="shared" ref="D20:AI20" si="3">SUM(D$21:D$22)</f>
        <v>0</v>
      </c>
      <c r="E20" s="119">
        <f t="shared" si="3"/>
        <v>0</v>
      </c>
      <c r="F20" s="119">
        <f t="shared" si="3"/>
        <v>0</v>
      </c>
      <c r="G20" s="119">
        <f t="shared" si="3"/>
        <v>0</v>
      </c>
      <c r="H20" s="119">
        <f t="shared" si="3"/>
        <v>0</v>
      </c>
      <c r="I20" s="119">
        <f t="shared" si="3"/>
        <v>0</v>
      </c>
      <c r="J20" s="119">
        <f t="shared" si="3"/>
        <v>0</v>
      </c>
      <c r="K20" s="119">
        <f t="shared" si="3"/>
        <v>0</v>
      </c>
      <c r="L20" s="119">
        <f t="shared" si="3"/>
        <v>0</v>
      </c>
      <c r="M20" s="119">
        <f t="shared" si="3"/>
        <v>0</v>
      </c>
      <c r="N20" s="119">
        <f t="shared" si="3"/>
        <v>0</v>
      </c>
      <c r="O20" s="119">
        <f t="shared" si="3"/>
        <v>0</v>
      </c>
      <c r="P20" s="119">
        <f t="shared" si="3"/>
        <v>0</v>
      </c>
      <c r="Q20" s="119">
        <f t="shared" si="3"/>
        <v>0</v>
      </c>
      <c r="R20" s="119">
        <f t="shared" si="3"/>
        <v>0</v>
      </c>
      <c r="S20" s="119">
        <f t="shared" si="3"/>
        <v>0</v>
      </c>
      <c r="T20" s="119">
        <f t="shared" si="3"/>
        <v>0</v>
      </c>
      <c r="U20" s="119">
        <f t="shared" si="3"/>
        <v>0</v>
      </c>
      <c r="V20" s="119">
        <f t="shared" si="3"/>
        <v>0</v>
      </c>
      <c r="W20" s="119">
        <f t="shared" si="3"/>
        <v>0</v>
      </c>
      <c r="X20" s="119">
        <f t="shared" si="3"/>
        <v>0</v>
      </c>
      <c r="Y20" s="119">
        <f t="shared" si="3"/>
        <v>0</v>
      </c>
      <c r="Z20" s="119">
        <f t="shared" si="3"/>
        <v>0</v>
      </c>
      <c r="AA20" s="119">
        <f t="shared" si="3"/>
        <v>0</v>
      </c>
      <c r="AB20" s="119">
        <f t="shared" si="3"/>
        <v>0</v>
      </c>
      <c r="AC20" s="119">
        <f t="shared" si="3"/>
        <v>0</v>
      </c>
      <c r="AD20" s="119">
        <f t="shared" si="3"/>
        <v>0</v>
      </c>
      <c r="AE20" s="119">
        <f t="shared" si="3"/>
        <v>0</v>
      </c>
      <c r="AF20" s="119">
        <f t="shared" si="3"/>
        <v>0</v>
      </c>
      <c r="AG20" s="119">
        <f t="shared" si="3"/>
        <v>0</v>
      </c>
      <c r="AH20" s="119">
        <f t="shared" si="3"/>
        <v>0</v>
      </c>
      <c r="AI20" s="119">
        <f t="shared" si="3"/>
        <v>0</v>
      </c>
      <c r="AJ20" s="119">
        <f t="shared" ref="AJ20:BO20" si="4">SUM(AJ$21:AJ$22)</f>
        <v>0</v>
      </c>
      <c r="AK20" s="119">
        <f t="shared" si="4"/>
        <v>0</v>
      </c>
      <c r="AL20" s="119">
        <f t="shared" si="4"/>
        <v>0</v>
      </c>
      <c r="AM20" s="119">
        <f t="shared" si="4"/>
        <v>0</v>
      </c>
      <c r="AN20" s="119">
        <f t="shared" si="4"/>
        <v>0</v>
      </c>
      <c r="AO20" s="119">
        <f t="shared" si="4"/>
        <v>0</v>
      </c>
      <c r="AP20" s="119">
        <f t="shared" si="4"/>
        <v>0</v>
      </c>
      <c r="AQ20" s="119">
        <f t="shared" si="4"/>
        <v>0</v>
      </c>
      <c r="AR20" s="119">
        <f t="shared" si="4"/>
        <v>0</v>
      </c>
      <c r="AS20" s="119">
        <f t="shared" si="4"/>
        <v>0</v>
      </c>
      <c r="AT20" s="119">
        <f t="shared" si="4"/>
        <v>0</v>
      </c>
      <c r="AU20" s="119">
        <f t="shared" si="4"/>
        <v>0</v>
      </c>
      <c r="AV20" s="119">
        <f t="shared" si="4"/>
        <v>0</v>
      </c>
      <c r="AW20" s="119">
        <f t="shared" si="4"/>
        <v>0</v>
      </c>
      <c r="AX20" s="119">
        <f t="shared" si="4"/>
        <v>0</v>
      </c>
      <c r="AY20" s="119">
        <f t="shared" si="4"/>
        <v>0</v>
      </c>
      <c r="AZ20" s="119">
        <f t="shared" si="4"/>
        <v>0</v>
      </c>
      <c r="BA20" s="119">
        <f t="shared" si="4"/>
        <v>0</v>
      </c>
      <c r="BB20" s="119">
        <f t="shared" si="4"/>
        <v>0</v>
      </c>
      <c r="BC20" s="119">
        <f t="shared" si="4"/>
        <v>0</v>
      </c>
      <c r="BD20" s="119">
        <f t="shared" si="4"/>
        <v>0</v>
      </c>
      <c r="BE20" s="119">
        <f t="shared" si="4"/>
        <v>0</v>
      </c>
      <c r="BF20" s="119">
        <f t="shared" si="4"/>
        <v>0</v>
      </c>
      <c r="BG20" s="119">
        <f t="shared" si="4"/>
        <v>0</v>
      </c>
      <c r="BH20" s="119">
        <f t="shared" si="4"/>
        <v>0</v>
      </c>
      <c r="BI20" s="119">
        <f t="shared" si="4"/>
        <v>0</v>
      </c>
      <c r="BJ20" s="119">
        <f t="shared" si="4"/>
        <v>0</v>
      </c>
      <c r="BK20" s="119">
        <f t="shared" si="4"/>
        <v>0</v>
      </c>
      <c r="BL20" s="119">
        <f t="shared" si="4"/>
        <v>127.18792895</v>
      </c>
      <c r="BM20" s="119">
        <f t="shared" si="4"/>
        <v>1267.3993002300001</v>
      </c>
      <c r="BN20" s="119">
        <f t="shared" si="4"/>
        <v>2231.7483619</v>
      </c>
      <c r="BO20" s="119">
        <f t="shared" si="4"/>
        <v>3554.1022156099998</v>
      </c>
      <c r="BP20" s="119">
        <f t="shared" ref="BP20:CC20" si="5">SUM(BP$21:BP$22)</f>
        <v>6779.6544881600003</v>
      </c>
      <c r="BQ20" s="119">
        <f t="shared" si="5"/>
        <v>10436.707839979998</v>
      </c>
      <c r="BR20" s="119">
        <f t="shared" si="5"/>
        <v>12827.382151170001</v>
      </c>
      <c r="BS20" s="119">
        <f t="shared" si="5"/>
        <v>14271.548569180002</v>
      </c>
      <c r="BT20" s="119">
        <f t="shared" si="5"/>
        <v>14830.444816650002</v>
      </c>
      <c r="BU20" s="119">
        <f t="shared" si="5"/>
        <v>15352.892355200001</v>
      </c>
      <c r="BV20" s="119">
        <f t="shared" si="5"/>
        <v>15097.866596480002</v>
      </c>
      <c r="BW20" s="119">
        <f t="shared" si="5"/>
        <v>13850.988828139998</v>
      </c>
      <c r="BX20" s="119">
        <f t="shared" si="5"/>
        <v>13431.41560101785</v>
      </c>
      <c r="BY20" s="119">
        <f t="shared" si="5"/>
        <v>13085.814819688203</v>
      </c>
      <c r="BZ20" s="119">
        <f t="shared" si="5"/>
        <v>12578.112826805651</v>
      </c>
      <c r="CA20" s="119">
        <f t="shared" si="5"/>
        <v>11524.246059814468</v>
      </c>
      <c r="CB20" s="119">
        <f t="shared" si="5"/>
        <v>9661.8263652475543</v>
      </c>
      <c r="CC20" s="120">
        <f t="shared" si="5"/>
        <v>7307.8972148421162</v>
      </c>
    </row>
    <row r="21" spans="1:81" x14ac:dyDescent="0.4">
      <c r="A21" s="113"/>
      <c r="B21" s="59" t="s">
        <v>220</v>
      </c>
      <c r="C21" s="118" t="s">
        <v>217</v>
      </c>
      <c r="D21" s="119">
        <v>0</v>
      </c>
      <c r="E21" s="119">
        <v>0</v>
      </c>
      <c r="F21" s="119">
        <v>0</v>
      </c>
      <c r="G21" s="119">
        <v>0</v>
      </c>
      <c r="H21" s="119">
        <v>0</v>
      </c>
      <c r="I21" s="119">
        <v>0</v>
      </c>
      <c r="J21" s="119">
        <v>0</v>
      </c>
      <c r="K21" s="119">
        <v>0</v>
      </c>
      <c r="L21" s="119">
        <v>0</v>
      </c>
      <c r="M21" s="119">
        <v>0</v>
      </c>
      <c r="N21" s="119">
        <v>0</v>
      </c>
      <c r="O21" s="119">
        <v>0</v>
      </c>
      <c r="P21" s="119">
        <v>0</v>
      </c>
      <c r="Q21" s="119">
        <v>0</v>
      </c>
      <c r="R21" s="119">
        <v>0</v>
      </c>
      <c r="S21" s="119">
        <v>0</v>
      </c>
      <c r="T21" s="119">
        <v>0</v>
      </c>
      <c r="U21" s="119">
        <v>0</v>
      </c>
      <c r="V21" s="119">
        <v>0</v>
      </c>
      <c r="W21" s="119">
        <v>0</v>
      </c>
      <c r="X21" s="119">
        <v>0</v>
      </c>
      <c r="Y21" s="119">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64.379764080000001</v>
      </c>
      <c r="BM21" s="119">
        <v>580.96194385999991</v>
      </c>
      <c r="BN21" s="119">
        <v>954.84283312000014</v>
      </c>
      <c r="BO21" s="119">
        <v>1398.5169151799998</v>
      </c>
      <c r="BP21" s="119">
        <v>2304.75857546</v>
      </c>
      <c r="BQ21" s="119">
        <v>3538.8798924699986</v>
      </c>
      <c r="BR21" s="119">
        <v>4100.9191948399994</v>
      </c>
      <c r="BS21" s="119">
        <v>4456.6648349100024</v>
      </c>
      <c r="BT21" s="119">
        <v>4687.0089817599983</v>
      </c>
      <c r="BU21" s="119">
        <v>4711.3251268400008</v>
      </c>
      <c r="BV21" s="119">
        <v>4562.8610960800006</v>
      </c>
      <c r="BW21" s="119">
        <v>4511.9898157499974</v>
      </c>
      <c r="BX21" s="119">
        <v>4599.9838485910077</v>
      </c>
      <c r="BY21" s="119">
        <v>4640.89361521923</v>
      </c>
      <c r="BZ21" s="119">
        <v>4834.2876726591539</v>
      </c>
      <c r="CA21" s="119">
        <v>4964.1703584161314</v>
      </c>
      <c r="CB21" s="119">
        <v>4909.5417109191812</v>
      </c>
      <c r="CC21" s="120">
        <v>4808.9143520056286</v>
      </c>
    </row>
    <row r="22" spans="1:81" x14ac:dyDescent="0.4">
      <c r="A22" s="113"/>
      <c r="B22" s="59" t="s">
        <v>230</v>
      </c>
      <c r="C22" s="118" t="s">
        <v>223</v>
      </c>
      <c r="D22" s="119">
        <v>0</v>
      </c>
      <c r="E22" s="119">
        <v>0</v>
      </c>
      <c r="F22" s="119">
        <v>0</v>
      </c>
      <c r="G22" s="119">
        <v>0</v>
      </c>
      <c r="H22" s="119">
        <v>0</v>
      </c>
      <c r="I22" s="119">
        <v>0</v>
      </c>
      <c r="J22" s="119">
        <v>0</v>
      </c>
      <c r="K22" s="119">
        <v>0</v>
      </c>
      <c r="L22" s="119">
        <v>0</v>
      </c>
      <c r="M22" s="119">
        <v>0</v>
      </c>
      <c r="N22" s="119">
        <v>0</v>
      </c>
      <c r="O22" s="119">
        <v>0</v>
      </c>
      <c r="P22" s="119">
        <v>0</v>
      </c>
      <c r="Q22" s="119">
        <v>0</v>
      </c>
      <c r="R22" s="119">
        <v>0</v>
      </c>
      <c r="S22" s="119">
        <v>0</v>
      </c>
      <c r="T22" s="119">
        <v>0</v>
      </c>
      <c r="U22" s="119">
        <v>0</v>
      </c>
      <c r="V22" s="119">
        <v>0</v>
      </c>
      <c r="W22" s="119">
        <v>0</v>
      </c>
      <c r="X22" s="119">
        <v>0</v>
      </c>
      <c r="Y22" s="119">
        <v>0</v>
      </c>
      <c r="Z22" s="119">
        <v>0</v>
      </c>
      <c r="AA22" s="119">
        <v>0</v>
      </c>
      <c r="AB22" s="119">
        <v>0</v>
      </c>
      <c r="AC22" s="119">
        <v>0</v>
      </c>
      <c r="AD22" s="119">
        <v>0</v>
      </c>
      <c r="AE22" s="119">
        <v>0</v>
      </c>
      <c r="AF22" s="119">
        <v>0</v>
      </c>
      <c r="AG22" s="119">
        <v>0</v>
      </c>
      <c r="AH22" s="119">
        <v>0</v>
      </c>
      <c r="AI22" s="119">
        <v>0</v>
      </c>
      <c r="AJ22" s="119">
        <v>0</v>
      </c>
      <c r="AK22" s="119">
        <v>0</v>
      </c>
      <c r="AL22" s="119">
        <v>0</v>
      </c>
      <c r="AM22" s="119">
        <v>0</v>
      </c>
      <c r="AN22" s="119">
        <v>0</v>
      </c>
      <c r="AO22" s="119">
        <v>0</v>
      </c>
      <c r="AP22" s="119">
        <v>0</v>
      </c>
      <c r="AQ22" s="119">
        <v>0</v>
      </c>
      <c r="AR22" s="119">
        <v>0</v>
      </c>
      <c r="AS22" s="119">
        <v>0</v>
      </c>
      <c r="AT22" s="119">
        <v>0</v>
      </c>
      <c r="AU22" s="119">
        <v>0</v>
      </c>
      <c r="AV22" s="119">
        <v>0</v>
      </c>
      <c r="AW22" s="119">
        <v>0</v>
      </c>
      <c r="AX22" s="119">
        <v>0</v>
      </c>
      <c r="AY22" s="119">
        <v>0</v>
      </c>
      <c r="AZ22" s="119">
        <v>0</v>
      </c>
      <c r="BA22" s="119">
        <v>0</v>
      </c>
      <c r="BB22" s="119">
        <v>0</v>
      </c>
      <c r="BC22" s="119">
        <v>0</v>
      </c>
      <c r="BD22" s="119">
        <v>0</v>
      </c>
      <c r="BE22" s="119">
        <v>0</v>
      </c>
      <c r="BF22" s="119">
        <v>0</v>
      </c>
      <c r="BG22" s="119">
        <v>0</v>
      </c>
      <c r="BH22" s="119">
        <v>0</v>
      </c>
      <c r="BI22" s="119">
        <v>0</v>
      </c>
      <c r="BJ22" s="119">
        <v>0</v>
      </c>
      <c r="BK22" s="119">
        <v>0</v>
      </c>
      <c r="BL22" s="119">
        <v>62.808164869999999</v>
      </c>
      <c r="BM22" s="119">
        <v>686.4373563700002</v>
      </c>
      <c r="BN22" s="119">
        <v>1276.9055287799997</v>
      </c>
      <c r="BO22" s="119">
        <v>2155.5853004300002</v>
      </c>
      <c r="BP22" s="119">
        <v>4474.8959127000007</v>
      </c>
      <c r="BQ22" s="119">
        <v>6897.8279475099998</v>
      </c>
      <c r="BR22" s="119">
        <v>8726.4629563300005</v>
      </c>
      <c r="BS22" s="119">
        <v>9814.883734269999</v>
      </c>
      <c r="BT22" s="119">
        <v>10143.435834890004</v>
      </c>
      <c r="BU22" s="119">
        <v>10641.56722836</v>
      </c>
      <c r="BV22" s="119">
        <v>10535.005500400001</v>
      </c>
      <c r="BW22" s="119">
        <v>9338.9990123900006</v>
      </c>
      <c r="BX22" s="119">
        <v>8831.4317524268426</v>
      </c>
      <c r="BY22" s="119">
        <v>8444.9212044689739</v>
      </c>
      <c r="BZ22" s="119">
        <v>7743.825154146497</v>
      </c>
      <c r="CA22" s="119">
        <v>6560.0757013983357</v>
      </c>
      <c r="CB22" s="119">
        <v>4752.2846543283722</v>
      </c>
      <c r="CC22" s="120">
        <v>2498.9828628364871</v>
      </c>
    </row>
    <row r="23" spans="1:81" x14ac:dyDescent="0.4">
      <c r="A23" s="113"/>
      <c r="B23" s="49" t="s">
        <v>231</v>
      </c>
      <c r="C23" s="118" t="s">
        <v>223</v>
      </c>
      <c r="D23" s="119">
        <v>0</v>
      </c>
      <c r="E23" s="119">
        <v>0</v>
      </c>
      <c r="F23" s="119">
        <v>0</v>
      </c>
      <c r="G23" s="119">
        <v>0</v>
      </c>
      <c r="H23" s="119">
        <v>0</v>
      </c>
      <c r="I23" s="119">
        <v>0</v>
      </c>
      <c r="J23" s="119">
        <v>0</v>
      </c>
      <c r="K23" s="119">
        <v>0</v>
      </c>
      <c r="L23" s="119">
        <v>0</v>
      </c>
      <c r="M23" s="119">
        <v>0</v>
      </c>
      <c r="N23" s="119">
        <v>0</v>
      </c>
      <c r="O23" s="119">
        <v>0</v>
      </c>
      <c r="P23" s="119">
        <v>0</v>
      </c>
      <c r="Q23" s="119">
        <v>0</v>
      </c>
      <c r="R23" s="119">
        <v>0</v>
      </c>
      <c r="S23" s="119">
        <v>0</v>
      </c>
      <c r="T23" s="119">
        <v>0</v>
      </c>
      <c r="U23" s="119">
        <v>0</v>
      </c>
      <c r="V23" s="119">
        <v>0</v>
      </c>
      <c r="W23" s="119">
        <v>0</v>
      </c>
      <c r="X23" s="119">
        <v>0</v>
      </c>
      <c r="Y23" s="119">
        <v>0</v>
      </c>
      <c r="Z23" s="119">
        <v>0</v>
      </c>
      <c r="AA23" s="119">
        <v>3.7</v>
      </c>
      <c r="AB23" s="119">
        <v>9.8000000000000007</v>
      </c>
      <c r="AC23" s="119">
        <v>12.6</v>
      </c>
      <c r="AD23" s="119">
        <v>11.8</v>
      </c>
      <c r="AE23" s="119">
        <v>11.9</v>
      </c>
      <c r="AF23" s="119">
        <v>17.600000000000001</v>
      </c>
      <c r="AG23" s="119">
        <v>25.3</v>
      </c>
      <c r="AH23" s="119">
        <v>24</v>
      </c>
      <c r="AI23" s="119">
        <v>27</v>
      </c>
      <c r="AJ23" s="119">
        <v>42</v>
      </c>
      <c r="AK23" s="119">
        <v>66</v>
      </c>
      <c r="AL23" s="119">
        <v>94</v>
      </c>
      <c r="AM23" s="119">
        <v>123</v>
      </c>
      <c r="AN23" s="119">
        <v>126</v>
      </c>
      <c r="AO23" s="119">
        <v>130</v>
      </c>
      <c r="AP23" s="119">
        <v>161</v>
      </c>
      <c r="AQ23" s="119">
        <v>179.708</v>
      </c>
      <c r="AR23" s="119">
        <v>394.245</v>
      </c>
      <c r="AS23" s="119">
        <v>425.16500000000002</v>
      </c>
      <c r="AT23" s="119">
        <v>494.35300000000001</v>
      </c>
      <c r="AU23" s="119">
        <v>626.245</v>
      </c>
      <c r="AV23" s="119">
        <v>928.67899999999997</v>
      </c>
      <c r="AW23" s="119">
        <v>1207.7750000000001</v>
      </c>
      <c r="AX23" s="119">
        <v>1440.797</v>
      </c>
      <c r="AY23" s="119">
        <v>1739.5630000000001</v>
      </c>
      <c r="AZ23" s="119">
        <v>2083.6799999999998</v>
      </c>
      <c r="BA23" s="119">
        <v>2326.3319999999999</v>
      </c>
      <c r="BB23" s="119">
        <v>2428.9789999999998</v>
      </c>
      <c r="BC23" s="119">
        <v>1895.7190000000001</v>
      </c>
      <c r="BD23" s="119">
        <v>1.71</v>
      </c>
      <c r="BE23" s="119">
        <v>0</v>
      </c>
      <c r="BF23" s="119">
        <v>0</v>
      </c>
      <c r="BG23" s="119">
        <v>8.5208560000000017E-2</v>
      </c>
      <c r="BH23" s="119">
        <v>0</v>
      </c>
      <c r="BI23" s="119">
        <v>0</v>
      </c>
      <c r="BJ23" s="119"/>
      <c r="BK23" s="119"/>
      <c r="BL23" s="119"/>
      <c r="BM23" s="119"/>
      <c r="BN23" s="119"/>
      <c r="BO23" s="119"/>
      <c r="BP23" s="119"/>
      <c r="BQ23" s="119"/>
      <c r="BR23" s="119"/>
      <c r="BS23" s="119"/>
      <c r="BT23" s="119"/>
      <c r="BU23" s="119"/>
      <c r="BV23" s="119"/>
      <c r="BW23" s="119"/>
      <c r="BX23" s="119"/>
      <c r="BY23" s="119"/>
      <c r="BZ23" s="119"/>
      <c r="CA23" s="119"/>
      <c r="CB23" s="119"/>
      <c r="CC23" s="120"/>
    </row>
    <row r="24" spans="1:81" x14ac:dyDescent="0.4">
      <c r="A24" s="113"/>
      <c r="B24" s="49" t="s">
        <v>232</v>
      </c>
      <c r="C24" s="118" t="s">
        <v>214</v>
      </c>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v>3</v>
      </c>
      <c r="BJ24" s="119">
        <v>7</v>
      </c>
      <c r="BK24" s="119">
        <v>13.497025149999999</v>
      </c>
      <c r="BL24" s="119">
        <v>38.534542930000001</v>
      </c>
      <c r="BM24" s="119">
        <v>34.154483699999993</v>
      </c>
      <c r="BN24" s="119">
        <v>45.768576209999999</v>
      </c>
      <c r="BO24" s="119">
        <v>74.136923039999985</v>
      </c>
      <c r="BP24" s="119">
        <v>110.91288990999999</v>
      </c>
      <c r="BQ24" s="119">
        <v>159.75237205000002</v>
      </c>
      <c r="BR24" s="119">
        <v>187.89459571</v>
      </c>
      <c r="BS24" s="119">
        <v>208.81836001000002</v>
      </c>
      <c r="BT24" s="119">
        <v>194.73461820000003</v>
      </c>
      <c r="BU24" s="119">
        <v>217.75776851000001</v>
      </c>
      <c r="BV24" s="119">
        <v>211.78247487000004</v>
      </c>
      <c r="BW24" s="119">
        <v>212.26699853</v>
      </c>
      <c r="BX24" s="119">
        <v>216.29001686627669</v>
      </c>
      <c r="BY24" s="119">
        <v>223.68923452758457</v>
      </c>
      <c r="BZ24" s="119">
        <v>229.29285956655465</v>
      </c>
      <c r="CA24" s="119">
        <v>233.93643634767491</v>
      </c>
      <c r="CB24" s="119">
        <v>238.64090208582371</v>
      </c>
      <c r="CC24" s="120">
        <v>243.43997471047103</v>
      </c>
    </row>
    <row r="25" spans="1:81" ht="27" customHeight="1" x14ac:dyDescent="0.4">
      <c r="A25" s="124"/>
      <c r="B25" s="49" t="s">
        <v>233</v>
      </c>
      <c r="C25" s="118" t="s">
        <v>223</v>
      </c>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v>14.981999999999999</v>
      </c>
      <c r="AR25" s="119">
        <v>19.041</v>
      </c>
      <c r="AS25" s="119">
        <v>23.1</v>
      </c>
      <c r="AT25" s="119">
        <v>29</v>
      </c>
      <c r="AU25" s="119">
        <v>37.561</v>
      </c>
      <c r="AV25" s="119">
        <v>46.265999999999998</v>
      </c>
      <c r="AW25" s="119">
        <v>59.125</v>
      </c>
      <c r="AX25" s="119">
        <v>60.497999999999998</v>
      </c>
      <c r="AY25" s="119">
        <v>46.542999999999999</v>
      </c>
      <c r="AZ25" s="119">
        <v>41.273000000000003</v>
      </c>
      <c r="BA25" s="119">
        <v>36.790999999999997</v>
      </c>
      <c r="BB25" s="119">
        <v>37.914999999999999</v>
      </c>
      <c r="BC25" s="119">
        <v>37.4</v>
      </c>
      <c r="BD25" s="119">
        <v>34.851999999999997</v>
      </c>
      <c r="BE25" s="119">
        <v>38</v>
      </c>
      <c r="BF25" s="119">
        <v>40.408999999999999</v>
      </c>
      <c r="BG25" s="119">
        <v>46.344000000000001</v>
      </c>
      <c r="BH25" s="119">
        <v>46.491</v>
      </c>
      <c r="BI25" s="119">
        <v>44.334000000000003</v>
      </c>
      <c r="BJ25" s="119">
        <v>46.637999999999998</v>
      </c>
      <c r="BK25" s="119">
        <v>46.658999999999999</v>
      </c>
      <c r="BL25" s="119">
        <v>50.039000000000001</v>
      </c>
      <c r="BM25" s="119">
        <v>47.561</v>
      </c>
      <c r="BN25" s="119">
        <v>44.601999999999997</v>
      </c>
      <c r="BO25" s="119">
        <v>46.558457389804701</v>
      </c>
      <c r="BP25" s="119">
        <v>43.945999999999998</v>
      </c>
      <c r="BQ25" s="119">
        <v>44.098999999999997</v>
      </c>
      <c r="BR25" s="119">
        <v>44.164999999999999</v>
      </c>
      <c r="BS25" s="119">
        <v>39.841999999999999</v>
      </c>
      <c r="BT25" s="119">
        <v>38.341528220000001</v>
      </c>
      <c r="BU25" s="119">
        <v>36.994</v>
      </c>
      <c r="BV25" s="119">
        <v>44.322000000000003</v>
      </c>
      <c r="BW25" s="119">
        <v>33.988</v>
      </c>
      <c r="BX25" s="119">
        <v>74.950764963270018</v>
      </c>
      <c r="BY25" s="119">
        <v>48.579124391322161</v>
      </c>
      <c r="BZ25" s="119">
        <v>42.963326983653666</v>
      </c>
      <c r="CA25" s="119">
        <v>48.711889411604879</v>
      </c>
      <c r="CB25" s="119">
        <v>50.914129054277623</v>
      </c>
      <c r="CC25" s="120">
        <v>53.436237612675328</v>
      </c>
    </row>
    <row r="26" spans="1:81" x14ac:dyDescent="0.4">
      <c r="A26" s="113"/>
      <c r="B26" s="49" t="s">
        <v>234</v>
      </c>
      <c r="C26" s="118" t="s">
        <v>217</v>
      </c>
      <c r="D26" s="119">
        <v>0</v>
      </c>
      <c r="E26" s="119">
        <v>0</v>
      </c>
      <c r="F26" s="119">
        <v>0</v>
      </c>
      <c r="G26" s="119">
        <v>0</v>
      </c>
      <c r="H26" s="119">
        <v>0</v>
      </c>
      <c r="I26" s="119">
        <v>0</v>
      </c>
      <c r="J26" s="119">
        <v>0</v>
      </c>
      <c r="K26" s="119">
        <v>0</v>
      </c>
      <c r="L26" s="119">
        <v>0</v>
      </c>
      <c r="M26" s="119">
        <v>0</v>
      </c>
      <c r="N26" s="119">
        <v>0</v>
      </c>
      <c r="O26" s="119">
        <v>0</v>
      </c>
      <c r="P26" s="119">
        <v>0</v>
      </c>
      <c r="Q26" s="119">
        <v>0</v>
      </c>
      <c r="R26" s="119">
        <v>0</v>
      </c>
      <c r="S26" s="119">
        <v>0</v>
      </c>
      <c r="T26" s="119">
        <v>0</v>
      </c>
      <c r="U26" s="119">
        <v>0</v>
      </c>
      <c r="V26" s="119">
        <v>0</v>
      </c>
      <c r="W26" s="119">
        <v>0</v>
      </c>
      <c r="X26" s="119">
        <v>0</v>
      </c>
      <c r="Y26" s="119">
        <v>0</v>
      </c>
      <c r="Z26" s="119">
        <v>0.7</v>
      </c>
      <c r="AA26" s="119">
        <v>0.8</v>
      </c>
      <c r="AB26" s="119">
        <v>0.9</v>
      </c>
      <c r="AC26" s="119">
        <v>1.1000000000000001</v>
      </c>
      <c r="AD26" s="119">
        <v>1.5</v>
      </c>
      <c r="AE26" s="119">
        <v>2</v>
      </c>
      <c r="AF26" s="119">
        <v>2.2000000000000002</v>
      </c>
      <c r="AG26" s="119">
        <v>2.1</v>
      </c>
      <c r="AH26" s="119">
        <v>2</v>
      </c>
      <c r="AI26" s="119">
        <v>2</v>
      </c>
      <c r="AJ26" s="119">
        <v>2</v>
      </c>
      <c r="AK26" s="119">
        <v>2</v>
      </c>
      <c r="AL26" s="119">
        <v>2</v>
      </c>
      <c r="AM26" s="119">
        <v>2</v>
      </c>
      <c r="AN26" s="119">
        <v>2</v>
      </c>
      <c r="AO26" s="119">
        <v>1</v>
      </c>
      <c r="AP26" s="119">
        <v>2</v>
      </c>
      <c r="AQ26" s="119">
        <v>1.4339999999999999</v>
      </c>
      <c r="AR26" s="119">
        <v>1.3520000000000001</v>
      </c>
      <c r="AS26" s="119">
        <v>1.355</v>
      </c>
      <c r="AT26" s="119">
        <v>1.5509999999999999</v>
      </c>
      <c r="AU26" s="119">
        <v>1.4710000000000001</v>
      </c>
      <c r="AV26" s="119">
        <v>2</v>
      </c>
      <c r="AW26" s="119">
        <v>1</v>
      </c>
      <c r="AX26" s="119">
        <v>1</v>
      </c>
      <c r="AY26" s="119">
        <v>1.7210000000000001</v>
      </c>
      <c r="AZ26" s="119">
        <v>1.496</v>
      </c>
      <c r="BA26" s="119">
        <v>1.5720000000000001</v>
      </c>
      <c r="BB26" s="119">
        <v>1.7769999999999999</v>
      </c>
      <c r="BC26" s="119">
        <v>1.359</v>
      </c>
      <c r="BD26" s="119">
        <v>1.452</v>
      </c>
      <c r="BE26" s="119">
        <v>1.6164412184601897</v>
      </c>
      <c r="BF26" s="119">
        <v>1.6007503600000001</v>
      </c>
      <c r="BG26" s="119">
        <v>0</v>
      </c>
      <c r="BH26" s="119">
        <v>0</v>
      </c>
      <c r="BI26" s="119">
        <v>0</v>
      </c>
      <c r="BJ26" s="119">
        <v>0</v>
      </c>
      <c r="BK26" s="119">
        <v>0</v>
      </c>
      <c r="BL26" s="119">
        <v>0</v>
      </c>
      <c r="BM26" s="119">
        <v>0</v>
      </c>
      <c r="BN26" s="119">
        <v>0</v>
      </c>
      <c r="BO26" s="119">
        <v>0</v>
      </c>
      <c r="BP26" s="119">
        <v>0</v>
      </c>
      <c r="BQ26" s="119">
        <v>0</v>
      </c>
      <c r="BR26" s="119">
        <v>0</v>
      </c>
      <c r="BS26" s="119">
        <v>0</v>
      </c>
      <c r="BT26" s="119">
        <v>0</v>
      </c>
      <c r="BU26" s="119">
        <v>0</v>
      </c>
      <c r="BV26" s="119">
        <v>0</v>
      </c>
      <c r="BW26" s="119">
        <v>0</v>
      </c>
      <c r="BX26" s="119">
        <v>0</v>
      </c>
      <c r="BY26" s="119">
        <v>0</v>
      </c>
      <c r="BZ26" s="119">
        <v>0</v>
      </c>
      <c r="CA26" s="119">
        <v>0</v>
      </c>
      <c r="CB26" s="119">
        <v>0</v>
      </c>
      <c r="CC26" s="120">
        <v>0</v>
      </c>
    </row>
    <row r="27" spans="1:81" x14ac:dyDescent="0.4">
      <c r="A27" s="113"/>
      <c r="B27" s="49" t="s">
        <v>235</v>
      </c>
      <c r="C27" s="118" t="s">
        <v>223</v>
      </c>
      <c r="D27" s="119">
        <v>0</v>
      </c>
      <c r="E27" s="119">
        <v>0</v>
      </c>
      <c r="F27" s="119">
        <v>0</v>
      </c>
      <c r="G27" s="119">
        <v>0</v>
      </c>
      <c r="H27" s="119">
        <v>0</v>
      </c>
      <c r="I27" s="119">
        <v>0</v>
      </c>
      <c r="J27" s="119">
        <v>0</v>
      </c>
      <c r="K27" s="119">
        <v>0</v>
      </c>
      <c r="L27" s="119">
        <v>0</v>
      </c>
      <c r="M27" s="119">
        <v>0</v>
      </c>
      <c r="N27" s="119">
        <v>0</v>
      </c>
      <c r="O27" s="119">
        <v>0</v>
      </c>
      <c r="P27" s="119">
        <v>0</v>
      </c>
      <c r="Q27" s="119">
        <v>0</v>
      </c>
      <c r="R27" s="119">
        <v>0</v>
      </c>
      <c r="S27" s="119">
        <v>0</v>
      </c>
      <c r="T27" s="119">
        <v>0</v>
      </c>
      <c r="U27" s="119">
        <v>0</v>
      </c>
      <c r="V27" s="119">
        <v>0</v>
      </c>
      <c r="W27" s="119">
        <v>0</v>
      </c>
      <c r="X27" s="119">
        <v>0</v>
      </c>
      <c r="Y27" s="119">
        <v>0</v>
      </c>
      <c r="Z27" s="119">
        <v>22</v>
      </c>
      <c r="AA27" s="119">
        <v>20</v>
      </c>
      <c r="AB27" s="119">
        <v>105</v>
      </c>
      <c r="AC27" s="119">
        <v>225</v>
      </c>
      <c r="AD27" s="119">
        <v>138</v>
      </c>
      <c r="AE27" s="119">
        <v>194</v>
      </c>
      <c r="AF27" s="119">
        <v>201</v>
      </c>
      <c r="AG27" s="119">
        <v>684</v>
      </c>
      <c r="AH27" s="119">
        <v>721</v>
      </c>
      <c r="AI27" s="119">
        <v>793</v>
      </c>
      <c r="AJ27" s="119">
        <v>1024</v>
      </c>
      <c r="AK27" s="119">
        <v>1655.6</v>
      </c>
      <c r="AL27" s="119">
        <v>2128</v>
      </c>
      <c r="AM27" s="119">
        <v>2516</v>
      </c>
      <c r="AN27" s="119">
        <v>2833</v>
      </c>
      <c r="AO27" s="119">
        <v>3177</v>
      </c>
      <c r="AP27" s="119">
        <v>3415</v>
      </c>
      <c r="AQ27" s="119">
        <v>3536</v>
      </c>
      <c r="AR27" s="119">
        <v>3723.4489999999996</v>
      </c>
      <c r="AS27" s="119">
        <v>4232.5370000000003</v>
      </c>
      <c r="AT27" s="119">
        <v>5095.3410000000003</v>
      </c>
      <c r="AU27" s="119">
        <v>6358.652</v>
      </c>
      <c r="AV27" s="119">
        <v>7812.0959999999995</v>
      </c>
      <c r="AW27" s="119">
        <v>9216.8450000000012</v>
      </c>
      <c r="AX27" s="119">
        <v>10103.235919999999</v>
      </c>
      <c r="AY27" s="119">
        <v>10874.666694000003</v>
      </c>
      <c r="AZ27" s="119">
        <v>11379.761964999998</v>
      </c>
      <c r="BA27" s="119">
        <v>11176.396122999999</v>
      </c>
      <c r="BB27" s="119">
        <v>11064.804220000002</v>
      </c>
      <c r="BC27" s="119">
        <v>11064.103816674598</v>
      </c>
      <c r="BD27" s="119">
        <v>11162.3689748</v>
      </c>
      <c r="BE27" s="119">
        <v>11588.695131</v>
      </c>
      <c r="BF27" s="119">
        <v>12636.220416</v>
      </c>
      <c r="BG27" s="119">
        <v>12347.373120710001</v>
      </c>
      <c r="BH27" s="119">
        <v>13157.570061439999</v>
      </c>
      <c r="BI27" s="119">
        <v>13928.205135</v>
      </c>
      <c r="BJ27" s="119">
        <v>14840.547586000004</v>
      </c>
      <c r="BK27" s="119">
        <v>15731.800594999997</v>
      </c>
      <c r="BL27" s="119">
        <f t="shared" ref="BL27:CC27" si="6">SUM(BL28:BL30)</f>
        <v>17103.441162000006</v>
      </c>
      <c r="BM27" s="119">
        <f t="shared" si="6"/>
        <v>19989.231178000002</v>
      </c>
      <c r="BN27" s="119">
        <f t="shared" si="6"/>
        <v>21426.990300999998</v>
      </c>
      <c r="BO27" s="119">
        <f t="shared" si="6"/>
        <v>22820.290123000006</v>
      </c>
      <c r="BP27" s="119">
        <f t="shared" si="6"/>
        <v>23899.631612000001</v>
      </c>
      <c r="BQ27" s="119">
        <f t="shared" si="6"/>
        <v>24169.807673000003</v>
      </c>
      <c r="BR27" s="119">
        <f t="shared" si="6"/>
        <v>24316.565554999994</v>
      </c>
      <c r="BS27" s="119">
        <f t="shared" si="6"/>
        <v>24243.713647000004</v>
      </c>
      <c r="BT27" s="119">
        <f t="shared" si="6"/>
        <v>23440.599919000008</v>
      </c>
      <c r="BU27" s="119">
        <f t="shared" si="6"/>
        <v>22301.220213999997</v>
      </c>
      <c r="BV27" s="119">
        <f t="shared" si="6"/>
        <v>20729.821950999998</v>
      </c>
      <c r="BW27" s="119">
        <f t="shared" si="6"/>
        <v>18364.289596989642</v>
      </c>
      <c r="BX27" s="119">
        <f t="shared" si="6"/>
        <v>17608.698030129915</v>
      </c>
      <c r="BY27" s="119">
        <f t="shared" si="6"/>
        <v>16003.867190542211</v>
      </c>
      <c r="BZ27" s="119">
        <f t="shared" si="6"/>
        <v>14852.495995510053</v>
      </c>
      <c r="CA27" s="119">
        <f t="shared" si="6"/>
        <v>13585.97138114191</v>
      </c>
      <c r="CB27" s="119">
        <f t="shared" si="6"/>
        <v>12282.075673621268</v>
      </c>
      <c r="CC27" s="120">
        <f t="shared" si="6"/>
        <v>10963.379377043315</v>
      </c>
    </row>
    <row r="28" spans="1:81" x14ac:dyDescent="0.4">
      <c r="A28" s="113"/>
      <c r="B28" s="59" t="s">
        <v>236</v>
      </c>
      <c r="C28" s="118"/>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v>15141.776923958705</v>
      </c>
      <c r="BM28" s="119">
        <v>16923.255930776253</v>
      </c>
      <c r="BN28" s="119">
        <v>18018.287469340114</v>
      </c>
      <c r="BO28" s="119">
        <v>19055.311208911484</v>
      </c>
      <c r="BP28" s="119">
        <v>19879.676398880401</v>
      </c>
      <c r="BQ28" s="119">
        <v>20522.749055613676</v>
      </c>
      <c r="BR28" s="119">
        <v>21398.772408641653</v>
      </c>
      <c r="BS28" s="119">
        <v>21750.305519860998</v>
      </c>
      <c r="BT28" s="119">
        <v>21298.013079496453</v>
      </c>
      <c r="BU28" s="119">
        <v>20268.515139952928</v>
      </c>
      <c r="BV28" s="119">
        <v>19116.75392822178</v>
      </c>
      <c r="BW28" s="119">
        <v>17360.400254146778</v>
      </c>
      <c r="BX28" s="119">
        <v>16627.25084975706</v>
      </c>
      <c r="BY28" s="119">
        <v>15345.146351864307</v>
      </c>
      <c r="BZ28" s="119">
        <v>14269.07714016504</v>
      </c>
      <c r="CA28" s="119">
        <v>13044.32624396081</v>
      </c>
      <c r="CB28" s="119">
        <v>11766.722021291163</v>
      </c>
      <c r="CC28" s="120">
        <v>10146.273152559765</v>
      </c>
    </row>
    <row r="29" spans="1:81" x14ac:dyDescent="0.4">
      <c r="A29" s="113"/>
      <c r="B29" s="59" t="s">
        <v>237</v>
      </c>
      <c r="C29" s="118"/>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v>1613.425236041295</v>
      </c>
      <c r="BM29" s="119">
        <v>2679.944486223746</v>
      </c>
      <c r="BN29" s="119">
        <v>3009.2036966598816</v>
      </c>
      <c r="BO29" s="119">
        <v>3331.7742650885075</v>
      </c>
      <c r="BP29" s="119">
        <v>3573.0294971195967</v>
      </c>
      <c r="BQ29" s="119">
        <v>3176.1656353863264</v>
      </c>
      <c r="BR29" s="119">
        <v>2353.825090358343</v>
      </c>
      <c r="BS29" s="119">
        <v>1865.1421391390063</v>
      </c>
      <c r="BT29" s="119">
        <v>1596.4824745035512</v>
      </c>
      <c r="BU29" s="119">
        <v>1407.9342720470704</v>
      </c>
      <c r="BV29" s="119">
        <v>1075.1058074357054</v>
      </c>
      <c r="BW29" s="119">
        <v>514.87605584286757</v>
      </c>
      <c r="BX29" s="119">
        <v>538.59627811190683</v>
      </c>
      <c r="BY29" s="119">
        <v>228.61661229785088</v>
      </c>
      <c r="BZ29" s="119">
        <v>149.32937248236738</v>
      </c>
      <c r="CA29" s="119">
        <v>116.20482566868077</v>
      </c>
      <c r="CB29" s="119">
        <v>102.57372446088934</v>
      </c>
      <c r="CC29" s="120">
        <v>147.21432791258175</v>
      </c>
    </row>
    <row r="30" spans="1:81" x14ac:dyDescent="0.4">
      <c r="A30" s="113"/>
      <c r="B30" s="59" t="s">
        <v>238</v>
      </c>
      <c r="C30" s="118"/>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v>348.23900200000571</v>
      </c>
      <c r="BM30" s="119">
        <v>386.0307610000018</v>
      </c>
      <c r="BN30" s="119">
        <v>399.49913500000184</v>
      </c>
      <c r="BO30" s="119">
        <v>433.20464900001389</v>
      </c>
      <c r="BP30" s="119">
        <v>446.92571600000156</v>
      </c>
      <c r="BQ30" s="119">
        <v>470.89298200000121</v>
      </c>
      <c r="BR30" s="119">
        <v>563.96805599999789</v>
      </c>
      <c r="BS30" s="119">
        <v>628.2659879999992</v>
      </c>
      <c r="BT30" s="119">
        <v>546.10436500000287</v>
      </c>
      <c r="BU30" s="119">
        <v>624.77080199999909</v>
      </c>
      <c r="BV30" s="119">
        <v>537.96221534251163</v>
      </c>
      <c r="BW30" s="119">
        <v>489.0132869999947</v>
      </c>
      <c r="BX30" s="119">
        <v>442.85090226095173</v>
      </c>
      <c r="BY30" s="119">
        <v>430.10422638005377</v>
      </c>
      <c r="BZ30" s="119">
        <v>434.08948286264672</v>
      </c>
      <c r="CA30" s="119">
        <v>425.44031151241859</v>
      </c>
      <c r="CB30" s="119">
        <v>412.77992786921368</v>
      </c>
      <c r="CC30" s="120">
        <v>669.8918965709687</v>
      </c>
    </row>
    <row r="31" spans="1:81" ht="27" customHeight="1" x14ac:dyDescent="0.4">
      <c r="A31" s="113"/>
      <c r="B31" s="49" t="s">
        <v>239</v>
      </c>
      <c r="C31" s="118" t="s">
        <v>217</v>
      </c>
      <c r="D31" s="119">
        <v>0</v>
      </c>
      <c r="E31" s="119">
        <v>0</v>
      </c>
      <c r="F31" s="119">
        <v>0</v>
      </c>
      <c r="G31" s="119">
        <v>0</v>
      </c>
      <c r="H31" s="119">
        <v>0</v>
      </c>
      <c r="I31" s="119">
        <v>0</v>
      </c>
      <c r="J31" s="119">
        <v>0</v>
      </c>
      <c r="K31" s="119">
        <v>0</v>
      </c>
      <c r="L31" s="119">
        <v>0</v>
      </c>
      <c r="M31" s="119">
        <v>0</v>
      </c>
      <c r="N31" s="119">
        <v>0</v>
      </c>
      <c r="O31" s="119">
        <v>0</v>
      </c>
      <c r="P31" s="119">
        <v>0</v>
      </c>
      <c r="Q31" s="119">
        <v>0</v>
      </c>
      <c r="R31" s="119">
        <v>0</v>
      </c>
      <c r="S31" s="119">
        <v>0</v>
      </c>
      <c r="T31" s="119">
        <v>0</v>
      </c>
      <c r="U31" s="119">
        <v>0</v>
      </c>
      <c r="V31" s="119">
        <v>0</v>
      </c>
      <c r="W31" s="119">
        <v>0</v>
      </c>
      <c r="X31" s="119">
        <v>0</v>
      </c>
      <c r="Y31" s="119">
        <v>0</v>
      </c>
      <c r="Z31" s="119">
        <v>0</v>
      </c>
      <c r="AA31" s="119">
        <v>0</v>
      </c>
      <c r="AB31" s="119">
        <v>0</v>
      </c>
      <c r="AC31" s="119">
        <v>0</v>
      </c>
      <c r="AD31" s="119">
        <v>0</v>
      </c>
      <c r="AE31" s="119">
        <v>0</v>
      </c>
      <c r="AF31" s="119">
        <v>0</v>
      </c>
      <c r="AG31" s="119">
        <v>0</v>
      </c>
      <c r="AH31" s="119">
        <v>0</v>
      </c>
      <c r="AI31" s="119">
        <v>0</v>
      </c>
      <c r="AJ31" s="119">
        <v>0</v>
      </c>
      <c r="AK31" s="119">
        <v>0</v>
      </c>
      <c r="AL31" s="119">
        <v>0</v>
      </c>
      <c r="AM31" s="119">
        <v>0</v>
      </c>
      <c r="AN31" s="119">
        <v>0</v>
      </c>
      <c r="AO31" s="119">
        <v>0</v>
      </c>
      <c r="AP31" s="119">
        <v>0</v>
      </c>
      <c r="AQ31" s="119">
        <v>0</v>
      </c>
      <c r="AR31" s="119">
        <v>0</v>
      </c>
      <c r="AS31" s="119">
        <v>0</v>
      </c>
      <c r="AT31" s="119">
        <v>0</v>
      </c>
      <c r="AU31" s="119">
        <v>0</v>
      </c>
      <c r="AV31" s="119">
        <v>0</v>
      </c>
      <c r="AW31" s="119">
        <v>0</v>
      </c>
      <c r="AX31" s="119">
        <v>0</v>
      </c>
      <c r="AY31" s="119">
        <v>7622.94</v>
      </c>
      <c r="AZ31" s="119">
        <v>7661.6239999999998</v>
      </c>
      <c r="BA31" s="119">
        <v>7412.2720000000008</v>
      </c>
      <c r="BB31" s="119">
        <v>7250.59</v>
      </c>
      <c r="BC31" s="119">
        <v>6790.04</v>
      </c>
      <c r="BD31" s="119">
        <v>6766.183</v>
      </c>
      <c r="BE31" s="119">
        <v>6749.0433528570848</v>
      </c>
      <c r="BF31" s="119">
        <v>6757.9545089520052</v>
      </c>
      <c r="BG31" s="119">
        <v>6724.1235550023994</v>
      </c>
      <c r="BH31" s="119">
        <v>6662.027000000001</v>
      </c>
      <c r="BI31" s="119">
        <v>6649.9306075200002</v>
      </c>
      <c r="BJ31" s="119">
        <v>6566.1693209299992</v>
      </c>
      <c r="BK31" s="119">
        <v>6657.0001817393668</v>
      </c>
      <c r="BL31" s="119">
        <v>6515.8436022599981</v>
      </c>
      <c r="BM31" s="119">
        <v>6108.3423565899993</v>
      </c>
      <c r="BN31" s="119">
        <v>5556.0370140352561</v>
      </c>
      <c r="BO31" s="119">
        <v>4935.2797263499997</v>
      </c>
      <c r="BP31" s="119">
        <v>3275.8454461099996</v>
      </c>
      <c r="BQ31" s="119">
        <v>1186.7982191800004</v>
      </c>
      <c r="BR31" s="119">
        <v>244.52811802000028</v>
      </c>
      <c r="BS31" s="119">
        <v>61.927221750000008</v>
      </c>
      <c r="BT31" s="119">
        <v>14.895368320000006</v>
      </c>
      <c r="BU31" s="119">
        <v>8.9284635499999982</v>
      </c>
      <c r="BV31" s="119">
        <v>0</v>
      </c>
      <c r="BW31" s="119">
        <v>0</v>
      </c>
      <c r="BX31" s="119">
        <v>0</v>
      </c>
      <c r="BY31" s="119">
        <v>0</v>
      </c>
      <c r="BZ31" s="119">
        <v>0</v>
      </c>
      <c r="CA31" s="119">
        <v>0</v>
      </c>
      <c r="CB31" s="119">
        <v>0</v>
      </c>
      <c r="CC31" s="120">
        <v>0</v>
      </c>
    </row>
    <row r="32" spans="1:81" x14ac:dyDescent="0.4">
      <c r="A32" s="113"/>
      <c r="B32" s="49" t="s">
        <v>27</v>
      </c>
      <c r="C32" s="118" t="s">
        <v>223</v>
      </c>
      <c r="D32" s="119">
        <v>62.5</v>
      </c>
      <c r="E32" s="119">
        <v>75.2</v>
      </c>
      <c r="F32" s="119">
        <v>84.5</v>
      </c>
      <c r="G32" s="119">
        <v>94.6</v>
      </c>
      <c r="H32" s="119">
        <v>118.6</v>
      </c>
      <c r="I32" s="119">
        <v>120.3</v>
      </c>
      <c r="J32" s="119">
        <v>125.4</v>
      </c>
      <c r="K32" s="119">
        <v>114.1</v>
      </c>
      <c r="L32" s="119">
        <v>121.3</v>
      </c>
      <c r="M32" s="119">
        <v>119.6</v>
      </c>
      <c r="N32" s="119">
        <v>131.80000000000001</v>
      </c>
      <c r="O32" s="119">
        <v>158.5</v>
      </c>
      <c r="P32" s="119">
        <v>179.5</v>
      </c>
      <c r="Q32" s="119">
        <v>171.1</v>
      </c>
      <c r="R32" s="119">
        <v>199.8</v>
      </c>
      <c r="S32" s="119">
        <v>217.4</v>
      </c>
      <c r="T32" s="119">
        <v>223.3</v>
      </c>
      <c r="U32" s="119">
        <v>245.9</v>
      </c>
      <c r="V32" s="119">
        <v>297.5</v>
      </c>
      <c r="W32" s="119">
        <v>385.7</v>
      </c>
      <c r="X32" s="119">
        <v>428.9</v>
      </c>
      <c r="Y32" s="119">
        <v>470.7</v>
      </c>
      <c r="Z32" s="119">
        <v>523.79999999999995</v>
      </c>
      <c r="AA32" s="119">
        <v>641.4</v>
      </c>
      <c r="AB32" s="119">
        <v>703.5</v>
      </c>
      <c r="AC32" s="119">
        <v>703.7</v>
      </c>
      <c r="AD32" s="119">
        <v>959.4</v>
      </c>
      <c r="AE32" s="119">
        <v>1308.2</v>
      </c>
      <c r="AF32" s="119">
        <v>1715.3</v>
      </c>
      <c r="AG32" s="119">
        <v>1431</v>
      </c>
      <c r="AH32" s="119">
        <v>1561</v>
      </c>
      <c r="AI32" s="119">
        <v>1675</v>
      </c>
      <c r="AJ32" s="119">
        <v>2165</v>
      </c>
      <c r="AK32" s="119">
        <v>3245.05</v>
      </c>
      <c r="AL32" s="119">
        <v>4612</v>
      </c>
      <c r="AM32" s="119">
        <v>5592</v>
      </c>
      <c r="AN32" s="119">
        <v>6470</v>
      </c>
      <c r="AO32" s="119">
        <v>7446</v>
      </c>
      <c r="AP32" s="119">
        <v>7965</v>
      </c>
      <c r="AQ32" s="119">
        <v>7956</v>
      </c>
      <c r="AR32" s="119">
        <v>7581.9769999999999</v>
      </c>
      <c r="AS32" s="119">
        <v>7675.058</v>
      </c>
      <c r="AT32" s="119">
        <v>8895.1850000000013</v>
      </c>
      <c r="AU32" s="119">
        <v>11646.02289951173</v>
      </c>
      <c r="AV32" s="119">
        <v>14789.988000000001</v>
      </c>
      <c r="AW32" s="119">
        <v>16109.623</v>
      </c>
      <c r="AX32" s="119">
        <v>16387.047999999999</v>
      </c>
      <c r="AY32" s="119">
        <v>16692.532999999999</v>
      </c>
      <c r="AZ32" s="119">
        <v>14444.695</v>
      </c>
      <c r="BA32" s="119">
        <v>11965.317000000001</v>
      </c>
      <c r="BB32" s="119">
        <v>11790.69</v>
      </c>
      <c r="BC32" s="119">
        <v>12082.322</v>
      </c>
      <c r="BD32" s="119">
        <v>13121.226999999999</v>
      </c>
      <c r="BE32" s="119">
        <v>14100.907119412172</v>
      </c>
      <c r="BF32" s="119">
        <v>14237.3147109526</v>
      </c>
      <c r="BG32" s="119">
        <v>12859.01825241993</v>
      </c>
      <c r="BH32" s="119">
        <v>10028.913</v>
      </c>
      <c r="BI32" s="119">
        <v>9149.9960046050001</v>
      </c>
      <c r="BJ32" s="119">
        <v>8838.7708489100005</v>
      </c>
      <c r="BK32" s="119">
        <v>9027.9858692587677</v>
      </c>
      <c r="BL32" s="119">
        <v>8684.733409389999</v>
      </c>
      <c r="BM32" s="119">
        <v>8373.7599778200001</v>
      </c>
      <c r="BN32" s="119">
        <v>7856.3960060182071</v>
      </c>
      <c r="BO32" s="119">
        <v>6997.2154425199997</v>
      </c>
      <c r="BP32" s="119">
        <v>5308.9188794399988</v>
      </c>
      <c r="BQ32" s="119">
        <v>3582.8260193800015</v>
      </c>
      <c r="BR32" s="119">
        <v>2893.4764718200004</v>
      </c>
      <c r="BS32" s="119">
        <v>2539.1118484000003</v>
      </c>
      <c r="BT32" s="119">
        <v>2231.876678590002</v>
      </c>
      <c r="BU32" s="119">
        <v>2138.7000447</v>
      </c>
      <c r="BV32" s="119">
        <v>1839.3617420700009</v>
      </c>
      <c r="BW32" s="119">
        <v>1375.5700157400001</v>
      </c>
      <c r="BX32" s="119">
        <v>1021.3167553984047</v>
      </c>
      <c r="BY32" s="119">
        <v>710.56141664516531</v>
      </c>
      <c r="BZ32" s="119">
        <v>518.45568820578205</v>
      </c>
      <c r="CA32" s="119">
        <v>349.47978958339792</v>
      </c>
      <c r="CB32" s="119">
        <v>236.44077870144804</v>
      </c>
      <c r="CC32" s="120">
        <v>62.370035378826614</v>
      </c>
    </row>
    <row r="33" spans="1:81" x14ac:dyDescent="0.4">
      <c r="A33" s="124"/>
      <c r="B33" s="49" t="s">
        <v>240</v>
      </c>
      <c r="C33" s="118" t="s">
        <v>223</v>
      </c>
      <c r="D33" s="119">
        <v>0</v>
      </c>
      <c r="E33" s="119">
        <v>0</v>
      </c>
      <c r="F33" s="119">
        <v>0</v>
      </c>
      <c r="G33" s="119">
        <v>0</v>
      </c>
      <c r="H33" s="119">
        <v>0</v>
      </c>
      <c r="I33" s="119">
        <v>0</v>
      </c>
      <c r="J33" s="119">
        <v>0</v>
      </c>
      <c r="K33" s="119">
        <v>0</v>
      </c>
      <c r="L33" s="119">
        <v>0</v>
      </c>
      <c r="M33" s="119">
        <v>0</v>
      </c>
      <c r="N33" s="119">
        <v>0</v>
      </c>
      <c r="O33" s="119">
        <v>0</v>
      </c>
      <c r="P33" s="119">
        <v>0</v>
      </c>
      <c r="Q33" s="119">
        <v>0</v>
      </c>
      <c r="R33" s="119">
        <v>0</v>
      </c>
      <c r="S33" s="119">
        <v>0</v>
      </c>
      <c r="T33" s="119">
        <v>0</v>
      </c>
      <c r="U33" s="119">
        <v>0</v>
      </c>
      <c r="V33" s="119">
        <v>0</v>
      </c>
      <c r="W33" s="119">
        <v>0</v>
      </c>
      <c r="X33" s="119">
        <v>0</v>
      </c>
      <c r="Y33" s="119">
        <v>0</v>
      </c>
      <c r="Z33" s="119">
        <v>0</v>
      </c>
      <c r="AA33" s="119">
        <v>0</v>
      </c>
      <c r="AB33" s="119">
        <v>0</v>
      </c>
      <c r="AC33" s="119">
        <v>0</v>
      </c>
      <c r="AD33" s="119">
        <v>0</v>
      </c>
      <c r="AE33" s="119">
        <v>0</v>
      </c>
      <c r="AF33" s="119">
        <v>0</v>
      </c>
      <c r="AG33" s="119">
        <v>0</v>
      </c>
      <c r="AH33" s="119">
        <v>0</v>
      </c>
      <c r="AI33" s="119">
        <v>0</v>
      </c>
      <c r="AJ33" s="119">
        <v>0</v>
      </c>
      <c r="AK33" s="119">
        <v>0</v>
      </c>
      <c r="AL33" s="119">
        <v>0</v>
      </c>
      <c r="AM33" s="119">
        <v>0</v>
      </c>
      <c r="AN33" s="119">
        <v>0</v>
      </c>
      <c r="AO33" s="119">
        <v>0</v>
      </c>
      <c r="AP33" s="119">
        <v>0</v>
      </c>
      <c r="AQ33" s="119">
        <v>0</v>
      </c>
      <c r="AR33" s="119">
        <v>1.2749999999999999</v>
      </c>
      <c r="AS33" s="119">
        <v>10.731</v>
      </c>
      <c r="AT33" s="119">
        <v>24.417000000000002</v>
      </c>
      <c r="AU33" s="119">
        <v>45.9</v>
      </c>
      <c r="AV33" s="119">
        <v>86.460999999999999</v>
      </c>
      <c r="AW33" s="119">
        <v>112.84399999999999</v>
      </c>
      <c r="AX33" s="119">
        <v>101.313</v>
      </c>
      <c r="AY33" s="119">
        <v>104.523</v>
      </c>
      <c r="AZ33" s="119">
        <v>109.417</v>
      </c>
      <c r="BA33" s="119">
        <v>107.491</v>
      </c>
      <c r="BB33" s="119">
        <v>112.054</v>
      </c>
      <c r="BC33" s="119">
        <v>125.285</v>
      </c>
      <c r="BD33" s="119">
        <v>132.35599999999999</v>
      </c>
      <c r="BE33" s="119">
        <v>148.73699999999999</v>
      </c>
      <c r="BF33" s="119">
        <v>168.34100000000001</v>
      </c>
      <c r="BG33" s="119">
        <v>189.08099999999999</v>
      </c>
      <c r="BH33" s="119">
        <v>209.41499999999999</v>
      </c>
      <c r="BI33" s="119">
        <v>231.1134238570055</v>
      </c>
      <c r="BJ33" s="119">
        <v>259.31581324546704</v>
      </c>
      <c r="BK33" s="119">
        <v>296.238</v>
      </c>
      <c r="BL33" s="119">
        <v>324.96100000000001</v>
      </c>
      <c r="BM33" s="119">
        <v>341.1</v>
      </c>
      <c r="BN33" s="119">
        <v>349.83600000000001</v>
      </c>
      <c r="BO33" s="119">
        <v>325.97800000000001</v>
      </c>
      <c r="BP33" s="119">
        <v>304.01600000000002</v>
      </c>
      <c r="BQ33" s="119">
        <v>285.58</v>
      </c>
      <c r="BR33" s="119">
        <v>271.61900000000003</v>
      </c>
      <c r="BS33" s="119">
        <v>0</v>
      </c>
      <c r="BT33" s="119">
        <v>0</v>
      </c>
      <c r="BU33" s="119">
        <v>0</v>
      </c>
      <c r="BV33" s="119">
        <v>0</v>
      </c>
      <c r="BW33" s="119">
        <v>0</v>
      </c>
      <c r="BX33" s="119">
        <v>0</v>
      </c>
      <c r="BY33" s="119">
        <v>0</v>
      </c>
      <c r="BZ33" s="119">
        <v>0</v>
      </c>
      <c r="CA33" s="119">
        <v>0</v>
      </c>
      <c r="CB33" s="119">
        <v>0</v>
      </c>
      <c r="CC33" s="120">
        <v>0</v>
      </c>
    </row>
    <row r="34" spans="1:81" x14ac:dyDescent="0.4">
      <c r="A34" s="113"/>
      <c r="B34" s="49" t="s">
        <v>241</v>
      </c>
      <c r="C34" s="118" t="s">
        <v>214</v>
      </c>
      <c r="D34" s="119">
        <v>0</v>
      </c>
      <c r="E34" s="119">
        <v>0</v>
      </c>
      <c r="F34" s="119">
        <v>0</v>
      </c>
      <c r="G34" s="119">
        <v>0</v>
      </c>
      <c r="H34" s="119">
        <v>0</v>
      </c>
      <c r="I34" s="119">
        <v>0</v>
      </c>
      <c r="J34" s="119">
        <v>0</v>
      </c>
      <c r="K34" s="119">
        <v>0</v>
      </c>
      <c r="L34" s="119">
        <v>0</v>
      </c>
      <c r="M34" s="119">
        <v>0</v>
      </c>
      <c r="N34" s="119">
        <v>0</v>
      </c>
      <c r="O34" s="119">
        <v>0</v>
      </c>
      <c r="P34" s="119">
        <v>0</v>
      </c>
      <c r="Q34" s="119">
        <v>0</v>
      </c>
      <c r="R34" s="119">
        <v>0</v>
      </c>
      <c r="S34" s="119">
        <v>0</v>
      </c>
      <c r="T34" s="119">
        <v>0</v>
      </c>
      <c r="U34" s="119">
        <v>0</v>
      </c>
      <c r="V34" s="119">
        <v>0</v>
      </c>
      <c r="W34" s="119">
        <v>0</v>
      </c>
      <c r="X34" s="119">
        <v>0</v>
      </c>
      <c r="Y34" s="119">
        <v>0</v>
      </c>
      <c r="Z34" s="119">
        <v>76.699999999999989</v>
      </c>
      <c r="AA34" s="119">
        <v>83.800000000000011</v>
      </c>
      <c r="AB34" s="119">
        <v>92.7</v>
      </c>
      <c r="AC34" s="119">
        <v>103.7</v>
      </c>
      <c r="AD34" s="119">
        <v>130.79999999999998</v>
      </c>
      <c r="AE34" s="119">
        <v>171.1</v>
      </c>
      <c r="AF34" s="119">
        <v>196.7</v>
      </c>
      <c r="AG34" s="119">
        <v>224.6</v>
      </c>
      <c r="AH34" s="119">
        <v>253</v>
      </c>
      <c r="AI34" s="119">
        <v>285</v>
      </c>
      <c r="AJ34" s="119">
        <v>329</v>
      </c>
      <c r="AK34" s="119">
        <v>367</v>
      </c>
      <c r="AL34" s="119">
        <v>399</v>
      </c>
      <c r="AM34" s="119">
        <v>428</v>
      </c>
      <c r="AN34" s="119">
        <v>441</v>
      </c>
      <c r="AO34" s="119">
        <v>470</v>
      </c>
      <c r="AP34" s="119">
        <v>505</v>
      </c>
      <c r="AQ34" s="119">
        <v>514.10199999999998</v>
      </c>
      <c r="AR34" s="119">
        <v>513.58299999999997</v>
      </c>
      <c r="AS34" s="119">
        <v>533.13800000000003</v>
      </c>
      <c r="AT34" s="119">
        <v>584.37099999999998</v>
      </c>
      <c r="AU34" s="119">
        <v>654.65499413448993</v>
      </c>
      <c r="AV34" s="119">
        <v>667.50399999999991</v>
      </c>
      <c r="AW34" s="119">
        <v>686.28399999999988</v>
      </c>
      <c r="AX34" s="119">
        <v>706.56499999999994</v>
      </c>
      <c r="AY34" s="119">
        <v>730.84699999999987</v>
      </c>
      <c r="AZ34" s="119">
        <v>742.93900000000008</v>
      </c>
      <c r="BA34" s="119">
        <v>746.97900000000004</v>
      </c>
      <c r="BB34" s="119">
        <v>760.91300000000001</v>
      </c>
      <c r="BC34" s="119">
        <v>753.17499999999995</v>
      </c>
      <c r="BD34" s="119">
        <v>759</v>
      </c>
      <c r="BE34" s="119">
        <v>778.45800000000008</v>
      </c>
      <c r="BF34" s="119">
        <v>782.50758261258761</v>
      </c>
      <c r="BG34" s="119">
        <v>783.48695761035617</v>
      </c>
      <c r="BH34" s="119">
        <v>794.55200000000002</v>
      </c>
      <c r="BI34" s="119">
        <v>787.58934177900016</v>
      </c>
      <c r="BJ34" s="119">
        <v>790.4603985399998</v>
      </c>
      <c r="BK34" s="119">
        <v>794.80543098380008</v>
      </c>
      <c r="BL34" s="119">
        <v>816.22339083000008</v>
      </c>
      <c r="BM34" s="119">
        <v>843.82698400000015</v>
      </c>
      <c r="BN34" s="119">
        <v>888.44639182000003</v>
      </c>
      <c r="BO34" s="119">
        <v>887.63814664999995</v>
      </c>
      <c r="BP34" s="119">
        <v>905.24794301000009</v>
      </c>
      <c r="BQ34" s="119">
        <v>900.69442791999995</v>
      </c>
      <c r="BR34" s="119">
        <v>907.95083237504912</v>
      </c>
      <c r="BS34" s="119">
        <v>892.04744098111667</v>
      </c>
      <c r="BT34" s="119">
        <v>861.11320264999983</v>
      </c>
      <c r="BU34" s="119">
        <v>840.41455076000022</v>
      </c>
      <c r="BV34" s="119">
        <v>837.9986454000001</v>
      </c>
      <c r="BW34" s="119">
        <v>830.78183790999947</v>
      </c>
      <c r="BX34" s="119">
        <v>722.45747231548967</v>
      </c>
      <c r="BY34" s="119">
        <v>698.91714066908719</v>
      </c>
      <c r="BZ34" s="119">
        <v>683.79964353272737</v>
      </c>
      <c r="CA34" s="119">
        <v>671.15385771289095</v>
      </c>
      <c r="CB34" s="119">
        <v>655.59727533303794</v>
      </c>
      <c r="CC34" s="120">
        <v>642.93601032280014</v>
      </c>
    </row>
    <row r="35" spans="1:81" x14ac:dyDescent="0.4">
      <c r="A35" s="113"/>
      <c r="B35" s="49" t="s">
        <v>242</v>
      </c>
      <c r="C35" s="118" t="s">
        <v>217</v>
      </c>
      <c r="D35" s="119">
        <v>0</v>
      </c>
      <c r="E35" s="119">
        <v>0</v>
      </c>
      <c r="F35" s="119">
        <v>0</v>
      </c>
      <c r="G35" s="119">
        <v>0</v>
      </c>
      <c r="H35" s="119">
        <v>0</v>
      </c>
      <c r="I35" s="119">
        <v>0</v>
      </c>
      <c r="J35" s="119">
        <v>0</v>
      </c>
      <c r="K35" s="119">
        <v>0</v>
      </c>
      <c r="L35" s="119">
        <v>0</v>
      </c>
      <c r="M35" s="119">
        <v>0</v>
      </c>
      <c r="N35" s="119">
        <v>0</v>
      </c>
      <c r="O35" s="119">
        <v>0</v>
      </c>
      <c r="P35" s="119">
        <v>0</v>
      </c>
      <c r="Q35" s="119">
        <v>0</v>
      </c>
      <c r="R35" s="119">
        <v>0</v>
      </c>
      <c r="S35" s="119">
        <v>0</v>
      </c>
      <c r="T35" s="119">
        <v>0</v>
      </c>
      <c r="U35" s="119">
        <v>0</v>
      </c>
      <c r="V35" s="119">
        <v>0</v>
      </c>
      <c r="W35" s="119">
        <v>0</v>
      </c>
      <c r="X35" s="119">
        <v>0</v>
      </c>
      <c r="Y35" s="119">
        <v>0</v>
      </c>
      <c r="Z35" s="119">
        <v>0</v>
      </c>
      <c r="AA35" s="119">
        <v>91</v>
      </c>
      <c r="AB35" s="119">
        <v>196</v>
      </c>
      <c r="AC35" s="119">
        <v>241.541</v>
      </c>
      <c r="AD35" s="119">
        <v>319.58499999999998</v>
      </c>
      <c r="AE35" s="119">
        <v>448.238</v>
      </c>
      <c r="AF35" s="119">
        <v>562.80799999999999</v>
      </c>
      <c r="AG35" s="119">
        <v>701.21900000000005</v>
      </c>
      <c r="AH35" s="119">
        <v>840</v>
      </c>
      <c r="AI35" s="119">
        <v>995</v>
      </c>
      <c r="AJ35" s="119">
        <v>1150</v>
      </c>
      <c r="AK35" s="119">
        <v>1370</v>
      </c>
      <c r="AL35" s="119">
        <v>1593</v>
      </c>
      <c r="AM35" s="119">
        <v>1872</v>
      </c>
      <c r="AN35" s="119">
        <v>2142</v>
      </c>
      <c r="AO35" s="119">
        <v>2349</v>
      </c>
      <c r="AP35" s="119">
        <v>2673.8379999999997</v>
      </c>
      <c r="AQ35" s="119">
        <v>2968.4050000000002</v>
      </c>
      <c r="AR35" s="119">
        <v>3359.3579999999997</v>
      </c>
      <c r="AS35" s="119">
        <v>3836.6360000000004</v>
      </c>
      <c r="AT35" s="119">
        <v>4431.0190000000002</v>
      </c>
      <c r="AU35" s="119">
        <v>5485.4179999999997</v>
      </c>
      <c r="AV35" s="119">
        <v>6209.6019999999999</v>
      </c>
      <c r="AW35" s="119">
        <v>7067.8279999999995</v>
      </c>
      <c r="AX35" s="119">
        <v>7705.134</v>
      </c>
      <c r="AY35" s="119">
        <v>271</v>
      </c>
      <c r="AZ35" s="119">
        <v>0</v>
      </c>
      <c r="BA35" s="119">
        <v>0</v>
      </c>
      <c r="BB35" s="119">
        <v>0</v>
      </c>
      <c r="BC35" s="119">
        <v>0</v>
      </c>
      <c r="BD35" s="119">
        <v>0</v>
      </c>
      <c r="BE35" s="119">
        <v>0</v>
      </c>
      <c r="BF35" s="119">
        <v>0</v>
      </c>
      <c r="BG35" s="119">
        <v>0</v>
      </c>
      <c r="BH35" s="119">
        <v>0</v>
      </c>
      <c r="BI35" s="119">
        <v>0</v>
      </c>
      <c r="BJ35" s="119">
        <v>0</v>
      </c>
      <c r="BK35" s="119">
        <v>0</v>
      </c>
      <c r="BL35" s="119">
        <v>0</v>
      </c>
      <c r="BM35" s="119">
        <v>0</v>
      </c>
      <c r="BN35" s="119">
        <v>0</v>
      </c>
      <c r="BO35" s="119">
        <v>0</v>
      </c>
      <c r="BP35" s="119">
        <v>0</v>
      </c>
      <c r="BQ35" s="119">
        <v>0</v>
      </c>
      <c r="BR35" s="119">
        <v>0</v>
      </c>
      <c r="BS35" s="119">
        <v>0</v>
      </c>
      <c r="BT35" s="119">
        <v>0</v>
      </c>
      <c r="BU35" s="119">
        <v>0</v>
      </c>
      <c r="BV35" s="119">
        <v>0</v>
      </c>
      <c r="BW35" s="119">
        <v>0</v>
      </c>
      <c r="BX35" s="119">
        <v>0</v>
      </c>
      <c r="BY35" s="119">
        <v>0</v>
      </c>
      <c r="BZ35" s="119">
        <v>0</v>
      </c>
      <c r="CA35" s="119">
        <v>0</v>
      </c>
      <c r="CB35" s="119">
        <v>0</v>
      </c>
      <c r="CC35" s="120">
        <v>0</v>
      </c>
    </row>
    <row r="36" spans="1:81" ht="27" customHeight="1" x14ac:dyDescent="0.4">
      <c r="A36" s="113"/>
      <c r="B36" s="49" t="s">
        <v>243</v>
      </c>
      <c r="C36" s="118" t="s">
        <v>223</v>
      </c>
      <c r="D36" s="119">
        <v>0</v>
      </c>
      <c r="E36" s="119">
        <v>0</v>
      </c>
      <c r="F36" s="119">
        <v>0</v>
      </c>
      <c r="G36" s="119">
        <v>0</v>
      </c>
      <c r="H36" s="119">
        <v>0</v>
      </c>
      <c r="I36" s="119">
        <v>0</v>
      </c>
      <c r="J36" s="119">
        <v>0</v>
      </c>
      <c r="K36" s="119">
        <v>0</v>
      </c>
      <c r="L36" s="119">
        <v>0</v>
      </c>
      <c r="M36" s="119">
        <v>0</v>
      </c>
      <c r="N36" s="119">
        <v>0</v>
      </c>
      <c r="O36" s="119">
        <v>0</v>
      </c>
      <c r="P36" s="119">
        <v>0</v>
      </c>
      <c r="Q36" s="119">
        <v>0</v>
      </c>
      <c r="R36" s="119">
        <v>0</v>
      </c>
      <c r="S36" s="119">
        <v>0</v>
      </c>
      <c r="T36" s="119">
        <v>0</v>
      </c>
      <c r="U36" s="119">
        <v>0</v>
      </c>
      <c r="V36" s="119">
        <v>0</v>
      </c>
      <c r="W36" s="119">
        <v>0</v>
      </c>
      <c r="X36" s="119">
        <v>0</v>
      </c>
      <c r="Y36" s="119">
        <v>0</v>
      </c>
      <c r="Z36" s="119">
        <v>0</v>
      </c>
      <c r="AA36" s="119">
        <v>0</v>
      </c>
      <c r="AB36" s="119">
        <v>0</v>
      </c>
      <c r="AC36" s="119">
        <v>0</v>
      </c>
      <c r="AD36" s="119">
        <v>0</v>
      </c>
      <c r="AE36" s="119">
        <v>0</v>
      </c>
      <c r="AF36" s="119">
        <v>0</v>
      </c>
      <c r="AG36" s="119">
        <v>0</v>
      </c>
      <c r="AH36" s="119">
        <v>0</v>
      </c>
      <c r="AI36" s="119">
        <v>0</v>
      </c>
      <c r="AJ36" s="119">
        <v>0</v>
      </c>
      <c r="AK36" s="119">
        <v>0</v>
      </c>
      <c r="AL36" s="119">
        <v>0</v>
      </c>
      <c r="AM36" s="119">
        <v>0</v>
      </c>
      <c r="AN36" s="119">
        <v>0</v>
      </c>
      <c r="AO36" s="119">
        <v>0</v>
      </c>
      <c r="AP36" s="119">
        <v>0</v>
      </c>
      <c r="AQ36" s="119">
        <v>0</v>
      </c>
      <c r="AR36" s="119">
        <v>0</v>
      </c>
      <c r="AS36" s="119">
        <v>0</v>
      </c>
      <c r="AT36" s="119">
        <v>0</v>
      </c>
      <c r="AU36" s="119">
        <v>0</v>
      </c>
      <c r="AV36" s="119">
        <v>0</v>
      </c>
      <c r="AW36" s="119">
        <v>0</v>
      </c>
      <c r="AX36" s="119">
        <v>0</v>
      </c>
      <c r="AY36" s="119">
        <v>0</v>
      </c>
      <c r="AZ36" s="119">
        <v>0</v>
      </c>
      <c r="BA36" s="119">
        <v>0</v>
      </c>
      <c r="BB36" s="119">
        <v>0</v>
      </c>
      <c r="BC36" s="119">
        <v>0</v>
      </c>
      <c r="BD36" s="119">
        <v>0</v>
      </c>
      <c r="BE36" s="119">
        <v>0</v>
      </c>
      <c r="BF36" s="119">
        <v>0</v>
      </c>
      <c r="BG36" s="119">
        <v>0</v>
      </c>
      <c r="BH36" s="119">
        <v>0</v>
      </c>
      <c r="BI36" s="119">
        <v>0</v>
      </c>
      <c r="BJ36" s="119">
        <v>0</v>
      </c>
      <c r="BK36" s="119">
        <v>0</v>
      </c>
      <c r="BL36" s="119">
        <v>90.849720650000009</v>
      </c>
      <c r="BM36" s="119">
        <v>106.96880001999999</v>
      </c>
      <c r="BN36" s="119">
        <v>109.92031101000002</v>
      </c>
      <c r="BO36" s="119">
        <v>115.96021940000001</v>
      </c>
      <c r="BP36" s="119">
        <v>110.02752643000001</v>
      </c>
      <c r="BQ36" s="119">
        <v>101.38309716000001</v>
      </c>
      <c r="BR36" s="119">
        <v>15.698963300000001</v>
      </c>
      <c r="BS36" s="119">
        <v>0</v>
      </c>
      <c r="BT36" s="119">
        <v>0</v>
      </c>
      <c r="BU36" s="119">
        <v>0</v>
      </c>
      <c r="BV36" s="119">
        <v>0</v>
      </c>
      <c r="BW36" s="119">
        <v>0</v>
      </c>
      <c r="BX36" s="119">
        <v>0</v>
      </c>
      <c r="BY36" s="119">
        <v>0</v>
      </c>
      <c r="BZ36" s="119">
        <v>0</v>
      </c>
      <c r="CA36" s="119">
        <v>0</v>
      </c>
      <c r="CB36" s="119">
        <v>0</v>
      </c>
      <c r="CC36" s="120">
        <v>0</v>
      </c>
    </row>
    <row r="37" spans="1:81" x14ac:dyDescent="0.4">
      <c r="A37" s="113"/>
      <c r="B37" s="49" t="s">
        <v>244</v>
      </c>
      <c r="C37" s="118" t="s">
        <v>214</v>
      </c>
      <c r="D37" s="119">
        <v>0</v>
      </c>
      <c r="E37" s="119">
        <v>0</v>
      </c>
      <c r="F37" s="119">
        <v>0</v>
      </c>
      <c r="G37" s="119">
        <v>0</v>
      </c>
      <c r="H37" s="119">
        <v>0</v>
      </c>
      <c r="I37" s="119">
        <v>0</v>
      </c>
      <c r="J37" s="119">
        <v>0</v>
      </c>
      <c r="K37" s="119">
        <v>0</v>
      </c>
      <c r="L37" s="119">
        <v>0</v>
      </c>
      <c r="M37" s="119">
        <v>0</v>
      </c>
      <c r="N37" s="119">
        <v>0</v>
      </c>
      <c r="O37" s="119">
        <v>0</v>
      </c>
      <c r="P37" s="119">
        <v>0</v>
      </c>
      <c r="Q37" s="119">
        <v>0</v>
      </c>
      <c r="R37" s="119">
        <v>0</v>
      </c>
      <c r="S37" s="119">
        <v>0</v>
      </c>
      <c r="T37" s="119">
        <v>0</v>
      </c>
      <c r="U37" s="119">
        <v>0</v>
      </c>
      <c r="V37" s="119">
        <v>0</v>
      </c>
      <c r="W37" s="119">
        <v>0</v>
      </c>
      <c r="X37" s="119">
        <v>0</v>
      </c>
      <c r="Y37" s="119">
        <v>0</v>
      </c>
      <c r="Z37" s="119">
        <v>0</v>
      </c>
      <c r="AA37" s="119">
        <v>0</v>
      </c>
      <c r="AB37" s="119">
        <v>0</v>
      </c>
      <c r="AC37" s="119">
        <v>0</v>
      </c>
      <c r="AD37" s="119">
        <v>0</v>
      </c>
      <c r="AE37" s="119">
        <v>0</v>
      </c>
      <c r="AF37" s="119">
        <v>0</v>
      </c>
      <c r="AG37" s="119">
        <v>0</v>
      </c>
      <c r="AH37" s="119">
        <v>0</v>
      </c>
      <c r="AI37" s="119">
        <v>0</v>
      </c>
      <c r="AJ37" s="119">
        <v>0</v>
      </c>
      <c r="AK37" s="119">
        <v>0</v>
      </c>
      <c r="AL37" s="119">
        <v>0</v>
      </c>
      <c r="AM37" s="119">
        <v>0</v>
      </c>
      <c r="AN37" s="119">
        <v>0</v>
      </c>
      <c r="AO37" s="119">
        <v>0</v>
      </c>
      <c r="AP37" s="119">
        <v>0</v>
      </c>
      <c r="AQ37" s="119">
        <v>0</v>
      </c>
      <c r="AR37" s="119">
        <v>0</v>
      </c>
      <c r="AS37" s="119">
        <v>0</v>
      </c>
      <c r="AT37" s="119">
        <v>0</v>
      </c>
      <c r="AU37" s="119">
        <v>0</v>
      </c>
      <c r="AV37" s="119">
        <v>0</v>
      </c>
      <c r="AW37" s="119">
        <v>0</v>
      </c>
      <c r="AX37" s="119">
        <v>0</v>
      </c>
      <c r="AY37" s="119">
        <v>0</v>
      </c>
      <c r="AZ37" s="119">
        <v>0</v>
      </c>
      <c r="BA37" s="119">
        <v>0</v>
      </c>
      <c r="BB37" s="119">
        <v>0</v>
      </c>
      <c r="BC37" s="119">
        <v>0</v>
      </c>
      <c r="BD37" s="119">
        <v>0</v>
      </c>
      <c r="BE37" s="119">
        <v>5.2569999999999997</v>
      </c>
      <c r="BF37" s="119">
        <v>5.6630000000000003</v>
      </c>
      <c r="BG37" s="119">
        <v>4.9935427399999996</v>
      </c>
      <c r="BH37" s="119">
        <v>18.285</v>
      </c>
      <c r="BI37" s="119">
        <v>38.134147140000003</v>
      </c>
      <c r="BJ37" s="119">
        <v>40.277408909999998</v>
      </c>
      <c r="BK37" s="119">
        <v>46.931080800000004</v>
      </c>
      <c r="BL37" s="119">
        <v>38.630065660000305</v>
      </c>
      <c r="BM37" s="119">
        <v>48.46444386000001</v>
      </c>
      <c r="BN37" s="119">
        <v>60.721072239999998</v>
      </c>
      <c r="BO37" s="119">
        <v>52.361478550000008</v>
      </c>
      <c r="BP37" s="119">
        <v>56.829980329999998</v>
      </c>
      <c r="BQ37" s="119">
        <v>0.62293946000000011</v>
      </c>
      <c r="BR37" s="119">
        <v>0.20971916999999998</v>
      </c>
      <c r="BS37" s="119">
        <v>0.15176113999999999</v>
      </c>
      <c r="BT37" s="119">
        <v>0</v>
      </c>
      <c r="BU37" s="119">
        <v>0</v>
      </c>
      <c r="BV37" s="119">
        <v>0</v>
      </c>
      <c r="BW37" s="119">
        <v>0</v>
      </c>
      <c r="BX37" s="119">
        <v>0</v>
      </c>
      <c r="BY37" s="119">
        <v>0</v>
      </c>
      <c r="BZ37" s="119">
        <v>0</v>
      </c>
      <c r="CA37" s="119">
        <v>0</v>
      </c>
      <c r="CB37" s="119">
        <v>0</v>
      </c>
      <c r="CC37" s="120">
        <v>0</v>
      </c>
    </row>
    <row r="38" spans="1:81" x14ac:dyDescent="0.4">
      <c r="A38" s="113"/>
      <c r="B38" s="49" t="s">
        <v>245</v>
      </c>
      <c r="D38" s="119">
        <f t="shared" ref="D38:AI38" si="7">SUM(D$39:D$40)</f>
        <v>0</v>
      </c>
      <c r="E38" s="119">
        <f t="shared" si="7"/>
        <v>0</v>
      </c>
      <c r="F38" s="119">
        <f t="shared" si="7"/>
        <v>0</v>
      </c>
      <c r="G38" s="119">
        <f t="shared" si="7"/>
        <v>0</v>
      </c>
      <c r="H38" s="119">
        <f t="shared" si="7"/>
        <v>0</v>
      </c>
      <c r="I38" s="119">
        <f t="shared" si="7"/>
        <v>0</v>
      </c>
      <c r="J38" s="119">
        <f t="shared" si="7"/>
        <v>0</v>
      </c>
      <c r="K38" s="119">
        <f t="shared" si="7"/>
        <v>0</v>
      </c>
      <c r="L38" s="119">
        <f t="shared" si="7"/>
        <v>0</v>
      </c>
      <c r="M38" s="119">
        <f t="shared" si="7"/>
        <v>0</v>
      </c>
      <c r="N38" s="119">
        <f t="shared" si="7"/>
        <v>0</v>
      </c>
      <c r="O38" s="119">
        <f t="shared" si="7"/>
        <v>0</v>
      </c>
      <c r="P38" s="119">
        <f t="shared" si="7"/>
        <v>0</v>
      </c>
      <c r="Q38" s="119">
        <f t="shared" si="7"/>
        <v>0</v>
      </c>
      <c r="R38" s="119">
        <f t="shared" si="7"/>
        <v>0</v>
      </c>
      <c r="S38" s="119">
        <f t="shared" si="7"/>
        <v>0</v>
      </c>
      <c r="T38" s="119">
        <f t="shared" si="7"/>
        <v>0</v>
      </c>
      <c r="U38" s="119">
        <f t="shared" si="7"/>
        <v>0</v>
      </c>
      <c r="V38" s="119">
        <f t="shared" si="7"/>
        <v>0</v>
      </c>
      <c r="W38" s="119">
        <f t="shared" si="7"/>
        <v>0</v>
      </c>
      <c r="X38" s="119">
        <f t="shared" si="7"/>
        <v>0</v>
      </c>
      <c r="Y38" s="119">
        <f t="shared" si="7"/>
        <v>0</v>
      </c>
      <c r="Z38" s="119">
        <f t="shared" si="7"/>
        <v>0</v>
      </c>
      <c r="AA38" s="119">
        <f t="shared" si="7"/>
        <v>0</v>
      </c>
      <c r="AB38" s="119">
        <f t="shared" si="7"/>
        <v>0</v>
      </c>
      <c r="AC38" s="119">
        <f t="shared" si="7"/>
        <v>0</v>
      </c>
      <c r="AD38" s="119">
        <f t="shared" si="7"/>
        <v>0</v>
      </c>
      <c r="AE38" s="119">
        <f t="shared" si="7"/>
        <v>0</v>
      </c>
      <c r="AF38" s="119">
        <f t="shared" si="7"/>
        <v>0</v>
      </c>
      <c r="AG38" s="119">
        <f t="shared" si="7"/>
        <v>0</v>
      </c>
      <c r="AH38" s="119">
        <f t="shared" si="7"/>
        <v>0</v>
      </c>
      <c r="AI38" s="119">
        <f t="shared" si="7"/>
        <v>0</v>
      </c>
      <c r="AJ38" s="119">
        <f t="shared" ref="AJ38:BO38" si="8">SUM(AJ$39:AJ$40)</f>
        <v>0</v>
      </c>
      <c r="AK38" s="119">
        <f t="shared" si="8"/>
        <v>0</v>
      </c>
      <c r="AL38" s="119">
        <f t="shared" si="8"/>
        <v>0</v>
      </c>
      <c r="AM38" s="119">
        <f t="shared" si="8"/>
        <v>0</v>
      </c>
      <c r="AN38" s="119">
        <f t="shared" si="8"/>
        <v>0</v>
      </c>
      <c r="AO38" s="119">
        <f t="shared" si="8"/>
        <v>0</v>
      </c>
      <c r="AP38" s="119">
        <f t="shared" si="8"/>
        <v>0</v>
      </c>
      <c r="AQ38" s="119">
        <f t="shared" si="8"/>
        <v>0</v>
      </c>
      <c r="AR38" s="119">
        <f t="shared" si="8"/>
        <v>0</v>
      </c>
      <c r="AS38" s="119">
        <f t="shared" si="8"/>
        <v>0</v>
      </c>
      <c r="AT38" s="119">
        <f t="shared" si="8"/>
        <v>0</v>
      </c>
      <c r="AU38" s="119">
        <f t="shared" si="8"/>
        <v>0</v>
      </c>
      <c r="AV38" s="119">
        <f t="shared" si="8"/>
        <v>0</v>
      </c>
      <c r="AW38" s="119">
        <f t="shared" si="8"/>
        <v>0</v>
      </c>
      <c r="AX38" s="119">
        <f t="shared" si="8"/>
        <v>0</v>
      </c>
      <c r="AY38" s="119">
        <f t="shared" si="8"/>
        <v>0</v>
      </c>
      <c r="AZ38" s="119">
        <f t="shared" si="8"/>
        <v>2165.9229999999998</v>
      </c>
      <c r="BA38" s="119">
        <f t="shared" si="8"/>
        <v>3893.4660000000003</v>
      </c>
      <c r="BB38" s="119">
        <f t="shared" si="8"/>
        <v>3557.6930000000002</v>
      </c>
      <c r="BC38" s="119">
        <f t="shared" si="8"/>
        <v>3255.0860000000002</v>
      </c>
      <c r="BD38" s="119">
        <f t="shared" si="8"/>
        <v>2882.2200000000003</v>
      </c>
      <c r="BE38" s="119">
        <f t="shared" si="8"/>
        <v>2605.5709014073173</v>
      </c>
      <c r="BF38" s="119">
        <f t="shared" si="8"/>
        <v>2624.1158686900003</v>
      </c>
      <c r="BG38" s="119">
        <f t="shared" si="8"/>
        <v>2559.18840136366</v>
      </c>
      <c r="BH38" s="119">
        <f t="shared" si="8"/>
        <v>2204.4830000000002</v>
      </c>
      <c r="BI38" s="119">
        <f t="shared" si="8"/>
        <v>2311.2043118300003</v>
      </c>
      <c r="BJ38" s="119">
        <f t="shared" si="8"/>
        <v>2439.7983671900001</v>
      </c>
      <c r="BK38" s="119">
        <f t="shared" si="8"/>
        <v>2241.4881393452138</v>
      </c>
      <c r="BL38" s="119">
        <f t="shared" si="8"/>
        <v>2856.8277160099997</v>
      </c>
      <c r="BM38" s="119">
        <f t="shared" si="8"/>
        <v>4684.0175697100003</v>
      </c>
      <c r="BN38" s="119">
        <f t="shared" si="8"/>
        <v>4473.4852258236315</v>
      </c>
      <c r="BO38" s="119">
        <f t="shared" si="8"/>
        <v>4933.9849943699983</v>
      </c>
      <c r="BP38" s="119">
        <f t="shared" ref="BP38:CC38" si="9">SUM(BP$39:BP$40)</f>
        <v>5169.8070100499999</v>
      </c>
      <c r="BQ38" s="119">
        <f t="shared" si="9"/>
        <v>4338.0295486261903</v>
      </c>
      <c r="BR38" s="119">
        <f t="shared" si="9"/>
        <v>3065.0410876799992</v>
      </c>
      <c r="BS38" s="119">
        <f t="shared" si="9"/>
        <v>2313.51601579</v>
      </c>
      <c r="BT38" s="119">
        <f t="shared" si="9"/>
        <v>1875.4784224599998</v>
      </c>
      <c r="BU38" s="119">
        <f t="shared" si="9"/>
        <v>1666.9844684099987</v>
      </c>
      <c r="BV38" s="119">
        <f t="shared" si="9"/>
        <v>1299.8946281299995</v>
      </c>
      <c r="BW38" s="119">
        <f t="shared" si="9"/>
        <v>713.74196914999993</v>
      </c>
      <c r="BX38" s="119">
        <f t="shared" si="9"/>
        <v>960.88396516278556</v>
      </c>
      <c r="BY38" s="119">
        <f t="shared" si="9"/>
        <v>398.18158573842413</v>
      </c>
      <c r="BZ38" s="119">
        <f t="shared" si="9"/>
        <v>195.36543934722562</v>
      </c>
      <c r="CA38" s="119">
        <f t="shared" si="9"/>
        <v>164.13249521018216</v>
      </c>
      <c r="CB38" s="119">
        <f t="shared" si="9"/>
        <v>142.75140974617673</v>
      </c>
      <c r="CC38" s="120">
        <f t="shared" si="9"/>
        <v>141.74684734166937</v>
      </c>
    </row>
    <row r="39" spans="1:81" x14ac:dyDescent="0.4">
      <c r="A39" s="113"/>
      <c r="B39" s="59" t="s">
        <v>220</v>
      </c>
      <c r="C39" s="118" t="s">
        <v>217</v>
      </c>
      <c r="D39" s="119">
        <v>0</v>
      </c>
      <c r="E39" s="119">
        <v>0</v>
      </c>
      <c r="F39" s="119">
        <v>0</v>
      </c>
      <c r="G39" s="119">
        <v>0</v>
      </c>
      <c r="H39" s="119">
        <v>0</v>
      </c>
      <c r="I39" s="119">
        <v>0</v>
      </c>
      <c r="J39" s="119">
        <v>0</v>
      </c>
      <c r="K39" s="119">
        <v>0</v>
      </c>
      <c r="L39" s="119">
        <v>0</v>
      </c>
      <c r="M39" s="119">
        <v>0</v>
      </c>
      <c r="N39" s="119">
        <v>0</v>
      </c>
      <c r="O39" s="119">
        <v>0</v>
      </c>
      <c r="P39" s="119">
        <v>0</v>
      </c>
      <c r="Q39" s="119">
        <v>0</v>
      </c>
      <c r="R39" s="119">
        <v>0</v>
      </c>
      <c r="S39" s="119">
        <v>0</v>
      </c>
      <c r="T39" s="119">
        <v>0</v>
      </c>
      <c r="U39" s="119">
        <v>0</v>
      </c>
      <c r="V39" s="119">
        <v>0</v>
      </c>
      <c r="W39" s="119">
        <v>0</v>
      </c>
      <c r="X39" s="119">
        <v>0</v>
      </c>
      <c r="Y39" s="119">
        <v>0</v>
      </c>
      <c r="Z39" s="119">
        <v>0</v>
      </c>
      <c r="AA39" s="119">
        <v>0</v>
      </c>
      <c r="AB39" s="119">
        <v>0</v>
      </c>
      <c r="AC39" s="119">
        <v>0</v>
      </c>
      <c r="AD39" s="119">
        <v>0</v>
      </c>
      <c r="AE39" s="119">
        <v>0</v>
      </c>
      <c r="AF39" s="119">
        <v>0</v>
      </c>
      <c r="AG39" s="119">
        <v>0</v>
      </c>
      <c r="AH39" s="119">
        <v>0</v>
      </c>
      <c r="AI39" s="119">
        <v>0</v>
      </c>
      <c r="AJ39" s="119">
        <v>0</v>
      </c>
      <c r="AK39" s="119">
        <v>0</v>
      </c>
      <c r="AL39" s="119">
        <v>0</v>
      </c>
      <c r="AM39" s="119">
        <v>0</v>
      </c>
      <c r="AN39" s="119">
        <v>0</v>
      </c>
      <c r="AO39" s="119">
        <v>0</v>
      </c>
      <c r="AP39" s="119">
        <v>0</v>
      </c>
      <c r="AQ39" s="119">
        <v>0</v>
      </c>
      <c r="AR39" s="119">
        <v>0</v>
      </c>
      <c r="AS39" s="119">
        <v>0</v>
      </c>
      <c r="AT39" s="119">
        <v>0</v>
      </c>
      <c r="AU39" s="119">
        <v>0</v>
      </c>
      <c r="AV39" s="119">
        <v>0</v>
      </c>
      <c r="AW39" s="119">
        <v>0</v>
      </c>
      <c r="AX39" s="119">
        <v>0</v>
      </c>
      <c r="AY39" s="119">
        <v>0</v>
      </c>
      <c r="AZ39" s="119">
        <v>332.70800000000008</v>
      </c>
      <c r="BA39" s="119">
        <v>475.00800000000004</v>
      </c>
      <c r="BB39" s="119">
        <v>474.24400000000003</v>
      </c>
      <c r="BC39" s="119">
        <v>459.01900000000001</v>
      </c>
      <c r="BD39" s="119">
        <v>446.95400000000001</v>
      </c>
      <c r="BE39" s="119">
        <v>469.76190140731705</v>
      </c>
      <c r="BF39" s="119">
        <v>518.64773074999994</v>
      </c>
      <c r="BG39" s="119">
        <v>507.20891397539998</v>
      </c>
      <c r="BH39" s="119">
        <v>445.23599999999999</v>
      </c>
      <c r="BI39" s="119">
        <v>486.24370455000002</v>
      </c>
      <c r="BJ39" s="119">
        <v>477.92547793</v>
      </c>
      <c r="BK39" s="119">
        <v>424.03039473491737</v>
      </c>
      <c r="BL39" s="119">
        <v>727.70019646000003</v>
      </c>
      <c r="BM39" s="119">
        <v>1088.6921164999999</v>
      </c>
      <c r="BN39" s="119">
        <v>801.16036899012533</v>
      </c>
      <c r="BO39" s="119">
        <v>749.87685299999998</v>
      </c>
      <c r="BP39" s="119">
        <v>662.33543288999988</v>
      </c>
      <c r="BQ39" s="119">
        <v>526.70929591000004</v>
      </c>
      <c r="BR39" s="119">
        <v>369.21073870999999</v>
      </c>
      <c r="BS39" s="119">
        <v>309.89859552000007</v>
      </c>
      <c r="BT39" s="119">
        <v>264.26859475999998</v>
      </c>
      <c r="BU39" s="119">
        <v>224.26502880999996</v>
      </c>
      <c r="BV39" s="119">
        <v>154.88572665999999</v>
      </c>
      <c r="BW39" s="119">
        <v>110.7615586</v>
      </c>
      <c r="BX39" s="119">
        <v>549.17443260294374</v>
      </c>
      <c r="BY39" s="119">
        <v>328.95395938621255</v>
      </c>
      <c r="BZ39" s="119">
        <v>195.36543934722562</v>
      </c>
      <c r="CA39" s="119">
        <v>164.13249521018216</v>
      </c>
      <c r="CB39" s="119">
        <v>142.75140974617673</v>
      </c>
      <c r="CC39" s="120">
        <v>141.74684734166937</v>
      </c>
    </row>
    <row r="40" spans="1:81" x14ac:dyDescent="0.4">
      <c r="A40" s="113"/>
      <c r="B40" s="59" t="s">
        <v>230</v>
      </c>
      <c r="C40" s="118" t="s">
        <v>223</v>
      </c>
      <c r="D40" s="119">
        <v>0</v>
      </c>
      <c r="E40" s="119">
        <v>0</v>
      </c>
      <c r="F40" s="119">
        <v>0</v>
      </c>
      <c r="G40" s="119">
        <v>0</v>
      </c>
      <c r="H40" s="119">
        <v>0</v>
      </c>
      <c r="I40" s="119">
        <v>0</v>
      </c>
      <c r="J40" s="119">
        <v>0</v>
      </c>
      <c r="K40" s="119">
        <v>0</v>
      </c>
      <c r="L40" s="119">
        <v>0</v>
      </c>
      <c r="M40" s="119">
        <v>0</v>
      </c>
      <c r="N40" s="119">
        <v>0</v>
      </c>
      <c r="O40" s="119">
        <v>0</v>
      </c>
      <c r="P40" s="119">
        <v>0</v>
      </c>
      <c r="Q40" s="119">
        <v>0</v>
      </c>
      <c r="R40" s="119">
        <v>0</v>
      </c>
      <c r="S40" s="119">
        <v>0</v>
      </c>
      <c r="T40" s="119">
        <v>0</v>
      </c>
      <c r="U40" s="119">
        <v>0</v>
      </c>
      <c r="V40" s="119">
        <v>0</v>
      </c>
      <c r="W40" s="119">
        <v>0</v>
      </c>
      <c r="X40" s="119">
        <v>0</v>
      </c>
      <c r="Y40" s="119">
        <v>0</v>
      </c>
      <c r="Z40" s="119">
        <v>0</v>
      </c>
      <c r="AA40" s="119">
        <v>0</v>
      </c>
      <c r="AB40" s="119">
        <v>0</v>
      </c>
      <c r="AC40" s="119">
        <v>0</v>
      </c>
      <c r="AD40" s="119">
        <v>0</v>
      </c>
      <c r="AE40" s="119">
        <v>0</v>
      </c>
      <c r="AF40" s="119">
        <v>0</v>
      </c>
      <c r="AG40" s="119">
        <v>0</v>
      </c>
      <c r="AH40" s="119">
        <v>0</v>
      </c>
      <c r="AI40" s="119">
        <v>0</v>
      </c>
      <c r="AJ40" s="119">
        <v>0</v>
      </c>
      <c r="AK40" s="119">
        <v>0</v>
      </c>
      <c r="AL40" s="119">
        <v>0</v>
      </c>
      <c r="AM40" s="119">
        <v>0</v>
      </c>
      <c r="AN40" s="119">
        <v>0</v>
      </c>
      <c r="AO40" s="119">
        <v>0</v>
      </c>
      <c r="AP40" s="119">
        <v>0</v>
      </c>
      <c r="AQ40" s="119">
        <v>0</v>
      </c>
      <c r="AR40" s="119">
        <v>0</v>
      </c>
      <c r="AS40" s="119">
        <v>0</v>
      </c>
      <c r="AT40" s="119">
        <v>0</v>
      </c>
      <c r="AU40" s="119">
        <v>0</v>
      </c>
      <c r="AV40" s="119">
        <v>0</v>
      </c>
      <c r="AW40" s="119">
        <v>0</v>
      </c>
      <c r="AX40" s="119">
        <v>0</v>
      </c>
      <c r="AY40" s="119">
        <v>0</v>
      </c>
      <c r="AZ40" s="119">
        <v>1833.2149999999999</v>
      </c>
      <c r="BA40" s="119">
        <v>3418.4580000000001</v>
      </c>
      <c r="BB40" s="119">
        <v>3083.4490000000001</v>
      </c>
      <c r="BC40" s="119">
        <v>2796.067</v>
      </c>
      <c r="BD40" s="119">
        <v>2435.2660000000001</v>
      </c>
      <c r="BE40" s="119">
        <v>2135.8090000000002</v>
      </c>
      <c r="BF40" s="119">
        <v>2105.4681379400004</v>
      </c>
      <c r="BG40" s="119">
        <v>2051.9794873882602</v>
      </c>
      <c r="BH40" s="119">
        <v>1759.2470000000001</v>
      </c>
      <c r="BI40" s="119">
        <v>1824.9606072800002</v>
      </c>
      <c r="BJ40" s="119">
        <v>1961.87288926</v>
      </c>
      <c r="BK40" s="119">
        <v>1817.4577446102965</v>
      </c>
      <c r="BL40" s="119">
        <v>2129.1275195499998</v>
      </c>
      <c r="BM40" s="119">
        <v>3595.32545321</v>
      </c>
      <c r="BN40" s="119">
        <v>3672.3248568335066</v>
      </c>
      <c r="BO40" s="119">
        <v>4184.1081413699985</v>
      </c>
      <c r="BP40" s="119">
        <v>4507.4715771600004</v>
      </c>
      <c r="BQ40" s="119">
        <v>3811.3202527161902</v>
      </c>
      <c r="BR40" s="119">
        <v>2695.8303489699992</v>
      </c>
      <c r="BS40" s="119">
        <v>2003.6174202700001</v>
      </c>
      <c r="BT40" s="119">
        <v>1611.2098276999998</v>
      </c>
      <c r="BU40" s="119">
        <v>1442.7194395999989</v>
      </c>
      <c r="BV40" s="119">
        <v>1145.0089014699995</v>
      </c>
      <c r="BW40" s="119">
        <v>602.98041054999987</v>
      </c>
      <c r="BX40" s="119">
        <v>411.70953255984182</v>
      </c>
      <c r="BY40" s="119">
        <v>69.227626352211573</v>
      </c>
      <c r="BZ40" s="119">
        <v>0</v>
      </c>
      <c r="CA40" s="119">
        <v>0</v>
      </c>
      <c r="CB40" s="119">
        <v>0</v>
      </c>
      <c r="CC40" s="120">
        <v>0</v>
      </c>
    </row>
    <row r="41" spans="1:81" ht="26.25" customHeight="1" x14ac:dyDescent="0.4">
      <c r="A41" s="113"/>
      <c r="B41" s="49" t="s">
        <v>246</v>
      </c>
      <c r="C41" s="118" t="s">
        <v>217</v>
      </c>
      <c r="D41" s="119">
        <v>0</v>
      </c>
      <c r="E41" s="119">
        <v>0</v>
      </c>
      <c r="F41" s="119">
        <v>0</v>
      </c>
      <c r="G41" s="119">
        <v>0</v>
      </c>
      <c r="H41" s="119">
        <v>0</v>
      </c>
      <c r="I41" s="119">
        <v>0</v>
      </c>
      <c r="J41" s="119">
        <v>0</v>
      </c>
      <c r="K41" s="119">
        <v>0</v>
      </c>
      <c r="L41" s="119">
        <v>0</v>
      </c>
      <c r="M41" s="119">
        <v>0</v>
      </c>
      <c r="N41" s="119">
        <v>0</v>
      </c>
      <c r="O41" s="119">
        <v>0</v>
      </c>
      <c r="P41" s="119">
        <v>0</v>
      </c>
      <c r="Q41" s="119">
        <v>0</v>
      </c>
      <c r="R41" s="119">
        <v>0</v>
      </c>
      <c r="S41" s="119">
        <v>0</v>
      </c>
      <c r="T41" s="119">
        <v>0</v>
      </c>
      <c r="U41" s="119">
        <v>0</v>
      </c>
      <c r="V41" s="119">
        <v>0</v>
      </c>
      <c r="W41" s="119">
        <v>0</v>
      </c>
      <c r="X41" s="119">
        <v>0</v>
      </c>
      <c r="Y41" s="119">
        <v>0</v>
      </c>
      <c r="Z41" s="119">
        <v>40</v>
      </c>
      <c r="AA41" s="119">
        <v>42</v>
      </c>
      <c r="AB41" s="119">
        <v>42</v>
      </c>
      <c r="AC41" s="119">
        <v>42</v>
      </c>
      <c r="AD41" s="119">
        <v>47</v>
      </c>
      <c r="AE41" s="119">
        <v>55</v>
      </c>
      <c r="AF41" s="119">
        <v>81</v>
      </c>
      <c r="AG41" s="119">
        <v>92</v>
      </c>
      <c r="AH41" s="119">
        <v>105</v>
      </c>
      <c r="AI41" s="119">
        <v>125</v>
      </c>
      <c r="AJ41" s="119">
        <v>149</v>
      </c>
      <c r="AK41" s="119">
        <v>158</v>
      </c>
      <c r="AL41" s="119">
        <v>152</v>
      </c>
      <c r="AM41" s="119">
        <v>141</v>
      </c>
      <c r="AN41" s="119">
        <v>161</v>
      </c>
      <c r="AO41" s="119">
        <v>164</v>
      </c>
      <c r="AP41" s="119">
        <v>168.30699999999999</v>
      </c>
      <c r="AQ41" s="119">
        <v>50.746000000000002</v>
      </c>
      <c r="AR41" s="119">
        <v>26.87</v>
      </c>
      <c r="AS41" s="119">
        <v>30.309000000000001</v>
      </c>
      <c r="AT41" s="119">
        <v>33.664999999999999</v>
      </c>
      <c r="AU41" s="119">
        <v>30.951000000000001</v>
      </c>
      <c r="AV41" s="119">
        <v>31.5</v>
      </c>
      <c r="AW41" s="119">
        <v>33</v>
      </c>
      <c r="AX41" s="119">
        <v>27</v>
      </c>
      <c r="AY41" s="119">
        <v>28.556999999999999</v>
      </c>
      <c r="AZ41" s="119">
        <v>32.725000000000001</v>
      </c>
      <c r="BA41" s="119">
        <v>35.762999999999998</v>
      </c>
      <c r="BB41" s="119">
        <v>38.264000000000003</v>
      </c>
      <c r="BC41" s="119">
        <v>38.268000000000001</v>
      </c>
      <c r="BD41" s="119">
        <v>44.713000000000001</v>
      </c>
      <c r="BE41" s="119">
        <v>55.794706500000004</v>
      </c>
      <c r="BF41" s="119">
        <v>68.735896129999986</v>
      </c>
      <c r="BG41" s="119">
        <v>127.61983736719999</v>
      </c>
      <c r="BH41" s="119">
        <v>149.76499999999999</v>
      </c>
      <c r="BI41" s="119">
        <v>163.62538309999999</v>
      </c>
      <c r="BJ41" s="119">
        <v>175.38975154999997</v>
      </c>
      <c r="BK41" s="119">
        <v>246.68661228606564</v>
      </c>
      <c r="BL41" s="119">
        <v>320.89652102000002</v>
      </c>
      <c r="BM41" s="119">
        <v>344.51753750999995</v>
      </c>
      <c r="BN41" s="119">
        <v>343.25488572749998</v>
      </c>
      <c r="BO41" s="119">
        <v>365.53661895000005</v>
      </c>
      <c r="BP41" s="119">
        <v>395.77258469999998</v>
      </c>
      <c r="BQ41" s="119">
        <v>399.99203899000008</v>
      </c>
      <c r="BR41" s="119">
        <v>416.55604172</v>
      </c>
      <c r="BS41" s="119">
        <v>441.36019572999982</v>
      </c>
      <c r="BT41" s="119">
        <v>437.16954765999998</v>
      </c>
      <c r="BU41" s="119">
        <v>427.77128737999999</v>
      </c>
      <c r="BV41" s="119">
        <v>428.02655181000011</v>
      </c>
      <c r="BW41" s="119">
        <v>419.64649183859495</v>
      </c>
      <c r="BX41" s="119">
        <v>398.42688014758551</v>
      </c>
      <c r="BY41" s="119">
        <v>414.61176828742271</v>
      </c>
      <c r="BZ41" s="119">
        <v>421.04360376073203</v>
      </c>
      <c r="CA41" s="119">
        <v>430.40608014143226</v>
      </c>
      <c r="CB41" s="119">
        <v>437.5524166626692</v>
      </c>
      <c r="CC41" s="120">
        <v>445.61024326219507</v>
      </c>
    </row>
    <row r="42" spans="1:81" x14ac:dyDescent="0.4">
      <c r="A42" s="113"/>
      <c r="B42" s="49" t="s">
        <v>247</v>
      </c>
      <c r="C42" s="118" t="s">
        <v>217</v>
      </c>
      <c r="D42" s="119">
        <v>0</v>
      </c>
      <c r="E42" s="119">
        <v>0</v>
      </c>
      <c r="F42" s="119">
        <v>0</v>
      </c>
      <c r="G42" s="119">
        <v>0</v>
      </c>
      <c r="H42" s="119">
        <v>0</v>
      </c>
      <c r="I42" s="119">
        <v>0</v>
      </c>
      <c r="J42" s="119">
        <v>0</v>
      </c>
      <c r="K42" s="119">
        <v>0</v>
      </c>
      <c r="L42" s="119">
        <v>0</v>
      </c>
      <c r="M42" s="119">
        <v>0</v>
      </c>
      <c r="N42" s="119">
        <v>0</v>
      </c>
      <c r="O42" s="119">
        <v>0</v>
      </c>
      <c r="P42" s="119">
        <v>0</v>
      </c>
      <c r="Q42" s="119">
        <v>0</v>
      </c>
      <c r="R42" s="119">
        <v>0</v>
      </c>
      <c r="S42" s="119">
        <v>0</v>
      </c>
      <c r="T42" s="119">
        <v>0</v>
      </c>
      <c r="U42" s="119">
        <v>0</v>
      </c>
      <c r="V42" s="119">
        <v>0</v>
      </c>
      <c r="W42" s="119">
        <v>0</v>
      </c>
      <c r="X42" s="119">
        <v>0</v>
      </c>
      <c r="Y42" s="119">
        <v>0</v>
      </c>
      <c r="Z42" s="119">
        <v>0</v>
      </c>
      <c r="AA42" s="119">
        <v>0</v>
      </c>
      <c r="AB42" s="119">
        <v>0</v>
      </c>
      <c r="AC42" s="119">
        <v>0</v>
      </c>
      <c r="AD42" s="119">
        <v>0</v>
      </c>
      <c r="AE42" s="119">
        <v>0</v>
      </c>
      <c r="AF42" s="119">
        <v>0</v>
      </c>
      <c r="AG42" s="119">
        <v>0</v>
      </c>
      <c r="AH42" s="119">
        <v>16</v>
      </c>
      <c r="AI42" s="119">
        <v>16</v>
      </c>
      <c r="AJ42" s="119">
        <v>16</v>
      </c>
      <c r="AK42" s="119">
        <v>16</v>
      </c>
      <c r="AL42" s="119">
        <v>16</v>
      </c>
      <c r="AM42" s="119">
        <v>17</v>
      </c>
      <c r="AN42" s="119">
        <v>18</v>
      </c>
      <c r="AO42" s="119">
        <v>17</v>
      </c>
      <c r="AP42" s="119">
        <v>14</v>
      </c>
      <c r="AQ42" s="119">
        <v>0.434</v>
      </c>
      <c r="AR42" s="119">
        <v>0</v>
      </c>
      <c r="AS42" s="119">
        <v>0</v>
      </c>
      <c r="AT42" s="119">
        <v>0</v>
      </c>
      <c r="AU42" s="119">
        <v>0</v>
      </c>
      <c r="AV42" s="119">
        <v>0</v>
      </c>
      <c r="AW42" s="119">
        <v>0</v>
      </c>
      <c r="AX42" s="119">
        <v>0</v>
      </c>
      <c r="AY42" s="119">
        <v>0</v>
      </c>
      <c r="AZ42" s="119">
        <v>0</v>
      </c>
      <c r="BA42" s="119">
        <v>0</v>
      </c>
      <c r="BB42" s="119">
        <v>0</v>
      </c>
      <c r="BC42" s="119">
        <v>0</v>
      </c>
      <c r="BD42" s="119">
        <v>0</v>
      </c>
      <c r="BE42" s="119">
        <v>0</v>
      </c>
      <c r="BF42" s="119">
        <v>0</v>
      </c>
      <c r="BG42" s="119">
        <v>0</v>
      </c>
      <c r="BH42" s="119">
        <v>0</v>
      </c>
      <c r="BI42" s="119">
        <v>0</v>
      </c>
      <c r="BJ42" s="119">
        <v>0</v>
      </c>
      <c r="BK42" s="119">
        <v>0</v>
      </c>
      <c r="BL42" s="119">
        <v>0</v>
      </c>
      <c r="BM42" s="119">
        <v>0</v>
      </c>
      <c r="BN42" s="119">
        <v>0</v>
      </c>
      <c r="BO42" s="119"/>
      <c r="BP42" s="119"/>
      <c r="BQ42" s="119"/>
      <c r="BR42" s="119"/>
      <c r="BS42" s="119"/>
      <c r="BT42" s="119"/>
      <c r="BU42" s="119"/>
      <c r="BV42" s="119"/>
      <c r="BW42" s="119"/>
      <c r="BX42" s="119"/>
      <c r="BY42" s="119"/>
      <c r="BZ42" s="119"/>
      <c r="CA42" s="119"/>
      <c r="CB42" s="119"/>
      <c r="CC42" s="120"/>
    </row>
    <row r="43" spans="1:81" x14ac:dyDescent="0.4">
      <c r="A43" s="124"/>
      <c r="B43" s="49" t="s">
        <v>248</v>
      </c>
      <c r="C43" s="118" t="s">
        <v>214</v>
      </c>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f>Industrial_injuries_benefits!BL15</f>
        <v>5.5109329999999996</v>
      </c>
      <c r="BM43" s="119">
        <f>Industrial_injuries_benefits!BM15</f>
        <v>7.0408049999999998</v>
      </c>
      <c r="BN43" s="119">
        <f>Industrial_injuries_benefits!BN15</f>
        <v>9.2482140000000008</v>
      </c>
      <c r="BO43" s="119">
        <f>Industrial_injuries_benefits!BO15</f>
        <v>9.5133209999999995</v>
      </c>
      <c r="BP43" s="119">
        <f>Industrial_injuries_benefits!BP15</f>
        <v>9.4075343484310903</v>
      </c>
      <c r="BQ43" s="119">
        <f>Industrial_injuries_benefits!BQ15</f>
        <v>9.2168086836232543</v>
      </c>
      <c r="BR43" s="119">
        <f>Industrial_injuries_benefits!BR15</f>
        <v>37.532187830000005</v>
      </c>
      <c r="BS43" s="119">
        <f>Industrial_injuries_benefits!BS15</f>
        <v>43.794516459999997</v>
      </c>
      <c r="BT43" s="119">
        <f>Industrial_injuries_benefits!BT15</f>
        <v>41.280517799999998</v>
      </c>
      <c r="BU43" s="119">
        <f>Industrial_injuries_benefits!BU15</f>
        <v>48.629247100000001</v>
      </c>
      <c r="BV43" s="119">
        <f>Industrial_injuries_benefits!BV15</f>
        <v>41.032349681177138</v>
      </c>
      <c r="BW43" s="119">
        <f>Industrial_injuries_benefits!BW15</f>
        <v>43.885255000000001</v>
      </c>
      <c r="BX43" s="119">
        <f>Industrial_injuries_benefits!BX15</f>
        <v>43.31334350407279</v>
      </c>
      <c r="BY43" s="119">
        <f>Industrial_injuries_benefits!BY15</f>
        <v>43.609423199060728</v>
      </c>
      <c r="BZ43" s="119">
        <f>Industrial_injuries_benefits!BZ15</f>
        <v>43.324271863762711</v>
      </c>
      <c r="CA43" s="119">
        <f>Industrial_injuries_benefits!CA15</f>
        <v>43.258238213665678</v>
      </c>
      <c r="CB43" s="119">
        <f>Industrial_injuries_benefits!CB15</f>
        <v>43.130476225876791</v>
      </c>
      <c r="CC43" s="120">
        <f>Industrial_injuries_benefits!CC15</f>
        <v>43.130476225876791</v>
      </c>
    </row>
    <row r="44" spans="1:81" x14ac:dyDescent="0.4">
      <c r="A44" s="113"/>
      <c r="B44" s="49" t="s">
        <v>249</v>
      </c>
      <c r="C44" s="118" t="s">
        <v>214</v>
      </c>
      <c r="D44" s="119">
        <v>0</v>
      </c>
      <c r="E44" s="119">
        <v>0</v>
      </c>
      <c r="F44" s="119">
        <v>0</v>
      </c>
      <c r="G44" s="119">
        <v>0</v>
      </c>
      <c r="H44" s="119">
        <v>0</v>
      </c>
      <c r="I44" s="119">
        <v>0</v>
      </c>
      <c r="J44" s="119">
        <v>0</v>
      </c>
      <c r="K44" s="119">
        <v>0</v>
      </c>
      <c r="L44" s="119">
        <v>0</v>
      </c>
      <c r="M44" s="119">
        <v>0</v>
      </c>
      <c r="N44" s="119">
        <v>0</v>
      </c>
      <c r="O44" s="119">
        <v>0</v>
      </c>
      <c r="P44" s="119">
        <v>0</v>
      </c>
      <c r="Q44" s="119">
        <v>0</v>
      </c>
      <c r="R44" s="119">
        <v>0</v>
      </c>
      <c r="S44" s="119">
        <v>0</v>
      </c>
      <c r="T44" s="119">
        <v>0</v>
      </c>
      <c r="U44" s="119">
        <v>0</v>
      </c>
      <c r="V44" s="119">
        <v>0</v>
      </c>
      <c r="W44" s="119">
        <v>0</v>
      </c>
      <c r="X44" s="119">
        <v>0</v>
      </c>
      <c r="Y44" s="119">
        <v>0</v>
      </c>
      <c r="Z44" s="119">
        <v>0</v>
      </c>
      <c r="AA44" s="119">
        <v>0</v>
      </c>
      <c r="AB44" s="119">
        <v>0</v>
      </c>
      <c r="AC44" s="119">
        <v>0</v>
      </c>
      <c r="AD44" s="119">
        <v>0</v>
      </c>
      <c r="AE44" s="119">
        <v>0.2</v>
      </c>
      <c r="AF44" s="119">
        <v>8.1999999999999993</v>
      </c>
      <c r="AG44" s="119">
        <v>19.8</v>
      </c>
      <c r="AH44" s="119">
        <v>47</v>
      </c>
      <c r="AI44" s="119">
        <v>79</v>
      </c>
      <c r="AJ44" s="119">
        <v>125</v>
      </c>
      <c r="AK44" s="119">
        <v>173</v>
      </c>
      <c r="AL44" s="119">
        <v>236</v>
      </c>
      <c r="AM44" s="119">
        <v>304</v>
      </c>
      <c r="AN44" s="119">
        <v>356</v>
      </c>
      <c r="AO44" s="119">
        <v>422</v>
      </c>
      <c r="AP44" s="119">
        <v>514</v>
      </c>
      <c r="AQ44" s="119">
        <v>596.22199999999998</v>
      </c>
      <c r="AR44" s="119">
        <v>675.34</v>
      </c>
      <c r="AS44" s="119">
        <v>769.49900000000002</v>
      </c>
      <c r="AT44" s="119">
        <v>883.25800000000004</v>
      </c>
      <c r="AU44" s="119">
        <v>1061.8779999999999</v>
      </c>
      <c r="AV44" s="119">
        <v>68.302000000000007</v>
      </c>
      <c r="AW44" s="119">
        <v>0</v>
      </c>
      <c r="AX44" s="119">
        <v>0</v>
      </c>
      <c r="AY44" s="119">
        <v>0</v>
      </c>
      <c r="AZ44" s="119">
        <v>0</v>
      </c>
      <c r="BA44" s="119">
        <v>0</v>
      </c>
      <c r="BB44" s="119">
        <v>0</v>
      </c>
      <c r="BC44" s="119">
        <v>0</v>
      </c>
      <c r="BD44" s="119">
        <v>0</v>
      </c>
      <c r="BE44" s="119">
        <v>0</v>
      </c>
      <c r="BF44" s="119">
        <v>0</v>
      </c>
      <c r="BG44" s="119">
        <v>0</v>
      </c>
      <c r="BH44" s="119">
        <v>0</v>
      </c>
      <c r="BI44" s="119">
        <v>0</v>
      </c>
      <c r="BJ44" s="119">
        <v>0</v>
      </c>
      <c r="BK44" s="119">
        <v>0</v>
      </c>
      <c r="BL44" s="119">
        <v>0</v>
      </c>
      <c r="BM44" s="119">
        <v>0</v>
      </c>
      <c r="BN44" s="119">
        <v>0</v>
      </c>
      <c r="BO44" s="119">
        <v>0</v>
      </c>
      <c r="BP44" s="119">
        <v>0</v>
      </c>
      <c r="BQ44" s="119">
        <v>0</v>
      </c>
      <c r="BR44" s="119">
        <v>0</v>
      </c>
      <c r="BS44" s="119">
        <v>0</v>
      </c>
      <c r="BT44" s="119">
        <v>0</v>
      </c>
      <c r="BU44" s="119">
        <v>0</v>
      </c>
      <c r="BV44" s="119">
        <v>0</v>
      </c>
      <c r="BW44" s="119">
        <v>0</v>
      </c>
      <c r="BX44" s="119">
        <v>0</v>
      </c>
      <c r="BY44" s="119">
        <v>0</v>
      </c>
      <c r="BZ44" s="119">
        <v>0</v>
      </c>
      <c r="CA44" s="119">
        <v>0</v>
      </c>
      <c r="CB44" s="119">
        <v>0</v>
      </c>
      <c r="CC44" s="120">
        <v>0</v>
      </c>
    </row>
    <row r="45" spans="1:81" x14ac:dyDescent="0.4">
      <c r="A45" s="124"/>
      <c r="B45" s="49" t="s">
        <v>30</v>
      </c>
      <c r="C45" s="118" t="s">
        <v>214</v>
      </c>
      <c r="D45" s="119">
        <v>0</v>
      </c>
      <c r="E45" s="119">
        <v>0</v>
      </c>
      <c r="F45" s="119">
        <v>0</v>
      </c>
      <c r="G45" s="119">
        <v>0</v>
      </c>
      <c r="H45" s="119">
        <v>0</v>
      </c>
      <c r="I45" s="119">
        <v>0</v>
      </c>
      <c r="J45" s="119">
        <v>0</v>
      </c>
      <c r="K45" s="119">
        <v>0</v>
      </c>
      <c r="L45" s="119">
        <v>0</v>
      </c>
      <c r="M45" s="119">
        <v>0</v>
      </c>
      <c r="N45" s="119">
        <v>0</v>
      </c>
      <c r="O45" s="119">
        <v>0</v>
      </c>
      <c r="P45" s="119">
        <v>0</v>
      </c>
      <c r="Q45" s="119">
        <v>0</v>
      </c>
      <c r="R45" s="119">
        <v>0</v>
      </c>
      <c r="S45" s="119">
        <v>0</v>
      </c>
      <c r="T45" s="119">
        <v>0</v>
      </c>
      <c r="U45" s="119">
        <v>0</v>
      </c>
      <c r="V45" s="119">
        <v>0</v>
      </c>
      <c r="W45" s="119">
        <v>0</v>
      </c>
      <c r="X45" s="119">
        <v>0</v>
      </c>
      <c r="Y45" s="119">
        <v>0</v>
      </c>
      <c r="Z45" s="119">
        <v>0</v>
      </c>
      <c r="AA45" s="119">
        <v>0</v>
      </c>
      <c r="AB45" s="119">
        <v>0</v>
      </c>
      <c r="AC45" s="119">
        <v>0</v>
      </c>
      <c r="AD45" s="119">
        <v>0</v>
      </c>
      <c r="AE45" s="119">
        <v>0</v>
      </c>
      <c r="AF45" s="119">
        <v>0</v>
      </c>
      <c r="AG45" s="119">
        <v>0</v>
      </c>
      <c r="AH45" s="119">
        <v>0</v>
      </c>
      <c r="AI45" s="119">
        <v>0</v>
      </c>
      <c r="AJ45" s="119">
        <v>0</v>
      </c>
      <c r="AK45" s="119">
        <v>0</v>
      </c>
      <c r="AL45" s="119">
        <v>0</v>
      </c>
      <c r="AM45" s="119">
        <v>0</v>
      </c>
      <c r="AN45" s="119">
        <v>0</v>
      </c>
      <c r="AO45" s="119">
        <v>0</v>
      </c>
      <c r="AP45" s="119">
        <v>0</v>
      </c>
      <c r="AQ45" s="119">
        <v>0</v>
      </c>
      <c r="AR45" s="119">
        <v>0</v>
      </c>
      <c r="AS45" s="119">
        <v>0</v>
      </c>
      <c r="AT45" s="119">
        <v>0</v>
      </c>
      <c r="AU45" s="119">
        <v>0</v>
      </c>
      <c r="AV45" s="119">
        <v>0</v>
      </c>
      <c r="AW45" s="119">
        <v>0</v>
      </c>
      <c r="AX45" s="119">
        <v>0</v>
      </c>
      <c r="AY45" s="119">
        <v>0</v>
      </c>
      <c r="AZ45" s="119">
        <v>0</v>
      </c>
      <c r="BA45" s="119">
        <v>0</v>
      </c>
      <c r="BB45" s="119">
        <v>0</v>
      </c>
      <c r="BC45" s="119">
        <v>0.56699999999999995</v>
      </c>
      <c r="BD45" s="119">
        <v>42.750999999999998</v>
      </c>
      <c r="BE45" s="119">
        <v>82</v>
      </c>
      <c r="BF45" s="119">
        <v>180.13019312</v>
      </c>
      <c r="BG45" s="119">
        <v>139.34738139999999</v>
      </c>
      <c r="BH45" s="119">
        <v>87.293999999999997</v>
      </c>
      <c r="BI45" s="119">
        <v>71.74855457999999</v>
      </c>
      <c r="BJ45" s="119">
        <v>86.415832980000019</v>
      </c>
      <c r="BK45" s="119">
        <v>109.97339909</v>
      </c>
      <c r="BL45" s="119">
        <v>112.23410000000001</v>
      </c>
      <c r="BM45" s="119">
        <v>115.10395912999999</v>
      </c>
      <c r="BN45" s="119">
        <v>138.13980000000001</v>
      </c>
      <c r="BO45" s="119">
        <v>47.019696670000002</v>
      </c>
      <c r="BP45" s="119">
        <v>1.39356865</v>
      </c>
      <c r="BQ45" s="119">
        <v>0.86930000000000007</v>
      </c>
      <c r="BR45" s="119">
        <v>0.41239731999999996</v>
      </c>
      <c r="BS45" s="119">
        <v>9.3574789999999977E-2</v>
      </c>
      <c r="BT45" s="119">
        <v>2.7997579999999994E-2</v>
      </c>
      <c r="BU45" s="119">
        <v>3.2353730000000004E-2</v>
      </c>
      <c r="BV45" s="119">
        <v>0</v>
      </c>
      <c r="BW45" s="119">
        <v>0</v>
      </c>
      <c r="BX45" s="119">
        <v>0</v>
      </c>
      <c r="BY45" s="119">
        <v>0</v>
      </c>
      <c r="BZ45" s="119">
        <v>0</v>
      </c>
      <c r="CA45" s="119">
        <v>0</v>
      </c>
      <c r="CB45" s="119">
        <v>0</v>
      </c>
      <c r="CC45" s="120">
        <v>0</v>
      </c>
    </row>
    <row r="46" spans="1:81" ht="27" customHeight="1" x14ac:dyDescent="0.4">
      <c r="A46" s="124"/>
      <c r="B46" s="49" t="s">
        <v>250</v>
      </c>
      <c r="C46" s="118" t="s">
        <v>214</v>
      </c>
      <c r="D46" s="119">
        <v>0</v>
      </c>
      <c r="E46" s="119">
        <v>0</v>
      </c>
      <c r="F46" s="119">
        <v>0</v>
      </c>
      <c r="G46" s="119">
        <v>0</v>
      </c>
      <c r="H46" s="119">
        <v>0</v>
      </c>
      <c r="I46" s="119">
        <v>0</v>
      </c>
      <c r="J46" s="119">
        <v>0</v>
      </c>
      <c r="K46" s="119">
        <v>0</v>
      </c>
      <c r="L46" s="119">
        <v>0</v>
      </c>
      <c r="M46" s="119">
        <v>0</v>
      </c>
      <c r="N46" s="119">
        <v>0</v>
      </c>
      <c r="O46" s="119">
        <v>0</v>
      </c>
      <c r="P46" s="119">
        <v>0</v>
      </c>
      <c r="Q46" s="119">
        <v>0</v>
      </c>
      <c r="R46" s="119">
        <v>0</v>
      </c>
      <c r="S46" s="119">
        <v>0</v>
      </c>
      <c r="T46" s="119">
        <v>0</v>
      </c>
      <c r="U46" s="119">
        <v>0</v>
      </c>
      <c r="V46" s="119">
        <v>0</v>
      </c>
      <c r="W46" s="119">
        <v>0</v>
      </c>
      <c r="X46" s="119">
        <v>0</v>
      </c>
      <c r="Y46" s="119">
        <v>0</v>
      </c>
      <c r="Z46" s="119">
        <v>0</v>
      </c>
      <c r="AA46" s="119">
        <v>0</v>
      </c>
      <c r="AB46" s="119">
        <v>0</v>
      </c>
      <c r="AC46" s="119">
        <v>0</v>
      </c>
      <c r="AD46" s="119">
        <v>0</v>
      </c>
      <c r="AE46" s="119">
        <v>0</v>
      </c>
      <c r="AF46" s="119">
        <v>0</v>
      </c>
      <c r="AG46" s="119">
        <v>0</v>
      </c>
      <c r="AH46" s="119">
        <v>0</v>
      </c>
      <c r="AI46" s="119">
        <v>0</v>
      </c>
      <c r="AJ46" s="119">
        <v>0</v>
      </c>
      <c r="AK46" s="119">
        <v>0</v>
      </c>
      <c r="AL46" s="119">
        <v>0</v>
      </c>
      <c r="AM46" s="119">
        <v>0</v>
      </c>
      <c r="AN46" s="119">
        <v>0</v>
      </c>
      <c r="AO46" s="119">
        <v>0</v>
      </c>
      <c r="AP46" s="119">
        <v>0</v>
      </c>
      <c r="AQ46" s="119">
        <v>0</v>
      </c>
      <c r="AR46" s="119">
        <v>0</v>
      </c>
      <c r="AS46" s="119">
        <v>0</v>
      </c>
      <c r="AT46" s="119">
        <v>0</v>
      </c>
      <c r="AU46" s="119">
        <v>0</v>
      </c>
      <c r="AV46" s="119">
        <v>0</v>
      </c>
      <c r="AW46" s="119">
        <v>0</v>
      </c>
      <c r="AX46" s="119">
        <v>0</v>
      </c>
      <c r="AY46" s="119">
        <v>0</v>
      </c>
      <c r="AZ46" s="119">
        <v>0</v>
      </c>
      <c r="BA46" s="119">
        <v>0</v>
      </c>
      <c r="BB46" s="119">
        <v>0</v>
      </c>
      <c r="BC46" s="119">
        <v>0</v>
      </c>
      <c r="BD46" s="119">
        <v>0</v>
      </c>
      <c r="BE46" s="119">
        <v>0</v>
      </c>
      <c r="BF46" s="119">
        <v>0</v>
      </c>
      <c r="BG46" s="119">
        <v>0</v>
      </c>
      <c r="BH46" s="119">
        <v>0</v>
      </c>
      <c r="BI46" s="119">
        <v>0</v>
      </c>
      <c r="BJ46" s="119">
        <v>0</v>
      </c>
      <c r="BK46" s="119">
        <v>0</v>
      </c>
      <c r="BL46" s="119">
        <v>0</v>
      </c>
      <c r="BM46" s="119">
        <v>0</v>
      </c>
      <c r="BN46" s="119">
        <v>0</v>
      </c>
      <c r="BO46" s="119">
        <v>5.1059946700000003</v>
      </c>
      <c r="BP46" s="119">
        <v>18.281430299999997</v>
      </c>
      <c r="BQ46" s="119">
        <v>32.793243410000002</v>
      </c>
      <c r="BR46" s="119">
        <v>31.126738449999994</v>
      </c>
      <c r="BS46" s="119">
        <v>22.156157419999996</v>
      </c>
      <c r="BT46" s="119">
        <v>20.333625230000003</v>
      </c>
      <c r="BU46" s="119">
        <v>14.29373391</v>
      </c>
      <c r="BV46" s="119">
        <v>13.377962999999999</v>
      </c>
      <c r="BW46" s="119">
        <v>13.867149</v>
      </c>
      <c r="BX46" s="119">
        <v>8.8494379999999992</v>
      </c>
      <c r="BY46" s="119">
        <v>7.2272660000000002</v>
      </c>
      <c r="BZ46" s="119">
        <v>0</v>
      </c>
      <c r="CA46" s="119">
        <v>0</v>
      </c>
      <c r="CB46" s="119">
        <v>0</v>
      </c>
      <c r="CC46" s="120">
        <v>0</v>
      </c>
    </row>
    <row r="47" spans="1:81" x14ac:dyDescent="0.4">
      <c r="A47" s="113"/>
      <c r="B47" s="49" t="s">
        <v>251</v>
      </c>
      <c r="C47" s="118" t="s">
        <v>214</v>
      </c>
      <c r="D47" s="119">
        <v>0</v>
      </c>
      <c r="E47" s="119">
        <v>0</v>
      </c>
      <c r="F47" s="119">
        <v>0</v>
      </c>
      <c r="G47" s="119">
        <v>0</v>
      </c>
      <c r="H47" s="119">
        <v>0</v>
      </c>
      <c r="I47" s="119">
        <v>0</v>
      </c>
      <c r="J47" s="119">
        <v>0</v>
      </c>
      <c r="K47" s="119">
        <v>0</v>
      </c>
      <c r="L47" s="119">
        <v>0</v>
      </c>
      <c r="M47" s="119">
        <v>0</v>
      </c>
      <c r="N47" s="119">
        <v>0</v>
      </c>
      <c r="O47" s="119">
        <v>0</v>
      </c>
      <c r="P47" s="119">
        <v>0</v>
      </c>
      <c r="Q47" s="119">
        <v>0</v>
      </c>
      <c r="R47" s="119">
        <v>0</v>
      </c>
      <c r="S47" s="119">
        <v>0</v>
      </c>
      <c r="T47" s="119">
        <v>0</v>
      </c>
      <c r="U47" s="119">
        <v>0</v>
      </c>
      <c r="V47" s="119">
        <v>0</v>
      </c>
      <c r="W47" s="119">
        <v>0</v>
      </c>
      <c r="X47" s="119">
        <v>0</v>
      </c>
      <c r="Y47" s="119">
        <v>0</v>
      </c>
      <c r="Z47" s="119">
        <v>0</v>
      </c>
      <c r="AA47" s="119">
        <v>0</v>
      </c>
      <c r="AB47" s="119">
        <v>0</v>
      </c>
      <c r="AC47" s="119">
        <v>0</v>
      </c>
      <c r="AD47" s="119">
        <v>0</v>
      </c>
      <c r="AE47" s="119">
        <v>0</v>
      </c>
      <c r="AF47" s="119">
        <v>17.8</v>
      </c>
      <c r="AG47" s="119">
        <v>6</v>
      </c>
      <c r="AH47" s="119">
        <v>22</v>
      </c>
      <c r="AI47" s="119">
        <v>43</v>
      </c>
      <c r="AJ47" s="119">
        <v>61</v>
      </c>
      <c r="AK47" s="119">
        <v>76</v>
      </c>
      <c r="AL47" s="119">
        <v>91</v>
      </c>
      <c r="AM47" s="119">
        <v>107</v>
      </c>
      <c r="AN47" s="119">
        <v>120</v>
      </c>
      <c r="AO47" s="119">
        <v>134</v>
      </c>
      <c r="AP47" s="119">
        <v>148</v>
      </c>
      <c r="AQ47" s="119">
        <v>162.69300000000001</v>
      </c>
      <c r="AR47" s="119">
        <v>179.143</v>
      </c>
      <c r="AS47" s="119">
        <v>199.464</v>
      </c>
      <c r="AT47" s="119">
        <v>228.85900000000001</v>
      </c>
      <c r="AU47" s="119">
        <v>248.62757479708401</v>
      </c>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20"/>
    </row>
    <row r="48" spans="1:81" x14ac:dyDescent="0.4">
      <c r="A48" s="113"/>
      <c r="B48" s="49" t="s">
        <v>252</v>
      </c>
      <c r="C48" s="118" t="s">
        <v>214</v>
      </c>
      <c r="D48" s="119">
        <v>0</v>
      </c>
      <c r="E48" s="119">
        <v>0</v>
      </c>
      <c r="F48" s="119">
        <v>0</v>
      </c>
      <c r="G48" s="119">
        <v>0</v>
      </c>
      <c r="H48" s="119">
        <v>0</v>
      </c>
      <c r="I48" s="119">
        <v>0</v>
      </c>
      <c r="J48" s="119">
        <v>0</v>
      </c>
      <c r="K48" s="119">
        <v>0</v>
      </c>
      <c r="L48" s="119">
        <v>0</v>
      </c>
      <c r="M48" s="119">
        <v>0</v>
      </c>
      <c r="N48" s="119">
        <v>0</v>
      </c>
      <c r="O48" s="119">
        <v>0</v>
      </c>
      <c r="P48" s="119">
        <v>0</v>
      </c>
      <c r="Q48" s="119">
        <v>0</v>
      </c>
      <c r="R48" s="119">
        <v>0</v>
      </c>
      <c r="S48" s="119">
        <v>0</v>
      </c>
      <c r="T48" s="119">
        <v>0</v>
      </c>
      <c r="U48" s="119">
        <v>0</v>
      </c>
      <c r="V48" s="119">
        <v>0</v>
      </c>
      <c r="W48" s="119">
        <v>0</v>
      </c>
      <c r="X48" s="119">
        <v>0</v>
      </c>
      <c r="Y48" s="119">
        <v>0</v>
      </c>
      <c r="Z48" s="119">
        <v>0</v>
      </c>
      <c r="AA48" s="119">
        <v>0</v>
      </c>
      <c r="AB48" s="119">
        <v>0</v>
      </c>
      <c r="AC48" s="119">
        <v>0</v>
      </c>
      <c r="AD48" s="119">
        <v>0</v>
      </c>
      <c r="AE48" s="119">
        <v>0</v>
      </c>
      <c r="AF48" s="119">
        <v>0</v>
      </c>
      <c r="AG48" s="119">
        <v>0</v>
      </c>
      <c r="AH48" s="119">
        <v>0</v>
      </c>
      <c r="AI48" s="119">
        <v>0</v>
      </c>
      <c r="AJ48" s="119">
        <v>0</v>
      </c>
      <c r="AK48" s="119">
        <v>0</v>
      </c>
      <c r="AL48" s="119">
        <v>0</v>
      </c>
      <c r="AM48" s="119">
        <v>0</v>
      </c>
      <c r="AN48" s="119">
        <v>0</v>
      </c>
      <c r="AO48" s="119">
        <v>0</v>
      </c>
      <c r="AP48" s="119">
        <v>0</v>
      </c>
      <c r="AQ48" s="119">
        <v>0</v>
      </c>
      <c r="AR48" s="119">
        <v>0</v>
      </c>
      <c r="AS48" s="119">
        <v>0</v>
      </c>
      <c r="AT48" s="119">
        <v>0</v>
      </c>
      <c r="AU48" s="119">
        <v>0</v>
      </c>
      <c r="AV48" s="119">
        <v>0</v>
      </c>
      <c r="AW48" s="119">
        <v>0</v>
      </c>
      <c r="AX48" s="119">
        <v>0</v>
      </c>
      <c r="AY48" s="119">
        <v>0</v>
      </c>
      <c r="AZ48" s="119">
        <v>0</v>
      </c>
      <c r="BA48" s="119">
        <v>0</v>
      </c>
      <c r="BB48" s="119">
        <v>0</v>
      </c>
      <c r="BC48" s="119">
        <v>0</v>
      </c>
      <c r="BD48" s="119">
        <v>0</v>
      </c>
      <c r="BE48" s="119">
        <v>0</v>
      </c>
      <c r="BF48" s="119">
        <v>0</v>
      </c>
      <c r="BG48" s="119">
        <v>0</v>
      </c>
      <c r="BH48" s="119">
        <v>0</v>
      </c>
      <c r="BI48" s="119">
        <v>878.05845391999992</v>
      </c>
      <c r="BJ48" s="119">
        <v>0</v>
      </c>
      <c r="BK48" s="119">
        <v>0</v>
      </c>
      <c r="BL48" s="119">
        <v>0</v>
      </c>
      <c r="BM48" s="119">
        <v>0</v>
      </c>
      <c r="BN48" s="119">
        <v>0</v>
      </c>
      <c r="BO48" s="119">
        <v>0</v>
      </c>
      <c r="BP48" s="119">
        <v>0</v>
      </c>
      <c r="BQ48" s="119">
        <v>0</v>
      </c>
      <c r="BR48" s="119">
        <v>0</v>
      </c>
      <c r="BS48" s="119">
        <v>0</v>
      </c>
      <c r="BT48" s="119">
        <v>0</v>
      </c>
      <c r="BU48" s="119">
        <v>0</v>
      </c>
      <c r="BV48" s="119">
        <v>0</v>
      </c>
      <c r="BW48" s="119">
        <v>0</v>
      </c>
      <c r="BX48" s="119">
        <v>0</v>
      </c>
      <c r="BY48" s="119">
        <v>0</v>
      </c>
      <c r="BZ48" s="119">
        <v>0</v>
      </c>
      <c r="CA48" s="119">
        <v>0</v>
      </c>
      <c r="CB48" s="119">
        <v>0</v>
      </c>
      <c r="CC48" s="120">
        <v>0</v>
      </c>
    </row>
    <row r="49" spans="1:81" x14ac:dyDescent="0.4">
      <c r="A49" s="113"/>
      <c r="B49" s="49" t="s">
        <v>253</v>
      </c>
      <c r="C49" s="118" t="s">
        <v>214</v>
      </c>
      <c r="D49" s="119">
        <v>0</v>
      </c>
      <c r="E49" s="119">
        <v>0</v>
      </c>
      <c r="F49" s="119">
        <v>0</v>
      </c>
      <c r="G49" s="119">
        <v>0</v>
      </c>
      <c r="H49" s="119">
        <v>0</v>
      </c>
      <c r="I49" s="119">
        <v>0</v>
      </c>
      <c r="J49" s="119">
        <v>0</v>
      </c>
      <c r="K49" s="119">
        <v>0</v>
      </c>
      <c r="L49" s="119">
        <v>0</v>
      </c>
      <c r="M49" s="119">
        <v>0</v>
      </c>
      <c r="N49" s="119">
        <v>0</v>
      </c>
      <c r="O49" s="119">
        <v>0</v>
      </c>
      <c r="P49" s="119">
        <v>0</v>
      </c>
      <c r="Q49" s="119">
        <v>0</v>
      </c>
      <c r="R49" s="119">
        <v>0</v>
      </c>
      <c r="S49" s="119">
        <v>0</v>
      </c>
      <c r="T49" s="119">
        <v>0</v>
      </c>
      <c r="U49" s="119">
        <v>0</v>
      </c>
      <c r="V49" s="119">
        <v>0</v>
      </c>
      <c r="W49" s="119">
        <v>0</v>
      </c>
      <c r="X49" s="119">
        <v>0</v>
      </c>
      <c r="Y49" s="119">
        <v>0</v>
      </c>
      <c r="Z49" s="119">
        <v>0</v>
      </c>
      <c r="AA49" s="119">
        <v>0</v>
      </c>
      <c r="AB49" s="119">
        <v>0</v>
      </c>
      <c r="AC49" s="119">
        <v>0</v>
      </c>
      <c r="AD49" s="119">
        <v>0</v>
      </c>
      <c r="AE49" s="119">
        <v>0</v>
      </c>
      <c r="AF49" s="119">
        <v>0</v>
      </c>
      <c r="AG49" s="119">
        <v>0</v>
      </c>
      <c r="AH49" s="119">
        <v>0</v>
      </c>
      <c r="AI49" s="119">
        <v>0</v>
      </c>
      <c r="AJ49" s="119">
        <v>0</v>
      </c>
      <c r="AK49" s="119">
        <v>0</v>
      </c>
      <c r="AL49" s="119">
        <v>0</v>
      </c>
      <c r="AM49" s="119">
        <v>0</v>
      </c>
      <c r="AN49" s="119">
        <v>0</v>
      </c>
      <c r="AO49" s="119">
        <v>0</v>
      </c>
      <c r="AP49" s="119">
        <v>0</v>
      </c>
      <c r="AQ49" s="119">
        <v>0</v>
      </c>
      <c r="AR49" s="119">
        <v>0</v>
      </c>
      <c r="AS49" s="119">
        <v>0</v>
      </c>
      <c r="AT49" s="119">
        <v>0</v>
      </c>
      <c r="AU49" s="119">
        <v>0</v>
      </c>
      <c r="AV49" s="119">
        <v>0</v>
      </c>
      <c r="AW49" s="119">
        <v>0</v>
      </c>
      <c r="AX49" s="119">
        <v>0</v>
      </c>
      <c r="AY49" s="119">
        <v>0</v>
      </c>
      <c r="AZ49" s="119">
        <v>0</v>
      </c>
      <c r="BA49" s="119">
        <v>0</v>
      </c>
      <c r="BB49" s="119">
        <v>0</v>
      </c>
      <c r="BC49" s="119">
        <v>0</v>
      </c>
      <c r="BD49" s="119">
        <v>0</v>
      </c>
      <c r="BE49" s="119">
        <v>0</v>
      </c>
      <c r="BF49" s="119">
        <v>0</v>
      </c>
      <c r="BG49" s="119">
        <v>0</v>
      </c>
      <c r="BH49" s="119">
        <v>512.54700000000003</v>
      </c>
      <c r="BI49" s="119">
        <v>253.96029677999999</v>
      </c>
      <c r="BJ49" s="119">
        <v>0</v>
      </c>
      <c r="BK49" s="119">
        <v>0</v>
      </c>
      <c r="BL49" s="119">
        <v>0</v>
      </c>
      <c r="BM49" s="119">
        <v>0</v>
      </c>
      <c r="BN49" s="119">
        <v>0</v>
      </c>
      <c r="BO49" s="119">
        <v>0</v>
      </c>
      <c r="BP49" s="119">
        <v>0</v>
      </c>
      <c r="BQ49" s="119">
        <v>0</v>
      </c>
      <c r="BR49" s="119">
        <v>0</v>
      </c>
      <c r="BS49" s="119">
        <v>0</v>
      </c>
      <c r="BT49" s="119">
        <v>0</v>
      </c>
      <c r="BU49" s="119">
        <v>0</v>
      </c>
      <c r="BV49" s="119">
        <v>0</v>
      </c>
      <c r="BW49" s="119">
        <v>0</v>
      </c>
      <c r="BX49" s="119">
        <v>0</v>
      </c>
      <c r="BY49" s="119">
        <v>0</v>
      </c>
      <c r="BZ49" s="119">
        <v>0</v>
      </c>
      <c r="CA49" s="119">
        <v>0</v>
      </c>
      <c r="CB49" s="119">
        <v>0</v>
      </c>
      <c r="CC49" s="120">
        <v>0</v>
      </c>
    </row>
    <row r="50" spans="1:81" x14ac:dyDescent="0.4">
      <c r="A50" s="113"/>
      <c r="B50" s="49" t="s">
        <v>254</v>
      </c>
      <c r="C50" s="118" t="s">
        <v>214</v>
      </c>
      <c r="D50" s="119">
        <v>0</v>
      </c>
      <c r="E50" s="119">
        <v>0</v>
      </c>
      <c r="F50" s="119">
        <v>0</v>
      </c>
      <c r="G50" s="119">
        <v>0</v>
      </c>
      <c r="H50" s="119">
        <v>0</v>
      </c>
      <c r="I50" s="119">
        <v>0</v>
      </c>
      <c r="J50" s="119">
        <v>0</v>
      </c>
      <c r="K50" s="119">
        <v>0</v>
      </c>
      <c r="L50" s="119">
        <v>0</v>
      </c>
      <c r="M50" s="119">
        <v>0</v>
      </c>
      <c r="N50" s="119">
        <v>0</v>
      </c>
      <c r="O50" s="119">
        <v>0</v>
      </c>
      <c r="P50" s="119">
        <v>0</v>
      </c>
      <c r="Q50" s="119">
        <v>0</v>
      </c>
      <c r="R50" s="119">
        <v>0</v>
      </c>
      <c r="S50" s="119">
        <v>0</v>
      </c>
      <c r="T50" s="119">
        <v>0</v>
      </c>
      <c r="U50" s="119">
        <v>0</v>
      </c>
      <c r="V50" s="119">
        <v>0</v>
      </c>
      <c r="W50" s="119">
        <v>0</v>
      </c>
      <c r="X50" s="119">
        <v>0</v>
      </c>
      <c r="Y50" s="119">
        <v>0</v>
      </c>
      <c r="Z50" s="119">
        <v>0</v>
      </c>
      <c r="AA50" s="119">
        <v>0</v>
      </c>
      <c r="AB50" s="119">
        <v>0</v>
      </c>
      <c r="AC50" s="119">
        <v>0</v>
      </c>
      <c r="AD50" s="119">
        <v>0</v>
      </c>
      <c r="AE50" s="119">
        <v>0</v>
      </c>
      <c r="AF50" s="119">
        <v>0</v>
      </c>
      <c r="AG50" s="119">
        <v>0</v>
      </c>
      <c r="AH50" s="119">
        <v>0</v>
      </c>
      <c r="AI50" s="119">
        <v>0</v>
      </c>
      <c r="AJ50" s="119">
        <v>0</v>
      </c>
      <c r="AK50" s="119">
        <v>0</v>
      </c>
      <c r="AL50" s="119">
        <v>0</v>
      </c>
      <c r="AM50" s="119">
        <v>0</v>
      </c>
      <c r="AN50" s="119">
        <v>0</v>
      </c>
      <c r="AO50" s="119">
        <v>0</v>
      </c>
      <c r="AP50" s="119">
        <v>0</v>
      </c>
      <c r="AQ50" s="119">
        <v>0</v>
      </c>
      <c r="AR50" s="119">
        <v>0</v>
      </c>
      <c r="AS50" s="119">
        <v>0</v>
      </c>
      <c r="AT50" s="119">
        <v>0</v>
      </c>
      <c r="AU50" s="119">
        <v>0</v>
      </c>
      <c r="AV50" s="119">
        <v>0</v>
      </c>
      <c r="AW50" s="119">
        <v>0</v>
      </c>
      <c r="AX50" s="119">
        <v>0</v>
      </c>
      <c r="AY50" s="119">
        <v>0</v>
      </c>
      <c r="AZ50" s="119">
        <v>0</v>
      </c>
      <c r="BA50" s="119">
        <v>0</v>
      </c>
      <c r="BB50" s="119">
        <v>0</v>
      </c>
      <c r="BC50" s="119">
        <v>0</v>
      </c>
      <c r="BD50" s="119">
        <v>305.50299999999999</v>
      </c>
      <c r="BE50" s="119">
        <v>364.963506</v>
      </c>
      <c r="BF50" s="119">
        <v>374.49799999999999</v>
      </c>
      <c r="BG50" s="119">
        <v>411.85500000000002</v>
      </c>
      <c r="BH50" s="119">
        <v>435.49299999999999</v>
      </c>
      <c r="BI50" s="119">
        <v>460.57299999999998</v>
      </c>
      <c r="BJ50" s="119">
        <v>487.84199999999998</v>
      </c>
      <c r="BK50" s="119">
        <v>509.73661300000003</v>
      </c>
      <c r="BL50" s="119">
        <v>527.65851588422947</v>
      </c>
      <c r="BM50" s="119">
        <v>548.84926471978326</v>
      </c>
      <c r="BN50" s="119">
        <v>578.13293398888891</v>
      </c>
      <c r="BO50" s="119">
        <v>587.18538852998768</v>
      </c>
      <c r="BP50" s="119">
        <v>595.99799999999993</v>
      </c>
      <c r="BQ50" s="119">
        <v>606.39532681999992</v>
      </c>
      <c r="BR50" s="119">
        <v>611.93929700000001</v>
      </c>
      <c r="BS50" s="119">
        <v>621.7497810999995</v>
      </c>
      <c r="BT50" s="119">
        <v>627.55100000000004</v>
      </c>
      <c r="BU50" s="119">
        <v>654.75289959999998</v>
      </c>
      <c r="BV50" s="119">
        <v>468.43768699000003</v>
      </c>
      <c r="BW50" s="119">
        <v>253.04725599999992</v>
      </c>
      <c r="BX50" s="119">
        <v>0</v>
      </c>
      <c r="BY50" s="119">
        <v>0</v>
      </c>
      <c r="BZ50" s="119">
        <v>0</v>
      </c>
      <c r="CA50" s="119">
        <v>0</v>
      </c>
      <c r="CB50" s="119">
        <v>0</v>
      </c>
      <c r="CC50" s="120">
        <v>0</v>
      </c>
    </row>
    <row r="51" spans="1:81" ht="27" customHeight="1" x14ac:dyDescent="0.4">
      <c r="A51" s="113"/>
      <c r="B51" s="49" t="s">
        <v>31</v>
      </c>
      <c r="C51" s="118" t="s">
        <v>223</v>
      </c>
      <c r="D51" s="119">
        <v>0</v>
      </c>
      <c r="E51" s="119">
        <v>0</v>
      </c>
      <c r="F51" s="119">
        <v>0</v>
      </c>
      <c r="G51" s="119">
        <v>0</v>
      </c>
      <c r="H51" s="119">
        <v>0</v>
      </c>
      <c r="I51" s="119">
        <v>0</v>
      </c>
      <c r="J51" s="119">
        <v>0</v>
      </c>
      <c r="K51" s="119">
        <v>0</v>
      </c>
      <c r="L51" s="119">
        <v>0</v>
      </c>
      <c r="M51" s="119">
        <v>0</v>
      </c>
      <c r="N51" s="119">
        <v>0</v>
      </c>
      <c r="O51" s="119">
        <v>0</v>
      </c>
      <c r="P51" s="119">
        <v>0</v>
      </c>
      <c r="Q51" s="119">
        <v>0</v>
      </c>
      <c r="R51" s="119">
        <v>0</v>
      </c>
      <c r="S51" s="119">
        <v>0</v>
      </c>
      <c r="T51" s="119">
        <v>0</v>
      </c>
      <c r="U51" s="119">
        <v>0</v>
      </c>
      <c r="V51" s="119">
        <v>0</v>
      </c>
      <c r="W51" s="119">
        <v>0</v>
      </c>
      <c r="X51" s="119">
        <v>0</v>
      </c>
      <c r="Y51" s="119">
        <v>0</v>
      </c>
      <c r="Z51" s="119">
        <v>0</v>
      </c>
      <c r="AA51" s="119">
        <v>0</v>
      </c>
      <c r="AB51" s="119">
        <v>0</v>
      </c>
      <c r="AC51" s="119">
        <v>0</v>
      </c>
      <c r="AD51" s="119">
        <v>0</v>
      </c>
      <c r="AE51" s="119">
        <v>0</v>
      </c>
      <c r="AF51" s="119">
        <v>0</v>
      </c>
      <c r="AG51" s="119">
        <v>0</v>
      </c>
      <c r="AH51" s="119">
        <v>0</v>
      </c>
      <c r="AI51" s="119">
        <v>0</v>
      </c>
      <c r="AJ51" s="119">
        <v>0</v>
      </c>
      <c r="AK51" s="119">
        <v>0</v>
      </c>
      <c r="AL51" s="119">
        <v>0</v>
      </c>
      <c r="AM51" s="119">
        <v>0</v>
      </c>
      <c r="AN51" s="119">
        <v>0</v>
      </c>
      <c r="AO51" s="119">
        <v>0</v>
      </c>
      <c r="AP51" s="119">
        <v>0</v>
      </c>
      <c r="AQ51" s="119">
        <v>0</v>
      </c>
      <c r="AR51" s="119">
        <v>0</v>
      </c>
      <c r="AS51" s="119">
        <v>0</v>
      </c>
      <c r="AT51" s="119">
        <v>0</v>
      </c>
      <c r="AU51" s="119">
        <v>0</v>
      </c>
      <c r="AV51" s="119">
        <v>0</v>
      </c>
      <c r="AW51" s="119">
        <v>0</v>
      </c>
      <c r="AX51" s="119">
        <v>0</v>
      </c>
      <c r="AY51" s="119">
        <v>0</v>
      </c>
      <c r="AZ51" s="119">
        <v>0</v>
      </c>
      <c r="BA51" s="119">
        <v>0</v>
      </c>
      <c r="BB51" s="119">
        <v>0</v>
      </c>
      <c r="BC51" s="119">
        <v>0</v>
      </c>
      <c r="BD51" s="119">
        <v>0</v>
      </c>
      <c r="BE51" s="119">
        <v>0</v>
      </c>
      <c r="BF51" s="119">
        <v>0</v>
      </c>
      <c r="BG51" s="119">
        <v>2336.1031234350612</v>
      </c>
      <c r="BH51" s="119">
        <v>5970.616</v>
      </c>
      <c r="BI51" s="119">
        <v>6426.2752195999992</v>
      </c>
      <c r="BJ51" s="119">
        <v>6868.5436595999981</v>
      </c>
      <c r="BK51" s="119">
        <v>7367.1248207140325</v>
      </c>
      <c r="BL51" s="119">
        <v>7703.3184822999983</v>
      </c>
      <c r="BM51" s="119">
        <v>8128.8851483599992</v>
      </c>
      <c r="BN51" s="119">
        <v>8242.1568431600008</v>
      </c>
      <c r="BO51" s="119">
        <v>8052.1531093100002</v>
      </c>
      <c r="BP51" s="119">
        <v>7510.8751163199995</v>
      </c>
      <c r="BQ51" s="119">
        <v>7041.5234761999718</v>
      </c>
      <c r="BR51" s="119">
        <v>6576.0799377400017</v>
      </c>
      <c r="BS51" s="119">
        <v>6078.7060508699969</v>
      </c>
      <c r="BT51" s="119">
        <v>5665.5855551100012</v>
      </c>
      <c r="BU51" s="119">
        <v>5367.6480182400001</v>
      </c>
      <c r="BV51" s="119">
        <v>5139.8772267200002</v>
      </c>
      <c r="BW51" s="119">
        <v>5060.8868007399979</v>
      </c>
      <c r="BX51" s="119">
        <v>5158.6765347061255</v>
      </c>
      <c r="BY51" s="119">
        <v>5133.2485958567158</v>
      </c>
      <c r="BZ51" s="119">
        <v>5095.8246372341664</v>
      </c>
      <c r="CA51" s="119">
        <v>4935.8709322195418</v>
      </c>
      <c r="CB51" s="119">
        <v>4911.6736989753726</v>
      </c>
      <c r="CC51" s="120">
        <v>4957.2722754157458</v>
      </c>
    </row>
    <row r="52" spans="1:81" x14ac:dyDescent="0.4">
      <c r="A52" s="113"/>
      <c r="B52" s="13" t="s">
        <v>255</v>
      </c>
      <c r="C52" s="118" t="s">
        <v>214</v>
      </c>
      <c r="D52" s="119">
        <v>0</v>
      </c>
      <c r="E52" s="119">
        <v>0</v>
      </c>
      <c r="F52" s="119">
        <v>0</v>
      </c>
      <c r="G52" s="119">
        <v>0</v>
      </c>
      <c r="H52" s="119">
        <v>0</v>
      </c>
      <c r="I52" s="119">
        <v>0</v>
      </c>
      <c r="J52" s="119">
        <v>0</v>
      </c>
      <c r="K52" s="119">
        <v>0</v>
      </c>
      <c r="L52" s="119">
        <v>0</v>
      </c>
      <c r="M52" s="119">
        <v>0</v>
      </c>
      <c r="N52" s="119">
        <v>0</v>
      </c>
      <c r="O52" s="119">
        <v>0</v>
      </c>
      <c r="P52" s="119">
        <v>0</v>
      </c>
      <c r="Q52" s="119">
        <v>0</v>
      </c>
      <c r="R52" s="119">
        <v>0</v>
      </c>
      <c r="S52" s="119">
        <v>0</v>
      </c>
      <c r="T52" s="119">
        <v>0</v>
      </c>
      <c r="U52" s="119">
        <v>0</v>
      </c>
      <c r="V52" s="119">
        <v>0</v>
      </c>
      <c r="W52" s="119">
        <v>0</v>
      </c>
      <c r="X52" s="119">
        <v>0</v>
      </c>
      <c r="Y52" s="119">
        <v>0</v>
      </c>
      <c r="Z52" s="119">
        <v>0</v>
      </c>
      <c r="AA52" s="119">
        <v>0</v>
      </c>
      <c r="AB52" s="119">
        <v>0</v>
      </c>
      <c r="AC52" s="119">
        <v>0</v>
      </c>
      <c r="AD52" s="119">
        <v>0</v>
      </c>
      <c r="AE52" s="119">
        <v>0</v>
      </c>
      <c r="AF52" s="119">
        <v>0</v>
      </c>
      <c r="AG52" s="119">
        <v>0</v>
      </c>
      <c r="AH52" s="119">
        <v>0</v>
      </c>
      <c r="AI52" s="119">
        <v>0</v>
      </c>
      <c r="AJ52" s="119">
        <v>0</v>
      </c>
      <c r="AK52" s="119">
        <v>0</v>
      </c>
      <c r="AL52" s="119">
        <v>0</v>
      </c>
      <c r="AM52" s="119">
        <v>0</v>
      </c>
      <c r="AN52" s="119">
        <v>0</v>
      </c>
      <c r="AO52" s="119">
        <v>0</v>
      </c>
      <c r="AP52" s="119">
        <v>0</v>
      </c>
      <c r="AQ52" s="119">
        <v>0</v>
      </c>
      <c r="AR52" s="119">
        <v>0</v>
      </c>
      <c r="AS52" s="119">
        <v>0</v>
      </c>
      <c r="AT52" s="119">
        <v>0</v>
      </c>
      <c r="AU52" s="119">
        <v>0</v>
      </c>
      <c r="AV52" s="119">
        <v>0</v>
      </c>
      <c r="AW52" s="119">
        <v>0</v>
      </c>
      <c r="AX52" s="119">
        <v>0</v>
      </c>
      <c r="AY52" s="119">
        <v>0</v>
      </c>
      <c r="AZ52" s="119">
        <v>0</v>
      </c>
      <c r="BA52" s="119">
        <v>0</v>
      </c>
      <c r="BB52" s="119">
        <v>0</v>
      </c>
      <c r="BC52" s="119">
        <v>0</v>
      </c>
      <c r="BD52" s="119">
        <v>0</v>
      </c>
      <c r="BE52" s="119">
        <v>0</v>
      </c>
      <c r="BF52" s="119">
        <v>0</v>
      </c>
      <c r="BG52" s="119">
        <v>0</v>
      </c>
      <c r="BH52" s="119">
        <v>0</v>
      </c>
      <c r="BI52" s="119">
        <v>0</v>
      </c>
      <c r="BJ52" s="119">
        <v>0</v>
      </c>
      <c r="BK52" s="119">
        <v>0</v>
      </c>
      <c r="BL52" s="119">
        <v>0</v>
      </c>
      <c r="BM52" s="119">
        <v>0</v>
      </c>
      <c r="BN52" s="119">
        <v>0</v>
      </c>
      <c r="BO52" s="119">
        <v>0</v>
      </c>
      <c r="BP52" s="119">
        <v>0</v>
      </c>
      <c r="BQ52" s="119">
        <v>160.53506744000006</v>
      </c>
      <c r="BR52" s="119">
        <v>1564.5904814800003</v>
      </c>
      <c r="BS52" s="119">
        <v>3004.5842815999977</v>
      </c>
      <c r="BT52" s="119">
        <v>5160.3793347999208</v>
      </c>
      <c r="BU52" s="119">
        <v>8637.4619246300008</v>
      </c>
      <c r="BV52" s="119">
        <v>10625.41619534</v>
      </c>
      <c r="BW52" s="119">
        <v>12502.829984840004</v>
      </c>
      <c r="BX52" s="119">
        <v>13365.661265116598</v>
      </c>
      <c r="BY52" s="119">
        <v>14469.214692642096</v>
      </c>
      <c r="BZ52" s="119">
        <v>15982.140027210326</v>
      </c>
      <c r="CA52" s="119">
        <v>17314.357386331576</v>
      </c>
      <c r="CB52" s="119">
        <v>18613.365558485522</v>
      </c>
      <c r="CC52" s="120">
        <v>19934.826026652405</v>
      </c>
    </row>
    <row r="53" spans="1:81" x14ac:dyDescent="0.4">
      <c r="A53" s="124"/>
      <c r="B53" s="49" t="s">
        <v>256</v>
      </c>
      <c r="C53" s="118" t="s">
        <v>214</v>
      </c>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v>3.4569999999999999</v>
      </c>
      <c r="AY53" s="119">
        <v>4.1285950413223143</v>
      </c>
      <c r="AZ53" s="119">
        <v>5.4580000000000002</v>
      </c>
      <c r="BA53" s="119">
        <v>4.9669999999999996</v>
      </c>
      <c r="BB53" s="119">
        <v>8.2967250384024585</v>
      </c>
      <c r="BC53" s="119">
        <v>10.563000000000001</v>
      </c>
      <c r="BD53" s="119">
        <v>11.87267336961207</v>
      </c>
      <c r="BE53" s="119">
        <v>14.399096999999999</v>
      </c>
      <c r="BF53" s="119">
        <v>19.709695</v>
      </c>
      <c r="BG53" s="119">
        <v>19.340500802146213</v>
      </c>
      <c r="BH53" s="119">
        <v>20.643089</v>
      </c>
      <c r="BI53" s="119">
        <v>46.53799999999999</v>
      </c>
      <c r="BJ53" s="119">
        <v>32.67</v>
      </c>
      <c r="BK53" s="119">
        <v>27.44</v>
      </c>
      <c r="BL53" s="119">
        <v>31.553068</v>
      </c>
      <c r="BM53" s="119">
        <v>35.207568999999999</v>
      </c>
      <c r="BN53" s="119">
        <v>38.218910999999999</v>
      </c>
      <c r="BO53" s="119">
        <v>37.692900000000002</v>
      </c>
      <c r="BP53" s="119">
        <v>42.019909411804896</v>
      </c>
      <c r="BQ53" s="119">
        <v>45.458691636376749</v>
      </c>
      <c r="BR53" s="119">
        <v>44.789727000000006</v>
      </c>
      <c r="BS53" s="119">
        <v>46.053681000000005</v>
      </c>
      <c r="BT53" s="119">
        <v>42.152442999999998</v>
      </c>
      <c r="BU53" s="119">
        <v>41.088430800000005</v>
      </c>
      <c r="BV53" s="119">
        <v>44.79290216648203</v>
      </c>
      <c r="BW53" s="119">
        <v>41.78107</v>
      </c>
      <c r="BX53" s="119">
        <v>39.34087932783283</v>
      </c>
      <c r="BY53" s="119">
        <v>41.486926182151016</v>
      </c>
      <c r="BZ53" s="119">
        <v>40.31354260178275</v>
      </c>
      <c r="CA53" s="119">
        <v>40.04257580779322</v>
      </c>
      <c r="CB53" s="119">
        <v>39.518308920016928</v>
      </c>
      <c r="CC53" s="120">
        <v>39.518308920016928</v>
      </c>
    </row>
    <row r="54" spans="1:81" x14ac:dyDescent="0.4">
      <c r="A54" s="113"/>
      <c r="B54" s="49" t="s">
        <v>257</v>
      </c>
      <c r="C54" s="118" t="s">
        <v>214</v>
      </c>
      <c r="D54" s="119">
        <v>0</v>
      </c>
      <c r="E54" s="119">
        <v>0</v>
      </c>
      <c r="F54" s="119">
        <v>0</v>
      </c>
      <c r="G54" s="119">
        <v>0</v>
      </c>
      <c r="H54" s="119">
        <v>0</v>
      </c>
      <c r="I54" s="119">
        <v>0</v>
      </c>
      <c r="J54" s="119">
        <v>0</v>
      </c>
      <c r="K54" s="119">
        <v>0</v>
      </c>
      <c r="L54" s="119">
        <v>0</v>
      </c>
      <c r="M54" s="119">
        <v>0</v>
      </c>
      <c r="N54" s="119">
        <v>0</v>
      </c>
      <c r="O54" s="119">
        <v>0</v>
      </c>
      <c r="P54" s="119">
        <v>0</v>
      </c>
      <c r="Q54" s="119">
        <v>0</v>
      </c>
      <c r="R54" s="119">
        <v>0</v>
      </c>
      <c r="S54" s="119">
        <v>0</v>
      </c>
      <c r="T54" s="119">
        <v>0</v>
      </c>
      <c r="U54" s="119">
        <v>0</v>
      </c>
      <c r="V54" s="119">
        <v>0</v>
      </c>
      <c r="W54" s="119">
        <v>0</v>
      </c>
      <c r="X54" s="119">
        <v>0</v>
      </c>
      <c r="Y54" s="119">
        <v>0</v>
      </c>
      <c r="Z54" s="119">
        <v>0</v>
      </c>
      <c r="AA54" s="119">
        <v>0</v>
      </c>
      <c r="AB54" s="119">
        <v>0</v>
      </c>
      <c r="AC54" s="119">
        <v>0</v>
      </c>
      <c r="AD54" s="119">
        <v>0</v>
      </c>
      <c r="AE54" s="119">
        <v>0</v>
      </c>
      <c r="AF54" s="119">
        <v>0</v>
      </c>
      <c r="AG54" s="119">
        <v>0</v>
      </c>
      <c r="AH54" s="119">
        <v>0</v>
      </c>
      <c r="AI54" s="119">
        <v>0</v>
      </c>
      <c r="AJ54" s="119">
        <v>0</v>
      </c>
      <c r="AK54" s="119">
        <v>0</v>
      </c>
      <c r="AL54" s="119">
        <v>0</v>
      </c>
      <c r="AM54" s="119">
        <v>0</v>
      </c>
      <c r="AN54" s="119">
        <v>0</v>
      </c>
      <c r="AO54" s="119">
        <v>0</v>
      </c>
      <c r="AP54" s="119">
        <v>0</v>
      </c>
      <c r="AQ54" s="119">
        <v>0</v>
      </c>
      <c r="AR54" s="119">
        <v>0</v>
      </c>
      <c r="AS54" s="119">
        <v>0</v>
      </c>
      <c r="AT54" s="119">
        <v>0</v>
      </c>
      <c r="AU54" s="119">
        <v>0</v>
      </c>
      <c r="AV54" s="119">
        <v>0</v>
      </c>
      <c r="AW54" s="119">
        <v>0</v>
      </c>
      <c r="AX54" s="119">
        <v>0</v>
      </c>
      <c r="AY54" s="119">
        <v>0</v>
      </c>
      <c r="AZ54" s="119">
        <v>0</v>
      </c>
      <c r="BA54" s="119">
        <v>0</v>
      </c>
      <c r="BB54" s="119">
        <v>0</v>
      </c>
      <c r="BC54" s="119">
        <v>0</v>
      </c>
      <c r="BD54" s="119">
        <v>0</v>
      </c>
      <c r="BE54" s="119">
        <v>0</v>
      </c>
      <c r="BF54" s="119">
        <v>0</v>
      </c>
      <c r="BG54" s="119">
        <v>0</v>
      </c>
      <c r="BH54" s="119">
        <v>0</v>
      </c>
      <c r="BI54" s="119">
        <v>0</v>
      </c>
      <c r="BJ54" s="119">
        <v>0</v>
      </c>
      <c r="BK54" s="119">
        <v>0</v>
      </c>
      <c r="BL54" s="119">
        <v>55.084215560000004</v>
      </c>
      <c r="BM54" s="119">
        <v>63.075896640000003</v>
      </c>
      <c r="BN54" s="119">
        <v>61.896868359999999</v>
      </c>
      <c r="BO54" s="119">
        <v>39.035515199999999</v>
      </c>
      <c r="BP54" s="119">
        <v>27.879101479999999</v>
      </c>
      <c r="BQ54" s="119">
        <v>25.215089500000001</v>
      </c>
      <c r="BR54" s="119">
        <v>4.0992899999999999</v>
      </c>
      <c r="BS54" s="119">
        <v>0</v>
      </c>
      <c r="BT54" s="119">
        <v>0</v>
      </c>
      <c r="BU54" s="119">
        <v>0</v>
      </c>
      <c r="BV54" s="119">
        <v>0</v>
      </c>
      <c r="BW54" s="119">
        <v>0</v>
      </c>
      <c r="BX54" s="119">
        <v>0</v>
      </c>
      <c r="BY54" s="119">
        <v>0</v>
      </c>
      <c r="BZ54" s="119">
        <v>0</v>
      </c>
      <c r="CA54" s="119">
        <v>0</v>
      </c>
      <c r="CB54" s="119">
        <v>0</v>
      </c>
      <c r="CC54" s="120">
        <v>0</v>
      </c>
    </row>
    <row r="55" spans="1:81" x14ac:dyDescent="0.4">
      <c r="A55" s="113"/>
      <c r="B55" s="49" t="s">
        <v>258</v>
      </c>
      <c r="C55" s="118" t="s">
        <v>217</v>
      </c>
      <c r="D55" s="119">
        <v>0</v>
      </c>
      <c r="E55" s="119">
        <v>0</v>
      </c>
      <c r="F55" s="119">
        <v>0</v>
      </c>
      <c r="G55" s="119">
        <v>0</v>
      </c>
      <c r="H55" s="119">
        <v>0</v>
      </c>
      <c r="I55" s="119">
        <v>0</v>
      </c>
      <c r="J55" s="119">
        <v>0</v>
      </c>
      <c r="K55" s="119">
        <v>0</v>
      </c>
      <c r="L55" s="119">
        <v>0</v>
      </c>
      <c r="M55" s="119">
        <v>0</v>
      </c>
      <c r="N55" s="119">
        <v>0</v>
      </c>
      <c r="O55" s="119">
        <v>0</v>
      </c>
      <c r="P55" s="119">
        <v>0</v>
      </c>
      <c r="Q55" s="119">
        <v>0</v>
      </c>
      <c r="R55" s="119">
        <v>0</v>
      </c>
      <c r="S55" s="119">
        <v>0</v>
      </c>
      <c r="T55" s="119">
        <v>0</v>
      </c>
      <c r="U55" s="119">
        <v>0</v>
      </c>
      <c r="V55" s="119">
        <v>0</v>
      </c>
      <c r="W55" s="119">
        <v>0</v>
      </c>
      <c r="X55" s="119">
        <v>0</v>
      </c>
      <c r="Y55" s="119">
        <v>0</v>
      </c>
      <c r="Z55" s="119">
        <v>0</v>
      </c>
      <c r="AA55" s="119">
        <v>0</v>
      </c>
      <c r="AB55" s="119">
        <v>0</v>
      </c>
      <c r="AC55" s="119">
        <v>0</v>
      </c>
      <c r="AD55" s="119">
        <v>0</v>
      </c>
      <c r="AE55" s="119">
        <v>0</v>
      </c>
      <c r="AF55" s="119">
        <v>0</v>
      </c>
      <c r="AG55" s="119">
        <v>0</v>
      </c>
      <c r="AH55" s="119">
        <v>0</v>
      </c>
      <c r="AI55" s="119">
        <v>0</v>
      </c>
      <c r="AJ55" s="119">
        <v>0</v>
      </c>
      <c r="AK55" s="119">
        <v>0</v>
      </c>
      <c r="AL55" s="119">
        <v>0</v>
      </c>
      <c r="AM55" s="119">
        <v>0</v>
      </c>
      <c r="AN55" s="119">
        <v>0</v>
      </c>
      <c r="AO55" s="119">
        <v>0</v>
      </c>
      <c r="AP55" s="119">
        <v>0</v>
      </c>
      <c r="AQ55" s="119">
        <v>94.289000000000001</v>
      </c>
      <c r="AR55" s="119">
        <v>3.1640000000000001</v>
      </c>
      <c r="AS55" s="119">
        <v>0</v>
      </c>
      <c r="AT55" s="119">
        <v>0</v>
      </c>
      <c r="AU55" s="119">
        <v>0</v>
      </c>
      <c r="AV55" s="119">
        <v>0</v>
      </c>
      <c r="AW55" s="119">
        <v>0</v>
      </c>
      <c r="AX55" s="119">
        <v>0</v>
      </c>
      <c r="AY55" s="119">
        <v>0</v>
      </c>
      <c r="AZ55" s="119">
        <v>0</v>
      </c>
      <c r="BA55" s="119">
        <v>0</v>
      </c>
      <c r="BB55" s="119">
        <v>0</v>
      </c>
      <c r="BC55" s="119">
        <v>0</v>
      </c>
      <c r="BD55" s="119">
        <v>0</v>
      </c>
      <c r="BE55" s="119">
        <v>0</v>
      </c>
      <c r="BF55" s="119">
        <v>0</v>
      </c>
      <c r="BG55" s="119">
        <v>0</v>
      </c>
      <c r="BH55" s="119">
        <v>0</v>
      </c>
      <c r="BI55" s="119">
        <v>0</v>
      </c>
      <c r="BJ55" s="119">
        <v>0</v>
      </c>
      <c r="BK55" s="119">
        <v>0</v>
      </c>
      <c r="BL55" s="119">
        <v>0</v>
      </c>
      <c r="BM55" s="119">
        <v>0</v>
      </c>
      <c r="BN55" s="119">
        <v>0</v>
      </c>
      <c r="BO55" s="119">
        <v>0</v>
      </c>
      <c r="BP55" s="119">
        <v>0</v>
      </c>
      <c r="BQ55" s="119">
        <v>0</v>
      </c>
      <c r="BR55" s="119">
        <v>0</v>
      </c>
      <c r="BS55" s="119">
        <v>0</v>
      </c>
      <c r="BT55" s="119">
        <v>0</v>
      </c>
      <c r="BU55" s="119">
        <v>0</v>
      </c>
      <c r="BV55" s="119">
        <v>0</v>
      </c>
      <c r="BW55" s="119">
        <v>0</v>
      </c>
      <c r="BX55" s="119">
        <v>0</v>
      </c>
      <c r="BY55" s="119">
        <v>0</v>
      </c>
      <c r="BZ55" s="119">
        <v>0</v>
      </c>
      <c r="CA55" s="119">
        <v>0</v>
      </c>
      <c r="CB55" s="119">
        <v>0</v>
      </c>
      <c r="CC55" s="120">
        <v>0</v>
      </c>
    </row>
    <row r="56" spans="1:81" ht="27" customHeight="1" x14ac:dyDescent="0.4">
      <c r="A56" s="113"/>
      <c r="B56" s="49" t="s">
        <v>259</v>
      </c>
      <c r="C56" s="118" t="s">
        <v>214</v>
      </c>
      <c r="D56" s="119">
        <v>0</v>
      </c>
      <c r="E56" s="119">
        <v>0</v>
      </c>
      <c r="F56" s="119">
        <v>0</v>
      </c>
      <c r="G56" s="119">
        <v>0</v>
      </c>
      <c r="H56" s="119">
        <v>0</v>
      </c>
      <c r="I56" s="119">
        <v>0</v>
      </c>
      <c r="J56" s="119">
        <v>0</v>
      </c>
      <c r="K56" s="119">
        <v>0</v>
      </c>
      <c r="L56" s="119">
        <v>0</v>
      </c>
      <c r="M56" s="119">
        <v>0</v>
      </c>
      <c r="N56" s="119">
        <v>0</v>
      </c>
      <c r="O56" s="119">
        <v>0</v>
      </c>
      <c r="P56" s="119">
        <v>0</v>
      </c>
      <c r="Q56" s="119">
        <v>0</v>
      </c>
      <c r="R56" s="119">
        <v>0</v>
      </c>
      <c r="S56" s="119">
        <v>0</v>
      </c>
      <c r="T56" s="119">
        <v>0</v>
      </c>
      <c r="U56" s="119">
        <v>0</v>
      </c>
      <c r="V56" s="119">
        <v>0</v>
      </c>
      <c r="W56" s="119">
        <v>0</v>
      </c>
      <c r="X56" s="119">
        <v>0</v>
      </c>
      <c r="Y56" s="119">
        <v>0</v>
      </c>
      <c r="Z56" s="119">
        <v>0</v>
      </c>
      <c r="AA56" s="119">
        <v>0</v>
      </c>
      <c r="AB56" s="119">
        <v>0</v>
      </c>
      <c r="AC56" s="119">
        <v>0</v>
      </c>
      <c r="AD56" s="119">
        <v>0</v>
      </c>
      <c r="AE56" s="119">
        <v>11.6</v>
      </c>
      <c r="AF56" s="119">
        <v>33.9</v>
      </c>
      <c r="AG56" s="119">
        <v>44.5</v>
      </c>
      <c r="AH56" s="119">
        <v>69</v>
      </c>
      <c r="AI56" s="119">
        <v>85</v>
      </c>
      <c r="AJ56" s="119">
        <v>108</v>
      </c>
      <c r="AK56" s="119">
        <v>130</v>
      </c>
      <c r="AL56" s="119">
        <v>154</v>
      </c>
      <c r="AM56" s="119">
        <v>182</v>
      </c>
      <c r="AN56" s="119">
        <v>236</v>
      </c>
      <c r="AO56" s="119">
        <v>266</v>
      </c>
      <c r="AP56" s="119">
        <v>285</v>
      </c>
      <c r="AQ56" s="119">
        <v>295.17</v>
      </c>
      <c r="AR56" s="119">
        <v>316.22399999999999</v>
      </c>
      <c r="AS56" s="119">
        <v>345.99400000000003</v>
      </c>
      <c r="AT56" s="119">
        <v>428.738</v>
      </c>
      <c r="AU56" s="119">
        <v>596.20899999999983</v>
      </c>
      <c r="AV56" s="119">
        <v>640.11500000000001</v>
      </c>
      <c r="AW56" s="119">
        <v>703.23900000000003</v>
      </c>
      <c r="AX56" s="119">
        <v>775.55</v>
      </c>
      <c r="AY56" s="119">
        <v>820.41200000000003</v>
      </c>
      <c r="AZ56" s="119">
        <v>905.78099999999995</v>
      </c>
      <c r="BA56" s="119">
        <v>998.82600000000002</v>
      </c>
      <c r="BB56" s="119">
        <v>984.22199999999998</v>
      </c>
      <c r="BC56" s="119">
        <v>1006.239</v>
      </c>
      <c r="BD56" s="119">
        <v>1014.208</v>
      </c>
      <c r="BE56" s="119">
        <v>1039.6609860351221</v>
      </c>
      <c r="BF56" s="119">
        <v>957.64443993986208</v>
      </c>
      <c r="BG56" s="119">
        <v>936.04611806509195</v>
      </c>
      <c r="BH56" s="119">
        <v>918.404</v>
      </c>
      <c r="BI56" s="119">
        <v>900.21167600999991</v>
      </c>
      <c r="BJ56" s="119">
        <v>903.50131326000019</v>
      </c>
      <c r="BK56" s="119">
        <v>898.33186294287157</v>
      </c>
      <c r="BL56" s="119">
        <v>887.43066768000006</v>
      </c>
      <c r="BM56" s="119">
        <v>906.54925574000004</v>
      </c>
      <c r="BN56" s="119">
        <v>888.26432449502204</v>
      </c>
      <c r="BO56" s="119">
        <v>880.68628874000012</v>
      </c>
      <c r="BP56" s="119">
        <v>886.86491193999996</v>
      </c>
      <c r="BQ56" s="119">
        <v>859.72773397999993</v>
      </c>
      <c r="BR56" s="119">
        <v>735.16706013999999</v>
      </c>
      <c r="BS56" s="119">
        <v>469.59270565999998</v>
      </c>
      <c r="BT56" s="119">
        <v>234.28937809000001</v>
      </c>
      <c r="BU56" s="119">
        <v>119.58597664999999</v>
      </c>
      <c r="BV56" s="119">
        <v>97.159200739999974</v>
      </c>
      <c r="BW56" s="119">
        <v>89.012160910000006</v>
      </c>
      <c r="BX56" s="119">
        <v>73.146155693239535</v>
      </c>
      <c r="BY56" s="119">
        <v>68.721395613464807</v>
      </c>
      <c r="BZ56" s="119">
        <v>65.711652379195129</v>
      </c>
      <c r="CA56" s="119">
        <v>62.852723810246417</v>
      </c>
      <c r="CB56" s="119">
        <v>59.621727575605256</v>
      </c>
      <c r="CC56" s="120">
        <v>56.456440300247706</v>
      </c>
    </row>
    <row r="57" spans="1:81" x14ac:dyDescent="0.4">
      <c r="A57" s="113"/>
      <c r="B57" s="49" t="s">
        <v>260</v>
      </c>
      <c r="C57" s="118" t="s">
        <v>217</v>
      </c>
      <c r="D57" s="119">
        <v>43.5</v>
      </c>
      <c r="E57" s="119">
        <v>65.5</v>
      </c>
      <c r="F57" s="119">
        <v>68.599999999999994</v>
      </c>
      <c r="G57" s="119">
        <v>63.3</v>
      </c>
      <c r="H57" s="119">
        <v>79.2</v>
      </c>
      <c r="I57" s="119">
        <v>84.9</v>
      </c>
      <c r="J57" s="119">
        <v>84.5</v>
      </c>
      <c r="K57" s="119">
        <v>99.6</v>
      </c>
      <c r="L57" s="119">
        <v>96.7</v>
      </c>
      <c r="M57" s="119">
        <v>111.4</v>
      </c>
      <c r="N57" s="119">
        <v>133.5</v>
      </c>
      <c r="O57" s="119">
        <v>130.6</v>
      </c>
      <c r="P57" s="119">
        <v>135</v>
      </c>
      <c r="Q57" s="119">
        <v>154.6</v>
      </c>
      <c r="R57" s="119">
        <v>161.5</v>
      </c>
      <c r="S57" s="119">
        <v>191.4</v>
      </c>
      <c r="T57" s="119">
        <v>200.9</v>
      </c>
      <c r="U57" s="119">
        <v>248.5</v>
      </c>
      <c r="V57" s="119">
        <v>261.8</v>
      </c>
      <c r="W57" s="119">
        <v>322.89999999999998</v>
      </c>
      <c r="X57" s="119">
        <v>348.4</v>
      </c>
      <c r="Y57" s="119">
        <v>382.7</v>
      </c>
      <c r="Z57" s="119">
        <v>373.7</v>
      </c>
      <c r="AA57" s="119">
        <v>322.7</v>
      </c>
      <c r="AB57" s="119">
        <v>290.60000000000002</v>
      </c>
      <c r="AC57" s="119">
        <v>306.26799999999997</v>
      </c>
      <c r="AD57" s="119">
        <v>345.32</v>
      </c>
      <c r="AE57" s="119">
        <v>425.15600000000001</v>
      </c>
      <c r="AF57" s="119">
        <v>496.142</v>
      </c>
      <c r="AG57" s="119">
        <v>585.375</v>
      </c>
      <c r="AH57" s="119">
        <v>696</v>
      </c>
      <c r="AI57" s="119">
        <v>655</v>
      </c>
      <c r="AJ57" s="119">
        <v>654</v>
      </c>
      <c r="AK57" s="119">
        <v>680</v>
      </c>
      <c r="AL57" s="119">
        <v>554</v>
      </c>
      <c r="AM57" s="119">
        <v>265</v>
      </c>
      <c r="AN57" s="119">
        <v>279</v>
      </c>
      <c r="AO57" s="119">
        <v>276</v>
      </c>
      <c r="AP57" s="119">
        <v>179</v>
      </c>
      <c r="AQ57" s="119">
        <v>193.001</v>
      </c>
      <c r="AR57" s="119">
        <v>191.96</v>
      </c>
      <c r="AS57" s="119">
        <v>203.69200000000001</v>
      </c>
      <c r="AT57" s="119">
        <v>216.292</v>
      </c>
      <c r="AU57" s="119">
        <v>273.512</v>
      </c>
      <c r="AV57" s="119">
        <v>364</v>
      </c>
      <c r="AW57" s="119">
        <v>365</v>
      </c>
      <c r="AX57" s="119">
        <v>341.84</v>
      </c>
      <c r="AY57" s="119">
        <v>12</v>
      </c>
      <c r="AZ57" s="119">
        <v>0</v>
      </c>
      <c r="BA57" s="119">
        <v>0</v>
      </c>
      <c r="BB57" s="119">
        <v>0</v>
      </c>
      <c r="BC57" s="119">
        <v>0</v>
      </c>
      <c r="BD57" s="119">
        <v>0</v>
      </c>
      <c r="BE57" s="119">
        <v>0</v>
      </c>
      <c r="BF57" s="119">
        <v>0</v>
      </c>
      <c r="BG57" s="119">
        <v>0</v>
      </c>
      <c r="BH57" s="119">
        <v>0</v>
      </c>
      <c r="BI57" s="119">
        <v>0</v>
      </c>
      <c r="BJ57" s="119">
        <v>0</v>
      </c>
      <c r="BK57" s="119">
        <v>0</v>
      </c>
      <c r="BL57" s="119">
        <v>0</v>
      </c>
      <c r="BM57" s="119">
        <v>0</v>
      </c>
      <c r="BN57" s="119">
        <v>0</v>
      </c>
      <c r="BO57" s="119">
        <v>0</v>
      </c>
      <c r="BP57" s="119">
        <v>0</v>
      </c>
      <c r="BQ57" s="119">
        <v>0</v>
      </c>
      <c r="BR57" s="119">
        <v>0</v>
      </c>
      <c r="BS57" s="119">
        <v>0</v>
      </c>
      <c r="BT57" s="119">
        <v>0</v>
      </c>
      <c r="BU57" s="119">
        <v>0</v>
      </c>
      <c r="BV57" s="119">
        <v>0</v>
      </c>
      <c r="BW57" s="119">
        <v>0</v>
      </c>
      <c r="BX57" s="119">
        <v>0</v>
      </c>
      <c r="BY57" s="119">
        <v>0</v>
      </c>
      <c r="BZ57" s="119">
        <v>0</v>
      </c>
      <c r="CA57" s="119">
        <v>0</v>
      </c>
      <c r="CB57" s="119">
        <v>0</v>
      </c>
      <c r="CC57" s="120">
        <v>0</v>
      </c>
    </row>
    <row r="58" spans="1:81" x14ac:dyDescent="0.4">
      <c r="A58" s="113"/>
      <c r="B58" s="49" t="s">
        <v>261</v>
      </c>
      <c r="C58" s="118" t="s">
        <v>223</v>
      </c>
      <c r="D58" s="119">
        <v>0</v>
      </c>
      <c r="E58" s="119">
        <v>0</v>
      </c>
      <c r="F58" s="119">
        <v>0</v>
      </c>
      <c r="G58" s="119">
        <v>0</v>
      </c>
      <c r="H58" s="119">
        <v>0</v>
      </c>
      <c r="I58" s="119">
        <v>0</v>
      </c>
      <c r="J58" s="119">
        <v>0</v>
      </c>
      <c r="K58" s="119">
        <v>0</v>
      </c>
      <c r="L58" s="119">
        <v>0</v>
      </c>
      <c r="M58" s="119">
        <v>0</v>
      </c>
      <c r="N58" s="119">
        <v>0</v>
      </c>
      <c r="O58" s="119">
        <v>0</v>
      </c>
      <c r="P58" s="119">
        <v>0</v>
      </c>
      <c r="Q58" s="119">
        <v>0</v>
      </c>
      <c r="R58" s="119">
        <v>0</v>
      </c>
      <c r="S58" s="119">
        <v>0</v>
      </c>
      <c r="T58" s="119">
        <v>0</v>
      </c>
      <c r="U58" s="119">
        <v>0</v>
      </c>
      <c r="V58" s="119">
        <v>0</v>
      </c>
      <c r="W58" s="119">
        <v>0</v>
      </c>
      <c r="X58" s="119">
        <v>0</v>
      </c>
      <c r="Y58" s="119">
        <v>0</v>
      </c>
      <c r="Z58" s="119">
        <v>0</v>
      </c>
      <c r="AA58" s="119">
        <v>0</v>
      </c>
      <c r="AB58" s="119">
        <v>0</v>
      </c>
      <c r="AC58" s="119">
        <v>0</v>
      </c>
      <c r="AD58" s="119">
        <v>0</v>
      </c>
      <c r="AE58" s="119">
        <v>0</v>
      </c>
      <c r="AF58" s="119">
        <v>0</v>
      </c>
      <c r="AG58" s="119">
        <v>0</v>
      </c>
      <c r="AH58" s="119">
        <v>0</v>
      </c>
      <c r="AI58" s="119">
        <v>0</v>
      </c>
      <c r="AJ58" s="119">
        <v>0</v>
      </c>
      <c r="AK58" s="119">
        <v>0</v>
      </c>
      <c r="AL58" s="119">
        <v>0</v>
      </c>
      <c r="AM58" s="119">
        <v>0</v>
      </c>
      <c r="AN58" s="119">
        <v>0</v>
      </c>
      <c r="AO58" s="119">
        <v>0</v>
      </c>
      <c r="AP58" s="119">
        <v>0</v>
      </c>
      <c r="AQ58" s="119">
        <v>0</v>
      </c>
      <c r="AR58" s="119">
        <v>118</v>
      </c>
      <c r="AS58" s="119">
        <v>93</v>
      </c>
      <c r="AT58" s="119">
        <v>98.4</v>
      </c>
      <c r="AU58" s="119">
        <v>126.66799999999999</v>
      </c>
      <c r="AV58" s="119">
        <v>127.428</v>
      </c>
      <c r="AW58" s="119">
        <v>139.703</v>
      </c>
      <c r="AX58" s="119">
        <v>134.45699999999999</v>
      </c>
      <c r="AY58" s="119">
        <v>137.58500000000001</v>
      </c>
      <c r="AZ58" s="119">
        <v>134.505</v>
      </c>
      <c r="BA58" s="119">
        <v>128.536</v>
      </c>
      <c r="BB58" s="119">
        <v>142.53099999999998</v>
      </c>
      <c r="BC58" s="119">
        <v>129.44200000000001</v>
      </c>
      <c r="BD58" s="119">
        <v>126.22099999999999</v>
      </c>
      <c r="BE58" s="119">
        <v>136</v>
      </c>
      <c r="BF58" s="119">
        <v>135.53100000000001</v>
      </c>
      <c r="BG58" s="119">
        <v>154.86799999999999</v>
      </c>
      <c r="BH58" s="119">
        <v>160.81200000000001</v>
      </c>
      <c r="BI58" s="119">
        <v>190.72200000000001</v>
      </c>
      <c r="BJ58" s="119">
        <v>272.476</v>
      </c>
      <c r="BK58" s="119">
        <v>234.56</v>
      </c>
      <c r="BL58" s="119">
        <v>217.55500000000001</v>
      </c>
      <c r="BM58" s="119">
        <v>270.00200000000001</v>
      </c>
      <c r="BN58" s="119">
        <v>273.28648482000006</v>
      </c>
      <c r="BO58" s="119">
        <v>126.68199999999999</v>
      </c>
      <c r="BP58" s="119">
        <v>96.879000000000005</v>
      </c>
      <c r="BQ58" s="119">
        <v>8.7829999999999995</v>
      </c>
      <c r="BR58" s="119">
        <v>0</v>
      </c>
      <c r="BS58" s="119">
        <v>0</v>
      </c>
      <c r="BT58" s="119">
        <v>0</v>
      </c>
      <c r="BU58" s="119">
        <v>0</v>
      </c>
      <c r="BV58" s="119">
        <v>0</v>
      </c>
      <c r="BW58" s="119">
        <v>0</v>
      </c>
      <c r="BX58" s="119">
        <v>0</v>
      </c>
      <c r="BY58" s="119">
        <v>0</v>
      </c>
      <c r="BZ58" s="119">
        <v>0</v>
      </c>
      <c r="CA58" s="119">
        <v>0</v>
      </c>
      <c r="CB58" s="119">
        <v>0</v>
      </c>
      <c r="CC58" s="120">
        <v>0</v>
      </c>
    </row>
    <row r="59" spans="1:81" x14ac:dyDescent="0.4">
      <c r="A59" s="124"/>
      <c r="B59" s="49" t="s">
        <v>262</v>
      </c>
      <c r="C59" s="118" t="s">
        <v>214</v>
      </c>
      <c r="D59" s="119">
        <v>0</v>
      </c>
      <c r="E59" s="119">
        <v>0</v>
      </c>
      <c r="F59" s="119">
        <v>0</v>
      </c>
      <c r="G59" s="119">
        <v>0</v>
      </c>
      <c r="H59" s="119">
        <v>0</v>
      </c>
      <c r="I59" s="119">
        <v>0</v>
      </c>
      <c r="J59" s="119">
        <v>0</v>
      </c>
      <c r="K59" s="119">
        <v>0</v>
      </c>
      <c r="L59" s="119">
        <v>0</v>
      </c>
      <c r="M59" s="119">
        <v>0</v>
      </c>
      <c r="N59" s="119">
        <v>0</v>
      </c>
      <c r="O59" s="119">
        <v>0</v>
      </c>
      <c r="P59" s="119">
        <v>0</v>
      </c>
      <c r="Q59" s="119">
        <v>0</v>
      </c>
      <c r="R59" s="119">
        <v>0</v>
      </c>
      <c r="S59" s="119">
        <v>0</v>
      </c>
      <c r="T59" s="119">
        <v>0</v>
      </c>
      <c r="U59" s="119">
        <v>0</v>
      </c>
      <c r="V59" s="119">
        <v>0</v>
      </c>
      <c r="W59" s="119">
        <v>0</v>
      </c>
      <c r="X59" s="119">
        <v>0</v>
      </c>
      <c r="Y59" s="119">
        <v>0</v>
      </c>
      <c r="Z59" s="119">
        <v>0</v>
      </c>
      <c r="AA59" s="119">
        <v>0</v>
      </c>
      <c r="AB59" s="119">
        <v>0</v>
      </c>
      <c r="AC59" s="119">
        <v>0</v>
      </c>
      <c r="AD59" s="119">
        <v>0</v>
      </c>
      <c r="AE59" s="119">
        <v>0</v>
      </c>
      <c r="AF59" s="119">
        <v>0</v>
      </c>
      <c r="AG59" s="119">
        <v>0</v>
      </c>
      <c r="AH59" s="119">
        <v>0</v>
      </c>
      <c r="AI59" s="119">
        <v>0</v>
      </c>
      <c r="AJ59" s="119">
        <v>0</v>
      </c>
      <c r="AK59" s="119">
        <v>0</v>
      </c>
      <c r="AL59" s="119">
        <v>0</v>
      </c>
      <c r="AM59" s="119">
        <v>0</v>
      </c>
      <c r="AN59" s="119">
        <v>0</v>
      </c>
      <c r="AO59" s="119">
        <v>0</v>
      </c>
      <c r="AP59" s="119">
        <v>1</v>
      </c>
      <c r="AQ59" s="119">
        <v>0.68200000000000005</v>
      </c>
      <c r="AR59" s="119">
        <v>0.71099999999999997</v>
      </c>
      <c r="AS59" s="119">
        <v>0.05</v>
      </c>
      <c r="AT59" s="119">
        <v>4.3999999999999997E-2</v>
      </c>
      <c r="AU59" s="119">
        <v>1.0529999999999999</v>
      </c>
      <c r="AV59" s="119">
        <v>1.0680000000000001</v>
      </c>
      <c r="AW59" s="119">
        <v>2.0219999999999998</v>
      </c>
      <c r="AX59" s="119">
        <v>1.901</v>
      </c>
      <c r="AY59" s="119">
        <v>2.9769999999999999</v>
      </c>
      <c r="AZ59" s="119">
        <v>2.5939999999999999</v>
      </c>
      <c r="BA59" s="119">
        <v>3.1680000000000001</v>
      </c>
      <c r="BB59" s="119">
        <v>4.3739999999999997</v>
      </c>
      <c r="BC59" s="119">
        <v>6.6749999999999998</v>
      </c>
      <c r="BD59" s="119">
        <v>1.966</v>
      </c>
      <c r="BE59" s="119">
        <v>8.6959999999999997</v>
      </c>
      <c r="BF59" s="119">
        <v>7.1639999999999997</v>
      </c>
      <c r="BG59" s="119">
        <v>5.907</v>
      </c>
      <c r="BH59" s="119">
        <v>7.7169999999999996</v>
      </c>
      <c r="BI59" s="119">
        <v>8.1300000000000008</v>
      </c>
      <c r="BJ59" s="119">
        <v>9.604000000000001</v>
      </c>
      <c r="BK59" s="119">
        <v>12.0015</v>
      </c>
      <c r="BL59" s="119">
        <v>16.099019999999999</v>
      </c>
      <c r="BM59" s="119">
        <v>16.099019999999999</v>
      </c>
      <c r="BN59" s="119">
        <v>16.099019999999999</v>
      </c>
      <c r="BO59" s="119">
        <v>16.098934999999997</v>
      </c>
      <c r="BP59" s="119">
        <v>16.099</v>
      </c>
      <c r="BQ59" s="119">
        <v>16.099019999999999</v>
      </c>
      <c r="BR59" s="119">
        <v>16.099020000000042</v>
      </c>
      <c r="BS59" s="119">
        <v>13.170465000000043</v>
      </c>
      <c r="BT59" s="119">
        <v>0</v>
      </c>
      <c r="BU59" s="119">
        <v>0</v>
      </c>
      <c r="BV59" s="119">
        <v>0</v>
      </c>
      <c r="BW59" s="119">
        <v>0</v>
      </c>
      <c r="BX59" s="119">
        <v>0</v>
      </c>
      <c r="BY59" s="119">
        <v>0</v>
      </c>
      <c r="BZ59" s="119">
        <v>0</v>
      </c>
      <c r="CA59" s="119">
        <v>0</v>
      </c>
      <c r="CB59" s="119">
        <v>0</v>
      </c>
      <c r="CC59" s="120">
        <v>0</v>
      </c>
    </row>
    <row r="60" spans="1:81" x14ac:dyDescent="0.4">
      <c r="A60" s="113"/>
      <c r="B60" s="49" t="s">
        <v>33</v>
      </c>
      <c r="D60" s="119">
        <f t="shared" ref="D60:AI60" si="10">SUM(D61:D62)</f>
        <v>176.4</v>
      </c>
      <c r="E60" s="119">
        <f t="shared" si="10"/>
        <v>248.9</v>
      </c>
      <c r="F60" s="119">
        <f t="shared" si="10"/>
        <v>248.6</v>
      </c>
      <c r="G60" s="119">
        <f t="shared" si="10"/>
        <v>275.2</v>
      </c>
      <c r="H60" s="119">
        <f t="shared" si="10"/>
        <v>315.5</v>
      </c>
      <c r="I60" s="119">
        <f t="shared" si="10"/>
        <v>334.1</v>
      </c>
      <c r="J60" s="119">
        <f t="shared" si="10"/>
        <v>348.1</v>
      </c>
      <c r="K60" s="119">
        <f t="shared" si="10"/>
        <v>432.5</v>
      </c>
      <c r="L60" s="119">
        <f t="shared" si="10"/>
        <v>447.9</v>
      </c>
      <c r="M60" s="119">
        <f t="shared" si="10"/>
        <v>482.1</v>
      </c>
      <c r="N60" s="119">
        <f t="shared" si="10"/>
        <v>617.4</v>
      </c>
      <c r="O60" s="119">
        <f t="shared" si="10"/>
        <v>657</v>
      </c>
      <c r="P60" s="119">
        <f t="shared" si="10"/>
        <v>676.9</v>
      </c>
      <c r="Q60" s="119">
        <f t="shared" si="10"/>
        <v>783.9</v>
      </c>
      <c r="R60" s="119">
        <f t="shared" si="10"/>
        <v>807.1</v>
      </c>
      <c r="S60" s="119">
        <f t="shared" si="10"/>
        <v>958.8</v>
      </c>
      <c r="T60" s="119">
        <f t="shared" si="10"/>
        <v>1014.7</v>
      </c>
      <c r="U60" s="119">
        <f t="shared" si="10"/>
        <v>1237.8</v>
      </c>
      <c r="V60" s="119">
        <f t="shared" si="10"/>
        <v>1271.5999999999999</v>
      </c>
      <c r="W60" s="119">
        <f t="shared" si="10"/>
        <v>1384.6</v>
      </c>
      <c r="X60" s="119">
        <f t="shared" si="10"/>
        <v>1543.3</v>
      </c>
      <c r="Y60" s="119">
        <f t="shared" si="10"/>
        <v>1626.9</v>
      </c>
      <c r="Z60" s="119">
        <f t="shared" si="10"/>
        <v>1785.2</v>
      </c>
      <c r="AA60" s="119">
        <f t="shared" si="10"/>
        <v>2068.1999999999998</v>
      </c>
      <c r="AB60" s="119">
        <f t="shared" si="10"/>
        <v>2395.6</v>
      </c>
      <c r="AC60" s="119">
        <f t="shared" si="10"/>
        <v>2779.8</v>
      </c>
      <c r="AD60" s="119">
        <f t="shared" si="10"/>
        <v>3609</v>
      </c>
      <c r="AE60" s="119">
        <f t="shared" si="10"/>
        <v>4824.8999999999996</v>
      </c>
      <c r="AF60" s="119">
        <f t="shared" si="10"/>
        <v>5687.1</v>
      </c>
      <c r="AG60" s="119">
        <f t="shared" si="10"/>
        <v>6627.5</v>
      </c>
      <c r="AH60" s="119">
        <f t="shared" si="10"/>
        <v>7589</v>
      </c>
      <c r="AI60" s="119">
        <f t="shared" si="10"/>
        <v>8852</v>
      </c>
      <c r="AJ60" s="119">
        <f t="shared" ref="AJ60:BO60" si="11">SUM(AJ61:AJ62)</f>
        <v>10564</v>
      </c>
      <c r="AK60" s="119">
        <f t="shared" si="11"/>
        <v>12165</v>
      </c>
      <c r="AL60" s="119">
        <f t="shared" si="11"/>
        <v>13589</v>
      </c>
      <c r="AM60" s="119">
        <f t="shared" si="11"/>
        <v>14654</v>
      </c>
      <c r="AN60" s="119">
        <f t="shared" si="11"/>
        <v>15307</v>
      </c>
      <c r="AO60" s="119">
        <f t="shared" si="11"/>
        <v>16625</v>
      </c>
      <c r="AP60" s="119">
        <f t="shared" si="11"/>
        <v>17816.453000000001</v>
      </c>
      <c r="AQ60" s="119">
        <f t="shared" si="11"/>
        <v>18685.544999999998</v>
      </c>
      <c r="AR60" s="119">
        <f t="shared" si="11"/>
        <v>19273.72</v>
      </c>
      <c r="AS60" s="119">
        <f t="shared" si="11"/>
        <v>20731.936000000002</v>
      </c>
      <c r="AT60" s="119">
        <f t="shared" si="11"/>
        <v>22734.863000000001</v>
      </c>
      <c r="AU60" s="119">
        <f t="shared" si="11"/>
        <v>25578.864000000001</v>
      </c>
      <c r="AV60" s="119">
        <f t="shared" si="11"/>
        <v>26741.489000000001</v>
      </c>
      <c r="AW60" s="119">
        <f t="shared" si="11"/>
        <v>28219.280000000002</v>
      </c>
      <c r="AX60" s="119">
        <f t="shared" si="11"/>
        <v>28779.506000000001</v>
      </c>
      <c r="AY60" s="119">
        <f t="shared" si="11"/>
        <v>29998.344000000005</v>
      </c>
      <c r="AZ60" s="119">
        <f t="shared" si="11"/>
        <v>32024.285999999996</v>
      </c>
      <c r="BA60" s="119">
        <f t="shared" si="11"/>
        <v>33586</v>
      </c>
      <c r="BB60" s="119">
        <f t="shared" si="11"/>
        <v>35603.290999999997</v>
      </c>
      <c r="BC60" s="119">
        <f t="shared" si="11"/>
        <v>37802.438000000002</v>
      </c>
      <c r="BD60" s="119">
        <f t="shared" si="11"/>
        <v>38745.199999999997</v>
      </c>
      <c r="BE60" s="119">
        <f t="shared" si="11"/>
        <v>41921.603135450001</v>
      </c>
      <c r="BF60" s="119">
        <f t="shared" si="11"/>
        <v>44367.258565528275</v>
      </c>
      <c r="BG60" s="119">
        <f t="shared" si="11"/>
        <v>46506.352382756908</v>
      </c>
      <c r="BH60" s="119">
        <f t="shared" si="11"/>
        <v>48801.804999999993</v>
      </c>
      <c r="BI60" s="119">
        <f t="shared" si="11"/>
        <v>51422.462685709994</v>
      </c>
      <c r="BJ60" s="119">
        <f t="shared" si="11"/>
        <v>53663.45674691999</v>
      </c>
      <c r="BK60" s="119">
        <f t="shared" si="11"/>
        <v>57593.742352232308</v>
      </c>
      <c r="BL60" s="119">
        <f t="shared" si="11"/>
        <v>61584.34965923</v>
      </c>
      <c r="BM60" s="119">
        <f t="shared" si="11"/>
        <v>66895.841990320012</v>
      </c>
      <c r="BN60" s="119">
        <f t="shared" si="11"/>
        <v>69835.141333070002</v>
      </c>
      <c r="BO60" s="119">
        <f t="shared" si="11"/>
        <v>74150.519898250001</v>
      </c>
      <c r="BP60" s="119">
        <f t="shared" ref="BP60:CC60" si="12">SUM(BP61:BP62)</f>
        <v>79809.006438810029</v>
      </c>
      <c r="BQ60" s="119">
        <f t="shared" si="12"/>
        <v>83110.340476999991</v>
      </c>
      <c r="BR60" s="119">
        <f t="shared" si="12"/>
        <v>86515.830874880034</v>
      </c>
      <c r="BS60" s="119">
        <f t="shared" si="12"/>
        <v>89367.86147389999</v>
      </c>
      <c r="BT60" s="119">
        <f t="shared" si="12"/>
        <v>91580.290263549949</v>
      </c>
      <c r="BU60" s="119">
        <f t="shared" si="12"/>
        <v>93800.446975290033</v>
      </c>
      <c r="BV60" s="119">
        <f t="shared" si="12"/>
        <v>96743.36957997999</v>
      </c>
      <c r="BW60" s="119">
        <f t="shared" si="12"/>
        <v>98807.419040459965</v>
      </c>
      <c r="BX60" s="119">
        <f t="shared" si="12"/>
        <v>101081.95562827861</v>
      </c>
      <c r="BY60" s="119">
        <f t="shared" si="12"/>
        <v>104860.81131435135</v>
      </c>
      <c r="BZ60" s="119">
        <f t="shared" si="12"/>
        <v>110993.23398732577</v>
      </c>
      <c r="CA60" s="119">
        <f t="shared" si="12"/>
        <v>116559.06515952048</v>
      </c>
      <c r="CB60" s="119">
        <f t="shared" si="12"/>
        <v>121938.79507987274</v>
      </c>
      <c r="CC60" s="120">
        <f t="shared" si="12"/>
        <v>128255.41388569762</v>
      </c>
    </row>
    <row r="61" spans="1:81" x14ac:dyDescent="0.4">
      <c r="A61" s="113"/>
      <c r="B61" s="59" t="s">
        <v>220</v>
      </c>
      <c r="C61" s="118" t="s">
        <v>217</v>
      </c>
      <c r="D61" s="119">
        <v>176.4</v>
      </c>
      <c r="E61" s="119">
        <v>248.9</v>
      </c>
      <c r="F61" s="119">
        <v>248.6</v>
      </c>
      <c r="G61" s="119">
        <v>275.2</v>
      </c>
      <c r="H61" s="119">
        <v>315.5</v>
      </c>
      <c r="I61" s="119">
        <v>334.1</v>
      </c>
      <c r="J61" s="119">
        <v>348.1</v>
      </c>
      <c r="K61" s="119">
        <v>432.5</v>
      </c>
      <c r="L61" s="119">
        <v>447.9</v>
      </c>
      <c r="M61" s="119">
        <v>482.1</v>
      </c>
      <c r="N61" s="119">
        <v>617.4</v>
      </c>
      <c r="O61" s="119">
        <v>657</v>
      </c>
      <c r="P61" s="119">
        <v>676.9</v>
      </c>
      <c r="Q61" s="119">
        <v>783.9</v>
      </c>
      <c r="R61" s="119">
        <v>807.1</v>
      </c>
      <c r="S61" s="119">
        <v>958.8</v>
      </c>
      <c r="T61" s="119">
        <v>1014.7</v>
      </c>
      <c r="U61" s="119">
        <v>1237.8</v>
      </c>
      <c r="V61" s="119">
        <v>1271.5999999999999</v>
      </c>
      <c r="W61" s="119">
        <v>1384.6</v>
      </c>
      <c r="X61" s="119">
        <v>1543.3</v>
      </c>
      <c r="Y61" s="119">
        <v>1626.9</v>
      </c>
      <c r="Z61" s="119">
        <v>1777.8</v>
      </c>
      <c r="AA61" s="119">
        <v>2045.3</v>
      </c>
      <c r="AB61" s="119">
        <v>2368.6</v>
      </c>
      <c r="AC61" s="119">
        <v>2752</v>
      </c>
      <c r="AD61" s="119">
        <v>3578.4</v>
      </c>
      <c r="AE61" s="119">
        <v>4791</v>
      </c>
      <c r="AF61" s="119">
        <v>5651.3</v>
      </c>
      <c r="AG61" s="119">
        <v>6591.6</v>
      </c>
      <c r="AH61" s="119">
        <v>7552</v>
      </c>
      <c r="AI61" s="119">
        <v>8816</v>
      </c>
      <c r="AJ61" s="119">
        <v>10526</v>
      </c>
      <c r="AK61" s="119">
        <v>12126</v>
      </c>
      <c r="AL61" s="119">
        <v>13549</v>
      </c>
      <c r="AM61" s="119">
        <v>14613</v>
      </c>
      <c r="AN61" s="119">
        <v>15268</v>
      </c>
      <c r="AO61" s="119">
        <v>16584</v>
      </c>
      <c r="AP61" s="119">
        <v>17779.453000000001</v>
      </c>
      <c r="AQ61" s="119">
        <v>18648.391</v>
      </c>
      <c r="AR61" s="119">
        <v>19237.593000000001</v>
      </c>
      <c r="AS61" s="119">
        <v>20697.363000000001</v>
      </c>
      <c r="AT61" s="119">
        <v>22699.034</v>
      </c>
      <c r="AU61" s="119">
        <v>25543.024000000001</v>
      </c>
      <c r="AV61" s="119">
        <v>26705.927</v>
      </c>
      <c r="AW61" s="119">
        <v>28183.114000000001</v>
      </c>
      <c r="AX61" s="119">
        <v>28744.81</v>
      </c>
      <c r="AY61" s="119">
        <v>29962.569000000003</v>
      </c>
      <c r="AZ61" s="119">
        <v>31994.560999999998</v>
      </c>
      <c r="BA61" s="119">
        <v>33556.756999999998</v>
      </c>
      <c r="BB61" s="119">
        <v>35574.510999999999</v>
      </c>
      <c r="BC61" s="119">
        <v>37774.760999999999</v>
      </c>
      <c r="BD61" s="119">
        <v>38717.656999999999</v>
      </c>
      <c r="BE61" s="119">
        <v>41893.0018538</v>
      </c>
      <c r="BF61" s="119">
        <v>44338.400971748277</v>
      </c>
      <c r="BG61" s="119">
        <v>46476.654559836905</v>
      </c>
      <c r="BH61" s="119">
        <v>48771.517999999996</v>
      </c>
      <c r="BI61" s="119">
        <v>51391.939927299994</v>
      </c>
      <c r="BJ61" s="119">
        <v>53629.367547699992</v>
      </c>
      <c r="BK61" s="119">
        <v>57554.148143162311</v>
      </c>
      <c r="BL61" s="119">
        <v>61539.334872430001</v>
      </c>
      <c r="BM61" s="119">
        <v>66848.160442100008</v>
      </c>
      <c r="BN61" s="119">
        <v>69777.042747119995</v>
      </c>
      <c r="BO61" s="119">
        <v>74087.953530660001</v>
      </c>
      <c r="BP61" s="119">
        <v>79733.982094140025</v>
      </c>
      <c r="BQ61" s="119">
        <v>83014.68745279999</v>
      </c>
      <c r="BR61" s="119">
        <v>86427.717724600036</v>
      </c>
      <c r="BS61" s="119">
        <v>89274.966169329986</v>
      </c>
      <c r="BT61" s="119">
        <v>91481.012978129947</v>
      </c>
      <c r="BU61" s="119">
        <v>93695.82516983003</v>
      </c>
      <c r="BV61" s="119">
        <v>96630.245520049983</v>
      </c>
      <c r="BW61" s="119">
        <v>98688.75562941996</v>
      </c>
      <c r="BX61" s="119">
        <v>100960.65374162533</v>
      </c>
      <c r="BY61" s="119">
        <v>104733.29910883715</v>
      </c>
      <c r="BZ61" s="119">
        <v>110859.75783447767</v>
      </c>
      <c r="CA61" s="119">
        <v>116422.56379362472</v>
      </c>
      <c r="CB61" s="119">
        <v>121799.27824969319</v>
      </c>
      <c r="CC61" s="120">
        <v>128110.9930130861</v>
      </c>
    </row>
    <row r="62" spans="1:81" x14ac:dyDescent="0.4">
      <c r="A62" s="113"/>
      <c r="B62" s="59" t="s">
        <v>221</v>
      </c>
      <c r="C62" s="118" t="s">
        <v>214</v>
      </c>
      <c r="D62" s="119">
        <v>0</v>
      </c>
      <c r="E62" s="119">
        <v>0</v>
      </c>
      <c r="F62" s="119">
        <v>0</v>
      </c>
      <c r="G62" s="119">
        <v>0</v>
      </c>
      <c r="H62" s="119">
        <v>0</v>
      </c>
      <c r="I62" s="119">
        <v>0</v>
      </c>
      <c r="J62" s="119">
        <v>0</v>
      </c>
      <c r="K62" s="119">
        <v>0</v>
      </c>
      <c r="L62" s="119">
        <v>0</v>
      </c>
      <c r="M62" s="119">
        <v>0</v>
      </c>
      <c r="N62" s="119">
        <v>0</v>
      </c>
      <c r="O62" s="119">
        <v>0</v>
      </c>
      <c r="P62" s="119">
        <v>0</v>
      </c>
      <c r="Q62" s="119">
        <v>0</v>
      </c>
      <c r="R62" s="119">
        <v>0</v>
      </c>
      <c r="S62" s="119">
        <v>0</v>
      </c>
      <c r="T62" s="119">
        <v>0</v>
      </c>
      <c r="U62" s="119">
        <v>0</v>
      </c>
      <c r="V62" s="119">
        <v>0</v>
      </c>
      <c r="W62" s="119">
        <v>0</v>
      </c>
      <c r="X62" s="119">
        <v>0</v>
      </c>
      <c r="Y62" s="119">
        <v>0</v>
      </c>
      <c r="Z62" s="119">
        <v>7.4</v>
      </c>
      <c r="AA62" s="119">
        <v>22.9</v>
      </c>
      <c r="AB62" s="119">
        <v>27</v>
      </c>
      <c r="AC62" s="119">
        <v>27.8</v>
      </c>
      <c r="AD62" s="119">
        <v>30.6</v>
      </c>
      <c r="AE62" s="119">
        <v>33.9</v>
      </c>
      <c r="AF62" s="119">
        <v>35.799999999999997</v>
      </c>
      <c r="AG62" s="119">
        <v>35.9</v>
      </c>
      <c r="AH62" s="119">
        <v>37</v>
      </c>
      <c r="AI62" s="119">
        <v>36</v>
      </c>
      <c r="AJ62" s="119">
        <v>38</v>
      </c>
      <c r="AK62" s="119">
        <v>39</v>
      </c>
      <c r="AL62" s="119">
        <v>40</v>
      </c>
      <c r="AM62" s="119">
        <v>41</v>
      </c>
      <c r="AN62" s="119">
        <v>39</v>
      </c>
      <c r="AO62" s="119">
        <v>41</v>
      </c>
      <c r="AP62" s="119">
        <v>37</v>
      </c>
      <c r="AQ62" s="119">
        <v>37.154000000000003</v>
      </c>
      <c r="AR62" s="119">
        <v>36.127000000000002</v>
      </c>
      <c r="AS62" s="119">
        <v>34.573</v>
      </c>
      <c r="AT62" s="119">
        <v>35.829000000000001</v>
      </c>
      <c r="AU62" s="119">
        <v>35.840000000000003</v>
      </c>
      <c r="AV62" s="119">
        <v>35.561999999999998</v>
      </c>
      <c r="AW62" s="119">
        <v>36.165999999999997</v>
      </c>
      <c r="AX62" s="119">
        <v>34.695999999999998</v>
      </c>
      <c r="AY62" s="119">
        <v>35.774999999999999</v>
      </c>
      <c r="AZ62" s="119">
        <v>29.725000000000001</v>
      </c>
      <c r="BA62" s="119">
        <v>29.242999999999999</v>
      </c>
      <c r="BB62" s="119">
        <v>28.78</v>
      </c>
      <c r="BC62" s="119">
        <v>27.677</v>
      </c>
      <c r="BD62" s="119">
        <v>27.542999999999999</v>
      </c>
      <c r="BE62" s="119">
        <v>28.601281650000001</v>
      </c>
      <c r="BF62" s="119">
        <v>28.857593779999998</v>
      </c>
      <c r="BG62" s="119">
        <v>29.69782292</v>
      </c>
      <c r="BH62" s="119">
        <v>30.286999999999999</v>
      </c>
      <c r="BI62" s="119">
        <v>30.522758409999998</v>
      </c>
      <c r="BJ62" s="119">
        <v>34.089199220000005</v>
      </c>
      <c r="BK62" s="119">
        <v>39.594209070000005</v>
      </c>
      <c r="BL62" s="119">
        <v>45.014786799999996</v>
      </c>
      <c r="BM62" s="119">
        <v>47.681548220000018</v>
      </c>
      <c r="BN62" s="119">
        <v>58.09858595</v>
      </c>
      <c r="BO62" s="119">
        <v>62.566367589999992</v>
      </c>
      <c r="BP62" s="119">
        <v>75.024344669999962</v>
      </c>
      <c r="BQ62" s="119">
        <v>95.653024200000061</v>
      </c>
      <c r="BR62" s="119">
        <v>88.113150280000013</v>
      </c>
      <c r="BS62" s="119">
        <v>92.895304570000008</v>
      </c>
      <c r="BT62" s="119">
        <v>99.277285419999984</v>
      </c>
      <c r="BU62" s="119">
        <v>104.62180545999999</v>
      </c>
      <c r="BV62" s="119">
        <v>113.12405992999996</v>
      </c>
      <c r="BW62" s="119">
        <v>118.66341103999997</v>
      </c>
      <c r="BX62" s="119">
        <v>121.30188665327515</v>
      </c>
      <c r="BY62" s="119">
        <v>127.51220551419598</v>
      </c>
      <c r="BZ62" s="119">
        <v>133.47615284810925</v>
      </c>
      <c r="CA62" s="119">
        <v>136.50136589576599</v>
      </c>
      <c r="CB62" s="119">
        <v>139.51683017954937</v>
      </c>
      <c r="CC62" s="120">
        <v>144.42087261152005</v>
      </c>
    </row>
    <row r="63" spans="1:81" ht="26.25" customHeight="1" x14ac:dyDescent="0.4">
      <c r="A63" s="113"/>
      <c r="B63" s="49" t="s">
        <v>263</v>
      </c>
      <c r="C63" s="118" t="s">
        <v>217</v>
      </c>
      <c r="D63" s="119">
        <v>0</v>
      </c>
      <c r="E63" s="119">
        <v>0</v>
      </c>
      <c r="F63" s="119">
        <v>0</v>
      </c>
      <c r="G63" s="119">
        <v>0</v>
      </c>
      <c r="H63" s="119">
        <v>0</v>
      </c>
      <c r="I63" s="119">
        <v>0</v>
      </c>
      <c r="J63" s="119">
        <v>0</v>
      </c>
      <c r="K63" s="119">
        <v>0</v>
      </c>
      <c r="L63" s="119">
        <v>0</v>
      </c>
      <c r="M63" s="119">
        <v>0</v>
      </c>
      <c r="N63" s="119">
        <v>0</v>
      </c>
      <c r="O63" s="119">
        <v>0</v>
      </c>
      <c r="P63" s="119">
        <v>0</v>
      </c>
      <c r="Q63" s="119">
        <v>0</v>
      </c>
      <c r="R63" s="119">
        <v>0</v>
      </c>
      <c r="S63" s="119">
        <v>0</v>
      </c>
      <c r="T63" s="119">
        <v>0</v>
      </c>
      <c r="U63" s="119">
        <v>0</v>
      </c>
      <c r="V63" s="119">
        <v>0</v>
      </c>
      <c r="W63" s="119">
        <v>0</v>
      </c>
      <c r="X63" s="119">
        <v>0</v>
      </c>
      <c r="Y63" s="119">
        <v>0</v>
      </c>
      <c r="Z63" s="119">
        <v>0</v>
      </c>
      <c r="AA63" s="119">
        <v>0</v>
      </c>
      <c r="AB63" s="119">
        <v>0</v>
      </c>
      <c r="AC63" s="119">
        <v>0</v>
      </c>
      <c r="AD63" s="119">
        <v>0</v>
      </c>
      <c r="AE63" s="119">
        <v>0</v>
      </c>
      <c r="AF63" s="119">
        <v>0</v>
      </c>
      <c r="AG63" s="119">
        <v>0</v>
      </c>
      <c r="AH63" s="119">
        <v>0</v>
      </c>
      <c r="AI63" s="119">
        <v>0</v>
      </c>
      <c r="AJ63" s="119">
        <v>0</v>
      </c>
      <c r="AK63" s="119">
        <v>0</v>
      </c>
      <c r="AL63" s="119">
        <v>0</v>
      </c>
      <c r="AM63" s="119">
        <v>0</v>
      </c>
      <c r="AN63" s="119">
        <v>0</v>
      </c>
      <c r="AO63" s="119">
        <v>0</v>
      </c>
      <c r="AP63" s="119">
        <v>0</v>
      </c>
      <c r="AQ63" s="119">
        <v>0</v>
      </c>
      <c r="AR63" s="119">
        <v>0</v>
      </c>
      <c r="AS63" s="119">
        <v>0</v>
      </c>
      <c r="AT63" s="119">
        <v>0</v>
      </c>
      <c r="AU63" s="119">
        <v>0</v>
      </c>
      <c r="AV63" s="119">
        <v>0</v>
      </c>
      <c r="AW63" s="119">
        <v>0</v>
      </c>
      <c r="AX63" s="119">
        <v>0</v>
      </c>
      <c r="AY63" s="119">
        <v>0</v>
      </c>
      <c r="AZ63" s="119">
        <v>0</v>
      </c>
      <c r="BA63" s="119">
        <v>0</v>
      </c>
      <c r="BB63" s="119">
        <v>0</v>
      </c>
      <c r="BC63" s="119">
        <v>0</v>
      </c>
      <c r="BD63" s="119">
        <v>0</v>
      </c>
      <c r="BE63" s="119">
        <v>0</v>
      </c>
      <c r="BF63" s="119">
        <v>0</v>
      </c>
      <c r="BG63" s="119">
        <v>0</v>
      </c>
      <c r="BH63" s="119">
        <v>0</v>
      </c>
      <c r="BI63" s="119">
        <v>0</v>
      </c>
      <c r="BJ63" s="119">
        <v>0</v>
      </c>
      <c r="BK63" s="119">
        <v>0</v>
      </c>
      <c r="BL63" s="119">
        <v>9.8403037599999994</v>
      </c>
      <c r="BM63" s="119">
        <v>0.25143872</v>
      </c>
      <c r="BN63" s="119">
        <v>-1.7732257699999998</v>
      </c>
      <c r="BO63" s="119">
        <v>5.1625466999999992</v>
      </c>
      <c r="BP63" s="119">
        <v>2.0412564999999998</v>
      </c>
      <c r="BQ63" s="119">
        <v>2.5456364999999996</v>
      </c>
      <c r="BR63" s="119">
        <v>1.8016614399999999</v>
      </c>
      <c r="BS63" s="119">
        <v>2.7500172299999996</v>
      </c>
      <c r="BT63" s="119">
        <v>1.9444570200000002</v>
      </c>
      <c r="BU63" s="119">
        <v>3.2643377500000001</v>
      </c>
      <c r="BV63" s="119">
        <v>2.8693859899999996</v>
      </c>
      <c r="BW63" s="119">
        <v>3.3017055800000001</v>
      </c>
      <c r="BX63" s="119">
        <v>3.3017055800000001</v>
      </c>
      <c r="BY63" s="119">
        <v>3.3017055800000001</v>
      </c>
      <c r="BZ63" s="119">
        <v>3.3017055800000001</v>
      </c>
      <c r="CA63" s="119">
        <v>3.3017055800000001</v>
      </c>
      <c r="CB63" s="119">
        <v>3.3017055800000001</v>
      </c>
      <c r="CC63" s="120">
        <v>3.3017055800000001</v>
      </c>
    </row>
    <row r="64" spans="1:81" x14ac:dyDescent="0.4">
      <c r="A64" s="113"/>
      <c r="B64" s="49" t="s">
        <v>264</v>
      </c>
      <c r="C64" s="118" t="s">
        <v>217</v>
      </c>
      <c r="D64" s="119">
        <v>0</v>
      </c>
      <c r="E64" s="119">
        <v>0</v>
      </c>
      <c r="F64" s="119">
        <v>0</v>
      </c>
      <c r="G64" s="119">
        <v>0</v>
      </c>
      <c r="H64" s="119">
        <v>0</v>
      </c>
      <c r="I64" s="119">
        <v>0</v>
      </c>
      <c r="J64" s="119">
        <v>0</v>
      </c>
      <c r="K64" s="119">
        <v>0</v>
      </c>
      <c r="L64" s="119">
        <v>0</v>
      </c>
      <c r="M64" s="119">
        <v>0</v>
      </c>
      <c r="N64" s="119">
        <v>0</v>
      </c>
      <c r="O64" s="119">
        <v>0</v>
      </c>
      <c r="P64" s="119">
        <v>0</v>
      </c>
      <c r="Q64" s="119">
        <v>0</v>
      </c>
      <c r="R64" s="119">
        <v>0</v>
      </c>
      <c r="S64" s="119">
        <v>0</v>
      </c>
      <c r="T64" s="119">
        <v>0</v>
      </c>
      <c r="U64" s="119">
        <v>0</v>
      </c>
      <c r="V64" s="119">
        <v>0</v>
      </c>
      <c r="W64" s="119">
        <v>0</v>
      </c>
      <c r="X64" s="119">
        <v>0</v>
      </c>
      <c r="Y64" s="119">
        <v>0</v>
      </c>
      <c r="Z64" s="119">
        <v>0</v>
      </c>
      <c r="AA64" s="119">
        <v>0</v>
      </c>
      <c r="AB64" s="119">
        <v>0</v>
      </c>
      <c r="AC64" s="119">
        <v>0</v>
      </c>
      <c r="AD64" s="119">
        <v>0</v>
      </c>
      <c r="AE64" s="119">
        <v>0</v>
      </c>
      <c r="AF64" s="119">
        <v>0</v>
      </c>
      <c r="AG64" s="119">
        <v>0</v>
      </c>
      <c r="AH64" s="119">
        <v>0</v>
      </c>
      <c r="AI64" s="119">
        <v>0</v>
      </c>
      <c r="AJ64" s="119">
        <v>0</v>
      </c>
      <c r="AK64" s="119">
        <v>0</v>
      </c>
      <c r="AL64" s="119">
        <v>0</v>
      </c>
      <c r="AM64" s="119">
        <v>0</v>
      </c>
      <c r="AN64" s="119">
        <v>0</v>
      </c>
      <c r="AO64" s="119">
        <v>0</v>
      </c>
      <c r="AP64" s="119">
        <v>0</v>
      </c>
      <c r="AQ64" s="119">
        <v>193</v>
      </c>
      <c r="AR64" s="119">
        <v>250</v>
      </c>
      <c r="AS64" s="119">
        <v>286</v>
      </c>
      <c r="AT64" s="119">
        <v>314</v>
      </c>
      <c r="AU64" s="119">
        <v>408</v>
      </c>
      <c r="AV64" s="119">
        <v>434</v>
      </c>
      <c r="AW64" s="119">
        <v>416</v>
      </c>
      <c r="AX64" s="119">
        <v>480</v>
      </c>
      <c r="AY64" s="119">
        <v>524.29999999999995</v>
      </c>
      <c r="AZ64" s="119">
        <v>340.8</v>
      </c>
      <c r="BA64" s="119">
        <v>502</v>
      </c>
      <c r="BB64" s="119">
        <v>553</v>
      </c>
      <c r="BC64" s="119">
        <v>635</v>
      </c>
      <c r="BD64" s="119">
        <v>648</v>
      </c>
      <c r="BE64" s="119">
        <v>635.94107848647479</v>
      </c>
      <c r="BF64" s="119">
        <v>723.75621958442548</v>
      </c>
      <c r="BG64" s="119">
        <v>1035</v>
      </c>
      <c r="BH64" s="119">
        <v>1291.17</v>
      </c>
      <c r="BI64" s="119">
        <v>1183.6549443026729</v>
      </c>
      <c r="BJ64" s="119">
        <v>1312.9542119951134</v>
      </c>
      <c r="BK64" s="119">
        <v>1623.1882790812579</v>
      </c>
      <c r="BL64" s="119">
        <v>1949.4219162508432</v>
      </c>
      <c r="BM64" s="119">
        <v>2026.2023687265355</v>
      </c>
      <c r="BN64" s="119">
        <v>2134.4746846376861</v>
      </c>
      <c r="BO64" s="119">
        <v>2194.8675095390704</v>
      </c>
      <c r="BP64" s="119">
        <v>2244.5398762216823</v>
      </c>
      <c r="BQ64" s="119">
        <v>2236</v>
      </c>
      <c r="BR64" s="119">
        <v>2260</v>
      </c>
      <c r="BS64" s="119">
        <v>2351</v>
      </c>
      <c r="BT64" s="119">
        <v>2327</v>
      </c>
      <c r="BU64" s="119">
        <v>2342</v>
      </c>
      <c r="BV64" s="119">
        <v>2439</v>
      </c>
      <c r="BW64" s="119">
        <v>2495</v>
      </c>
      <c r="BX64" s="119">
        <v>2545</v>
      </c>
      <c r="BY64" s="119">
        <v>2586.4616218090969</v>
      </c>
      <c r="BZ64" s="119">
        <v>2614.3742680547721</v>
      </c>
      <c r="CA64" s="119">
        <v>2722.0452439697265</v>
      </c>
      <c r="CB64" s="119">
        <v>2821.3297891576567</v>
      </c>
      <c r="CC64" s="120">
        <v>2881.2081007512593</v>
      </c>
    </row>
    <row r="65" spans="1:81" x14ac:dyDescent="0.4">
      <c r="A65" s="113"/>
      <c r="B65" s="49" t="s">
        <v>265</v>
      </c>
      <c r="C65" s="118" t="s">
        <v>217</v>
      </c>
      <c r="D65" s="119">
        <v>0</v>
      </c>
      <c r="E65" s="119">
        <v>0</v>
      </c>
      <c r="F65" s="119">
        <v>0</v>
      </c>
      <c r="G65" s="119">
        <v>0</v>
      </c>
      <c r="H65" s="119">
        <v>0</v>
      </c>
      <c r="I65" s="119">
        <v>0</v>
      </c>
      <c r="J65" s="119">
        <v>0</v>
      </c>
      <c r="K65" s="119">
        <v>0</v>
      </c>
      <c r="L65" s="119">
        <v>0</v>
      </c>
      <c r="M65" s="119">
        <v>0</v>
      </c>
      <c r="N65" s="119">
        <v>0</v>
      </c>
      <c r="O65" s="119">
        <v>0</v>
      </c>
      <c r="P65" s="119">
        <v>0</v>
      </c>
      <c r="Q65" s="119">
        <v>0</v>
      </c>
      <c r="R65" s="119">
        <v>0</v>
      </c>
      <c r="S65" s="119">
        <v>0</v>
      </c>
      <c r="T65" s="119">
        <v>0</v>
      </c>
      <c r="U65" s="119">
        <v>0</v>
      </c>
      <c r="V65" s="119">
        <v>0</v>
      </c>
      <c r="W65" s="119">
        <v>0</v>
      </c>
      <c r="X65" s="119">
        <v>0</v>
      </c>
      <c r="Y65" s="119">
        <v>0</v>
      </c>
      <c r="Z65" s="119">
        <v>0</v>
      </c>
      <c r="AA65" s="119">
        <v>0</v>
      </c>
      <c r="AB65" s="119">
        <v>0</v>
      </c>
      <c r="AC65" s="119">
        <v>0</v>
      </c>
      <c r="AD65" s="119">
        <v>0</v>
      </c>
      <c r="AE65" s="119">
        <v>0</v>
      </c>
      <c r="AF65" s="119">
        <v>0</v>
      </c>
      <c r="AG65" s="119">
        <v>0</v>
      </c>
      <c r="AH65" s="119">
        <v>0</v>
      </c>
      <c r="AI65" s="119">
        <v>0</v>
      </c>
      <c r="AJ65" s="119">
        <v>0</v>
      </c>
      <c r="AK65" s="119">
        <v>0</v>
      </c>
      <c r="AL65" s="119">
        <v>0</v>
      </c>
      <c r="AM65" s="119">
        <v>500</v>
      </c>
      <c r="AN65" s="119">
        <v>508</v>
      </c>
      <c r="AO65" s="119">
        <v>545</v>
      </c>
      <c r="AP65" s="119">
        <v>757</v>
      </c>
      <c r="AQ65" s="119">
        <v>840</v>
      </c>
      <c r="AR65" s="119">
        <v>898</v>
      </c>
      <c r="AS65" s="119">
        <v>949</v>
      </c>
      <c r="AT65" s="119">
        <v>941</v>
      </c>
      <c r="AU65" s="119">
        <v>781</v>
      </c>
      <c r="AV65" s="119">
        <v>688</v>
      </c>
      <c r="AW65" s="119">
        <v>659</v>
      </c>
      <c r="AX65" s="119">
        <v>80</v>
      </c>
      <c r="AY65" s="119">
        <v>36.299999999999997</v>
      </c>
      <c r="AZ65" s="119">
        <v>97.6</v>
      </c>
      <c r="BA65" s="119">
        <v>26</v>
      </c>
      <c r="BB65" s="119">
        <v>27</v>
      </c>
      <c r="BC65" s="119">
        <v>66</v>
      </c>
      <c r="BD65" s="119">
        <v>67</v>
      </c>
      <c r="BE65" s="119">
        <v>69</v>
      </c>
      <c r="BF65" s="119">
        <v>70</v>
      </c>
      <c r="BG65" s="119">
        <v>79.728606106509176</v>
      </c>
      <c r="BH65" s="119">
        <v>43</v>
      </c>
      <c r="BI65" s="119">
        <v>41</v>
      </c>
      <c r="BJ65" s="119">
        <v>45</v>
      </c>
      <c r="BK65" s="119">
        <v>43.47423573035443</v>
      </c>
      <c r="BL65" s="119">
        <v>46.203362466202719</v>
      </c>
      <c r="BM65" s="119">
        <v>46.819417065825782</v>
      </c>
      <c r="BN65" s="119">
        <v>44.415302132907541</v>
      </c>
      <c r="BO65" s="119">
        <v>47.37944846742954</v>
      </c>
      <c r="BP65" s="119">
        <v>56</v>
      </c>
      <c r="BQ65" s="119">
        <v>50</v>
      </c>
      <c r="BR65" s="119">
        <v>5</v>
      </c>
      <c r="BS65" s="119">
        <v>0</v>
      </c>
      <c r="BT65" s="119">
        <v>0</v>
      </c>
      <c r="BU65" s="119">
        <v>0</v>
      </c>
      <c r="BV65" s="119">
        <v>0</v>
      </c>
      <c r="BW65" s="119">
        <v>0</v>
      </c>
      <c r="BX65" s="119">
        <v>50</v>
      </c>
      <c r="BY65" s="119">
        <v>0</v>
      </c>
      <c r="BZ65" s="119">
        <v>0</v>
      </c>
      <c r="CA65" s="119">
        <v>0</v>
      </c>
      <c r="CB65" s="119">
        <v>0</v>
      </c>
      <c r="CC65" s="120">
        <v>0</v>
      </c>
    </row>
    <row r="66" spans="1:81" x14ac:dyDescent="0.4">
      <c r="A66" s="113"/>
      <c r="B66" s="49" t="s">
        <v>266</v>
      </c>
      <c r="C66" s="118" t="s">
        <v>223</v>
      </c>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v>0.13468577769289117</v>
      </c>
      <c r="BW66" s="119">
        <v>0.42310356349582179</v>
      </c>
      <c r="BX66" s="119">
        <v>0.73754757056880926</v>
      </c>
      <c r="BY66" s="119">
        <v>1.0171603992162388</v>
      </c>
      <c r="BZ66" s="119">
        <v>1.2872249867531957</v>
      </c>
      <c r="CA66" s="119">
        <v>1.5261318313591143</v>
      </c>
      <c r="CB66" s="119">
        <v>1.7460351488803982</v>
      </c>
      <c r="CC66" s="120">
        <v>0</v>
      </c>
    </row>
    <row r="67" spans="1:81" x14ac:dyDescent="0.4">
      <c r="A67" s="124"/>
      <c r="B67" s="49" t="s">
        <v>267</v>
      </c>
      <c r="C67" s="118" t="s">
        <v>223</v>
      </c>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v>14</v>
      </c>
      <c r="AR67" s="119">
        <v>15</v>
      </c>
      <c r="AS67" s="119">
        <v>15</v>
      </c>
      <c r="AT67" s="119">
        <v>19</v>
      </c>
      <c r="AU67" s="119">
        <v>22.698</v>
      </c>
      <c r="AV67" s="119">
        <v>22.576000000000001</v>
      </c>
      <c r="AW67" s="119">
        <v>23.443000000000001</v>
      </c>
      <c r="AX67" s="119">
        <v>22.434000000000001</v>
      </c>
      <c r="AY67" s="119">
        <v>21.899000000000001</v>
      </c>
      <c r="AZ67" s="119">
        <v>22.006</v>
      </c>
      <c r="BA67" s="119">
        <v>19.994</v>
      </c>
      <c r="BB67" s="119">
        <v>18.376999999999999</v>
      </c>
      <c r="BC67" s="119">
        <v>17.431000000000001</v>
      </c>
      <c r="BD67" s="119">
        <v>44.381999999999998</v>
      </c>
      <c r="BE67" s="119">
        <v>61</v>
      </c>
      <c r="BF67" s="119">
        <v>110.63800000000001</v>
      </c>
      <c r="BG67" s="119">
        <v>120.54600000000001</v>
      </c>
      <c r="BH67" s="119">
        <v>119.50700000000001</v>
      </c>
      <c r="BI67" s="119">
        <v>120.578</v>
      </c>
      <c r="BJ67" s="119">
        <v>120.111</v>
      </c>
      <c r="BK67" s="119">
        <v>123.071</v>
      </c>
      <c r="BL67" s="119">
        <v>133.291</v>
      </c>
      <c r="BM67" s="119">
        <v>138.81399999999999</v>
      </c>
      <c r="BN67" s="119">
        <v>130.89869660000002</v>
      </c>
      <c r="BO67" s="119">
        <v>46.04</v>
      </c>
      <c r="BP67" s="119">
        <v>39.037999999999997</v>
      </c>
      <c r="BQ67" s="119">
        <v>37.116999999999997</v>
      </c>
      <c r="BR67" s="119">
        <v>33.851999999999997</v>
      </c>
      <c r="BS67" s="119">
        <v>30.114000000000001</v>
      </c>
      <c r="BT67" s="119">
        <v>27.888000000000002</v>
      </c>
      <c r="BU67" s="119">
        <v>25.613999999999965</v>
      </c>
      <c r="BV67" s="119">
        <v>24.831</v>
      </c>
      <c r="BW67" s="119">
        <v>25.919</v>
      </c>
      <c r="BX67" s="119">
        <v>27.658154602267192</v>
      </c>
      <c r="BY67" s="119">
        <v>25.315337325125835</v>
      </c>
      <c r="BZ67" s="119">
        <v>24.987476785051044</v>
      </c>
      <c r="CA67" s="119">
        <v>25.870371061890879</v>
      </c>
      <c r="CB67" s="119">
        <v>26.270586585267477</v>
      </c>
      <c r="CC67" s="120">
        <v>24.456707612633963</v>
      </c>
    </row>
    <row r="68" spans="1:81" x14ac:dyDescent="0.4">
      <c r="A68" s="125"/>
      <c r="B68" s="49" t="s">
        <v>268</v>
      </c>
      <c r="C68" s="118" t="s">
        <v>217</v>
      </c>
      <c r="D68" s="119">
        <v>15.2</v>
      </c>
      <c r="E68" s="119">
        <v>19.2</v>
      </c>
      <c r="F68" s="119">
        <v>17</v>
      </c>
      <c r="G68" s="119">
        <v>14.8</v>
      </c>
      <c r="H68" s="119">
        <v>26.8</v>
      </c>
      <c r="I68" s="119">
        <v>22.2</v>
      </c>
      <c r="J68" s="119">
        <v>15.7</v>
      </c>
      <c r="K68" s="119">
        <v>15.7</v>
      </c>
      <c r="L68" s="119">
        <v>20.9</v>
      </c>
      <c r="M68" s="119">
        <v>25.4</v>
      </c>
      <c r="N68" s="119">
        <v>49.4</v>
      </c>
      <c r="O68" s="119">
        <v>41.9</v>
      </c>
      <c r="P68" s="119">
        <v>30.2</v>
      </c>
      <c r="Q68" s="119">
        <v>36.299999999999997</v>
      </c>
      <c r="R68" s="119">
        <v>64.5</v>
      </c>
      <c r="S68" s="119">
        <v>64.599999999999994</v>
      </c>
      <c r="T68" s="119">
        <v>44.9</v>
      </c>
      <c r="U68" s="119">
        <v>49.2</v>
      </c>
      <c r="V68" s="119">
        <v>78.3</v>
      </c>
      <c r="W68" s="119">
        <v>121.7</v>
      </c>
      <c r="X68" s="119">
        <v>123.3</v>
      </c>
      <c r="Y68" s="119">
        <v>127.1</v>
      </c>
      <c r="Z68" s="119">
        <v>150.4</v>
      </c>
      <c r="AA68" s="119">
        <v>239.4</v>
      </c>
      <c r="AB68" s="119">
        <v>209.1</v>
      </c>
      <c r="AC68" s="119">
        <v>174.09</v>
      </c>
      <c r="AD68" s="119">
        <v>214.12200000000001</v>
      </c>
      <c r="AE68" s="119">
        <v>454.38499999999999</v>
      </c>
      <c r="AF68" s="119">
        <v>558.846</v>
      </c>
      <c r="AG68" s="119">
        <v>628.82600000000002</v>
      </c>
      <c r="AH68" s="119">
        <v>632</v>
      </c>
      <c r="AI68" s="119">
        <v>653</v>
      </c>
      <c r="AJ68" s="119">
        <v>1280</v>
      </c>
      <c r="AK68" s="119">
        <v>1702</v>
      </c>
      <c r="AL68" s="119">
        <v>1500</v>
      </c>
      <c r="AM68" s="119">
        <v>1497</v>
      </c>
      <c r="AN68" s="119">
        <v>1578</v>
      </c>
      <c r="AO68" s="119">
        <v>1589</v>
      </c>
      <c r="AP68" s="119">
        <v>1734</v>
      </c>
      <c r="AQ68" s="119">
        <v>1467.9280000000001</v>
      </c>
      <c r="AR68" s="119">
        <v>1106.7449999999999</v>
      </c>
      <c r="AS68" s="119">
        <v>733.41</v>
      </c>
      <c r="AT68" s="119">
        <v>869.84</v>
      </c>
      <c r="AU68" s="119">
        <v>1603.8150000000001</v>
      </c>
      <c r="AV68" s="119">
        <v>1760.1579999999999</v>
      </c>
      <c r="AW68" s="119">
        <v>1651.7639999999999</v>
      </c>
      <c r="AX68" s="119">
        <v>1299.4829999999999</v>
      </c>
      <c r="AY68" s="119">
        <v>1101.827</v>
      </c>
      <c r="AZ68" s="119">
        <v>587.298</v>
      </c>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20"/>
    </row>
    <row r="69" spans="1:81" x14ac:dyDescent="0.4">
      <c r="A69" s="113"/>
      <c r="B69" s="13" t="s">
        <v>269</v>
      </c>
      <c r="C69" s="118"/>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f t="shared" ref="BQ69:CC69" si="13">SUM(BQ70:BQ71)</f>
        <v>5.8574696600000031</v>
      </c>
      <c r="BR69" s="119">
        <f t="shared" si="13"/>
        <v>56.150329630000009</v>
      </c>
      <c r="BS69" s="119">
        <f t="shared" si="13"/>
        <v>490.79643462000001</v>
      </c>
      <c r="BT69" s="119">
        <f t="shared" si="13"/>
        <v>1585.2890467599996</v>
      </c>
      <c r="BU69" s="119">
        <f t="shared" si="13"/>
        <v>3321.8002079199987</v>
      </c>
      <c r="BV69" s="119">
        <f t="shared" si="13"/>
        <v>8130.5546703099999</v>
      </c>
      <c r="BW69" s="119">
        <f t="shared" si="13"/>
        <v>18376.926201870003</v>
      </c>
      <c r="BX69" s="119">
        <f t="shared" si="13"/>
        <v>39168.033276227485</v>
      </c>
      <c r="BY69" s="119">
        <f t="shared" si="13"/>
        <v>42282.733920884799</v>
      </c>
      <c r="BZ69" s="119">
        <f t="shared" si="13"/>
        <v>43505.332392564975</v>
      </c>
      <c r="CA69" s="119">
        <f t="shared" si="13"/>
        <v>48182.840515443109</v>
      </c>
      <c r="CB69" s="119">
        <f t="shared" si="13"/>
        <v>54048.864446976091</v>
      </c>
      <c r="CC69" s="120">
        <f t="shared" si="13"/>
        <v>61886.10806246131</v>
      </c>
    </row>
    <row r="70" spans="1:81" x14ac:dyDescent="0.4">
      <c r="A70" s="113"/>
      <c r="B70" s="126" t="s">
        <v>270</v>
      </c>
      <c r="C70" s="118" t="s">
        <v>223</v>
      </c>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v>0.78372308559481874</v>
      </c>
      <c r="BR70" s="119">
        <v>5.5093570434945436</v>
      </c>
      <c r="BS70" s="119">
        <v>33.750120728782427</v>
      </c>
      <c r="BT70" s="119">
        <v>692.15842874847999</v>
      </c>
      <c r="BU70" s="119">
        <v>2015.8910810490133</v>
      </c>
      <c r="BV70" s="119">
        <v>6178.3804306172187</v>
      </c>
      <c r="BW70" s="119">
        <v>15349.34476835902</v>
      </c>
      <c r="BX70" s="119">
        <v>22930.414074388013</v>
      </c>
      <c r="BY70" s="119">
        <v>25243.601183058629</v>
      </c>
      <c r="BZ70" s="119">
        <v>28423.038034667919</v>
      </c>
      <c r="CA70" s="119">
        <v>32856.084855704576</v>
      </c>
      <c r="CB70" s="119">
        <v>37835.083176378525</v>
      </c>
      <c r="CC70" s="120">
        <v>44369.536464382327</v>
      </c>
    </row>
    <row r="71" spans="1:81" x14ac:dyDescent="0.4">
      <c r="A71" s="113"/>
      <c r="B71" s="126" t="s">
        <v>271</v>
      </c>
      <c r="C71" s="118" t="s">
        <v>223</v>
      </c>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v>5.0737465744051846</v>
      </c>
      <c r="BR71" s="119">
        <v>50.640972586505463</v>
      </c>
      <c r="BS71" s="119">
        <v>457.04631389121761</v>
      </c>
      <c r="BT71" s="119">
        <v>893.13061801151957</v>
      </c>
      <c r="BU71" s="119">
        <v>1305.9091268709853</v>
      </c>
      <c r="BV71" s="119">
        <v>1952.1742396927814</v>
      </c>
      <c r="BW71" s="119">
        <v>3027.5814335109831</v>
      </c>
      <c r="BX71" s="119">
        <v>16237.619201839474</v>
      </c>
      <c r="BY71" s="119">
        <v>17039.132737826174</v>
      </c>
      <c r="BZ71" s="119">
        <v>15082.294357897059</v>
      </c>
      <c r="CA71" s="119">
        <v>15326.755659738532</v>
      </c>
      <c r="CB71" s="119">
        <v>16213.781270597563</v>
      </c>
      <c r="CC71" s="120">
        <v>17516.571598078983</v>
      </c>
    </row>
    <row r="72" spans="1:81" x14ac:dyDescent="0.4">
      <c r="A72" s="124"/>
      <c r="B72" s="49" t="s">
        <v>272</v>
      </c>
      <c r="C72" s="118" t="s">
        <v>214</v>
      </c>
      <c r="D72" s="119">
        <v>0</v>
      </c>
      <c r="E72" s="119">
        <v>0</v>
      </c>
      <c r="F72" s="119">
        <v>0</v>
      </c>
      <c r="G72" s="119">
        <v>0</v>
      </c>
      <c r="H72" s="119">
        <v>0</v>
      </c>
      <c r="I72" s="119">
        <v>0</v>
      </c>
      <c r="J72" s="119">
        <v>0</v>
      </c>
      <c r="K72" s="119">
        <v>0</v>
      </c>
      <c r="L72" s="119">
        <v>0</v>
      </c>
      <c r="M72" s="119">
        <v>0</v>
      </c>
      <c r="N72" s="119">
        <v>0</v>
      </c>
      <c r="O72" s="119">
        <v>0</v>
      </c>
      <c r="P72" s="119">
        <v>0</v>
      </c>
      <c r="Q72" s="119">
        <v>0</v>
      </c>
      <c r="R72" s="119">
        <v>0</v>
      </c>
      <c r="S72" s="119">
        <v>0</v>
      </c>
      <c r="T72" s="119">
        <v>0</v>
      </c>
      <c r="U72" s="119">
        <v>0</v>
      </c>
      <c r="V72" s="119">
        <v>0</v>
      </c>
      <c r="W72" s="119">
        <v>0</v>
      </c>
      <c r="X72" s="119">
        <v>0</v>
      </c>
      <c r="Y72" s="119">
        <v>0</v>
      </c>
      <c r="Z72" s="119">
        <v>0</v>
      </c>
      <c r="AA72" s="119">
        <v>0</v>
      </c>
      <c r="AB72" s="119">
        <v>0</v>
      </c>
      <c r="AC72" s="119">
        <v>0</v>
      </c>
      <c r="AD72" s="119">
        <v>0</v>
      </c>
      <c r="AE72" s="119">
        <v>0</v>
      </c>
      <c r="AF72" s="119">
        <v>0</v>
      </c>
      <c r="AG72" s="119">
        <v>0</v>
      </c>
      <c r="AH72" s="119">
        <v>0</v>
      </c>
      <c r="AI72" s="119">
        <v>0</v>
      </c>
      <c r="AJ72" s="119">
        <v>0</v>
      </c>
      <c r="AK72" s="119">
        <v>0</v>
      </c>
      <c r="AL72" s="119">
        <v>0</v>
      </c>
      <c r="AM72" s="119">
        <v>0</v>
      </c>
      <c r="AN72" s="119">
        <v>0</v>
      </c>
      <c r="AO72" s="119">
        <v>0</v>
      </c>
      <c r="AP72" s="119">
        <v>0</v>
      </c>
      <c r="AQ72" s="119">
        <v>0</v>
      </c>
      <c r="AR72" s="119">
        <v>0</v>
      </c>
      <c r="AS72" s="119">
        <v>0</v>
      </c>
      <c r="AT72" s="119">
        <v>0</v>
      </c>
      <c r="AU72" s="119">
        <v>0</v>
      </c>
      <c r="AV72" s="119">
        <v>0</v>
      </c>
      <c r="AW72" s="119">
        <v>2.5999999999999999E-2</v>
      </c>
      <c r="AX72" s="119">
        <v>1.7000000000000001E-2</v>
      </c>
      <c r="AY72" s="119">
        <v>0</v>
      </c>
      <c r="AZ72" s="119">
        <v>8.9999999999999993E-3</v>
      </c>
      <c r="BA72" s="119">
        <v>1.2E-2</v>
      </c>
      <c r="BB72" s="119">
        <v>0</v>
      </c>
      <c r="BC72" s="119">
        <v>0.06</v>
      </c>
      <c r="BD72" s="119">
        <v>60.734000000000002</v>
      </c>
      <c r="BE72" s="119">
        <v>6.5244999999999997</v>
      </c>
      <c r="BF72" s="119">
        <v>0.56799999999999995</v>
      </c>
      <c r="BG72" s="119">
        <v>0.47799999999999998</v>
      </c>
      <c r="BH72" s="119">
        <v>0.42899999999999999</v>
      </c>
      <c r="BI72" s="119">
        <v>0.5</v>
      </c>
      <c r="BJ72" s="119">
        <v>0.38900000000000001</v>
      </c>
      <c r="BK72" s="119">
        <v>0.2</v>
      </c>
      <c r="BL72" s="119">
        <v>0</v>
      </c>
      <c r="BM72" s="119">
        <v>0.29149999999999998</v>
      </c>
      <c r="BN72" s="119">
        <v>9.1499999999999998E-2</v>
      </c>
      <c r="BO72" s="119">
        <v>0</v>
      </c>
      <c r="BP72" s="119">
        <v>0</v>
      </c>
      <c r="BQ72" s="119">
        <v>2.1110000000001961E-4</v>
      </c>
      <c r="BR72" s="119">
        <v>9.9999999999999978E-2</v>
      </c>
      <c r="BS72" s="119">
        <v>0.24</v>
      </c>
      <c r="BT72" s="119">
        <v>0.24</v>
      </c>
      <c r="BU72" s="119">
        <v>0.36</v>
      </c>
      <c r="BV72" s="119">
        <v>0.19999999999999996</v>
      </c>
      <c r="BW72" s="119">
        <v>0.3</v>
      </c>
      <c r="BX72" s="119">
        <v>0.36</v>
      </c>
      <c r="BY72" s="119">
        <v>0.24</v>
      </c>
      <c r="BZ72" s="119">
        <v>0.24</v>
      </c>
      <c r="CA72" s="119">
        <v>0.24</v>
      </c>
      <c r="CB72" s="119">
        <v>0.24</v>
      </c>
      <c r="CC72" s="120">
        <v>0.24</v>
      </c>
    </row>
    <row r="73" spans="1:81" ht="26.1" customHeight="1" x14ac:dyDescent="0.4">
      <c r="A73" s="113"/>
      <c r="B73" s="49" t="s">
        <v>273</v>
      </c>
      <c r="C73" s="118" t="s">
        <v>214</v>
      </c>
      <c r="D73" s="119">
        <v>86</v>
      </c>
      <c r="E73" s="119">
        <v>83.8</v>
      </c>
      <c r="F73" s="119">
        <v>81.3</v>
      </c>
      <c r="G73" s="119">
        <v>79.400000000000006</v>
      </c>
      <c r="H73" s="119">
        <v>86.8</v>
      </c>
      <c r="I73" s="119">
        <v>82.7</v>
      </c>
      <c r="J73" s="119">
        <v>86.7</v>
      </c>
      <c r="K73" s="119">
        <v>88.4</v>
      </c>
      <c r="L73" s="119">
        <v>89</v>
      </c>
      <c r="M73" s="119">
        <v>90.8</v>
      </c>
      <c r="N73" s="119">
        <v>100.5</v>
      </c>
      <c r="O73" s="119">
        <v>99.2</v>
      </c>
      <c r="P73" s="119">
        <v>95.8</v>
      </c>
      <c r="Q73" s="119">
        <v>103.6</v>
      </c>
      <c r="R73" s="119">
        <v>101.9</v>
      </c>
      <c r="S73" s="119">
        <v>109.9</v>
      </c>
      <c r="T73" s="119">
        <v>110.4</v>
      </c>
      <c r="U73" s="119">
        <v>120.9</v>
      </c>
      <c r="V73" s="119">
        <v>118.4</v>
      </c>
      <c r="W73" s="119">
        <v>120.8</v>
      </c>
      <c r="X73" s="119">
        <v>124.7</v>
      </c>
      <c r="Y73" s="119">
        <v>124.6</v>
      </c>
      <c r="Z73" s="119">
        <v>128</v>
      </c>
      <c r="AA73" s="119">
        <v>136.69999999999999</v>
      </c>
      <c r="AB73" s="119">
        <v>149.69999999999999</v>
      </c>
      <c r="AC73" s="119">
        <v>164</v>
      </c>
      <c r="AD73" s="119">
        <v>203.9</v>
      </c>
      <c r="AE73" s="119">
        <v>258.10000000000002</v>
      </c>
      <c r="AF73" s="119">
        <v>282.89999999999998</v>
      </c>
      <c r="AG73" s="119">
        <v>309.60000000000002</v>
      </c>
      <c r="AH73" s="119">
        <v>340</v>
      </c>
      <c r="AI73" s="119">
        <v>375</v>
      </c>
      <c r="AJ73" s="119">
        <v>424</v>
      </c>
      <c r="AK73" s="119">
        <v>479</v>
      </c>
      <c r="AL73" s="119">
        <v>504</v>
      </c>
      <c r="AM73" s="119">
        <v>524</v>
      </c>
      <c r="AN73" s="119">
        <v>544</v>
      </c>
      <c r="AO73" s="119">
        <v>581</v>
      </c>
      <c r="AP73" s="119">
        <v>590</v>
      </c>
      <c r="AQ73" s="119">
        <v>599</v>
      </c>
      <c r="AR73" s="119">
        <v>610.34400000000005</v>
      </c>
      <c r="AS73" s="119">
        <v>640.85199999999998</v>
      </c>
      <c r="AT73" s="119">
        <v>821.56471568504003</v>
      </c>
      <c r="AU73" s="119">
        <v>966.63</v>
      </c>
      <c r="AV73" s="119">
        <v>1157.8209999999999</v>
      </c>
      <c r="AW73" s="119">
        <v>1286.308</v>
      </c>
      <c r="AX73" s="119">
        <v>1146.847</v>
      </c>
      <c r="AY73" s="119">
        <v>1257.923</v>
      </c>
      <c r="AZ73" s="119">
        <v>1351.4369999999999</v>
      </c>
      <c r="BA73" s="119">
        <v>1288.18</v>
      </c>
      <c r="BB73" s="119">
        <v>1263.556</v>
      </c>
      <c r="BC73" s="119">
        <v>1255.5229999999999</v>
      </c>
      <c r="BD73" s="119">
        <v>1395.876</v>
      </c>
      <c r="BE73" s="119">
        <v>1238</v>
      </c>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20"/>
    </row>
    <row r="74" spans="1:81" x14ac:dyDescent="0.4">
      <c r="A74" s="113"/>
      <c r="B74" s="49" t="s">
        <v>274</v>
      </c>
      <c r="C74" s="118" t="s">
        <v>214</v>
      </c>
      <c r="D74" s="119">
        <v>0</v>
      </c>
      <c r="E74" s="119">
        <v>0</v>
      </c>
      <c r="F74" s="119">
        <v>0</v>
      </c>
      <c r="G74" s="119">
        <v>0</v>
      </c>
      <c r="H74" s="119">
        <v>0</v>
      </c>
      <c r="I74" s="119">
        <v>0</v>
      </c>
      <c r="J74" s="119">
        <v>0</v>
      </c>
      <c r="K74" s="119">
        <v>0</v>
      </c>
      <c r="L74" s="119">
        <v>0</v>
      </c>
      <c r="M74" s="119">
        <v>0</v>
      </c>
      <c r="N74" s="119">
        <v>0</v>
      </c>
      <c r="O74" s="119">
        <v>0</v>
      </c>
      <c r="P74" s="119">
        <v>0</v>
      </c>
      <c r="Q74" s="119">
        <v>0</v>
      </c>
      <c r="R74" s="119">
        <v>0</v>
      </c>
      <c r="S74" s="119">
        <v>0</v>
      </c>
      <c r="T74" s="119">
        <v>0</v>
      </c>
      <c r="U74" s="119">
        <v>0</v>
      </c>
      <c r="V74" s="119">
        <v>0</v>
      </c>
      <c r="W74" s="119">
        <v>0</v>
      </c>
      <c r="X74" s="119">
        <v>0</v>
      </c>
      <c r="Y74" s="119">
        <v>0</v>
      </c>
      <c r="Z74" s="119">
        <v>0</v>
      </c>
      <c r="AA74" s="119">
        <v>0</v>
      </c>
      <c r="AB74" s="119">
        <v>0</v>
      </c>
      <c r="AC74" s="119">
        <v>0</v>
      </c>
      <c r="AD74" s="119">
        <v>0</v>
      </c>
      <c r="AE74" s="119">
        <v>0</v>
      </c>
      <c r="AF74" s="119">
        <v>0</v>
      </c>
      <c r="AG74" s="119">
        <v>0</v>
      </c>
      <c r="AH74" s="119">
        <v>0</v>
      </c>
      <c r="AI74" s="119">
        <v>0</v>
      </c>
      <c r="AJ74" s="119">
        <v>0</v>
      </c>
      <c r="AK74" s="119">
        <v>0</v>
      </c>
      <c r="AL74" s="119">
        <v>0</v>
      </c>
      <c r="AM74" s="119">
        <v>0</v>
      </c>
      <c r="AN74" s="119">
        <v>0</v>
      </c>
      <c r="AO74" s="119">
        <v>0</v>
      </c>
      <c r="AP74" s="119">
        <v>0</v>
      </c>
      <c r="AQ74" s="119">
        <v>0</v>
      </c>
      <c r="AR74" s="119">
        <v>0</v>
      </c>
      <c r="AS74" s="119">
        <v>0</v>
      </c>
      <c r="AT74" s="119">
        <v>0</v>
      </c>
      <c r="AU74" s="119">
        <v>0</v>
      </c>
      <c r="AV74" s="119">
        <v>0</v>
      </c>
      <c r="AW74" s="119">
        <v>0</v>
      </c>
      <c r="AX74" s="119">
        <v>0</v>
      </c>
      <c r="AY74" s="119">
        <v>0</v>
      </c>
      <c r="AZ74" s="119">
        <v>0</v>
      </c>
      <c r="BA74" s="119">
        <v>190.64</v>
      </c>
      <c r="BB74" s="119">
        <v>194.422</v>
      </c>
      <c r="BC74" s="119">
        <v>759.476</v>
      </c>
      <c r="BD74" s="119">
        <v>1749.268</v>
      </c>
      <c r="BE74" s="119">
        <v>1680.5630000000001</v>
      </c>
      <c r="BF74" s="119">
        <v>1705.4359999999999</v>
      </c>
      <c r="BG74" s="119">
        <v>1915.596</v>
      </c>
      <c r="BH74" s="119">
        <v>1962.34</v>
      </c>
      <c r="BI74" s="119">
        <v>1981.7470000000001</v>
      </c>
      <c r="BJ74" s="119">
        <v>2015.0229999999999</v>
      </c>
      <c r="BK74" s="119">
        <v>2070.2523382699997</v>
      </c>
      <c r="BL74" s="119">
        <v>2700.6948084699998</v>
      </c>
      <c r="BM74" s="119">
        <v>2734.8132516599994</v>
      </c>
      <c r="BN74" s="119">
        <v>2759.4819029400005</v>
      </c>
      <c r="BO74" s="119">
        <v>2149.2390251900001</v>
      </c>
      <c r="BP74" s="119">
        <v>2144.0899999999997</v>
      </c>
      <c r="BQ74" s="119">
        <v>2140.0809990000007</v>
      </c>
      <c r="BR74" s="119">
        <v>2116.9060000000004</v>
      </c>
      <c r="BS74" s="119">
        <v>2073.1628880400003</v>
      </c>
      <c r="BT74" s="119">
        <v>2048.8185346599998</v>
      </c>
      <c r="BU74" s="119">
        <v>2022.5266947100001</v>
      </c>
      <c r="BV74" s="119">
        <v>1995.3827969600002</v>
      </c>
      <c r="BW74" s="119">
        <v>1973.5520847999987</v>
      </c>
      <c r="BX74" s="119">
        <v>1944.97828560267</v>
      </c>
      <c r="BY74" s="119">
        <v>1961.9342603882985</v>
      </c>
      <c r="BZ74" s="119">
        <v>1996.9432431243577</v>
      </c>
      <c r="CA74" s="119">
        <v>2036.414002559035</v>
      </c>
      <c r="CB74" s="119">
        <v>2079.1815887437665</v>
      </c>
      <c r="CC74" s="120">
        <v>2121.8626681296046</v>
      </c>
    </row>
    <row r="75" spans="1:81" x14ac:dyDescent="0.4">
      <c r="A75" s="113"/>
      <c r="B75" s="49" t="s">
        <v>275</v>
      </c>
      <c r="C75" s="118" t="s">
        <v>223</v>
      </c>
      <c r="D75" s="119">
        <v>0</v>
      </c>
      <c r="E75" s="119">
        <v>0</v>
      </c>
      <c r="F75" s="119">
        <v>0</v>
      </c>
      <c r="G75" s="119">
        <v>0</v>
      </c>
      <c r="H75" s="119">
        <v>0</v>
      </c>
      <c r="I75" s="119">
        <v>0</v>
      </c>
      <c r="J75" s="119">
        <v>0</v>
      </c>
      <c r="K75" s="119">
        <v>0</v>
      </c>
      <c r="L75" s="119">
        <v>0</v>
      </c>
      <c r="M75" s="119">
        <v>0</v>
      </c>
      <c r="N75" s="119">
        <v>0</v>
      </c>
      <c r="O75" s="119">
        <v>0</v>
      </c>
      <c r="P75" s="119">
        <v>0</v>
      </c>
      <c r="Q75" s="119">
        <v>0</v>
      </c>
      <c r="R75" s="119">
        <v>0</v>
      </c>
      <c r="S75" s="119">
        <v>0</v>
      </c>
      <c r="T75" s="119">
        <v>0</v>
      </c>
      <c r="U75" s="119">
        <v>0</v>
      </c>
      <c r="V75" s="119">
        <v>0</v>
      </c>
      <c r="W75" s="119">
        <v>0</v>
      </c>
      <c r="X75" s="119">
        <v>0</v>
      </c>
      <c r="Y75" s="119">
        <v>0</v>
      </c>
      <c r="Z75" s="119">
        <v>0</v>
      </c>
      <c r="AA75" s="119">
        <v>0</v>
      </c>
      <c r="AB75" s="119">
        <v>0</v>
      </c>
      <c r="AC75" s="119">
        <v>0</v>
      </c>
      <c r="AD75" s="119">
        <v>0</v>
      </c>
      <c r="AE75" s="119">
        <v>0</v>
      </c>
      <c r="AF75" s="119">
        <v>0</v>
      </c>
      <c r="AG75" s="119">
        <v>0</v>
      </c>
      <c r="AH75" s="119">
        <v>0</v>
      </c>
      <c r="AI75" s="119">
        <v>0</v>
      </c>
      <c r="AJ75" s="119">
        <v>0</v>
      </c>
      <c r="AK75" s="119">
        <v>0</v>
      </c>
      <c r="AL75" s="119">
        <v>0</v>
      </c>
      <c r="AM75" s="119">
        <v>0</v>
      </c>
      <c r="AN75" s="119">
        <v>0</v>
      </c>
      <c r="AO75" s="119">
        <v>0</v>
      </c>
      <c r="AP75" s="119">
        <v>0</v>
      </c>
      <c r="AQ75" s="119">
        <v>0</v>
      </c>
      <c r="AR75" s="119">
        <v>33.869999999999997</v>
      </c>
      <c r="AS75" s="119">
        <v>25.613</v>
      </c>
      <c r="AT75" s="119">
        <v>10.731</v>
      </c>
      <c r="AU75" s="119">
        <v>4.2610000000000001</v>
      </c>
      <c r="AV75" s="119">
        <v>2.2210000000000001</v>
      </c>
      <c r="AW75" s="119">
        <v>1.3009999999999999</v>
      </c>
      <c r="AX75" s="119">
        <v>0.84199999999999997</v>
      </c>
      <c r="AY75" s="119">
        <v>1.5860000000000001</v>
      </c>
      <c r="AZ75" s="119">
        <v>0</v>
      </c>
      <c r="BA75" s="119">
        <v>0.22500000000000001</v>
      </c>
      <c r="BB75" s="119">
        <v>0.53600000000000003</v>
      </c>
      <c r="BC75" s="119">
        <v>0.21700000000000003</v>
      </c>
      <c r="BD75" s="119">
        <v>4.3999999999999997E-2</v>
      </c>
      <c r="BE75" s="119">
        <v>0.34199999999999997</v>
      </c>
      <c r="BF75" s="119">
        <v>0.34199999999999997</v>
      </c>
      <c r="BG75" s="119">
        <v>0.127</v>
      </c>
      <c r="BH75" s="119">
        <v>8.6999999999999994E-2</v>
      </c>
      <c r="BI75" s="119">
        <v>0</v>
      </c>
      <c r="BJ75" s="119">
        <v>0</v>
      </c>
      <c r="BK75" s="119">
        <v>0</v>
      </c>
      <c r="BL75" s="119">
        <v>0</v>
      </c>
      <c r="BM75" s="119">
        <v>0</v>
      </c>
      <c r="BN75" s="119">
        <v>0</v>
      </c>
      <c r="BO75" s="119">
        <v>0</v>
      </c>
      <c r="BP75" s="119">
        <v>0</v>
      </c>
      <c r="BQ75" s="119">
        <v>0</v>
      </c>
      <c r="BR75" s="119">
        <v>0</v>
      </c>
      <c r="BS75" s="119">
        <v>0</v>
      </c>
      <c r="BT75" s="119">
        <v>0</v>
      </c>
      <c r="BU75" s="119">
        <v>0</v>
      </c>
      <c r="BV75" s="119">
        <v>0</v>
      </c>
      <c r="BW75" s="119">
        <v>0</v>
      </c>
      <c r="BX75" s="119">
        <v>0</v>
      </c>
      <c r="BY75" s="119">
        <v>0</v>
      </c>
      <c r="BZ75" s="119">
        <v>0</v>
      </c>
      <c r="CA75" s="119">
        <v>0</v>
      </c>
      <c r="CB75" s="119">
        <v>0</v>
      </c>
      <c r="CC75" s="120">
        <v>0</v>
      </c>
    </row>
    <row r="76" spans="1:81" x14ac:dyDescent="0.4">
      <c r="A76" s="113"/>
      <c r="B76" s="49" t="s">
        <v>276</v>
      </c>
      <c r="C76" s="118" t="s">
        <v>214</v>
      </c>
      <c r="D76" s="119">
        <v>12.1</v>
      </c>
      <c r="E76" s="119">
        <v>23</v>
      </c>
      <c r="F76" s="119">
        <v>26.9</v>
      </c>
      <c r="G76" s="119">
        <v>27.7</v>
      </c>
      <c r="H76" s="119">
        <v>33.1</v>
      </c>
      <c r="I76" s="119">
        <v>38.5</v>
      </c>
      <c r="J76" s="119">
        <v>41.8</v>
      </c>
      <c r="K76" s="119">
        <v>49.7</v>
      </c>
      <c r="L76" s="119">
        <v>53</v>
      </c>
      <c r="M76" s="119">
        <v>55.8</v>
      </c>
      <c r="N76" s="119">
        <v>71</v>
      </c>
      <c r="O76" s="119">
        <v>74.3</v>
      </c>
      <c r="P76" s="119">
        <v>75.900000000000006</v>
      </c>
      <c r="Q76" s="119">
        <v>89.6</v>
      </c>
      <c r="R76" s="119">
        <v>91.7</v>
      </c>
      <c r="S76" s="119">
        <v>109.7</v>
      </c>
      <c r="T76" s="119">
        <v>116.8</v>
      </c>
      <c r="U76" s="119">
        <v>137.80000000000001</v>
      </c>
      <c r="V76" s="119">
        <v>138.69999999999999</v>
      </c>
      <c r="W76" s="119">
        <v>145.69999999999999</v>
      </c>
      <c r="X76" s="119">
        <v>152.5</v>
      </c>
      <c r="Y76" s="119">
        <v>158.9</v>
      </c>
      <c r="Z76" s="119">
        <v>0</v>
      </c>
      <c r="AA76" s="119">
        <v>0</v>
      </c>
      <c r="AB76" s="119">
        <v>0</v>
      </c>
      <c r="AC76" s="119">
        <v>0</v>
      </c>
      <c r="AD76" s="119">
        <v>0</v>
      </c>
      <c r="AE76" s="119">
        <v>0</v>
      </c>
      <c r="AF76" s="119">
        <v>0</v>
      </c>
      <c r="AG76" s="119">
        <v>0</v>
      </c>
      <c r="AH76" s="119">
        <v>0</v>
      </c>
      <c r="AI76" s="119">
        <v>0.06</v>
      </c>
      <c r="AJ76" s="119">
        <v>0.06</v>
      </c>
      <c r="AK76" s="119">
        <v>0.06</v>
      </c>
      <c r="AL76" s="119">
        <v>0.06</v>
      </c>
      <c r="AM76" s="119">
        <v>0.06</v>
      </c>
      <c r="AN76" s="119">
        <v>0.06</v>
      </c>
      <c r="AO76" s="119">
        <v>0.06</v>
      </c>
      <c r="AP76" s="119">
        <v>0.06</v>
      </c>
      <c r="AQ76" s="119">
        <v>0.06</v>
      </c>
      <c r="AR76" s="119">
        <v>0.06</v>
      </c>
      <c r="AS76" s="119">
        <v>0.06</v>
      </c>
      <c r="AT76" s="119">
        <v>0.01</v>
      </c>
      <c r="AU76" s="119">
        <v>0</v>
      </c>
      <c r="AV76" s="119">
        <v>2.4990000000020953</v>
      </c>
      <c r="AW76" s="119">
        <v>0</v>
      </c>
      <c r="AX76" s="119">
        <v>0</v>
      </c>
      <c r="AY76" s="119">
        <v>-6.8000008352109287E-5</v>
      </c>
      <c r="AZ76" s="119">
        <v>0</v>
      </c>
      <c r="BA76" s="119">
        <v>0.64500900000683026</v>
      </c>
      <c r="BB76" s="119">
        <v>8.6000000030500817E-2</v>
      </c>
      <c r="BC76" s="119">
        <v>0.93610000001639126</v>
      </c>
      <c r="BD76" s="119">
        <v>0.23865792713151279</v>
      </c>
      <c r="BE76" s="119">
        <v>0.17703000000000024</v>
      </c>
      <c r="BF76" s="119">
        <v>0.19800000000000006</v>
      </c>
      <c r="BG76" s="119">
        <v>0.15174200000000004</v>
      </c>
      <c r="BH76" s="119">
        <v>0</v>
      </c>
      <c r="BI76" s="119">
        <v>0</v>
      </c>
      <c r="BJ76" s="119">
        <v>-0.14862890000000004</v>
      </c>
      <c r="BK76" s="119">
        <v>0</v>
      </c>
      <c r="BL76" s="119">
        <v>0</v>
      </c>
      <c r="BM76" s="119">
        <v>0</v>
      </c>
      <c r="BN76" s="119">
        <v>0</v>
      </c>
      <c r="BO76" s="119">
        <v>0</v>
      </c>
      <c r="BP76" s="119">
        <v>0</v>
      </c>
      <c r="BQ76" s="119">
        <v>0</v>
      </c>
      <c r="BR76" s="119">
        <v>0</v>
      </c>
      <c r="BS76" s="119">
        <v>0</v>
      </c>
      <c r="BT76" s="119">
        <v>0</v>
      </c>
      <c r="BU76" s="119">
        <v>0</v>
      </c>
      <c r="BV76" s="119">
        <v>0</v>
      </c>
      <c r="BW76" s="119">
        <v>0</v>
      </c>
      <c r="BX76" s="119">
        <v>0</v>
      </c>
      <c r="BY76" s="119">
        <v>0</v>
      </c>
      <c r="BZ76" s="119">
        <v>0</v>
      </c>
      <c r="CA76" s="119">
        <v>0</v>
      </c>
      <c r="CB76" s="119">
        <v>0</v>
      </c>
      <c r="CC76" s="120">
        <v>0</v>
      </c>
    </row>
    <row r="77" spans="1:81" s="75" customFormat="1" ht="26.25" customHeight="1" x14ac:dyDescent="0.4">
      <c r="A77" s="127"/>
      <c r="B77" s="75" t="s">
        <v>277</v>
      </c>
      <c r="C77" s="128"/>
      <c r="D77" s="52">
        <f t="shared" ref="D77:AI77" si="14">SUM(D$5:D$10,D$13:D$20,D$23:D$27,D$31:D$38,D$41:D$60,D$63:D$68,D69,D$72:D$76)</f>
        <v>471.3</v>
      </c>
      <c r="E77" s="52">
        <f t="shared" si="14"/>
        <v>597.79999999999995</v>
      </c>
      <c r="F77" s="52">
        <f t="shared" si="14"/>
        <v>610.49999999999989</v>
      </c>
      <c r="G77" s="52">
        <f t="shared" si="14"/>
        <v>642.1</v>
      </c>
      <c r="H77" s="52">
        <f t="shared" si="14"/>
        <v>775.19999999999993</v>
      </c>
      <c r="I77" s="52">
        <f t="shared" si="14"/>
        <v>816.70000000000016</v>
      </c>
      <c r="J77" s="52">
        <f t="shared" si="14"/>
        <v>839.2</v>
      </c>
      <c r="K77" s="52">
        <f t="shared" si="14"/>
        <v>942.30000000000007</v>
      </c>
      <c r="L77" s="52">
        <f t="shared" si="14"/>
        <v>980.8</v>
      </c>
      <c r="M77" s="52">
        <f t="shared" si="14"/>
        <v>1051.0999999999999</v>
      </c>
      <c r="N77" s="52">
        <f t="shared" si="14"/>
        <v>1287</v>
      </c>
      <c r="O77" s="52">
        <f t="shared" si="14"/>
        <v>1350.4</v>
      </c>
      <c r="P77" s="52">
        <f t="shared" si="14"/>
        <v>1389.8000000000002</v>
      </c>
      <c r="Q77" s="52">
        <f t="shared" si="14"/>
        <v>1553.0999999999997</v>
      </c>
      <c r="R77" s="52">
        <f t="shared" si="14"/>
        <v>1645.8000000000002</v>
      </c>
      <c r="S77" s="52">
        <f t="shared" si="14"/>
        <v>1890.6000000000001</v>
      </c>
      <c r="T77" s="52">
        <f t="shared" si="14"/>
        <v>1962.1000000000001</v>
      </c>
      <c r="U77" s="52">
        <f t="shared" si="14"/>
        <v>2322.4</v>
      </c>
      <c r="V77" s="52">
        <f t="shared" si="14"/>
        <v>2456.5</v>
      </c>
      <c r="W77" s="52">
        <f t="shared" si="14"/>
        <v>2789.5999999999995</v>
      </c>
      <c r="X77" s="52">
        <f t="shared" si="14"/>
        <v>3172.2</v>
      </c>
      <c r="Y77" s="52">
        <f t="shared" si="14"/>
        <v>3392.1</v>
      </c>
      <c r="Z77" s="52">
        <f t="shared" si="14"/>
        <v>3636.5000000000005</v>
      </c>
      <c r="AA77" s="52">
        <f t="shared" si="14"/>
        <v>4229.8</v>
      </c>
      <c r="AB77" s="52">
        <f t="shared" si="14"/>
        <v>4897.7</v>
      </c>
      <c r="AC77" s="52">
        <f t="shared" si="14"/>
        <v>5504.9989999999998</v>
      </c>
      <c r="AD77" s="52">
        <f t="shared" si="14"/>
        <v>6901.7269999999999</v>
      </c>
      <c r="AE77" s="52">
        <f t="shared" si="14"/>
        <v>9337.5789999999997</v>
      </c>
      <c r="AF77" s="52">
        <f t="shared" si="14"/>
        <v>11114.196</v>
      </c>
      <c r="AG77" s="52">
        <f t="shared" si="14"/>
        <v>13367.12</v>
      </c>
      <c r="AH77" s="52">
        <f t="shared" si="14"/>
        <v>15873</v>
      </c>
      <c r="AI77" s="52">
        <f t="shared" si="14"/>
        <v>18777.060000000001</v>
      </c>
      <c r="AJ77" s="52">
        <f t="shared" ref="AJ77:BO77" si="15">SUM(AJ$5:AJ$10,AJ$13:AJ$20,AJ$23:AJ$27,AJ$31:AJ$38,AJ$41:AJ$60,AJ$63:AJ$68,AJ69,AJ$72:AJ$76)</f>
        <v>22658.06</v>
      </c>
      <c r="AK77" s="52">
        <f t="shared" si="15"/>
        <v>27698.31</v>
      </c>
      <c r="AL77" s="52">
        <f t="shared" si="15"/>
        <v>31628.06</v>
      </c>
      <c r="AM77" s="52">
        <f t="shared" si="15"/>
        <v>35332.06</v>
      </c>
      <c r="AN77" s="52">
        <f t="shared" si="15"/>
        <v>38251.06</v>
      </c>
      <c r="AO77" s="52">
        <f t="shared" si="15"/>
        <v>41768.06</v>
      </c>
      <c r="AP77" s="52">
        <f t="shared" si="15"/>
        <v>44917.657999999996</v>
      </c>
      <c r="AQ77" s="52">
        <f t="shared" si="15"/>
        <v>46700.743999999992</v>
      </c>
      <c r="AR77" s="52">
        <f t="shared" si="15"/>
        <v>47317.750509999998</v>
      </c>
      <c r="AS77" s="52">
        <f t="shared" si="15"/>
        <v>50314.249480999992</v>
      </c>
      <c r="AT77" s="52">
        <f t="shared" si="15"/>
        <v>56478.799715685047</v>
      </c>
      <c r="AU77" s="52">
        <f t="shared" si="15"/>
        <v>66302.888468443314</v>
      </c>
      <c r="AV77" s="52">
        <f t="shared" si="15"/>
        <v>75257.45199999999</v>
      </c>
      <c r="AW77" s="52">
        <f t="shared" si="15"/>
        <v>82437.566000000006</v>
      </c>
      <c r="AX77" s="52">
        <f t="shared" si="15"/>
        <v>84862.667213999986</v>
      </c>
      <c r="AY77" s="52">
        <f t="shared" si="15"/>
        <v>88710.819153041331</v>
      </c>
      <c r="AZ77" s="52">
        <f t="shared" si="15"/>
        <v>92217.949756999995</v>
      </c>
      <c r="BA77" s="52">
        <f t="shared" si="15"/>
        <v>93347.393757000013</v>
      </c>
      <c r="BB77" s="52">
        <f t="shared" si="15"/>
        <v>95565.317560038413</v>
      </c>
      <c r="BC77" s="52">
        <f t="shared" si="15"/>
        <v>99048.585242467729</v>
      </c>
      <c r="BD77" s="52">
        <f t="shared" si="15"/>
        <v>101373.84078511488</v>
      </c>
      <c r="BE77" s="52">
        <f t="shared" si="15"/>
        <v>106706.85189487554</v>
      </c>
      <c r="BF77" s="52">
        <f t="shared" si="15"/>
        <v>110302.29898003751</v>
      </c>
      <c r="BG77" s="52">
        <f t="shared" si="15"/>
        <v>105790.62308501704</v>
      </c>
      <c r="BH77" s="52">
        <f t="shared" si="15"/>
        <v>111092.55313748043</v>
      </c>
      <c r="BI77" s="52">
        <f t="shared" si="15"/>
        <v>115802.99954677367</v>
      </c>
      <c r="BJ77" s="52">
        <f t="shared" si="15"/>
        <v>119213.89655344037</v>
      </c>
      <c r="BK77" s="52">
        <f t="shared" si="15"/>
        <v>126242.20586285737</v>
      </c>
      <c r="BL77" s="52">
        <f t="shared" si="15"/>
        <v>135757.16542445365</v>
      </c>
      <c r="BM77" s="52">
        <f t="shared" si="15"/>
        <v>148004.00969052216</v>
      </c>
      <c r="BN77" s="52">
        <f t="shared" si="15"/>
        <v>153361.5551698035</v>
      </c>
      <c r="BO77" s="52">
        <f t="shared" si="15"/>
        <v>158960.44687856638</v>
      </c>
      <c r="BP77" s="52">
        <f t="shared" ref="BP77:CC77" si="16">SUM(BP$5:BP$10,BP$13:BP$20,BP$23:BP$27,BP$31:BP$38,BP$41:BP$60,BP$63:BP$68,BP69,BP$72:BP$76)</f>
        <v>166552.67893256198</v>
      </c>
      <c r="BQ77" s="52">
        <f t="shared" si="16"/>
        <v>164132.18598876672</v>
      </c>
      <c r="BR77" s="52">
        <f t="shared" si="16"/>
        <v>168287.22403787507</v>
      </c>
      <c r="BS77" s="52">
        <f t="shared" si="16"/>
        <v>171799.83899397106</v>
      </c>
      <c r="BT77" s="52">
        <f t="shared" si="16"/>
        <v>173862.45785545005</v>
      </c>
      <c r="BU77" s="52">
        <f t="shared" si="16"/>
        <v>178078.34952388768</v>
      </c>
      <c r="BV77" s="52">
        <f t="shared" si="16"/>
        <v>183753.77752603535</v>
      </c>
      <c r="BW77" s="52">
        <f t="shared" si="16"/>
        <v>192392.24517551475</v>
      </c>
      <c r="BX77" s="52">
        <f t="shared" si="16"/>
        <v>213132.86119780628</v>
      </c>
      <c r="BY77" s="52">
        <f t="shared" si="16"/>
        <v>218170.31016943092</v>
      </c>
      <c r="BZ77" s="52">
        <f t="shared" si="16"/>
        <v>225240.13086577534</v>
      </c>
      <c r="CA77" s="52">
        <f t="shared" si="16"/>
        <v>234520.45708453574</v>
      </c>
      <c r="CB77" s="52">
        <f t="shared" si="16"/>
        <v>244091.69819406938</v>
      </c>
      <c r="CC77" s="53">
        <f t="shared" si="16"/>
        <v>255994.94702062247</v>
      </c>
    </row>
    <row r="78" spans="1:81" ht="26.25" customHeight="1" x14ac:dyDescent="0.4">
      <c r="A78" s="113"/>
      <c r="B78" s="13" t="s">
        <v>278</v>
      </c>
      <c r="D78" s="129">
        <f t="shared" ref="D78:AI78" si="17">SUMIF($C$5:$C$76,"(C)",D$5:D$76)</f>
        <v>250.8</v>
      </c>
      <c r="E78" s="129">
        <f t="shared" si="17"/>
        <v>354.9</v>
      </c>
      <c r="F78" s="129">
        <f t="shared" si="17"/>
        <v>355.9</v>
      </c>
      <c r="G78" s="129">
        <f t="shared" si="17"/>
        <v>377.3</v>
      </c>
      <c r="H78" s="129">
        <f t="shared" si="17"/>
        <v>449.5</v>
      </c>
      <c r="I78" s="129">
        <f t="shared" si="17"/>
        <v>471.7</v>
      </c>
      <c r="J78" s="129">
        <f t="shared" si="17"/>
        <v>480.3</v>
      </c>
      <c r="K78" s="129">
        <f t="shared" si="17"/>
        <v>583.5</v>
      </c>
      <c r="L78" s="129">
        <f t="shared" si="17"/>
        <v>603.69999999999993</v>
      </c>
      <c r="M78" s="129">
        <f t="shared" si="17"/>
        <v>662.69999999999993</v>
      </c>
      <c r="N78" s="129">
        <f t="shared" si="17"/>
        <v>857.8</v>
      </c>
      <c r="O78" s="129">
        <f t="shared" si="17"/>
        <v>891</v>
      </c>
      <c r="P78" s="129">
        <f t="shared" si="17"/>
        <v>907.6</v>
      </c>
      <c r="Q78" s="129">
        <f t="shared" si="17"/>
        <v>1054.8</v>
      </c>
      <c r="R78" s="129">
        <f t="shared" si="17"/>
        <v>1117.0999999999999</v>
      </c>
      <c r="S78" s="129">
        <f t="shared" si="17"/>
        <v>1313.7999999999997</v>
      </c>
      <c r="T78" s="129">
        <f t="shared" si="17"/>
        <v>1368.5</v>
      </c>
      <c r="U78" s="129">
        <f t="shared" si="17"/>
        <v>1671.5</v>
      </c>
      <c r="V78" s="129">
        <f t="shared" si="17"/>
        <v>1752.6999999999998</v>
      </c>
      <c r="W78" s="129">
        <f t="shared" si="17"/>
        <v>1977.2</v>
      </c>
      <c r="X78" s="129">
        <f t="shared" si="17"/>
        <v>2169</v>
      </c>
      <c r="Y78" s="129">
        <f t="shared" si="17"/>
        <v>2298.7000000000003</v>
      </c>
      <c r="Z78" s="129">
        <f t="shared" si="17"/>
        <v>2521.6</v>
      </c>
      <c r="AA78" s="129">
        <f t="shared" si="17"/>
        <v>2950.6</v>
      </c>
      <c r="AB78" s="129">
        <f t="shared" si="17"/>
        <v>3340.2999999999997</v>
      </c>
      <c r="AC78" s="129">
        <f t="shared" si="17"/>
        <v>3852.5990000000002</v>
      </c>
      <c r="AD78" s="129">
        <f t="shared" si="17"/>
        <v>4918.3270000000002</v>
      </c>
      <c r="AE78" s="129">
        <f t="shared" si="17"/>
        <v>6583.9790000000003</v>
      </c>
      <c r="AF78" s="129">
        <f t="shared" si="17"/>
        <v>7801.2960000000003</v>
      </c>
      <c r="AG78" s="129">
        <f t="shared" si="17"/>
        <v>9082.32</v>
      </c>
      <c r="AH78" s="129">
        <f t="shared" si="17"/>
        <v>10460</v>
      </c>
      <c r="AI78" s="129">
        <f t="shared" si="17"/>
        <v>11937</v>
      </c>
      <c r="AJ78" s="129">
        <f t="shared" ref="AJ78:BO78" si="18">SUMIF($C$5:$C$76,"(C)",AJ$5:AJ$76)</f>
        <v>14529</v>
      </c>
      <c r="AK78" s="129">
        <f t="shared" si="18"/>
        <v>16863</v>
      </c>
      <c r="AL78" s="129">
        <f t="shared" si="18"/>
        <v>18210</v>
      </c>
      <c r="AM78" s="129">
        <f t="shared" si="18"/>
        <v>19798</v>
      </c>
      <c r="AN78" s="129">
        <f t="shared" si="18"/>
        <v>20863</v>
      </c>
      <c r="AO78" s="129">
        <f t="shared" si="18"/>
        <v>22448</v>
      </c>
      <c r="AP78" s="129">
        <f t="shared" si="18"/>
        <v>24257.598000000002</v>
      </c>
      <c r="AQ78" s="129">
        <f t="shared" si="18"/>
        <v>25406.486000000001</v>
      </c>
      <c r="AR78" s="129">
        <f t="shared" si="18"/>
        <v>26034.205999999998</v>
      </c>
      <c r="AS78" s="129">
        <f t="shared" si="18"/>
        <v>27702.068000000003</v>
      </c>
      <c r="AT78" s="129">
        <f t="shared" si="18"/>
        <v>30508.146000000001</v>
      </c>
      <c r="AU78" s="129">
        <f t="shared" si="18"/>
        <v>35252.114000000001</v>
      </c>
      <c r="AV78" s="129">
        <f t="shared" si="18"/>
        <v>37320.296999999999</v>
      </c>
      <c r="AW78" s="129">
        <f t="shared" si="18"/>
        <v>39538.795000000006</v>
      </c>
      <c r="AX78" s="129">
        <f t="shared" si="18"/>
        <v>39824.572</v>
      </c>
      <c r="AY78" s="129">
        <f t="shared" si="18"/>
        <v>40701.778000000006</v>
      </c>
      <c r="AZ78" s="129">
        <f t="shared" si="18"/>
        <v>42158.667000000001</v>
      </c>
      <c r="BA78" s="129">
        <f t="shared" si="18"/>
        <v>43119.707999999999</v>
      </c>
      <c r="BB78" s="129">
        <f t="shared" si="18"/>
        <v>45018.209000000003</v>
      </c>
      <c r="BC78" s="129">
        <f t="shared" si="18"/>
        <v>46884.317999999999</v>
      </c>
      <c r="BD78" s="129">
        <f t="shared" si="18"/>
        <v>47796.771000000001</v>
      </c>
      <c r="BE78" s="129">
        <f t="shared" si="18"/>
        <v>51093.595998929333</v>
      </c>
      <c r="BF78" s="129">
        <f t="shared" si="18"/>
        <v>53686.5287096147</v>
      </c>
      <c r="BG78" s="129">
        <f t="shared" si="18"/>
        <v>56079.337540435692</v>
      </c>
      <c r="BH78" s="129">
        <f t="shared" si="18"/>
        <v>58408.538999999997</v>
      </c>
      <c r="BI78" s="129">
        <f t="shared" si="18"/>
        <v>60914.807692682669</v>
      </c>
      <c r="BJ78" s="129">
        <f t="shared" si="18"/>
        <v>63129.216045855108</v>
      </c>
      <c r="BK78" s="129">
        <f t="shared" si="18"/>
        <v>67411.978362963171</v>
      </c>
      <c r="BL78" s="129">
        <f t="shared" si="18"/>
        <v>72671.184816889407</v>
      </c>
      <c r="BM78" s="129">
        <f t="shared" si="18"/>
        <v>77814.820358342375</v>
      </c>
      <c r="BN78" s="129">
        <f t="shared" si="18"/>
        <v>80345.367492594727</v>
      </c>
      <c r="BO78" s="129">
        <f t="shared" si="18"/>
        <v>84501.883808506493</v>
      </c>
      <c r="BP78" s="129">
        <f t="shared" ref="BP78:CC78" si="19">SUMIF($C$5:$C$76,"(C)",BP$5:BP$76)</f>
        <v>89391.276039061704</v>
      </c>
      <c r="BQ78" s="129">
        <f t="shared" si="19"/>
        <v>91660.368819799987</v>
      </c>
      <c r="BR78" s="129">
        <f t="shared" si="19"/>
        <v>94520.993083800029</v>
      </c>
      <c r="BS78" s="129">
        <f t="shared" si="19"/>
        <v>97595.057103989995</v>
      </c>
      <c r="BT78" s="129">
        <f t="shared" si="19"/>
        <v>99897.057583039947</v>
      </c>
      <c r="BU78" s="129">
        <f t="shared" si="19"/>
        <v>102041.98127705771</v>
      </c>
      <c r="BV78" s="129">
        <f t="shared" si="19"/>
        <v>104806.85000625998</v>
      </c>
      <c r="BW78" s="129">
        <f t="shared" si="19"/>
        <v>106859.79147957485</v>
      </c>
      <c r="BX78" s="129">
        <f t="shared" si="19"/>
        <v>109733.3397985784</v>
      </c>
      <c r="BY78" s="129">
        <f t="shared" si="19"/>
        <v>113233.6175122179</v>
      </c>
      <c r="BZ78" s="129">
        <f t="shared" si="19"/>
        <v>119421.51987963935</v>
      </c>
      <c r="CA78" s="129">
        <f t="shared" si="19"/>
        <v>125142.66279642253</v>
      </c>
      <c r="CB78" s="129">
        <f t="shared" si="19"/>
        <v>130530.23351209392</v>
      </c>
      <c r="CC78" s="130">
        <f t="shared" si="19"/>
        <v>136792.0713066709</v>
      </c>
    </row>
    <row r="79" spans="1:81" x14ac:dyDescent="0.4">
      <c r="A79" s="113"/>
      <c r="B79" s="13" t="s">
        <v>279</v>
      </c>
      <c r="D79" s="129">
        <f t="shared" ref="D79:AI79" si="20">SUMIF($C$5:$C$76,"(IR)",D$5:D$76)</f>
        <v>62.5</v>
      </c>
      <c r="E79" s="129">
        <f t="shared" si="20"/>
        <v>75.2</v>
      </c>
      <c r="F79" s="129">
        <f t="shared" si="20"/>
        <v>84.5</v>
      </c>
      <c r="G79" s="129">
        <f t="shared" si="20"/>
        <v>94.6</v>
      </c>
      <c r="H79" s="129">
        <f t="shared" si="20"/>
        <v>118.6</v>
      </c>
      <c r="I79" s="129">
        <f t="shared" si="20"/>
        <v>120.3</v>
      </c>
      <c r="J79" s="129">
        <f t="shared" si="20"/>
        <v>125.4</v>
      </c>
      <c r="K79" s="129">
        <f t="shared" si="20"/>
        <v>114.1</v>
      </c>
      <c r="L79" s="129">
        <f t="shared" si="20"/>
        <v>121.3</v>
      </c>
      <c r="M79" s="129">
        <f t="shared" si="20"/>
        <v>119.6</v>
      </c>
      <c r="N79" s="129">
        <f t="shared" si="20"/>
        <v>131.80000000000001</v>
      </c>
      <c r="O79" s="129">
        <f t="shared" si="20"/>
        <v>158.5</v>
      </c>
      <c r="P79" s="129">
        <f t="shared" si="20"/>
        <v>179.5</v>
      </c>
      <c r="Q79" s="129">
        <f t="shared" si="20"/>
        <v>171.1</v>
      </c>
      <c r="R79" s="129">
        <f t="shared" si="20"/>
        <v>199.8</v>
      </c>
      <c r="S79" s="129">
        <f t="shared" si="20"/>
        <v>217.4</v>
      </c>
      <c r="T79" s="129">
        <f t="shared" si="20"/>
        <v>223.3</v>
      </c>
      <c r="U79" s="129">
        <f t="shared" si="20"/>
        <v>245.9</v>
      </c>
      <c r="V79" s="129">
        <f t="shared" si="20"/>
        <v>297.5</v>
      </c>
      <c r="W79" s="129">
        <f t="shared" si="20"/>
        <v>385.7</v>
      </c>
      <c r="X79" s="129">
        <f t="shared" si="20"/>
        <v>428.9</v>
      </c>
      <c r="Y79" s="129">
        <f t="shared" si="20"/>
        <v>470.7</v>
      </c>
      <c r="Z79" s="129">
        <f t="shared" si="20"/>
        <v>563.79999999999995</v>
      </c>
      <c r="AA79" s="129">
        <f t="shared" si="20"/>
        <v>686.1</v>
      </c>
      <c r="AB79" s="129">
        <f t="shared" si="20"/>
        <v>845.3</v>
      </c>
      <c r="AC79" s="129">
        <f t="shared" si="20"/>
        <v>974.30000000000007</v>
      </c>
      <c r="AD79" s="129">
        <f t="shared" si="20"/>
        <v>1208.2</v>
      </c>
      <c r="AE79" s="129">
        <f t="shared" si="20"/>
        <v>1651.1</v>
      </c>
      <c r="AF79" s="129">
        <f t="shared" si="20"/>
        <v>2081.9</v>
      </c>
      <c r="AG79" s="129">
        <f t="shared" si="20"/>
        <v>2509.3000000000002</v>
      </c>
      <c r="AH79" s="129">
        <f t="shared" si="20"/>
        <v>2692</v>
      </c>
      <c r="AI79" s="129">
        <f t="shared" si="20"/>
        <v>2940</v>
      </c>
      <c r="AJ79" s="129">
        <f t="shared" ref="AJ79:BO79" si="21">SUMIF($C$5:$C$76,"(IR)",AJ$5:AJ$76)</f>
        <v>3830</v>
      </c>
      <c r="AK79" s="129">
        <f t="shared" si="21"/>
        <v>5857.25</v>
      </c>
      <c r="AL79" s="129">
        <f t="shared" si="21"/>
        <v>7917</v>
      </c>
      <c r="AM79" s="129">
        <f t="shared" si="21"/>
        <v>9449</v>
      </c>
      <c r="AN79" s="129">
        <f t="shared" si="21"/>
        <v>10783</v>
      </c>
      <c r="AO79" s="129">
        <f t="shared" si="21"/>
        <v>12232</v>
      </c>
      <c r="AP79" s="129">
        <f t="shared" si="21"/>
        <v>13176</v>
      </c>
      <c r="AQ79" s="129">
        <f t="shared" si="21"/>
        <v>13401.69</v>
      </c>
      <c r="AR79" s="129">
        <f t="shared" si="21"/>
        <v>13251.99351</v>
      </c>
      <c r="AS79" s="129">
        <f t="shared" si="21"/>
        <v>14200.272480999998</v>
      </c>
      <c r="AT79" s="129">
        <f t="shared" si="21"/>
        <v>16797.837000000003</v>
      </c>
      <c r="AU79" s="129">
        <f t="shared" si="21"/>
        <v>20295.427899511735</v>
      </c>
      <c r="AV79" s="129">
        <f t="shared" si="21"/>
        <v>25526.476000000002</v>
      </c>
      <c r="AW79" s="129">
        <f t="shared" si="21"/>
        <v>28829.948</v>
      </c>
      <c r="AX79" s="129">
        <f t="shared" si="21"/>
        <v>30339.205213999998</v>
      </c>
      <c r="AY79" s="129">
        <f t="shared" si="21"/>
        <v>31886.693626000004</v>
      </c>
      <c r="AZ79" s="129">
        <f t="shared" si="21"/>
        <v>32437.416757000003</v>
      </c>
      <c r="BA79" s="129">
        <f t="shared" si="21"/>
        <v>31640.413747999999</v>
      </c>
      <c r="BB79" s="129">
        <f t="shared" si="21"/>
        <v>31212.963835000002</v>
      </c>
      <c r="BC79" s="129">
        <f t="shared" si="21"/>
        <v>30726.584142467687</v>
      </c>
      <c r="BD79" s="129">
        <f t="shared" si="21"/>
        <v>29666.571453818167</v>
      </c>
      <c r="BE79" s="129">
        <f t="shared" si="21"/>
        <v>30918.086668030108</v>
      </c>
      <c r="BF79" s="129">
        <f t="shared" si="21"/>
        <v>32295.353709467578</v>
      </c>
      <c r="BG79" s="129">
        <f t="shared" si="21"/>
        <v>33353.048856553258</v>
      </c>
      <c r="BH79" s="129">
        <f t="shared" si="21"/>
        <v>35028.023048480412</v>
      </c>
      <c r="BI79" s="129">
        <f t="shared" si="21"/>
        <v>35716.781529642009</v>
      </c>
      <c r="BJ79" s="129">
        <f t="shared" si="21"/>
        <v>37172.236532855473</v>
      </c>
      <c r="BK79" s="129">
        <f t="shared" si="21"/>
        <v>38696.081911583096</v>
      </c>
      <c r="BL79" s="129">
        <f t="shared" si="21"/>
        <v>40966.842600689997</v>
      </c>
      <c r="BM79" s="129">
        <f t="shared" si="21"/>
        <v>46695.822820729991</v>
      </c>
      <c r="BN79" s="129">
        <f t="shared" si="21"/>
        <v>48764.863047781706</v>
      </c>
      <c r="BO79" s="129">
        <f t="shared" si="21"/>
        <v>49940.019439679818</v>
      </c>
      <c r="BP79" s="129">
        <f t="shared" ref="BP79:CC79" si="22">SUMIF($C$5:$C$76,"(IR)",BP$5:BP$76)</f>
        <v>51405.957286050005</v>
      </c>
      <c r="BQ79" s="129">
        <f t="shared" si="22"/>
        <v>46170.925824626167</v>
      </c>
      <c r="BR79" s="129">
        <f t="shared" si="22"/>
        <v>45840.720174789989</v>
      </c>
      <c r="BS79" s="129">
        <f t="shared" si="22"/>
        <v>45405.569882420001</v>
      </c>
      <c r="BT79" s="129">
        <f t="shared" si="22"/>
        <v>44931.404269690014</v>
      </c>
      <c r="BU79" s="129">
        <f t="shared" si="22"/>
        <v>45554.527649919997</v>
      </c>
      <c r="BV79" s="129">
        <f t="shared" si="22"/>
        <v>47769.872929837693</v>
      </c>
      <c r="BW79" s="129">
        <f t="shared" si="22"/>
        <v>53325.209292573134</v>
      </c>
      <c r="BX79" s="129">
        <f t="shared" si="22"/>
        <v>72579.943440915711</v>
      </c>
      <c r="BY79" s="129">
        <f t="shared" si="22"/>
        <v>72959.54796984393</v>
      </c>
      <c r="BZ79" s="129">
        <f t="shared" si="22"/>
        <v>72025.407435879199</v>
      </c>
      <c r="CA79" s="129">
        <f t="shared" si="22"/>
        <v>73930.842924765995</v>
      </c>
      <c r="CB79" s="129">
        <f t="shared" si="22"/>
        <v>76550.056327548853</v>
      </c>
      <c r="CC79" s="130">
        <f t="shared" si="22"/>
        <v>80685.791882518854</v>
      </c>
    </row>
    <row r="80" spans="1:81" x14ac:dyDescent="0.4">
      <c r="A80" s="113"/>
      <c r="B80" s="13" t="s">
        <v>280</v>
      </c>
      <c r="D80" s="129">
        <f t="shared" ref="D80:AI80" si="23">SUMIF($C$5:$C$76,"(NC / NIR)",D$5:D$76)</f>
        <v>158</v>
      </c>
      <c r="E80" s="129">
        <f t="shared" si="23"/>
        <v>167.7</v>
      </c>
      <c r="F80" s="129">
        <f t="shared" si="23"/>
        <v>170.1</v>
      </c>
      <c r="G80" s="129">
        <f t="shared" si="23"/>
        <v>170.2</v>
      </c>
      <c r="H80" s="129">
        <f t="shared" si="23"/>
        <v>207.1</v>
      </c>
      <c r="I80" s="129">
        <f t="shared" si="23"/>
        <v>224.7</v>
      </c>
      <c r="J80" s="129">
        <f t="shared" si="23"/>
        <v>233.5</v>
      </c>
      <c r="K80" s="129">
        <f t="shared" si="23"/>
        <v>244.7</v>
      </c>
      <c r="L80" s="129">
        <f t="shared" si="23"/>
        <v>255.8</v>
      </c>
      <c r="M80" s="129">
        <f t="shared" si="23"/>
        <v>268.8</v>
      </c>
      <c r="N80" s="129">
        <f t="shared" si="23"/>
        <v>297.39999999999998</v>
      </c>
      <c r="O80" s="129">
        <f t="shared" si="23"/>
        <v>300.90000000000003</v>
      </c>
      <c r="P80" s="129">
        <f t="shared" si="23"/>
        <v>302.70000000000005</v>
      </c>
      <c r="Q80" s="129">
        <f t="shared" si="23"/>
        <v>327.2</v>
      </c>
      <c r="R80" s="129">
        <f t="shared" si="23"/>
        <v>328.90000000000003</v>
      </c>
      <c r="S80" s="129">
        <f t="shared" si="23"/>
        <v>359.40000000000003</v>
      </c>
      <c r="T80" s="129">
        <f t="shared" si="23"/>
        <v>370.3</v>
      </c>
      <c r="U80" s="129">
        <f t="shared" si="23"/>
        <v>405.00000000000006</v>
      </c>
      <c r="V80" s="129">
        <f t="shared" si="23"/>
        <v>406.3</v>
      </c>
      <c r="W80" s="129">
        <f t="shared" si="23"/>
        <v>426.7</v>
      </c>
      <c r="X80" s="129">
        <f t="shared" si="23"/>
        <v>574.29999999999995</v>
      </c>
      <c r="Y80" s="129">
        <f t="shared" si="23"/>
        <v>622.69999999999993</v>
      </c>
      <c r="Z80" s="129">
        <f t="shared" si="23"/>
        <v>551.09999999999991</v>
      </c>
      <c r="AA80" s="129">
        <f t="shared" si="23"/>
        <v>593.09999999999991</v>
      </c>
      <c r="AB80" s="129">
        <f t="shared" si="23"/>
        <v>712.09999999999991</v>
      </c>
      <c r="AC80" s="129">
        <f t="shared" si="23"/>
        <v>678.1</v>
      </c>
      <c r="AD80" s="129">
        <f t="shared" si="23"/>
        <v>775.19999999999993</v>
      </c>
      <c r="AE80" s="129">
        <f t="shared" si="23"/>
        <v>1102.5</v>
      </c>
      <c r="AF80" s="129">
        <f t="shared" si="23"/>
        <v>1231</v>
      </c>
      <c r="AG80" s="129">
        <f t="shared" si="23"/>
        <v>1775.5</v>
      </c>
      <c r="AH80" s="129">
        <f t="shared" si="23"/>
        <v>2721</v>
      </c>
      <c r="AI80" s="129">
        <f t="shared" si="23"/>
        <v>3900.06</v>
      </c>
      <c r="AJ80" s="129">
        <f t="shared" ref="AJ80:BO80" si="24">SUMIF($C$5:$C$76,"(NC / NIR)",AJ$5:AJ$76)</f>
        <v>4299.0600000000004</v>
      </c>
      <c r="AK80" s="129">
        <f t="shared" si="24"/>
        <v>4978.0600000000004</v>
      </c>
      <c r="AL80" s="129">
        <f t="shared" si="24"/>
        <v>5501.06</v>
      </c>
      <c r="AM80" s="129">
        <f t="shared" si="24"/>
        <v>6085.06</v>
      </c>
      <c r="AN80" s="129">
        <f t="shared" si="24"/>
        <v>6605.06</v>
      </c>
      <c r="AO80" s="129">
        <f t="shared" si="24"/>
        <v>7088.06</v>
      </c>
      <c r="AP80" s="129">
        <f t="shared" si="24"/>
        <v>7484.06</v>
      </c>
      <c r="AQ80" s="129">
        <f t="shared" si="24"/>
        <v>7892.5680000000002</v>
      </c>
      <c r="AR80" s="129">
        <f t="shared" si="24"/>
        <v>8031.5510000000013</v>
      </c>
      <c r="AS80" s="129">
        <f t="shared" si="24"/>
        <v>8411.9089999999997</v>
      </c>
      <c r="AT80" s="129">
        <f t="shared" si="24"/>
        <v>9172.8167156850413</v>
      </c>
      <c r="AU80" s="129">
        <f t="shared" si="24"/>
        <v>10755.346568931576</v>
      </c>
      <c r="AV80" s="129">
        <f t="shared" si="24"/>
        <v>12410.679000000002</v>
      </c>
      <c r="AW80" s="129">
        <f t="shared" si="24"/>
        <v>14068.823</v>
      </c>
      <c r="AX80" s="129">
        <f t="shared" si="24"/>
        <v>14698.89</v>
      </c>
      <c r="AY80" s="129">
        <f t="shared" si="24"/>
        <v>16122.347527041316</v>
      </c>
      <c r="AZ80" s="129">
        <f t="shared" si="24"/>
        <v>17621.866000000002</v>
      </c>
      <c r="BA80" s="129">
        <f t="shared" si="24"/>
        <v>18587.272009000004</v>
      </c>
      <c r="BB80" s="129">
        <f t="shared" si="24"/>
        <v>19334.144725038434</v>
      </c>
      <c r="BC80" s="129">
        <f t="shared" si="24"/>
        <v>21437.683100000017</v>
      </c>
      <c r="BD80" s="129">
        <f t="shared" si="24"/>
        <v>23910.498331296749</v>
      </c>
      <c r="BE80" s="129">
        <f t="shared" si="24"/>
        <v>24695.169227916085</v>
      </c>
      <c r="BF80" s="129">
        <f t="shared" si="24"/>
        <v>24320.416560955215</v>
      </c>
      <c r="BG80" s="129">
        <f t="shared" si="24"/>
        <v>16358.236688028088</v>
      </c>
      <c r="BH80" s="129">
        <f t="shared" si="24"/>
        <v>17655.991088999999</v>
      </c>
      <c r="BI80" s="129">
        <f t="shared" si="24"/>
        <v>19171.410324449</v>
      </c>
      <c r="BJ80" s="129">
        <f t="shared" si="24"/>
        <v>18912.443974729798</v>
      </c>
      <c r="BK80" s="129">
        <f t="shared" si="24"/>
        <v>20134.145588311134</v>
      </c>
      <c r="BL80" s="129">
        <f t="shared" si="24"/>
        <v>22119.138006874229</v>
      </c>
      <c r="BM80" s="129">
        <f t="shared" si="24"/>
        <v>23493.366511449778</v>
      </c>
      <c r="BN80" s="129">
        <f t="shared" si="24"/>
        <v>24251.324629427094</v>
      </c>
      <c r="BO80" s="129">
        <f t="shared" si="24"/>
        <v>24518.543630379987</v>
      </c>
      <c r="BP80" s="129">
        <f t="shared" ref="BP80:CC80" si="25">SUMIF($C$5:$C$76,"(NC / NIR)",BP$5:BP$76)</f>
        <v>25755.445607450234</v>
      </c>
      <c r="BQ80" s="129">
        <f t="shared" si="25"/>
        <v>26300.891344340587</v>
      </c>
      <c r="BR80" s="129">
        <f t="shared" si="25"/>
        <v>27925.510779285047</v>
      </c>
      <c r="BS80" s="129">
        <f t="shared" si="25"/>
        <v>28799.212007561109</v>
      </c>
      <c r="BT80" s="129">
        <f t="shared" si="25"/>
        <v>29033.99600272008</v>
      </c>
      <c r="BU80" s="129">
        <f t="shared" si="25"/>
        <v>30481.840596910017</v>
      </c>
      <c r="BV80" s="129">
        <f t="shared" si="25"/>
        <v>31177.054589937652</v>
      </c>
      <c r="BW80" s="129">
        <f t="shared" si="25"/>
        <v>32207.244403366767</v>
      </c>
      <c r="BX80" s="129">
        <f t="shared" si="25"/>
        <v>30819.577958312188</v>
      </c>
      <c r="BY80" s="129">
        <f t="shared" si="25"/>
        <v>31977.144687369077</v>
      </c>
      <c r="BZ80" s="129">
        <f t="shared" si="25"/>
        <v>33793.20355025684</v>
      </c>
      <c r="CA80" s="129">
        <f t="shared" si="25"/>
        <v>35446.95136334718</v>
      </c>
      <c r="CB80" s="129">
        <f t="shared" si="25"/>
        <v>37011.408354426589</v>
      </c>
      <c r="CC80" s="130">
        <f t="shared" si="25"/>
        <v>38517.083831432712</v>
      </c>
    </row>
    <row r="81" spans="1:81" x14ac:dyDescent="0.4">
      <c r="A81" s="113"/>
      <c r="B81" s="87"/>
      <c r="C81" s="131"/>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132"/>
      <c r="BT81" s="92"/>
      <c r="BU81" s="92"/>
      <c r="BV81" s="92"/>
      <c r="BW81" s="92"/>
      <c r="BX81" s="92"/>
      <c r="BY81" s="92"/>
      <c r="BZ81" s="92"/>
      <c r="CA81" s="92"/>
      <c r="CB81" s="92"/>
      <c r="CC81" s="93"/>
    </row>
    <row r="82" spans="1:81" s="75" customFormat="1" ht="26.25" customHeight="1" x14ac:dyDescent="0.4">
      <c r="A82" s="128"/>
      <c r="B82" s="133" t="s">
        <v>281</v>
      </c>
      <c r="C82" s="134"/>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f t="shared" ref="AH82:BJ82" si="26">AH77-AH86-AH87</f>
        <v>15873</v>
      </c>
      <c r="AI82" s="47">
        <f t="shared" si="26"/>
        <v>18777.060000000001</v>
      </c>
      <c r="AJ82" s="47">
        <f t="shared" si="26"/>
        <v>22658.06</v>
      </c>
      <c r="AK82" s="47">
        <f t="shared" si="26"/>
        <v>27698.31</v>
      </c>
      <c r="AL82" s="47">
        <f t="shared" si="26"/>
        <v>31628.06</v>
      </c>
      <c r="AM82" s="47">
        <f t="shared" si="26"/>
        <v>35332.06</v>
      </c>
      <c r="AN82" s="47">
        <f t="shared" si="26"/>
        <v>38251.06</v>
      </c>
      <c r="AO82" s="47">
        <f t="shared" si="26"/>
        <v>41768.06</v>
      </c>
      <c r="AP82" s="47">
        <f t="shared" si="26"/>
        <v>44917.657999999996</v>
      </c>
      <c r="AQ82" s="47">
        <f t="shared" si="26"/>
        <v>46700.743999999992</v>
      </c>
      <c r="AR82" s="47">
        <f t="shared" si="26"/>
        <v>47317.750509999998</v>
      </c>
      <c r="AS82" s="47">
        <f t="shared" si="26"/>
        <v>50314.249480999992</v>
      </c>
      <c r="AT82" s="47">
        <f t="shared" si="26"/>
        <v>56478.799715685047</v>
      </c>
      <c r="AU82" s="47">
        <f t="shared" si="26"/>
        <v>62322.729468443315</v>
      </c>
      <c r="AV82" s="47">
        <f t="shared" si="26"/>
        <v>70755.02399999999</v>
      </c>
      <c r="AW82" s="47">
        <f t="shared" si="26"/>
        <v>77496.391000000003</v>
      </c>
      <c r="AX82" s="47">
        <f t="shared" si="26"/>
        <v>79687.214811775179</v>
      </c>
      <c r="AY82" s="47">
        <f t="shared" si="26"/>
        <v>83295.498265097471</v>
      </c>
      <c r="AZ82" s="47">
        <f t="shared" si="26"/>
        <v>86670.61694808054</v>
      </c>
      <c r="BA82" s="47">
        <f t="shared" si="26"/>
        <v>87921.907053839444</v>
      </c>
      <c r="BB82" s="47">
        <f t="shared" si="26"/>
        <v>90240.256998922923</v>
      </c>
      <c r="BC82" s="47">
        <f t="shared" si="26"/>
        <v>93735.885396197482</v>
      </c>
      <c r="BD82" s="47">
        <f t="shared" si="26"/>
        <v>96103.813251609536</v>
      </c>
      <c r="BE82" s="47">
        <f t="shared" si="26"/>
        <v>101422.7639867476</v>
      </c>
      <c r="BF82" s="47">
        <f t="shared" si="26"/>
        <v>105009.39933424356</v>
      </c>
      <c r="BG82" s="47">
        <f t="shared" si="26"/>
        <v>100707.9902380038</v>
      </c>
      <c r="BH82" s="47">
        <f t="shared" si="26"/>
        <v>110609.70131451008</v>
      </c>
      <c r="BI82" s="47">
        <f t="shared" si="26"/>
        <v>115248.99222777368</v>
      </c>
      <c r="BJ82" s="47">
        <f t="shared" si="26"/>
        <v>118700.44661544036</v>
      </c>
      <c r="BK82" s="47">
        <v>141172.3945017074</v>
      </c>
      <c r="BL82" s="47">
        <f t="shared" ref="BL82:CC82" si="27">BL77-BL86-BL87</f>
        <v>134899.92521352365</v>
      </c>
      <c r="BM82" s="47">
        <f t="shared" si="27"/>
        <v>147082.31990482216</v>
      </c>
      <c r="BN82" s="47">
        <f t="shared" si="27"/>
        <v>152390.4227525935</v>
      </c>
      <c r="BO82" s="47">
        <f t="shared" si="27"/>
        <v>157984.53674152636</v>
      </c>
      <c r="BP82" s="47">
        <f t="shared" si="27"/>
        <v>165542.36347189173</v>
      </c>
      <c r="BQ82" s="47">
        <f t="shared" si="27"/>
        <v>163144.49412239672</v>
      </c>
      <c r="BR82" s="47">
        <f t="shared" si="27"/>
        <v>167043.77629927508</v>
      </c>
      <c r="BS82" s="47">
        <f t="shared" si="27"/>
        <v>170815.10861130105</v>
      </c>
      <c r="BT82" s="47">
        <f t="shared" si="27"/>
        <v>172962.08937862003</v>
      </c>
      <c r="BU82" s="47">
        <f t="shared" si="27"/>
        <v>177122.56695634767</v>
      </c>
      <c r="BV82" s="47">
        <f t="shared" si="27"/>
        <v>182893.25909584519</v>
      </c>
      <c r="BW82" s="47">
        <f t="shared" si="27"/>
        <v>191598.49141451475</v>
      </c>
      <c r="BX82" s="47">
        <f t="shared" si="27"/>
        <v>212316.03771514789</v>
      </c>
      <c r="BY82" s="47">
        <f t="shared" si="27"/>
        <v>217433.74786595319</v>
      </c>
      <c r="BZ82" s="47">
        <f t="shared" si="27"/>
        <v>224514.21276467844</v>
      </c>
      <c r="CA82" s="47">
        <f t="shared" si="27"/>
        <v>233796.89369852838</v>
      </c>
      <c r="CB82" s="47">
        <f t="shared" si="27"/>
        <v>243378.84476541472</v>
      </c>
      <c r="CC82" s="48">
        <f t="shared" si="27"/>
        <v>255024.27339368028</v>
      </c>
    </row>
    <row r="83" spans="1:81" s="75" customFormat="1" x14ac:dyDescent="0.4">
      <c r="A83" s="128"/>
      <c r="B83" s="59" t="s">
        <v>282</v>
      </c>
      <c r="C83" s="135"/>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119"/>
      <c r="BJ83" s="119"/>
      <c r="BK83" s="119"/>
      <c r="BL83" s="119"/>
      <c r="BM83" s="119"/>
      <c r="BN83" s="119"/>
      <c r="BO83" s="119"/>
      <c r="BP83" s="119"/>
      <c r="BQ83" s="119">
        <f t="shared" ref="BQ83:CC83" si="28">SUM(BQ5:BQ10,BQ13,BQ15:BQ20,BQ23:BQ26,BQ28,BQ30,BQ31:BQ37,BQ41:BQ49,BQ51:BQ57,BQ59,BQ64:BQ68,BQ70,BQ72:BQ73,BQ74:BQ76)-BQ86-BQ87</f>
        <v>71897.160751489821</v>
      </c>
      <c r="BR83" s="119">
        <f t="shared" si="28"/>
        <v>74444.697315330195</v>
      </c>
      <c r="BS83" s="119">
        <f t="shared" si="28"/>
        <v>76187.042870250909</v>
      </c>
      <c r="BT83" s="119">
        <f t="shared" si="28"/>
        <v>76387.212143075012</v>
      </c>
      <c r="BU83" s="119">
        <f t="shared" si="28"/>
        <v>78283.274876379641</v>
      </c>
      <c r="BV83" s="119">
        <f t="shared" si="28"/>
        <v>81351.40776762669</v>
      </c>
      <c r="BW83" s="119">
        <f t="shared" si="28"/>
        <v>88278.523953970958</v>
      </c>
      <c r="BX83" s="119">
        <f t="shared" si="28"/>
        <v>93493.680936175107</v>
      </c>
      <c r="BY83" s="119">
        <f t="shared" si="28"/>
        <v>94903.703910159398</v>
      </c>
      <c r="BZ83" s="119">
        <f t="shared" si="28"/>
        <v>98090.687902046047</v>
      </c>
      <c r="CA83" s="119">
        <f t="shared" si="28"/>
        <v>101627.43385281044</v>
      </c>
      <c r="CB83" s="119">
        <f t="shared" si="28"/>
        <v>104977.64157515734</v>
      </c>
      <c r="CC83" s="120">
        <f t="shared" si="28"/>
        <v>108960.02502906945</v>
      </c>
    </row>
    <row r="84" spans="1:81" s="75" customFormat="1" x14ac:dyDescent="0.4">
      <c r="A84" s="128"/>
      <c r="B84" s="59" t="s">
        <v>283</v>
      </c>
      <c r="C84" s="135"/>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119"/>
      <c r="BJ84" s="119"/>
      <c r="BK84" s="119"/>
      <c r="BL84" s="119"/>
      <c r="BM84" s="119"/>
      <c r="BN84" s="119"/>
      <c r="BO84" s="119"/>
      <c r="BP84" s="119"/>
      <c r="BQ84" s="119">
        <f t="shared" ref="BQ84:CC84" si="29">SUM(BQ29,BQ38,BQ60,BQ63,BQ71,BQ50,BQ58,BQ14)</f>
        <v>91247.333370906897</v>
      </c>
      <c r="BR84" s="119">
        <f t="shared" si="29"/>
        <v>92599.078983944884</v>
      </c>
      <c r="BS84" s="119">
        <f t="shared" si="29"/>
        <v>94628.065741050232</v>
      </c>
      <c r="BT84" s="119">
        <f t="shared" si="29"/>
        <v>96574.87723554502</v>
      </c>
      <c r="BU84" s="119">
        <f t="shared" si="29"/>
        <v>98839.292079968101</v>
      </c>
      <c r="BV84" s="119">
        <f t="shared" si="29"/>
        <v>101541.85132821847</v>
      </c>
      <c r="BW84" s="119">
        <f t="shared" si="29"/>
        <v>103319.96746054383</v>
      </c>
      <c r="BX84" s="119">
        <f t="shared" si="29"/>
        <v>118822.35677897278</v>
      </c>
      <c r="BY84" s="119">
        <f t="shared" si="29"/>
        <v>122530.04395579381</v>
      </c>
      <c r="BZ84" s="119">
        <f t="shared" si="29"/>
        <v>126423.52486263243</v>
      </c>
      <c r="CA84" s="119">
        <f t="shared" si="29"/>
        <v>132169.45984571788</v>
      </c>
      <c r="CB84" s="119">
        <f t="shared" si="29"/>
        <v>138401.20319025737</v>
      </c>
      <c r="CC84" s="120">
        <f t="shared" si="29"/>
        <v>146064.24836461086</v>
      </c>
    </row>
    <row r="85" spans="1:81" x14ac:dyDescent="0.4">
      <c r="B85" s="59" t="s">
        <v>284</v>
      </c>
      <c r="BL85" s="54">
        <f t="shared" ref="BL85:CC85" si="30">BL50+BL58+BL14</f>
        <v>4979.657177884229</v>
      </c>
      <c r="BM85" s="54">
        <f t="shared" si="30"/>
        <v>5516.5294897197828</v>
      </c>
      <c r="BN85" s="54">
        <f t="shared" si="30"/>
        <v>5776.1927438088887</v>
      </c>
      <c r="BO85" s="54">
        <f t="shared" si="30"/>
        <v>5632.2462835299884</v>
      </c>
      <c r="BP85" s="54">
        <f t="shared" si="30"/>
        <v>5604.8250899999985</v>
      </c>
      <c r="BQ85" s="54">
        <f t="shared" si="30"/>
        <v>615.17832681999994</v>
      </c>
      <c r="BR85" s="54">
        <f t="shared" si="30"/>
        <v>611.93929700000001</v>
      </c>
      <c r="BS85" s="54">
        <f t="shared" si="30"/>
        <v>621.7497810999995</v>
      </c>
      <c r="BT85" s="54">
        <f t="shared" si="30"/>
        <v>627.55100000000004</v>
      </c>
      <c r="BU85" s="54">
        <f t="shared" si="30"/>
        <v>654.75289959999998</v>
      </c>
      <c r="BV85" s="54">
        <f t="shared" si="30"/>
        <v>468.43768699000003</v>
      </c>
      <c r="BW85" s="54">
        <f t="shared" si="30"/>
        <v>253.04725599999992</v>
      </c>
      <c r="BX85" s="54">
        <f t="shared" si="30"/>
        <v>0</v>
      </c>
      <c r="BY85" s="54">
        <f t="shared" si="30"/>
        <v>0</v>
      </c>
      <c r="BZ85" s="54">
        <f t="shared" si="30"/>
        <v>0</v>
      </c>
      <c r="CA85" s="54">
        <f t="shared" si="30"/>
        <v>0</v>
      </c>
      <c r="CB85" s="54">
        <f t="shared" si="30"/>
        <v>0</v>
      </c>
      <c r="CC85" s="55">
        <f t="shared" si="30"/>
        <v>0</v>
      </c>
    </row>
    <row r="86" spans="1:81" ht="25.5" customHeight="1" x14ac:dyDescent="0.4">
      <c r="B86" s="49" t="s">
        <v>285</v>
      </c>
      <c r="AU86" s="119">
        <f t="shared" ref="AU86:BK86" si="31">AU24+AU43+AU53</f>
        <v>0</v>
      </c>
      <c r="AV86" s="119">
        <f t="shared" si="31"/>
        <v>0</v>
      </c>
      <c r="AW86" s="119">
        <f t="shared" si="31"/>
        <v>0</v>
      </c>
      <c r="AX86" s="54">
        <f t="shared" si="31"/>
        <v>3.4569999999999999</v>
      </c>
      <c r="AY86" s="54">
        <f t="shared" si="31"/>
        <v>4.1285950413223143</v>
      </c>
      <c r="AZ86" s="54">
        <f t="shared" si="31"/>
        <v>5.4580000000000002</v>
      </c>
      <c r="BA86" s="54">
        <f t="shared" si="31"/>
        <v>4.9669999999999996</v>
      </c>
      <c r="BB86" s="54">
        <f t="shared" si="31"/>
        <v>8.2967250384024585</v>
      </c>
      <c r="BC86" s="54">
        <f t="shared" si="31"/>
        <v>10.563000000000001</v>
      </c>
      <c r="BD86" s="54">
        <f t="shared" si="31"/>
        <v>11.87267336961207</v>
      </c>
      <c r="BE86" s="54">
        <f t="shared" si="31"/>
        <v>14.399096999999999</v>
      </c>
      <c r="BF86" s="54">
        <f t="shared" si="31"/>
        <v>19.709695</v>
      </c>
      <c r="BG86" s="54">
        <f t="shared" si="31"/>
        <v>19.340500802146213</v>
      </c>
      <c r="BH86" s="54">
        <f t="shared" si="31"/>
        <v>20.643089</v>
      </c>
      <c r="BI86" s="54">
        <f t="shared" si="31"/>
        <v>49.53799999999999</v>
      </c>
      <c r="BJ86" s="54">
        <f t="shared" si="31"/>
        <v>39.67</v>
      </c>
      <c r="BK86" s="54">
        <f t="shared" si="31"/>
        <v>40.937025149999997</v>
      </c>
      <c r="BL86" s="54">
        <f t="shared" ref="BL86:BQ86" si="32">BL24+BL33+BL43+BL53</f>
        <v>400.55954393000002</v>
      </c>
      <c r="BM86" s="54">
        <f t="shared" si="32"/>
        <v>417.50285769999999</v>
      </c>
      <c r="BN86" s="54">
        <f t="shared" si="32"/>
        <v>443.07170121000001</v>
      </c>
      <c r="BO86" s="54">
        <f t="shared" si="32"/>
        <v>447.32114404000004</v>
      </c>
      <c r="BP86" s="54">
        <f t="shared" si="32"/>
        <v>466.35633367023604</v>
      </c>
      <c r="BQ86" s="54">
        <f t="shared" si="32"/>
        <v>500.00787236999997</v>
      </c>
      <c r="BR86" s="54">
        <f t="shared" ref="BR86:CC86" si="33">BR33+BR43+BR53+SUM(BR18,-BR90,BR25,BR45,BR46,BR59,BR67,BR72)</f>
        <v>637.70802760000015</v>
      </c>
      <c r="BS86" s="54">
        <f t="shared" si="33"/>
        <v>351.46439466999999</v>
      </c>
      <c r="BT86" s="54">
        <f t="shared" si="33"/>
        <v>313.26411182999999</v>
      </c>
      <c r="BU86" s="54">
        <f t="shared" si="33"/>
        <v>325.01176554</v>
      </c>
      <c r="BV86" s="54">
        <f t="shared" si="33"/>
        <v>316.55621484765913</v>
      </c>
      <c r="BW86" s="54">
        <f t="shared" si="33"/>
        <v>295.74047400000006</v>
      </c>
      <c r="BX86" s="54">
        <f t="shared" si="33"/>
        <v>373.97258039744281</v>
      </c>
      <c r="BY86" s="54">
        <f t="shared" si="33"/>
        <v>306.45807709765973</v>
      </c>
      <c r="BZ86" s="54">
        <f t="shared" si="33"/>
        <v>291.82861823425014</v>
      </c>
      <c r="CA86" s="54">
        <f t="shared" si="33"/>
        <v>298.12307449495466</v>
      </c>
      <c r="CB86" s="54">
        <f t="shared" si="33"/>
        <v>300.0735007854388</v>
      </c>
      <c r="CC86" s="55">
        <f t="shared" si="33"/>
        <v>300.78173037120303</v>
      </c>
    </row>
    <row r="87" spans="1:81" ht="26.25" customHeight="1" x14ac:dyDescent="0.4">
      <c r="B87" s="528" t="s">
        <v>754</v>
      </c>
      <c r="D87" s="119"/>
      <c r="E87" s="119"/>
      <c r="F87" s="119"/>
      <c r="G87" s="119"/>
      <c r="H87" s="119"/>
      <c r="I87" s="119"/>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c r="AI87" s="119"/>
      <c r="AJ87" s="119"/>
      <c r="AK87" s="119"/>
      <c r="AL87" s="119"/>
      <c r="AM87" s="119"/>
      <c r="AN87" s="119"/>
      <c r="AO87" s="119"/>
      <c r="AP87" s="119"/>
      <c r="AQ87" s="119"/>
      <c r="AR87" s="119"/>
      <c r="AS87" s="119"/>
      <c r="AT87" s="119"/>
      <c r="AU87" s="119">
        <f t="shared" ref="AU87:BD87" si="34">SUM(AU88:AU89)</f>
        <v>3980.1589999999997</v>
      </c>
      <c r="AV87" s="119">
        <f t="shared" si="34"/>
        <v>4502.427999999999</v>
      </c>
      <c r="AW87" s="119">
        <f t="shared" si="34"/>
        <v>4941.175000000002</v>
      </c>
      <c r="AX87" s="119">
        <f t="shared" si="34"/>
        <v>5171.9954022248148</v>
      </c>
      <c r="AY87" s="119">
        <f t="shared" si="34"/>
        <v>5411.1922929025259</v>
      </c>
      <c r="AZ87" s="119">
        <f t="shared" si="34"/>
        <v>5541.8748089194496</v>
      </c>
      <c r="BA87" s="119">
        <f t="shared" si="34"/>
        <v>5420.5197031605667</v>
      </c>
      <c r="BB87" s="119">
        <f t="shared" si="34"/>
        <v>5316.763836077097</v>
      </c>
      <c r="BC87" s="119">
        <f t="shared" si="34"/>
        <v>5302.1368462702567</v>
      </c>
      <c r="BD87" s="119">
        <f t="shared" si="34"/>
        <v>5258.1548601357345</v>
      </c>
      <c r="BE87" s="119">
        <f t="shared" ref="BE87:CC87" si="35">SUM(BE88:BE90)</f>
        <v>5269.6888111279331</v>
      </c>
      <c r="BF87" s="119">
        <f t="shared" si="35"/>
        <v>5273.1899507939561</v>
      </c>
      <c r="BG87" s="119">
        <f t="shared" si="35"/>
        <v>5063.292346211093</v>
      </c>
      <c r="BH87" s="119">
        <f t="shared" si="35"/>
        <v>462.20873397033841</v>
      </c>
      <c r="BI87" s="119">
        <f t="shared" si="35"/>
        <v>504.46931899999896</v>
      </c>
      <c r="BJ87" s="119">
        <f t="shared" si="35"/>
        <v>473.77993800000399</v>
      </c>
      <c r="BK87" s="119">
        <f t="shared" si="35"/>
        <v>439.02078399999561</v>
      </c>
      <c r="BL87" s="119">
        <f t="shared" si="35"/>
        <v>456.68066700000475</v>
      </c>
      <c r="BM87" s="119">
        <f t="shared" si="35"/>
        <v>504.18692800000042</v>
      </c>
      <c r="BN87" s="119">
        <f t="shared" si="35"/>
        <v>528.06071600000246</v>
      </c>
      <c r="BO87" s="119">
        <f t="shared" si="35"/>
        <v>528.58899300001451</v>
      </c>
      <c r="BP87" s="119">
        <f t="shared" si="35"/>
        <v>543.9591270000011</v>
      </c>
      <c r="BQ87" s="119">
        <f t="shared" si="35"/>
        <v>487.68399400000123</v>
      </c>
      <c r="BR87" s="119">
        <f t="shared" si="35"/>
        <v>605.7397109999979</v>
      </c>
      <c r="BS87" s="119">
        <f t="shared" si="35"/>
        <v>633.2659879999992</v>
      </c>
      <c r="BT87" s="119">
        <f t="shared" si="35"/>
        <v>587.10436500000287</v>
      </c>
      <c r="BU87" s="119">
        <f t="shared" si="35"/>
        <v>630.77080199999909</v>
      </c>
      <c r="BV87" s="119">
        <f t="shared" si="35"/>
        <v>543.96221534251163</v>
      </c>
      <c r="BW87" s="119">
        <f t="shared" si="35"/>
        <v>498.0132869999947</v>
      </c>
      <c r="BX87" s="119">
        <f t="shared" si="35"/>
        <v>442.85090226095173</v>
      </c>
      <c r="BY87" s="119">
        <f t="shared" si="35"/>
        <v>430.10422638005377</v>
      </c>
      <c r="BZ87" s="119">
        <f t="shared" si="35"/>
        <v>434.08948286264672</v>
      </c>
      <c r="CA87" s="119">
        <f t="shared" si="35"/>
        <v>425.44031151241859</v>
      </c>
      <c r="CB87" s="119">
        <f t="shared" si="35"/>
        <v>412.77992786921368</v>
      </c>
      <c r="CC87" s="120">
        <f t="shared" si="35"/>
        <v>669.8918965709687</v>
      </c>
    </row>
    <row r="88" spans="1:81" x14ac:dyDescent="0.4">
      <c r="B88" s="59" t="s">
        <v>287</v>
      </c>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v>3649.9919999999997</v>
      </c>
      <c r="AV88" s="119">
        <v>4276.851999999999</v>
      </c>
      <c r="AW88" s="119">
        <v>4762.6290000000017</v>
      </c>
      <c r="AX88" s="119">
        <v>4989.8812429248146</v>
      </c>
      <c r="AY88" s="119">
        <v>5223.2227532525258</v>
      </c>
      <c r="AZ88" s="119">
        <v>5350.8740169194498</v>
      </c>
      <c r="BA88" s="119">
        <v>5222.6900781605664</v>
      </c>
      <c r="BB88" s="119">
        <v>5106.1262210770974</v>
      </c>
      <c r="BC88" s="119">
        <v>5057.0168972702568</v>
      </c>
      <c r="BD88" s="119">
        <v>4981.3293010757343</v>
      </c>
      <c r="BE88" s="119">
        <v>4961.6985451279334</v>
      </c>
      <c r="BF88" s="119">
        <v>5036.3023338939556</v>
      </c>
      <c r="BG88" s="119">
        <v>4791.5473475060626</v>
      </c>
      <c r="BH88" s="119">
        <v>352.79866929826653</v>
      </c>
      <c r="BI88" s="119">
        <v>370.8638349999992</v>
      </c>
      <c r="BJ88" s="119">
        <v>342.7063180000041</v>
      </c>
      <c r="BK88" s="119">
        <v>321.65414699999565</v>
      </c>
      <c r="BL88" s="119">
        <f t="shared" ref="BL88:CC88" si="36">BL30</f>
        <v>348.23900200000571</v>
      </c>
      <c r="BM88" s="119">
        <f t="shared" si="36"/>
        <v>386.0307610000018</v>
      </c>
      <c r="BN88" s="119">
        <f t="shared" si="36"/>
        <v>399.49913500000184</v>
      </c>
      <c r="BO88" s="119">
        <f t="shared" si="36"/>
        <v>433.20464900001389</v>
      </c>
      <c r="BP88" s="119">
        <f t="shared" si="36"/>
        <v>446.92571600000156</v>
      </c>
      <c r="BQ88" s="119">
        <f t="shared" si="36"/>
        <v>470.89298200000121</v>
      </c>
      <c r="BR88" s="119">
        <f t="shared" si="36"/>
        <v>563.96805599999789</v>
      </c>
      <c r="BS88" s="119">
        <f t="shared" si="36"/>
        <v>628.2659879999992</v>
      </c>
      <c r="BT88" s="119">
        <f t="shared" si="36"/>
        <v>546.10436500000287</v>
      </c>
      <c r="BU88" s="119">
        <f t="shared" si="36"/>
        <v>624.77080199999909</v>
      </c>
      <c r="BV88" s="119">
        <f t="shared" si="36"/>
        <v>537.96221534251163</v>
      </c>
      <c r="BW88" s="119">
        <f t="shared" si="36"/>
        <v>489.0132869999947</v>
      </c>
      <c r="BX88" s="119">
        <f t="shared" si="36"/>
        <v>442.85090226095173</v>
      </c>
      <c r="BY88" s="119">
        <f t="shared" si="36"/>
        <v>430.10422638005377</v>
      </c>
      <c r="BZ88" s="119">
        <f t="shared" si="36"/>
        <v>434.08948286264672</v>
      </c>
      <c r="CA88" s="119">
        <f t="shared" si="36"/>
        <v>425.44031151241859</v>
      </c>
      <c r="CB88" s="119">
        <f t="shared" si="36"/>
        <v>412.77992786921368</v>
      </c>
      <c r="CC88" s="120">
        <f t="shared" si="36"/>
        <v>669.8918965709687</v>
      </c>
    </row>
    <row r="89" spans="1:81" x14ac:dyDescent="0.4">
      <c r="B89" s="59" t="s">
        <v>288</v>
      </c>
      <c r="D89" s="119"/>
      <c r="E89" s="119"/>
      <c r="F89" s="119"/>
      <c r="G89" s="119"/>
      <c r="H89" s="119"/>
      <c r="I89" s="119"/>
      <c r="J89" s="119"/>
      <c r="K89" s="119"/>
      <c r="L89" s="119"/>
      <c r="M89" s="119"/>
      <c r="N89" s="119"/>
      <c r="O89" s="119"/>
      <c r="P89" s="119"/>
      <c r="Q89" s="119"/>
      <c r="R89" s="119"/>
      <c r="S89" s="119"/>
      <c r="T89" s="119"/>
      <c r="U89" s="119"/>
      <c r="V89" s="119"/>
      <c r="W89" s="119"/>
      <c r="X89" s="119"/>
      <c r="Y89" s="119"/>
      <c r="Z89" s="119"/>
      <c r="AA89" s="119"/>
      <c r="AB89" s="119"/>
      <c r="AC89" s="119"/>
      <c r="AD89" s="119"/>
      <c r="AE89" s="119"/>
      <c r="AF89" s="119"/>
      <c r="AG89" s="119"/>
      <c r="AH89" s="119"/>
      <c r="AI89" s="119"/>
      <c r="AJ89" s="119"/>
      <c r="AK89" s="119"/>
      <c r="AL89" s="119"/>
      <c r="AM89" s="119"/>
      <c r="AN89" s="119"/>
      <c r="AO89" s="119"/>
      <c r="AP89" s="119"/>
      <c r="AQ89" s="119"/>
      <c r="AR89" s="119"/>
      <c r="AS89" s="119"/>
      <c r="AT89" s="119"/>
      <c r="AU89" s="119">
        <f>Council_Tax_Benefit!AU40</f>
        <v>330.16699999999992</v>
      </c>
      <c r="AV89" s="119">
        <f>Council_Tax_Benefit!AV40</f>
        <v>225.57600000000002</v>
      </c>
      <c r="AW89" s="119">
        <f>Council_Tax_Benefit!AW40</f>
        <v>178.54600000000005</v>
      </c>
      <c r="AX89" s="119">
        <f>Council_Tax_Benefit!AX40</f>
        <v>182.11415929999976</v>
      </c>
      <c r="AY89" s="119">
        <f>Council_Tax_Benefit!AY40</f>
        <v>187.96953965000034</v>
      </c>
      <c r="AZ89" s="119">
        <f>Council_Tax_Benefit!AZ40</f>
        <v>191.00079200000008</v>
      </c>
      <c r="BA89" s="119">
        <f>Council_Tax_Benefit!BA40</f>
        <v>197.82962499999996</v>
      </c>
      <c r="BB89" s="119">
        <f>Council_Tax_Benefit!BB40</f>
        <v>210.63761499999998</v>
      </c>
      <c r="BC89" s="119">
        <f>Council_Tax_Benefit!BC40</f>
        <v>245.11994899999974</v>
      </c>
      <c r="BD89" s="119">
        <f>Council_Tax_Benefit!BD40</f>
        <v>276.82555906000005</v>
      </c>
      <c r="BE89" s="119">
        <f>Council_Tax_Benefit!BE40</f>
        <v>307.99026600000002</v>
      </c>
      <c r="BF89" s="119">
        <f>Council_Tax_Benefit!BF40</f>
        <v>235.92008099999998</v>
      </c>
      <c r="BG89" s="119">
        <f>Council_Tax_Benefit!BG40</f>
        <v>270.52785005503068</v>
      </c>
      <c r="BH89" s="119">
        <f>Council_Tax_Benefit!BH40</f>
        <v>108.06528901000044</v>
      </c>
      <c r="BI89" s="119">
        <f>Council_Tax_Benefit!BI40</f>
        <v>132.26724699999974</v>
      </c>
      <c r="BJ89" s="119">
        <f>Council_Tax_Benefit!BJ40</f>
        <v>129.49896799999988</v>
      </c>
      <c r="BK89" s="119">
        <f>Council_Tax_Benefit!BK40</f>
        <v>115.282225</v>
      </c>
      <c r="BL89" s="119">
        <f>Council_Tax_Benefit!BL40</f>
        <v>105.96941599999904</v>
      </c>
      <c r="BM89" s="119">
        <f>Council_Tax_Benefit!BM40</f>
        <v>115.30013499999859</v>
      </c>
      <c r="BN89" s="119">
        <f>Council_Tax_Benefit!BN40</f>
        <v>126.20864500000062</v>
      </c>
      <c r="BO89" s="119">
        <f>Council_Tax_Benefit!BO40</f>
        <v>94.515385000000606</v>
      </c>
      <c r="BP89" s="119">
        <f>Council_Tax_Benefit!BP40</f>
        <v>95.914283999999498</v>
      </c>
      <c r="BQ89" s="119">
        <f>Council_Tax_Benefit!BQ40</f>
        <v>0</v>
      </c>
      <c r="BR89" s="119">
        <f>Council_Tax_Benefit!BR40</f>
        <v>0</v>
      </c>
      <c r="BS89" s="119">
        <f>Council_Tax_Benefit!BS40</f>
        <v>0</v>
      </c>
      <c r="BT89" s="119">
        <f>Council_Tax_Benefit!BT40</f>
        <v>0</v>
      </c>
      <c r="BU89" s="119">
        <f>Council_Tax_Benefit!BU40</f>
        <v>0</v>
      </c>
      <c r="BV89" s="119">
        <f>Council_Tax_Benefit!BV40</f>
        <v>0</v>
      </c>
      <c r="BW89" s="119">
        <f>Council_Tax_Benefit!BW40</f>
        <v>0</v>
      </c>
      <c r="BX89" s="119">
        <f>Council_Tax_Benefit!BX40</f>
        <v>0</v>
      </c>
      <c r="BY89" s="119">
        <f>Council_Tax_Benefit!BY40</f>
        <v>0</v>
      </c>
      <c r="BZ89" s="119">
        <f>Council_Tax_Benefit!BZ40</f>
        <v>0</v>
      </c>
      <c r="CA89" s="119">
        <f>Council_Tax_Benefit!CA40</f>
        <v>0</v>
      </c>
      <c r="CB89" s="119">
        <f>Council_Tax_Benefit!CB40</f>
        <v>0</v>
      </c>
      <c r="CC89" s="120">
        <f>Council_Tax_Benefit!CC40</f>
        <v>0</v>
      </c>
    </row>
    <row r="90" spans="1:81" x14ac:dyDescent="0.4">
      <c r="B90" s="59" t="s">
        <v>289</v>
      </c>
      <c r="BE90" s="54">
        <v>0</v>
      </c>
      <c r="BF90" s="54">
        <v>0.96753590000000322</v>
      </c>
      <c r="BG90" s="54">
        <v>1.2171486499999968</v>
      </c>
      <c r="BH90" s="54">
        <v>1.3447756620714291</v>
      </c>
      <c r="BI90" s="54">
        <v>1.3382369999999995</v>
      </c>
      <c r="BJ90" s="54">
        <v>1.5746519999999968</v>
      </c>
      <c r="BK90" s="54">
        <v>2.0844120000000004</v>
      </c>
      <c r="BL90" s="54">
        <v>2.4722489999999979</v>
      </c>
      <c r="BM90" s="54">
        <v>2.8560320000000026</v>
      </c>
      <c r="BN90" s="54">
        <v>2.3529359999999997</v>
      </c>
      <c r="BO90" s="54">
        <v>0.86895899999999671</v>
      </c>
      <c r="BP90" s="54">
        <v>1.1191269999999989</v>
      </c>
      <c r="BQ90" s="54">
        <v>16.791011999999995</v>
      </c>
      <c r="BR90" s="119">
        <v>41.77165500000001</v>
      </c>
      <c r="BS90" s="119">
        <v>5</v>
      </c>
      <c r="BT90" s="119">
        <v>41</v>
      </c>
      <c r="BU90" s="119">
        <v>6</v>
      </c>
      <c r="BV90" s="119">
        <v>6</v>
      </c>
      <c r="BW90" s="119">
        <v>9</v>
      </c>
      <c r="BX90" s="119">
        <v>0</v>
      </c>
      <c r="BY90" s="119">
        <v>0</v>
      </c>
      <c r="BZ90" s="119">
        <v>0</v>
      </c>
      <c r="CA90" s="119">
        <v>0</v>
      </c>
      <c r="CB90" s="119">
        <v>0</v>
      </c>
      <c r="CC90" s="120">
        <v>0</v>
      </c>
    </row>
    <row r="91" spans="1:81" x14ac:dyDescent="0.4">
      <c r="B91" s="87"/>
      <c r="C91" s="131"/>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3"/>
    </row>
    <row r="92" spans="1:81" ht="25.5" customHeight="1" x14ac:dyDescent="0.4">
      <c r="B92" s="75" t="s">
        <v>290</v>
      </c>
      <c r="BL92" s="49"/>
      <c r="BM92" s="49"/>
      <c r="BN92" s="49"/>
      <c r="BO92" s="49"/>
      <c r="BP92" s="49"/>
      <c r="BQ92" s="49"/>
      <c r="BR92" s="49"/>
      <c r="BS92" s="49"/>
      <c r="BT92" s="49"/>
      <c r="BU92" s="49"/>
      <c r="BV92" s="49"/>
      <c r="BW92" s="49"/>
      <c r="CC92" s="94"/>
    </row>
    <row r="93" spans="1:81" ht="26.25" customHeight="1" x14ac:dyDescent="0.4">
      <c r="B93" s="75" t="s">
        <v>291</v>
      </c>
      <c r="BQ93" s="90"/>
      <c r="BR93" s="90"/>
      <c r="BS93" s="90"/>
      <c r="BT93" s="90"/>
      <c r="BU93" s="90"/>
      <c r="BV93" s="90"/>
      <c r="BW93" s="90">
        <f t="shared" ref="BW93:CC93" si="37">BW82</f>
        <v>191598.49141451475</v>
      </c>
      <c r="BX93" s="90">
        <f t="shared" si="37"/>
        <v>212316.03771514789</v>
      </c>
      <c r="BY93" s="90">
        <f t="shared" si="37"/>
        <v>217433.74786595319</v>
      </c>
      <c r="BZ93" s="90">
        <f t="shared" si="37"/>
        <v>224514.21276467844</v>
      </c>
      <c r="CA93" s="90">
        <f t="shared" si="37"/>
        <v>233796.89369852838</v>
      </c>
      <c r="CB93" s="90">
        <f t="shared" si="37"/>
        <v>243378.84476541472</v>
      </c>
      <c r="CC93" s="91">
        <f t="shared" si="37"/>
        <v>255024.27339368028</v>
      </c>
    </row>
    <row r="94" spans="1:81" s="29" customFormat="1" x14ac:dyDescent="0.35">
      <c r="A94" s="136"/>
      <c r="B94" s="137" t="s">
        <v>292</v>
      </c>
      <c r="C94" s="136"/>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v>-253.04725599999992</v>
      </c>
      <c r="BX94" s="138">
        <v>0</v>
      </c>
      <c r="BY94" s="138">
        <v>0</v>
      </c>
      <c r="BZ94" s="138">
        <v>0</v>
      </c>
      <c r="CA94" s="138">
        <v>0</v>
      </c>
      <c r="CB94" s="138">
        <v>0</v>
      </c>
      <c r="CC94" s="139">
        <v>0</v>
      </c>
    </row>
    <row r="95" spans="1:81" s="29" customFormat="1" x14ac:dyDescent="0.35">
      <c r="A95" s="136"/>
      <c r="B95" s="137" t="s">
        <v>293</v>
      </c>
      <c r="C95" s="136"/>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v>158.48803648039222</v>
      </c>
      <c r="BX95" s="138">
        <v>-218.71291105182581</v>
      </c>
      <c r="BY95" s="138">
        <v>0</v>
      </c>
      <c r="BZ95" s="138">
        <v>0</v>
      </c>
      <c r="CA95" s="138">
        <v>0</v>
      </c>
      <c r="CB95" s="138">
        <v>0</v>
      </c>
      <c r="CC95" s="139">
        <v>0</v>
      </c>
    </row>
    <row r="96" spans="1:81" s="29" customFormat="1" x14ac:dyDescent="0.35">
      <c r="A96" s="136"/>
      <c r="B96" s="137" t="s">
        <v>294</v>
      </c>
      <c r="C96" s="136"/>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v>31.643522192105593</v>
      </c>
      <c r="BX96" s="138">
        <v>0</v>
      </c>
      <c r="BY96" s="138">
        <v>0</v>
      </c>
      <c r="BZ96" s="138">
        <v>0</v>
      </c>
      <c r="CA96" s="138">
        <v>0</v>
      </c>
      <c r="CB96" s="138">
        <v>0</v>
      </c>
      <c r="CC96" s="139">
        <v>0</v>
      </c>
    </row>
    <row r="97" spans="1:81" s="29" customFormat="1" x14ac:dyDescent="0.35">
      <c r="A97" s="136"/>
      <c r="B97" s="137" t="s">
        <v>295</v>
      </c>
      <c r="C97" s="136"/>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v>0</v>
      </c>
      <c r="BX97" s="138">
        <v>-1.4968505190336145</v>
      </c>
      <c r="BY97" s="138">
        <v>-0.11707534955348819</v>
      </c>
      <c r="BZ97" s="138">
        <v>-2.5196358660177793</v>
      </c>
      <c r="CA97" s="138">
        <v>-2.5262531498738099</v>
      </c>
      <c r="CB97" s="138">
        <v>-2.5290065915323794</v>
      </c>
      <c r="CC97" s="139">
        <v>-2.5423163514642511</v>
      </c>
    </row>
    <row r="98" spans="1:81" s="29" customFormat="1" x14ac:dyDescent="0.35">
      <c r="A98" s="136"/>
      <c r="B98" s="137"/>
      <c r="C98" s="136"/>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9"/>
    </row>
    <row r="99" spans="1:81" s="29" customFormat="1" ht="26.25" customHeight="1" x14ac:dyDescent="0.35">
      <c r="A99" s="136"/>
      <c r="B99" s="140" t="s">
        <v>296</v>
      </c>
      <c r="C99" s="136"/>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41"/>
      <c r="BR99" s="141"/>
      <c r="BS99" s="141"/>
      <c r="BT99" s="141"/>
      <c r="BU99" s="141"/>
      <c r="BV99" s="141"/>
      <c r="BW99" s="141">
        <f t="shared" ref="BW99:CC99" si="38">SUM(BW93:BW97)</f>
        <v>191535.57571718725</v>
      </c>
      <c r="BX99" s="141">
        <f t="shared" si="38"/>
        <v>212095.82795357704</v>
      </c>
      <c r="BY99" s="141">
        <f t="shared" si="38"/>
        <v>217433.63079060364</v>
      </c>
      <c r="BZ99" s="141">
        <f t="shared" si="38"/>
        <v>224511.69312881242</v>
      </c>
      <c r="CA99" s="141">
        <f t="shared" si="38"/>
        <v>233794.36744537851</v>
      </c>
      <c r="CB99" s="141">
        <f t="shared" si="38"/>
        <v>243376.31575882318</v>
      </c>
      <c r="CC99" s="142">
        <f t="shared" si="38"/>
        <v>255021.73107732882</v>
      </c>
    </row>
    <row r="100" spans="1:81" ht="45" x14ac:dyDescent="0.4">
      <c r="B100" s="84" t="s">
        <v>297</v>
      </c>
      <c r="C100" s="128"/>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f t="shared" ref="BW100:CC100" si="39">SUM(BW101:BW102)</f>
        <v>191535.57571718725</v>
      </c>
      <c r="BX100" s="90">
        <f t="shared" si="39"/>
        <v>212095.82795357704</v>
      </c>
      <c r="BY100" s="90">
        <f t="shared" si="39"/>
        <v>217433.63079060364</v>
      </c>
      <c r="BZ100" s="90">
        <f t="shared" si="39"/>
        <v>224511.69312881245</v>
      </c>
      <c r="CA100" s="90">
        <f t="shared" si="39"/>
        <v>233794.36744537845</v>
      </c>
      <c r="CB100" s="90">
        <f t="shared" si="39"/>
        <v>243376.31575882318</v>
      </c>
      <c r="CC100" s="91">
        <f t="shared" si="39"/>
        <v>255021.73107732885</v>
      </c>
    </row>
    <row r="101" spans="1:81" s="29" customFormat="1" x14ac:dyDescent="0.35">
      <c r="A101" s="136"/>
      <c r="B101" s="137" t="s">
        <v>270</v>
      </c>
      <c r="C101" s="136"/>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v>84835.938368884483</v>
      </c>
      <c r="BX101" s="138">
        <v>93351.788468736588</v>
      </c>
      <c r="BY101" s="138">
        <v>94903.586834809845</v>
      </c>
      <c r="BZ101" s="138">
        <v>98090.589182502023</v>
      </c>
      <c r="CA101" s="138">
        <v>101627.3473194102</v>
      </c>
      <c r="CB101" s="138">
        <v>104977.56444421316</v>
      </c>
      <c r="CC101" s="139">
        <v>108959.93458836531</v>
      </c>
    </row>
    <row r="102" spans="1:81" s="29" customFormat="1" ht="15.4" thickBot="1" x14ac:dyDescent="0.4">
      <c r="A102" s="143"/>
      <c r="B102" s="64" t="s">
        <v>271</v>
      </c>
      <c r="C102" s="143"/>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v>106699.63734830279</v>
      </c>
      <c r="BX102" s="144">
        <v>118744.03948484045</v>
      </c>
      <c r="BY102" s="144">
        <v>122530.04395579381</v>
      </c>
      <c r="BZ102" s="144">
        <v>126421.10394631042</v>
      </c>
      <c r="CA102" s="144">
        <v>132167.02012596827</v>
      </c>
      <c r="CB102" s="144">
        <v>138398.75131461001</v>
      </c>
      <c r="CC102" s="145">
        <v>146061.79648896353</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94"/>
  <sheetViews>
    <sheetView zoomScale="70" zoomScaleNormal="70" workbookViewId="0">
      <pane xSplit="3" ySplit="4" topLeftCell="BS56" activePane="bottomRight" state="frozen"/>
      <selection pane="topRight" activeCell="D1" sqref="D1"/>
      <selection pane="bottomLeft" activeCell="A5" sqref="A5"/>
      <selection pane="bottomRight" activeCell="BV79" sqref="BV79"/>
    </sheetView>
  </sheetViews>
  <sheetFormatPr defaultColWidth="9.1328125" defaultRowHeight="15" x14ac:dyDescent="0.4"/>
  <cols>
    <col min="1" max="1" width="23.1328125" style="123" bestFit="1" customWidth="1"/>
    <col min="2" max="2" width="75.73046875" style="49" customWidth="1"/>
    <col min="3" max="3" width="25.73046875" style="123" customWidth="1"/>
    <col min="4" max="75" width="12.73046875" style="54" customWidth="1"/>
    <col min="76" max="77" width="12.73046875" style="49" customWidth="1"/>
    <col min="78" max="81" width="12.86328125" style="49" customWidth="1"/>
    <col min="82" max="82" width="9.1328125" style="49" customWidth="1"/>
    <col min="83" max="16384" width="9.1328125" style="49"/>
  </cols>
  <sheetData>
    <row r="1" spans="1:81" s="16" customFormat="1" ht="25.5" customHeight="1" thickBot="1" x14ac:dyDescent="0.4">
      <c r="A1" s="14" t="s">
        <v>44</v>
      </c>
      <c r="B1" s="42" t="s">
        <v>83</v>
      </c>
      <c r="C1" s="76"/>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row>
    <row r="2" spans="1:81" ht="33" customHeight="1" x14ac:dyDescent="0.4">
      <c r="A2" s="44" t="s">
        <v>45</v>
      </c>
      <c r="B2" s="18" t="s">
        <v>298</v>
      </c>
      <c r="C2" s="99"/>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50" customFormat="1" x14ac:dyDescent="0.4">
      <c r="A3" s="78">
        <v>2020</v>
      </c>
      <c r="B3" s="21" t="s">
        <v>299</v>
      </c>
      <c r="C3" s="111" t="s">
        <v>212</v>
      </c>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79"/>
      <c r="B4" s="80"/>
      <c r="C4" s="100"/>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112"/>
    </row>
    <row r="5" spans="1:81" ht="27" customHeight="1" x14ac:dyDescent="0.4">
      <c r="A5" s="113"/>
      <c r="B5" s="49" t="s">
        <v>213</v>
      </c>
      <c r="C5" s="118" t="s">
        <v>214</v>
      </c>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v>5.6879602505977491</v>
      </c>
      <c r="BR5" s="119">
        <v>7.1057275499538033</v>
      </c>
      <c r="BS5" s="119">
        <v>8.0933841198910237</v>
      </c>
      <c r="BT5" s="119">
        <v>8.3678356538976608</v>
      </c>
      <c r="BU5" s="119">
        <v>9.1996428088193927</v>
      </c>
      <c r="BV5" s="119">
        <v>10.006257136834375</v>
      </c>
      <c r="BW5" s="119">
        <v>10.719647956479083</v>
      </c>
      <c r="BX5" s="119">
        <v>9.9116195664442621</v>
      </c>
      <c r="BY5" s="119">
        <v>10.927699625099606</v>
      </c>
      <c r="BZ5" s="119">
        <v>11.491695151570763</v>
      </c>
      <c r="CA5" s="119">
        <v>12.003946213268874</v>
      </c>
      <c r="CB5" s="119">
        <v>12.407207779330713</v>
      </c>
      <c r="CC5" s="120">
        <v>12.838489160779632</v>
      </c>
    </row>
    <row r="6" spans="1:81" x14ac:dyDescent="0.4">
      <c r="A6" s="113"/>
      <c r="B6" s="49" t="s">
        <v>215</v>
      </c>
      <c r="C6" s="118" t="s">
        <v>214</v>
      </c>
      <c r="D6" s="119">
        <v>0</v>
      </c>
      <c r="E6" s="119">
        <v>0</v>
      </c>
      <c r="F6" s="119">
        <v>0</v>
      </c>
      <c r="G6" s="119">
        <v>0</v>
      </c>
      <c r="H6" s="119">
        <v>0</v>
      </c>
      <c r="I6" s="119">
        <v>0</v>
      </c>
      <c r="J6" s="119">
        <v>0</v>
      </c>
      <c r="K6" s="119">
        <v>0</v>
      </c>
      <c r="L6" s="119">
        <v>0</v>
      </c>
      <c r="M6" s="119">
        <v>0</v>
      </c>
      <c r="N6" s="119">
        <v>0</v>
      </c>
      <c r="O6" s="119">
        <v>0</v>
      </c>
      <c r="P6" s="119">
        <v>0</v>
      </c>
      <c r="Q6" s="119">
        <v>0</v>
      </c>
      <c r="R6" s="119">
        <v>0</v>
      </c>
      <c r="S6" s="119">
        <v>0</v>
      </c>
      <c r="T6" s="119">
        <v>0</v>
      </c>
      <c r="U6" s="119">
        <v>0</v>
      </c>
      <c r="V6" s="119">
        <v>0</v>
      </c>
      <c r="W6" s="119">
        <v>0</v>
      </c>
      <c r="X6" s="119">
        <v>0</v>
      </c>
      <c r="Y6" s="119">
        <v>0</v>
      </c>
      <c r="Z6" s="119">
        <v>0</v>
      </c>
      <c r="AA6" s="119">
        <v>79.389742833696218</v>
      </c>
      <c r="AB6" s="119">
        <v>282.93927911271641</v>
      </c>
      <c r="AC6" s="119">
        <v>401.27487889861879</v>
      </c>
      <c r="AD6" s="119">
        <v>581.41332651647622</v>
      </c>
      <c r="AE6" s="119">
        <v>717.82515276790969</v>
      </c>
      <c r="AF6" s="119">
        <v>836.4244465119109</v>
      </c>
      <c r="AG6" s="119">
        <v>962.87877299637421</v>
      </c>
      <c r="AH6" s="119">
        <v>872.19528836742927</v>
      </c>
      <c r="AI6" s="119">
        <v>893.01130318061223</v>
      </c>
      <c r="AJ6" s="119">
        <v>969.73137513912991</v>
      </c>
      <c r="AK6" s="119">
        <v>1113.5251996089673</v>
      </c>
      <c r="AL6" s="119">
        <v>1266.6200567186661</v>
      </c>
      <c r="AM6" s="119">
        <v>1484.8343967852811</v>
      </c>
      <c r="AN6" s="119">
        <v>1634.853957207745</v>
      </c>
      <c r="AO6" s="119">
        <v>1844.3945201294841</v>
      </c>
      <c r="AP6" s="119">
        <v>2011.0542454176837</v>
      </c>
      <c r="AQ6" s="119">
        <v>2193.9198298909155</v>
      </c>
      <c r="AR6" s="119">
        <v>2302.8355188141427</v>
      </c>
      <c r="AS6" s="119">
        <v>2467.4192626931781</v>
      </c>
      <c r="AT6" s="119">
        <v>2719.7771333651181</v>
      </c>
      <c r="AU6" s="119">
        <v>3173.4712510398413</v>
      </c>
      <c r="AV6" s="119">
        <v>2816.0721918284776</v>
      </c>
      <c r="AW6" s="119">
        <v>3176.5600052322675</v>
      </c>
      <c r="AX6" s="119">
        <v>3428.0505279511322</v>
      </c>
      <c r="AY6" s="119">
        <v>3721.6608577258544</v>
      </c>
      <c r="AZ6" s="119">
        <v>3919.472432678665</v>
      </c>
      <c r="BA6" s="119">
        <v>4143.3843975864866</v>
      </c>
      <c r="BB6" s="119">
        <v>4332.9141394903036</v>
      </c>
      <c r="BC6" s="119">
        <v>4543.5726087586518</v>
      </c>
      <c r="BD6" s="119">
        <v>4671.3784580092979</v>
      </c>
      <c r="BE6" s="119">
        <v>4867.9068592451358</v>
      </c>
      <c r="BF6" s="119">
        <v>4954.0197687713498</v>
      </c>
      <c r="BG6" s="119">
        <v>5157.71394479848</v>
      </c>
      <c r="BH6" s="119">
        <v>5328.5806732639267</v>
      </c>
      <c r="BI6" s="119">
        <v>5545.6996196695081</v>
      </c>
      <c r="BJ6" s="119">
        <v>5702.1645712211875</v>
      </c>
      <c r="BK6" s="119">
        <v>5940.1621065412446</v>
      </c>
      <c r="BL6" s="119">
        <v>6161.3065460943444</v>
      </c>
      <c r="BM6" s="119">
        <v>6540.1361839283318</v>
      </c>
      <c r="BN6" s="119">
        <v>6575.3298230719083</v>
      </c>
      <c r="BO6" s="119">
        <v>6615.4956416738059</v>
      </c>
      <c r="BP6" s="119">
        <v>6648.3124640957349</v>
      </c>
      <c r="BQ6" s="119">
        <v>6392.7155634320889</v>
      </c>
      <c r="BR6" s="119">
        <v>6378.3499843721984</v>
      </c>
      <c r="BS6" s="119">
        <v>6405.8072274243486</v>
      </c>
      <c r="BT6" s="119">
        <v>6243.385178985669</v>
      </c>
      <c r="BU6" s="119">
        <v>6187.4467566758885</v>
      </c>
      <c r="BV6" s="119">
        <v>6207.8312006493506</v>
      </c>
      <c r="BW6" s="119">
        <v>6308.4839801110174</v>
      </c>
      <c r="BX6" s="119">
        <v>5406.569615272183</v>
      </c>
      <c r="BY6" s="119">
        <v>5734.5769031416121</v>
      </c>
      <c r="BZ6" s="119">
        <v>5868.9440091152865</v>
      </c>
      <c r="CA6" s="119">
        <v>5993.7835406307204</v>
      </c>
      <c r="CB6" s="119">
        <v>6095.6835705877866</v>
      </c>
      <c r="CC6" s="120">
        <v>6263.7767511690472</v>
      </c>
    </row>
    <row r="7" spans="1:81" x14ac:dyDescent="0.4">
      <c r="A7" s="113"/>
      <c r="B7" s="49" t="s">
        <v>216</v>
      </c>
      <c r="C7" s="118" t="s">
        <v>217</v>
      </c>
      <c r="D7" s="119">
        <v>557.02200257599122</v>
      </c>
      <c r="E7" s="119">
        <v>736.81238461763678</v>
      </c>
      <c r="F7" s="119">
        <v>732.34071893748865</v>
      </c>
      <c r="G7" s="119">
        <v>754.73739781576091</v>
      </c>
      <c r="H7" s="119">
        <v>807.14971710852228</v>
      </c>
      <c r="I7" s="119">
        <v>861.27345907206734</v>
      </c>
      <c r="J7" s="119">
        <v>885.55854677049274</v>
      </c>
      <c r="K7" s="119">
        <v>949.95312859695287</v>
      </c>
      <c r="L7" s="119">
        <v>956.46077784193494</v>
      </c>
      <c r="M7" s="119">
        <v>1048.3539386750203</v>
      </c>
      <c r="N7" s="119">
        <v>1344.0030787764194</v>
      </c>
      <c r="O7" s="119">
        <v>1430.2972034767556</v>
      </c>
      <c r="P7" s="119">
        <v>1492.9910174876188</v>
      </c>
      <c r="Q7" s="119">
        <v>1759.1315874994411</v>
      </c>
      <c r="R7" s="119">
        <v>1790.8428140295885</v>
      </c>
      <c r="S7" s="119">
        <v>2076.1754115908025</v>
      </c>
      <c r="T7" s="119">
        <v>2162.6522629175088</v>
      </c>
      <c r="U7" s="119">
        <v>2583.8485548513149</v>
      </c>
      <c r="V7" s="119">
        <v>2548.7371183325149</v>
      </c>
      <c r="W7" s="119">
        <v>2603.7909170637331</v>
      </c>
      <c r="X7" s="119">
        <v>2574.4010934949006</v>
      </c>
      <c r="Y7" s="119">
        <v>2532.992696118079</v>
      </c>
      <c r="Z7" s="119">
        <v>2390.8736510851436</v>
      </c>
      <c r="AA7" s="119">
        <v>2593.3982659007434</v>
      </c>
      <c r="AB7" s="119">
        <v>2683.0448881378279</v>
      </c>
      <c r="AC7" s="119">
        <v>2746.1548974905481</v>
      </c>
      <c r="AD7" s="119">
        <v>2888.4315900658275</v>
      </c>
      <c r="AE7" s="119">
        <v>2941.6609492991497</v>
      </c>
      <c r="AF7" s="119">
        <v>2851.596306254276</v>
      </c>
      <c r="AG7" s="119">
        <v>2691.6707151548317</v>
      </c>
      <c r="AH7" s="119">
        <v>2621.7775037235224</v>
      </c>
      <c r="AI7" s="119">
        <v>2501.32021736659</v>
      </c>
      <c r="AJ7" s="119">
        <v>2379.5716051490954</v>
      </c>
      <c r="AK7" s="119">
        <v>2331.6542816054439</v>
      </c>
      <c r="AL7" s="119">
        <v>2278.658910970305</v>
      </c>
      <c r="AM7" s="119">
        <v>2312.7420604473773</v>
      </c>
      <c r="AN7" s="119">
        <v>2228.0561743195831</v>
      </c>
      <c r="AO7" s="119">
        <v>2150.8973995679116</v>
      </c>
      <c r="AP7" s="119">
        <v>2129.8071276888177</v>
      </c>
      <c r="AQ7" s="119">
        <v>2051.7918365427895</v>
      </c>
      <c r="AR7" s="119">
        <v>1951.0236569982937</v>
      </c>
      <c r="AS7" s="119">
        <v>1815.2264382713427</v>
      </c>
      <c r="AT7" s="119">
        <v>1750.3009788902018</v>
      </c>
      <c r="AU7" s="119">
        <v>1879.655022901261</v>
      </c>
      <c r="AV7" s="119">
        <v>1830.8854308129794</v>
      </c>
      <c r="AW7" s="119">
        <v>1839.9856111837339</v>
      </c>
      <c r="AX7" s="119">
        <v>1785.0408978968865</v>
      </c>
      <c r="AY7" s="119">
        <v>1723.9566954854258</v>
      </c>
      <c r="AZ7" s="119">
        <v>1607.2373688727603</v>
      </c>
      <c r="BA7" s="119">
        <v>1622.1409489256864</v>
      </c>
      <c r="BB7" s="119">
        <v>1575.3943730834014</v>
      </c>
      <c r="BC7" s="119">
        <v>1612.3157139027201</v>
      </c>
      <c r="BD7" s="119">
        <v>1558.4060526890323</v>
      </c>
      <c r="BE7" s="119">
        <v>1712.7021366324277</v>
      </c>
      <c r="BF7" s="119">
        <v>1657.2149801920136</v>
      </c>
      <c r="BG7" s="119">
        <v>1501.9064509528152</v>
      </c>
      <c r="BH7" s="119">
        <v>1338.5441021207446</v>
      </c>
      <c r="BI7" s="119">
        <v>1235.923074468029</v>
      </c>
      <c r="BJ7" s="119">
        <v>1094.6257164737583</v>
      </c>
      <c r="BK7" s="119">
        <v>983.92303590154927</v>
      </c>
      <c r="BL7" s="119">
        <v>878.039054575195</v>
      </c>
      <c r="BM7" s="119">
        <v>832.06546349866892</v>
      </c>
      <c r="BN7" s="119">
        <v>771.675448880722</v>
      </c>
      <c r="BO7" s="119">
        <v>735.90810651956883</v>
      </c>
      <c r="BP7" s="119">
        <v>719.44129955461938</v>
      </c>
      <c r="BQ7" s="119">
        <v>694.40018376115279</v>
      </c>
      <c r="BR7" s="119">
        <v>671.34954765223472</v>
      </c>
      <c r="BS7" s="119">
        <v>663.87941012465024</v>
      </c>
      <c r="BT7" s="119">
        <v>634.6562357757058</v>
      </c>
      <c r="BU7" s="119">
        <v>562.36801547399159</v>
      </c>
      <c r="BV7" s="119">
        <v>506.70598157062255</v>
      </c>
      <c r="BW7" s="119">
        <v>540.55917913023563</v>
      </c>
      <c r="BX7" s="119">
        <v>500.90514451419199</v>
      </c>
      <c r="BY7" s="119">
        <v>410.09476617675608</v>
      </c>
      <c r="BZ7" s="119">
        <v>371.45530268786507</v>
      </c>
      <c r="CA7" s="119">
        <v>305.2850042616991</v>
      </c>
      <c r="CB7" s="119">
        <v>277.63305121293445</v>
      </c>
      <c r="CC7" s="120">
        <v>254.13387089087954</v>
      </c>
    </row>
    <row r="8" spans="1:81" x14ac:dyDescent="0.4">
      <c r="A8" s="113"/>
      <c r="B8" s="49" t="s">
        <v>218</v>
      </c>
      <c r="C8" s="118" t="s">
        <v>214</v>
      </c>
      <c r="D8" s="119">
        <v>0</v>
      </c>
      <c r="E8" s="119">
        <v>0</v>
      </c>
      <c r="F8" s="119">
        <v>0</v>
      </c>
      <c r="G8" s="119">
        <v>0</v>
      </c>
      <c r="H8" s="119">
        <v>0</v>
      </c>
      <c r="I8" s="119">
        <v>0</v>
      </c>
      <c r="J8" s="119">
        <v>0</v>
      </c>
      <c r="K8" s="119">
        <v>0</v>
      </c>
      <c r="L8" s="119">
        <v>0</v>
      </c>
      <c r="M8" s="119">
        <v>0</v>
      </c>
      <c r="N8" s="119">
        <v>0</v>
      </c>
      <c r="O8" s="119">
        <v>0</v>
      </c>
      <c r="P8" s="119">
        <v>0</v>
      </c>
      <c r="Q8" s="119">
        <v>0</v>
      </c>
      <c r="R8" s="119">
        <v>0</v>
      </c>
      <c r="S8" s="119">
        <v>0</v>
      </c>
      <c r="T8" s="119">
        <v>0</v>
      </c>
      <c r="U8" s="119">
        <v>0</v>
      </c>
      <c r="V8" s="119">
        <v>0</v>
      </c>
      <c r="W8" s="119">
        <v>0</v>
      </c>
      <c r="X8" s="119">
        <v>0</v>
      </c>
      <c r="Y8" s="119">
        <v>0</v>
      </c>
      <c r="Z8" s="119">
        <v>0</v>
      </c>
      <c r="AA8" s="119">
        <v>0</v>
      </c>
      <c r="AB8" s="119">
        <v>0</v>
      </c>
      <c r="AC8" s="119">
        <v>0</v>
      </c>
      <c r="AD8" s="119">
        <v>0</v>
      </c>
      <c r="AE8" s="119">
        <v>0</v>
      </c>
      <c r="AF8" s="119">
        <v>12.483946962864341</v>
      </c>
      <c r="AG8" s="119">
        <v>16.750740502036507</v>
      </c>
      <c r="AH8" s="119">
        <v>20.766554484938791</v>
      </c>
      <c r="AI8" s="119">
        <v>17.771369217524622</v>
      </c>
      <c r="AJ8" s="119">
        <v>18.648680291137115</v>
      </c>
      <c r="AK8" s="119">
        <v>20.245912720163044</v>
      </c>
      <c r="AL8" s="119">
        <v>25.143822465879229</v>
      </c>
      <c r="AM8" s="119">
        <v>29.996654480510731</v>
      </c>
      <c r="AN8" s="119">
        <v>31.221169321675685</v>
      </c>
      <c r="AO8" s="119">
        <v>34.952082742978561</v>
      </c>
      <c r="AP8" s="119">
        <v>268.48477730865096</v>
      </c>
      <c r="AQ8" s="119">
        <v>449.16455357182116</v>
      </c>
      <c r="AR8" s="119">
        <v>397.97335637515835</v>
      </c>
      <c r="AS8" s="119">
        <v>391.09760415326849</v>
      </c>
      <c r="AT8" s="119">
        <v>409.38086458381372</v>
      </c>
      <c r="AU8" s="119">
        <v>529.42676897936292</v>
      </c>
      <c r="AV8" s="119">
        <v>625.93984812220742</v>
      </c>
      <c r="AW8" s="119">
        <v>781.55158051962928</v>
      </c>
      <c r="AX8" s="119">
        <v>919.28208949401676</v>
      </c>
      <c r="AY8" s="119">
        <v>1047.1274821626919</v>
      </c>
      <c r="AZ8" s="119">
        <v>1206.1982791946825</v>
      </c>
      <c r="BA8" s="119">
        <v>1225.812365235714</v>
      </c>
      <c r="BB8" s="119">
        <v>1264.9187776532644</v>
      </c>
      <c r="BC8" s="119">
        <v>1343.2525113476315</v>
      </c>
      <c r="BD8" s="119">
        <v>1370.5484507257397</v>
      </c>
      <c r="BE8" s="119">
        <v>1451.7143957603853</v>
      </c>
      <c r="BF8" s="119">
        <v>1513.4920994996469</v>
      </c>
      <c r="BG8" s="119">
        <v>1572.0144220447507</v>
      </c>
      <c r="BH8" s="119">
        <v>1589.8206520018498</v>
      </c>
      <c r="BI8" s="119">
        <v>1623.9932136139691</v>
      </c>
      <c r="BJ8" s="119">
        <v>1623.306938703138</v>
      </c>
      <c r="BK8" s="119">
        <v>1710.6171022886861</v>
      </c>
      <c r="BL8" s="119">
        <v>1773.64031457244</v>
      </c>
      <c r="BM8" s="119">
        <v>1914.6789789688255</v>
      </c>
      <c r="BN8" s="119">
        <v>1977.326243164981</v>
      </c>
      <c r="BO8" s="119">
        <v>2147.1416120809731</v>
      </c>
      <c r="BP8" s="119">
        <v>2339.9670734907754</v>
      </c>
      <c r="BQ8" s="119">
        <v>2490.5799523805304</v>
      </c>
      <c r="BR8" s="119">
        <v>2728.3955419241706</v>
      </c>
      <c r="BS8" s="119">
        <v>2970.3059439461026</v>
      </c>
      <c r="BT8" s="119">
        <v>3036.9595242987175</v>
      </c>
      <c r="BU8" s="119">
        <v>3166.8584640563458</v>
      </c>
      <c r="BV8" s="119">
        <v>3155.5814925095933</v>
      </c>
      <c r="BW8" s="119">
        <v>3139.8897191202973</v>
      </c>
      <c r="BX8" s="119">
        <v>3064.5017916274874</v>
      </c>
      <c r="BY8" s="119">
        <v>3307.357340181396</v>
      </c>
      <c r="BZ8" s="119">
        <v>3538.2747025126646</v>
      </c>
      <c r="CA8" s="119">
        <v>3710.4107627742214</v>
      </c>
      <c r="CB8" s="119">
        <v>3880.6071284061663</v>
      </c>
      <c r="CC8" s="120">
        <v>4050.2815007717891</v>
      </c>
    </row>
    <row r="9" spans="1:81" x14ac:dyDescent="0.4">
      <c r="A9" s="113"/>
      <c r="B9" s="49" t="s">
        <v>122</v>
      </c>
      <c r="C9" s="118" t="s">
        <v>214</v>
      </c>
      <c r="D9" s="119">
        <v>2125.1985958154064</v>
      </c>
      <c r="E9" s="119">
        <v>2106.6607616532433</v>
      </c>
      <c r="F9" s="119">
        <v>2089.027212084357</v>
      </c>
      <c r="G9" s="119">
        <v>1984.3304084239383</v>
      </c>
      <c r="H9" s="119">
        <v>2513.6948332808265</v>
      </c>
      <c r="I9" s="119">
        <v>2922.6820660314415</v>
      </c>
      <c r="J9" s="119">
        <v>2905.738981590679</v>
      </c>
      <c r="K9" s="119">
        <v>2836.5547201242343</v>
      </c>
      <c r="L9" s="119">
        <v>2849.3517413196905</v>
      </c>
      <c r="M9" s="119">
        <v>2924.8596188604456</v>
      </c>
      <c r="N9" s="119">
        <v>2942.7823933556733</v>
      </c>
      <c r="O9" s="119">
        <v>2962.9246133811166</v>
      </c>
      <c r="P9" s="119">
        <v>2985.9820349752376</v>
      </c>
      <c r="Q9" s="119">
        <v>2946.545409061564</v>
      </c>
      <c r="R9" s="119">
        <v>2884.5361040262301</v>
      </c>
      <c r="S9" s="119">
        <v>2931.8113387918606</v>
      </c>
      <c r="T9" s="119">
        <v>2865.5142483656987</v>
      </c>
      <c r="U9" s="119">
        <v>2779.5370851084367</v>
      </c>
      <c r="V9" s="119">
        <v>2696.9615464908593</v>
      </c>
      <c r="W9" s="119">
        <v>2818.4277359027701</v>
      </c>
      <c r="X9" s="119">
        <v>4966.588083619059</v>
      </c>
      <c r="Y9" s="119">
        <v>5303.6489044645214</v>
      </c>
      <c r="Z9" s="119">
        <v>4824.4414745110935</v>
      </c>
      <c r="AA9" s="119">
        <v>4547.7091019902318</v>
      </c>
      <c r="AB9" s="119">
        <v>4134.3282594487437</v>
      </c>
      <c r="AC9" s="119">
        <v>3858.0674110867208</v>
      </c>
      <c r="AD9" s="119">
        <v>3206.1590649730688</v>
      </c>
      <c r="AE9" s="119">
        <v>3979.8501952731758</v>
      </c>
      <c r="AF9" s="119">
        <v>3459.367408393724</v>
      </c>
      <c r="AG9" s="119">
        <v>5010.7818570747131</v>
      </c>
      <c r="AH9" s="119">
        <v>9220.3501913128239</v>
      </c>
      <c r="AI9" s="119">
        <v>12382.201502310279</v>
      </c>
      <c r="AJ9" s="119">
        <v>10980.342955421533</v>
      </c>
      <c r="AK9" s="119">
        <v>11378.20294873163</v>
      </c>
      <c r="AL9" s="119">
        <v>11503.298778139748</v>
      </c>
      <c r="AM9" s="119">
        <v>11962.665806827679</v>
      </c>
      <c r="AN9" s="119">
        <v>12136.520001771385</v>
      </c>
      <c r="AO9" s="119">
        <v>12012.761976586786</v>
      </c>
      <c r="AP9" s="119">
        <v>11650.690384557132</v>
      </c>
      <c r="AQ9" s="119">
        <v>11239.95160302671</v>
      </c>
      <c r="AR9" s="119">
        <v>10360.291692113378</v>
      </c>
      <c r="AS9" s="119">
        <v>9663.6092157012135</v>
      </c>
      <c r="AT9" s="119">
        <v>9034.5861929046641</v>
      </c>
      <c r="AU9" s="119">
        <v>9651.0727837575814</v>
      </c>
      <c r="AV9" s="119">
        <v>10791.675603854103</v>
      </c>
      <c r="AW9" s="119">
        <v>11201.618325637579</v>
      </c>
      <c r="AX9" s="119">
        <v>11184.790300995015</v>
      </c>
      <c r="AY9" s="119">
        <v>11266.309775991069</v>
      </c>
      <c r="AZ9" s="119">
        <v>11369.715352711191</v>
      </c>
      <c r="BA9" s="119">
        <v>11648.761429462989</v>
      </c>
      <c r="BB9" s="119">
        <v>11794.284524654389</v>
      </c>
      <c r="BC9" s="119">
        <v>13332.833206742416</v>
      </c>
      <c r="BD9" s="119">
        <v>13688.783629896076</v>
      </c>
      <c r="BE9" s="119">
        <v>13702.942899516334</v>
      </c>
      <c r="BF9" s="119">
        <v>13632.286417321629</v>
      </c>
      <c r="BG9" s="119"/>
      <c r="BH9" s="119"/>
      <c r="BI9" s="119"/>
      <c r="BJ9" s="119"/>
      <c r="BK9" s="119"/>
      <c r="BL9" s="119"/>
      <c r="BM9" s="119"/>
      <c r="BN9" s="119"/>
      <c r="BO9" s="119"/>
      <c r="BP9" s="119"/>
      <c r="BQ9" s="119"/>
      <c r="BR9" s="119"/>
      <c r="BS9" s="119"/>
      <c r="BT9" s="119"/>
      <c r="BU9" s="119"/>
      <c r="BV9" s="119"/>
      <c r="BW9" s="119"/>
      <c r="BX9" s="119"/>
      <c r="BY9" s="119"/>
      <c r="BZ9" s="119"/>
      <c r="CA9" s="119"/>
      <c r="CB9" s="119"/>
      <c r="CC9" s="120"/>
    </row>
    <row r="10" spans="1:81" ht="27" customHeight="1" x14ac:dyDescent="0.4">
      <c r="A10" s="113"/>
      <c r="B10" s="49" t="s">
        <v>219</v>
      </c>
      <c r="D10" s="119">
        <f t="shared" ref="D10:AI10" si="0">SUM(D11:D12)</f>
        <v>0</v>
      </c>
      <c r="E10" s="119">
        <f t="shared" si="0"/>
        <v>0</v>
      </c>
      <c r="F10" s="119">
        <f t="shared" si="0"/>
        <v>0</v>
      </c>
      <c r="G10" s="119">
        <f t="shared" si="0"/>
        <v>0</v>
      </c>
      <c r="H10" s="119">
        <f t="shared" si="0"/>
        <v>0</v>
      </c>
      <c r="I10" s="119">
        <f t="shared" si="0"/>
        <v>0</v>
      </c>
      <c r="J10" s="119">
        <f t="shared" si="0"/>
        <v>0</v>
      </c>
      <c r="K10" s="119">
        <f t="shared" si="0"/>
        <v>0</v>
      </c>
      <c r="L10" s="119">
        <f t="shared" si="0"/>
        <v>0</v>
      </c>
      <c r="M10" s="119">
        <f t="shared" si="0"/>
        <v>0</v>
      </c>
      <c r="N10" s="119">
        <f t="shared" si="0"/>
        <v>0</v>
      </c>
      <c r="O10" s="119">
        <f t="shared" si="0"/>
        <v>0</v>
      </c>
      <c r="P10" s="119">
        <f t="shared" si="0"/>
        <v>0</v>
      </c>
      <c r="Q10" s="119">
        <f t="shared" si="0"/>
        <v>0</v>
      </c>
      <c r="R10" s="119">
        <f t="shared" si="0"/>
        <v>0</v>
      </c>
      <c r="S10" s="119">
        <f t="shared" si="0"/>
        <v>0</v>
      </c>
      <c r="T10" s="119">
        <f t="shared" si="0"/>
        <v>0</v>
      </c>
      <c r="U10" s="119">
        <f t="shared" si="0"/>
        <v>0</v>
      </c>
      <c r="V10" s="119">
        <f t="shared" si="0"/>
        <v>0</v>
      </c>
      <c r="W10" s="119">
        <f t="shared" si="0"/>
        <v>0</v>
      </c>
      <c r="X10" s="119">
        <f t="shared" si="0"/>
        <v>0</v>
      </c>
      <c r="Y10" s="119">
        <f t="shared" si="0"/>
        <v>0</v>
      </c>
      <c r="Z10" s="119">
        <f t="shared" si="0"/>
        <v>0</v>
      </c>
      <c r="AA10" s="119">
        <f t="shared" si="0"/>
        <v>0</v>
      </c>
      <c r="AB10" s="119">
        <f t="shared" si="0"/>
        <v>981.75051588679617</v>
      </c>
      <c r="AC10" s="119">
        <f t="shared" si="0"/>
        <v>894.46188089692134</v>
      </c>
      <c r="AD10" s="119">
        <f t="shared" si="0"/>
        <v>856.28020363564372</v>
      </c>
      <c r="AE10" s="119">
        <f t="shared" si="0"/>
        <v>0.74851423646288806</v>
      </c>
      <c r="AF10" s="119">
        <f t="shared" si="0"/>
        <v>0</v>
      </c>
      <c r="AG10" s="119">
        <f t="shared" si="0"/>
        <v>566.05950662054397</v>
      </c>
      <c r="AH10" s="119">
        <f t="shared" si="0"/>
        <v>524.3555007447045</v>
      </c>
      <c r="AI10" s="119">
        <f t="shared" si="0"/>
        <v>448.72707274249672</v>
      </c>
      <c r="AJ10" s="119">
        <f t="shared" ref="AJ10:BO10" si="1">SUM(AJ11:AJ12)</f>
        <v>384.16281399742451</v>
      </c>
      <c r="AK10" s="119">
        <f t="shared" si="1"/>
        <v>361.05211017624094</v>
      </c>
      <c r="AL10" s="119">
        <f t="shared" si="1"/>
        <v>339.4416032893696</v>
      </c>
      <c r="AM10" s="119">
        <f t="shared" si="1"/>
        <v>326.96353383756701</v>
      </c>
      <c r="AN10" s="119">
        <f t="shared" si="1"/>
        <v>315.04998133690918</v>
      </c>
      <c r="AO10" s="119">
        <f t="shared" si="1"/>
        <v>301.12563593950762</v>
      </c>
      <c r="AP10" s="119">
        <f t="shared" si="1"/>
        <v>296.8822056778352</v>
      </c>
      <c r="AQ10" s="119">
        <f t="shared" si="1"/>
        <v>283.27562503232224</v>
      </c>
      <c r="AR10" s="119">
        <f t="shared" si="1"/>
        <v>269.89614974552597</v>
      </c>
      <c r="AS10" s="119">
        <f t="shared" si="1"/>
        <v>257.20835345025796</v>
      </c>
      <c r="AT10" s="119">
        <f t="shared" si="1"/>
        <v>239.5041400819639</v>
      </c>
      <c r="AU10" s="119">
        <f t="shared" si="1"/>
        <v>232.48896798098141</v>
      </c>
      <c r="AV10" s="119">
        <f t="shared" si="1"/>
        <v>231.60338148213731</v>
      </c>
      <c r="AW10" s="119">
        <f t="shared" si="1"/>
        <v>240.63119517028812</v>
      </c>
      <c r="AX10" s="119">
        <f t="shared" si="1"/>
        <v>237.37550711308637</v>
      </c>
      <c r="AY10" s="119">
        <f t="shared" si="1"/>
        <v>235.66347330396411</v>
      </c>
      <c r="AZ10" s="119">
        <f t="shared" si="1"/>
        <v>235.95361863010999</v>
      </c>
      <c r="BA10" s="119">
        <f t="shared" si="1"/>
        <v>228.49296177357661</v>
      </c>
      <c r="BB10" s="119">
        <f t="shared" si="1"/>
        <v>227.12927436189381</v>
      </c>
      <c r="BC10" s="119">
        <f t="shared" si="1"/>
        <v>216.17511369784154</v>
      </c>
      <c r="BD10" s="119">
        <f t="shared" si="1"/>
        <v>213.69535307269274</v>
      </c>
      <c r="BE10" s="119">
        <f t="shared" si="1"/>
        <v>212.65758881147792</v>
      </c>
      <c r="BF10" s="119">
        <f t="shared" si="1"/>
        <v>209.10132332429964</v>
      </c>
      <c r="BG10" s="119">
        <f t="shared" si="1"/>
        <v>210.15511251831748</v>
      </c>
      <c r="BH10" s="119">
        <f t="shared" si="1"/>
        <v>206.29907296439009</v>
      </c>
      <c r="BI10" s="119">
        <f t="shared" si="1"/>
        <v>202.07595486227476</v>
      </c>
      <c r="BJ10" s="119">
        <f t="shared" si="1"/>
        <v>199.35237548152165</v>
      </c>
      <c r="BK10" s="119">
        <f t="shared" si="1"/>
        <v>196.88580482165463</v>
      </c>
      <c r="BL10" s="119">
        <f t="shared" si="1"/>
        <v>1358.9011557142792</v>
      </c>
      <c r="BM10" s="119">
        <f t="shared" si="1"/>
        <v>196.85581447602453</v>
      </c>
      <c r="BN10" s="119">
        <f t="shared" si="1"/>
        <v>194.52772108377454</v>
      </c>
      <c r="BO10" s="119">
        <f t="shared" si="1"/>
        <v>192.63566334991611</v>
      </c>
      <c r="BP10" s="119">
        <f t="shared" ref="BP10:CC10" si="2">SUM(BP11:BP12)</f>
        <v>189.23992041105103</v>
      </c>
      <c r="BQ10" s="119">
        <f t="shared" si="2"/>
        <v>184.47571239586023</v>
      </c>
      <c r="BR10" s="119">
        <f t="shared" si="2"/>
        <v>185.74415759092338</v>
      </c>
      <c r="BS10" s="119">
        <f t="shared" si="2"/>
        <v>190.46624297876627</v>
      </c>
      <c r="BT10" s="119">
        <f t="shared" si="2"/>
        <v>181.64575225402348</v>
      </c>
      <c r="BU10" s="119">
        <f t="shared" si="2"/>
        <v>178.16786723852078</v>
      </c>
      <c r="BV10" s="119">
        <f t="shared" si="2"/>
        <v>172.94494699183684</v>
      </c>
      <c r="BW10" s="119">
        <f t="shared" si="2"/>
        <v>169.59990118758839</v>
      </c>
      <c r="BX10" s="119">
        <f t="shared" si="2"/>
        <v>161.88821161228054</v>
      </c>
      <c r="BY10" s="119">
        <f t="shared" si="2"/>
        <v>169.20687602018188</v>
      </c>
      <c r="BZ10" s="119">
        <f t="shared" si="2"/>
        <v>170.57844530379884</v>
      </c>
      <c r="CA10" s="119">
        <f t="shared" si="2"/>
        <v>170.22494480156075</v>
      </c>
      <c r="CB10" s="119">
        <f t="shared" si="2"/>
        <v>169.90957779704033</v>
      </c>
      <c r="CC10" s="120">
        <f t="shared" si="2"/>
        <v>169.57926359654596</v>
      </c>
    </row>
    <row r="11" spans="1:81" x14ac:dyDescent="0.4">
      <c r="A11" s="113"/>
      <c r="B11" s="59" t="s">
        <v>220</v>
      </c>
      <c r="C11" s="118" t="s">
        <v>217</v>
      </c>
      <c r="D11" s="119">
        <v>0</v>
      </c>
      <c r="E11" s="119">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865.3190125970217</v>
      </c>
      <c r="AD11" s="119">
        <v>824.60063135750238</v>
      </c>
      <c r="AE11" s="119">
        <v>0.74851423646288806</v>
      </c>
      <c r="AF11" s="119">
        <v>0</v>
      </c>
      <c r="AG11" s="119">
        <v>0</v>
      </c>
      <c r="AH11" s="119">
        <v>498.397307638531</v>
      </c>
      <c r="AI11" s="119">
        <v>426.51286122059093</v>
      </c>
      <c r="AJ11" s="119">
        <v>365.5141337062874</v>
      </c>
      <c r="AK11" s="119">
        <v>340.80619745607788</v>
      </c>
      <c r="AL11" s="119">
        <v>320.58373643996015</v>
      </c>
      <c r="AM11" s="119">
        <v>308.96554114926056</v>
      </c>
      <c r="AN11" s="119">
        <v>298.02025261599516</v>
      </c>
      <c r="AO11" s="119">
        <v>282.3052836932884</v>
      </c>
      <c r="AP11" s="119">
        <v>276.22953050024665</v>
      </c>
      <c r="AQ11" s="119">
        <v>261.59276319342086</v>
      </c>
      <c r="AR11" s="119">
        <v>250.14182982673228</v>
      </c>
      <c r="AS11" s="119">
        <v>238.53648419211285</v>
      </c>
      <c r="AT11" s="119">
        <v>221.12116413697109</v>
      </c>
      <c r="AU11" s="119">
        <v>212.63595237889982</v>
      </c>
      <c r="AV11" s="119">
        <v>208.66655637711094</v>
      </c>
      <c r="AW11" s="119">
        <v>216.00192623443354</v>
      </c>
      <c r="AX11" s="119">
        <v>215.36640696201135</v>
      </c>
      <c r="AY11" s="119">
        <v>210.62807743983302</v>
      </c>
      <c r="AZ11" s="119">
        <v>210.6650934481959</v>
      </c>
      <c r="BA11" s="119">
        <v>202.56856360920304</v>
      </c>
      <c r="BB11" s="119">
        <v>201.15418184608629</v>
      </c>
      <c r="BC11" s="119">
        <v>190.22360549145677</v>
      </c>
      <c r="BD11" s="119">
        <v>188.05203716589</v>
      </c>
      <c r="BE11" s="119">
        <v>187.17962238193451</v>
      </c>
      <c r="BF11" s="119">
        <v>182.90688907726917</v>
      </c>
      <c r="BG11" s="119">
        <v>182.50045423605471</v>
      </c>
      <c r="BH11" s="119">
        <v>178.43473693594268</v>
      </c>
      <c r="BI11" s="119">
        <v>175.06092689195086</v>
      </c>
      <c r="BJ11" s="119">
        <v>172.96111173688706</v>
      </c>
      <c r="BK11" s="119">
        <v>170.11249958599188</v>
      </c>
      <c r="BL11" s="119">
        <v>1070.7116735055117</v>
      </c>
      <c r="BM11" s="119">
        <v>155.27533786411232</v>
      </c>
      <c r="BN11" s="119">
        <v>153.93738278429558</v>
      </c>
      <c r="BO11" s="119">
        <v>152.83270842933558</v>
      </c>
      <c r="BP11" s="119">
        <v>149.90182327223289</v>
      </c>
      <c r="BQ11" s="119">
        <v>146.1302783198575</v>
      </c>
      <c r="BR11" s="119">
        <v>146.57634738866821</v>
      </c>
      <c r="BS11" s="119">
        <v>148.8623431996123</v>
      </c>
      <c r="BT11" s="119">
        <v>143.95827484601611</v>
      </c>
      <c r="BU11" s="119">
        <v>141.05330268270103</v>
      </c>
      <c r="BV11" s="119">
        <v>137.49141381334127</v>
      </c>
      <c r="BW11" s="119">
        <v>132.45049954803275</v>
      </c>
      <c r="BX11" s="119">
        <v>125.8940455173389</v>
      </c>
      <c r="BY11" s="119">
        <v>131.11245976234136</v>
      </c>
      <c r="BZ11" s="119">
        <v>131.72041594434515</v>
      </c>
      <c r="CA11" s="119">
        <v>131.23377403014402</v>
      </c>
      <c r="CB11" s="119">
        <v>130.58156745962086</v>
      </c>
      <c r="CC11" s="120">
        <v>129.90364027713608</v>
      </c>
    </row>
    <row r="12" spans="1:81" x14ac:dyDescent="0.4">
      <c r="A12" s="113"/>
      <c r="B12" s="59" t="s">
        <v>221</v>
      </c>
      <c r="C12" s="118" t="s">
        <v>214</v>
      </c>
      <c r="D12" s="119">
        <v>0</v>
      </c>
      <c r="E12" s="119">
        <v>0</v>
      </c>
      <c r="F12" s="119">
        <v>0</v>
      </c>
      <c r="G12" s="119">
        <v>0</v>
      </c>
      <c r="H12" s="119">
        <v>0</v>
      </c>
      <c r="I12" s="119">
        <v>0</v>
      </c>
      <c r="J12" s="119">
        <v>0</v>
      </c>
      <c r="K12" s="119">
        <v>0</v>
      </c>
      <c r="L12" s="119">
        <v>0</v>
      </c>
      <c r="M12" s="119">
        <v>0</v>
      </c>
      <c r="N12" s="119">
        <v>0</v>
      </c>
      <c r="O12" s="119">
        <v>0</v>
      </c>
      <c r="P12" s="119">
        <v>0</v>
      </c>
      <c r="Q12" s="119">
        <v>0</v>
      </c>
      <c r="R12" s="119">
        <v>0</v>
      </c>
      <c r="S12" s="119">
        <v>0</v>
      </c>
      <c r="T12" s="119">
        <v>0</v>
      </c>
      <c r="U12" s="119">
        <v>0</v>
      </c>
      <c r="V12" s="119">
        <v>0</v>
      </c>
      <c r="W12" s="119">
        <v>0</v>
      </c>
      <c r="X12" s="119">
        <v>0</v>
      </c>
      <c r="Y12" s="119">
        <v>0</v>
      </c>
      <c r="Z12" s="119">
        <v>0</v>
      </c>
      <c r="AA12" s="119">
        <v>0</v>
      </c>
      <c r="AB12" s="119">
        <v>981.75051588679617</v>
      </c>
      <c r="AC12" s="119">
        <v>29.142868299899693</v>
      </c>
      <c r="AD12" s="119">
        <v>31.679572278141336</v>
      </c>
      <c r="AE12" s="119">
        <v>0</v>
      </c>
      <c r="AF12" s="119">
        <v>0</v>
      </c>
      <c r="AG12" s="119">
        <v>566.05950662054397</v>
      </c>
      <c r="AH12" s="119">
        <v>25.958193106173489</v>
      </c>
      <c r="AI12" s="119">
        <v>22.214211521905778</v>
      </c>
      <c r="AJ12" s="119">
        <v>18.648680291137115</v>
      </c>
      <c r="AK12" s="119">
        <v>20.245912720163044</v>
      </c>
      <c r="AL12" s="119">
        <v>18.857866849409422</v>
      </c>
      <c r="AM12" s="119">
        <v>17.997992688306439</v>
      </c>
      <c r="AN12" s="119">
        <v>17.029728720914012</v>
      </c>
      <c r="AO12" s="119">
        <v>18.820352246219226</v>
      </c>
      <c r="AP12" s="119">
        <v>20.652675177588534</v>
      </c>
      <c r="AQ12" s="119">
        <v>21.682861838901399</v>
      </c>
      <c r="AR12" s="119">
        <v>19.754319918793684</v>
      </c>
      <c r="AS12" s="119">
        <v>18.671869258145119</v>
      </c>
      <c r="AT12" s="119">
        <v>18.382975944992808</v>
      </c>
      <c r="AU12" s="119">
        <v>19.853015602081598</v>
      </c>
      <c r="AV12" s="119">
        <v>22.936825105026365</v>
      </c>
      <c r="AW12" s="119">
        <v>24.629268935854576</v>
      </c>
      <c r="AX12" s="119">
        <v>22.009100151075017</v>
      </c>
      <c r="AY12" s="119">
        <v>25.035395864131097</v>
      </c>
      <c r="AZ12" s="119">
        <v>25.288525181914071</v>
      </c>
      <c r="BA12" s="119">
        <v>25.924398164373557</v>
      </c>
      <c r="BB12" s="119">
        <v>25.975092515807503</v>
      </c>
      <c r="BC12" s="119">
        <v>25.951508206384766</v>
      </c>
      <c r="BD12" s="119">
        <v>25.643315906802744</v>
      </c>
      <c r="BE12" s="119">
        <v>25.477966429543411</v>
      </c>
      <c r="BF12" s="119">
        <v>26.194434247030465</v>
      </c>
      <c r="BG12" s="119">
        <v>27.654658282262766</v>
      </c>
      <c r="BH12" s="119">
        <v>27.864336028447418</v>
      </c>
      <c r="BI12" s="119">
        <v>27.015027970323899</v>
      </c>
      <c r="BJ12" s="119">
        <v>26.391263744634593</v>
      </c>
      <c r="BK12" s="119">
        <v>26.773305235662733</v>
      </c>
      <c r="BL12" s="119">
        <v>288.1894822087674</v>
      </c>
      <c r="BM12" s="119">
        <v>41.580476611912232</v>
      </c>
      <c r="BN12" s="119">
        <v>40.590338299478958</v>
      </c>
      <c r="BO12" s="119">
        <v>39.802954920580518</v>
      </c>
      <c r="BP12" s="119">
        <v>39.338097138818149</v>
      </c>
      <c r="BQ12" s="119">
        <v>38.345434076002746</v>
      </c>
      <c r="BR12" s="119">
        <v>39.167810202255168</v>
      </c>
      <c r="BS12" s="119">
        <v>41.603899779153963</v>
      </c>
      <c r="BT12" s="119">
        <v>37.687477408007368</v>
      </c>
      <c r="BU12" s="119">
        <v>37.114564555819769</v>
      </c>
      <c r="BV12" s="119">
        <v>35.453533178495562</v>
      </c>
      <c r="BW12" s="119">
        <v>37.14940163955562</v>
      </c>
      <c r="BX12" s="119">
        <v>35.994166094941654</v>
      </c>
      <c r="BY12" s="119">
        <v>38.094416257840514</v>
      </c>
      <c r="BZ12" s="119">
        <v>38.858029359453695</v>
      </c>
      <c r="CA12" s="119">
        <v>38.991170771416733</v>
      </c>
      <c r="CB12" s="119">
        <v>39.328010337419464</v>
      </c>
      <c r="CC12" s="120">
        <v>39.67562331940988</v>
      </c>
    </row>
    <row r="13" spans="1:81" x14ac:dyDescent="0.4">
      <c r="A13" s="113"/>
      <c r="B13" s="60" t="s">
        <v>222</v>
      </c>
      <c r="C13" s="118" t="s">
        <v>223</v>
      </c>
      <c r="D13" s="119">
        <v>0</v>
      </c>
      <c r="E13" s="119">
        <v>0</v>
      </c>
      <c r="F13" s="119">
        <v>0</v>
      </c>
      <c r="G13" s="119">
        <v>0</v>
      </c>
      <c r="H13" s="119">
        <v>0</v>
      </c>
      <c r="I13" s="119">
        <v>0</v>
      </c>
      <c r="J13" s="119">
        <v>0</v>
      </c>
      <c r="K13" s="119">
        <v>0</v>
      </c>
      <c r="L13" s="119">
        <v>0</v>
      </c>
      <c r="M13" s="119">
        <v>0</v>
      </c>
      <c r="N13" s="119">
        <v>0</v>
      </c>
      <c r="O13" s="119">
        <v>0</v>
      </c>
      <c r="P13" s="119">
        <v>0</v>
      </c>
      <c r="Q13" s="119">
        <v>0</v>
      </c>
      <c r="R13" s="119">
        <v>0</v>
      </c>
      <c r="S13" s="119">
        <v>0</v>
      </c>
      <c r="T13" s="119">
        <v>0</v>
      </c>
      <c r="U13" s="119">
        <v>0</v>
      </c>
      <c r="V13" s="119">
        <v>0</v>
      </c>
      <c r="W13" s="119">
        <v>0</v>
      </c>
      <c r="X13" s="119">
        <v>0</v>
      </c>
      <c r="Y13" s="119">
        <v>0</v>
      </c>
      <c r="Z13" s="119">
        <v>0</v>
      </c>
      <c r="AA13" s="119">
        <v>0</v>
      </c>
      <c r="AB13" s="119">
        <v>0</v>
      </c>
      <c r="AC13" s="119">
        <v>0</v>
      </c>
      <c r="AD13" s="119">
        <v>0</v>
      </c>
      <c r="AE13" s="119">
        <v>0</v>
      </c>
      <c r="AF13" s="119">
        <v>0</v>
      </c>
      <c r="AG13" s="119">
        <v>0</v>
      </c>
      <c r="AH13" s="119">
        <v>0</v>
      </c>
      <c r="AI13" s="119">
        <v>0</v>
      </c>
      <c r="AJ13" s="119">
        <v>0</v>
      </c>
      <c r="AK13" s="119">
        <v>0</v>
      </c>
      <c r="AL13" s="119">
        <v>0</v>
      </c>
      <c r="AM13" s="119">
        <v>0</v>
      </c>
      <c r="AN13" s="119">
        <v>0</v>
      </c>
      <c r="AO13" s="119">
        <v>0</v>
      </c>
      <c r="AP13" s="119">
        <v>0</v>
      </c>
      <c r="AQ13" s="119">
        <v>0</v>
      </c>
      <c r="AR13" s="119">
        <v>5.7601467235330094E-3</v>
      </c>
      <c r="AS13" s="119">
        <v>0.86571918420441274</v>
      </c>
      <c r="AT13" s="119">
        <v>16.924696834058253</v>
      </c>
      <c r="AU13" s="119">
        <v>43.249219767210363</v>
      </c>
      <c r="AV13" s="119">
        <v>27.749697202856524</v>
      </c>
      <c r="AW13" s="119">
        <v>21.557908338724808</v>
      </c>
      <c r="AX13" s="119">
        <v>0</v>
      </c>
      <c r="AY13" s="119">
        <v>101.70375145048541</v>
      </c>
      <c r="AZ13" s="119">
        <v>67.208936152878948</v>
      </c>
      <c r="BA13" s="119">
        <v>0.96302360217577831</v>
      </c>
      <c r="BB13" s="119">
        <v>0</v>
      </c>
      <c r="BC13" s="119">
        <v>1.5645268235815908</v>
      </c>
      <c r="BD13" s="119">
        <v>46.661287075391648</v>
      </c>
      <c r="BE13" s="119">
        <v>24.927992592961203</v>
      </c>
      <c r="BF13" s="119">
        <v>21.559964003533864</v>
      </c>
      <c r="BG13" s="119">
        <v>9.4305726695178524</v>
      </c>
      <c r="BH13" s="119">
        <v>2.5920649912980496</v>
      </c>
      <c r="BI13" s="119">
        <v>12.456179376299504</v>
      </c>
      <c r="BJ13" s="119">
        <v>4.7217935510951987</v>
      </c>
      <c r="BK13" s="119">
        <v>5.3327917466605541</v>
      </c>
      <c r="BL13" s="119">
        <v>274.69244037941962</v>
      </c>
      <c r="BM13" s="119">
        <v>382.01539698779163</v>
      </c>
      <c r="BN13" s="119">
        <v>547.64785443944231</v>
      </c>
      <c r="BO13" s="119">
        <v>159.49519718918003</v>
      </c>
      <c r="BP13" s="119">
        <v>172.09211336036628</v>
      </c>
      <c r="BQ13" s="119">
        <v>10.02664290570041</v>
      </c>
      <c r="BR13" s="119">
        <v>12.983107489111854</v>
      </c>
      <c r="BS13" s="119">
        <v>4.416461970033863</v>
      </c>
      <c r="BT13" s="119">
        <v>3.6187427079069852</v>
      </c>
      <c r="BU13" s="119">
        <v>127.8648504127611</v>
      </c>
      <c r="BV13" s="119">
        <v>29.483245568364168</v>
      </c>
      <c r="BW13" s="119">
        <v>0.24252870261601089</v>
      </c>
      <c r="BX13" s="119">
        <v>97.231092330987806</v>
      </c>
      <c r="BY13" s="119">
        <v>102.95097188242569</v>
      </c>
      <c r="BZ13" s="119">
        <v>102.22370834032166</v>
      </c>
      <c r="CA13" s="119">
        <v>100.60583923916433</v>
      </c>
      <c r="CB13" s="119">
        <v>97.806399705622994</v>
      </c>
      <c r="CC13" s="120">
        <v>95.733136406910731</v>
      </c>
    </row>
    <row r="14" spans="1:81" x14ac:dyDescent="0.4">
      <c r="A14" s="113"/>
      <c r="B14" s="49" t="s">
        <v>23</v>
      </c>
      <c r="C14" s="118" t="s">
        <v>223</v>
      </c>
      <c r="D14" s="119">
        <v>0</v>
      </c>
      <c r="E14" s="119">
        <v>0</v>
      </c>
      <c r="F14" s="119">
        <v>0</v>
      </c>
      <c r="G14" s="119">
        <v>0</v>
      </c>
      <c r="H14" s="119">
        <v>0</v>
      </c>
      <c r="I14" s="119">
        <v>0</v>
      </c>
      <c r="J14" s="119">
        <v>0</v>
      </c>
      <c r="K14" s="119">
        <v>0</v>
      </c>
      <c r="L14" s="119">
        <v>0</v>
      </c>
      <c r="M14" s="119">
        <v>0</v>
      </c>
      <c r="N14" s="119">
        <v>0</v>
      </c>
      <c r="O14" s="119">
        <v>0</v>
      </c>
      <c r="P14" s="119">
        <v>0</v>
      </c>
      <c r="Q14" s="119">
        <v>0</v>
      </c>
      <c r="R14" s="119">
        <v>0</v>
      </c>
      <c r="S14" s="119">
        <v>0</v>
      </c>
      <c r="T14" s="119">
        <v>0</v>
      </c>
      <c r="U14" s="119">
        <v>0</v>
      </c>
      <c r="V14" s="119">
        <v>0</v>
      </c>
      <c r="W14" s="119">
        <v>0</v>
      </c>
      <c r="X14" s="119">
        <v>0</v>
      </c>
      <c r="Y14" s="119">
        <v>0</v>
      </c>
      <c r="Z14" s="119">
        <v>256.16503404483683</v>
      </c>
      <c r="AA14" s="119">
        <v>277.86409991793681</v>
      </c>
      <c r="AB14" s="119">
        <v>329.28278172600614</v>
      </c>
      <c r="AC14" s="119">
        <v>369.89025149872685</v>
      </c>
      <c r="AD14" s="119">
        <v>922.43460456940943</v>
      </c>
      <c r="AE14" s="119">
        <v>1025.4645039541565</v>
      </c>
      <c r="AF14" s="119">
        <v>972.43376342311706</v>
      </c>
      <c r="AG14" s="119">
        <v>2131.3873259487832</v>
      </c>
      <c r="AH14" s="119">
        <v>2003.9725077965934</v>
      </c>
      <c r="AI14" s="119">
        <v>1977.0648254496141</v>
      </c>
      <c r="AJ14" s="119">
        <v>2234.1118988782264</v>
      </c>
      <c r="AK14" s="119">
        <v>3005.1683114295347</v>
      </c>
      <c r="AL14" s="119">
        <v>3403.8449663184006</v>
      </c>
      <c r="AM14" s="119">
        <v>3653.5925157262072</v>
      </c>
      <c r="AN14" s="119">
        <v>3843.0421146862618</v>
      </c>
      <c r="AO14" s="119">
        <v>3976.4715674511767</v>
      </c>
      <c r="AP14" s="119">
        <v>4220.8904894196567</v>
      </c>
      <c r="AQ14" s="119">
        <v>4158.591497121578</v>
      </c>
      <c r="AR14" s="119">
        <v>3132.8175845751039</v>
      </c>
      <c r="AS14" s="119">
        <v>3619.9231945976339</v>
      </c>
      <c r="AT14" s="119">
        <v>4177.6646146868834</v>
      </c>
      <c r="AU14" s="119">
        <v>2611.6684803192907</v>
      </c>
      <c r="AV14" s="119">
        <v>3068.2304345977323</v>
      </c>
      <c r="AW14" s="119">
        <v>3432.1039299378131</v>
      </c>
      <c r="AX14" s="119">
        <v>3628.089152018897</v>
      </c>
      <c r="AY14" s="119">
        <v>3712.3471001989669</v>
      </c>
      <c r="AZ14" s="119">
        <v>3784.6987815026632</v>
      </c>
      <c r="BA14" s="119">
        <v>3935.378900172082</v>
      </c>
      <c r="BB14" s="119">
        <v>3964.9842375711601</v>
      </c>
      <c r="BC14" s="119">
        <v>4041.5129343563171</v>
      </c>
      <c r="BD14" s="119">
        <v>4069.7318866578798</v>
      </c>
      <c r="BE14" s="119">
        <v>4184.5107634380083</v>
      </c>
      <c r="BF14" s="119">
        <v>4318.9106708959189</v>
      </c>
      <c r="BG14" s="119">
        <v>4813.2040487554796</v>
      </c>
      <c r="BH14" s="119">
        <v>5159.4494666783658</v>
      </c>
      <c r="BI14" s="119">
        <v>5333.6438312255459</v>
      </c>
      <c r="BJ14" s="119">
        <v>5415.8074739123876</v>
      </c>
      <c r="BK14" s="119">
        <v>5381.826137261095</v>
      </c>
      <c r="BL14" s="119">
        <v>5510.1976520599646</v>
      </c>
      <c r="BM14" s="119">
        <v>6016.8289251503847</v>
      </c>
      <c r="BN14" s="119">
        <v>6194.2568073394532</v>
      </c>
      <c r="BO14" s="119">
        <v>6093.822820703228</v>
      </c>
      <c r="BP14" s="119">
        <v>5963.9157561153015</v>
      </c>
      <c r="BQ14" s="119"/>
      <c r="BR14" s="119"/>
      <c r="BS14" s="119"/>
      <c r="BT14" s="119"/>
      <c r="BU14" s="119"/>
      <c r="BV14" s="119"/>
      <c r="BW14" s="119"/>
      <c r="BX14" s="119"/>
      <c r="BY14" s="119"/>
      <c r="BZ14" s="119"/>
      <c r="CA14" s="119"/>
      <c r="CB14" s="119"/>
      <c r="CC14" s="120"/>
    </row>
    <row r="15" spans="1:81" ht="27" customHeight="1" x14ac:dyDescent="0.4">
      <c r="A15" s="113"/>
      <c r="B15" s="49" t="s">
        <v>224</v>
      </c>
      <c r="C15" s="118" t="s">
        <v>217</v>
      </c>
      <c r="D15" s="119">
        <v>0</v>
      </c>
      <c r="E15" s="119">
        <v>0</v>
      </c>
      <c r="F15" s="119">
        <v>0</v>
      </c>
      <c r="G15" s="119">
        <v>0</v>
      </c>
      <c r="H15" s="119">
        <v>0</v>
      </c>
      <c r="I15" s="119">
        <v>0</v>
      </c>
      <c r="J15" s="119">
        <v>0</v>
      </c>
      <c r="K15" s="119">
        <v>0</v>
      </c>
      <c r="L15" s="119">
        <v>0</v>
      </c>
      <c r="M15" s="119">
        <v>0</v>
      </c>
      <c r="N15" s="119">
        <v>0</v>
      </c>
      <c r="O15" s="119">
        <v>0</v>
      </c>
      <c r="P15" s="119">
        <v>0</v>
      </c>
      <c r="Q15" s="119">
        <v>0</v>
      </c>
      <c r="R15" s="119">
        <v>0</v>
      </c>
      <c r="S15" s="119">
        <v>0</v>
      </c>
      <c r="T15" s="119">
        <v>0</v>
      </c>
      <c r="U15" s="119">
        <v>0</v>
      </c>
      <c r="V15" s="119">
        <v>0</v>
      </c>
      <c r="W15" s="119">
        <v>0</v>
      </c>
      <c r="X15" s="119">
        <v>0</v>
      </c>
      <c r="Y15" s="119">
        <v>0</v>
      </c>
      <c r="Z15" s="119">
        <v>156.54529858295584</v>
      </c>
      <c r="AA15" s="119">
        <v>177.3037589952549</v>
      </c>
      <c r="AB15" s="119">
        <v>159.76312743002521</v>
      </c>
      <c r="AC15" s="119">
        <v>150.19785969948305</v>
      </c>
      <c r="AD15" s="119">
        <v>129.51354549004841</v>
      </c>
      <c r="AE15" s="119">
        <v>113.02564970589609</v>
      </c>
      <c r="AF15" s="119">
        <v>98.557476022613216</v>
      </c>
      <c r="AG15" s="119">
        <v>87.796984700329276</v>
      </c>
      <c r="AH15" s="119">
        <v>83.066217939755163</v>
      </c>
      <c r="AI15" s="119">
        <v>71.085476870098489</v>
      </c>
      <c r="AJ15" s="119">
        <v>59.675776931638765</v>
      </c>
      <c r="AK15" s="119">
        <v>57.363419373795288</v>
      </c>
      <c r="AL15" s="119">
        <v>53.43062273999336</v>
      </c>
      <c r="AM15" s="119">
        <v>50.994312616868243</v>
      </c>
      <c r="AN15" s="119">
        <v>48.250898042589697</v>
      </c>
      <c r="AO15" s="119">
        <v>48.395191490278009</v>
      </c>
      <c r="AP15" s="119">
        <v>46.468519149574206</v>
      </c>
      <c r="AQ15" s="119">
        <v>6.3760180038172116</v>
      </c>
      <c r="AR15" s="119">
        <v>0</v>
      </c>
      <c r="AS15" s="119">
        <v>0</v>
      </c>
      <c r="AT15" s="119">
        <v>0</v>
      </c>
      <c r="AU15" s="119">
        <v>0</v>
      </c>
      <c r="AV15" s="119">
        <v>0</v>
      </c>
      <c r="AW15" s="119">
        <v>0</v>
      </c>
      <c r="AX15" s="119">
        <v>0</v>
      </c>
      <c r="AY15" s="119">
        <v>0</v>
      </c>
      <c r="AZ15" s="119">
        <v>0</v>
      </c>
      <c r="BA15" s="119">
        <v>0</v>
      </c>
      <c r="BB15" s="119">
        <v>0</v>
      </c>
      <c r="BC15" s="119">
        <v>0</v>
      </c>
      <c r="BD15" s="119">
        <v>0</v>
      </c>
      <c r="BE15" s="119">
        <v>0</v>
      </c>
      <c r="BF15" s="119">
        <v>0</v>
      </c>
      <c r="BG15" s="119">
        <v>0</v>
      </c>
      <c r="BH15" s="119">
        <v>0</v>
      </c>
      <c r="BI15" s="119">
        <v>0</v>
      </c>
      <c r="BJ15" s="119">
        <v>0</v>
      </c>
      <c r="BK15" s="119">
        <v>0</v>
      </c>
      <c r="BL15" s="119">
        <v>0</v>
      </c>
      <c r="BM15" s="119">
        <v>0</v>
      </c>
      <c r="BN15" s="119">
        <v>0</v>
      </c>
      <c r="BO15" s="119">
        <v>0</v>
      </c>
      <c r="BP15" s="119">
        <v>0</v>
      </c>
      <c r="BQ15" s="119">
        <v>0</v>
      </c>
      <c r="BR15" s="119">
        <v>0</v>
      </c>
      <c r="BS15" s="119">
        <v>0</v>
      </c>
      <c r="BT15" s="119">
        <v>0</v>
      </c>
      <c r="BU15" s="119">
        <v>0</v>
      </c>
      <c r="BV15" s="119">
        <v>0</v>
      </c>
      <c r="BW15" s="119">
        <v>0</v>
      </c>
      <c r="BX15" s="119">
        <v>0</v>
      </c>
      <c r="BY15" s="119">
        <v>0</v>
      </c>
      <c r="BZ15" s="119">
        <v>0</v>
      </c>
      <c r="CA15" s="119">
        <v>0</v>
      </c>
      <c r="CB15" s="119">
        <v>0</v>
      </c>
      <c r="CC15" s="120">
        <v>0</v>
      </c>
    </row>
    <row r="16" spans="1:81" x14ac:dyDescent="0.4">
      <c r="A16" s="113"/>
      <c r="B16" s="49" t="s">
        <v>225</v>
      </c>
      <c r="C16" s="118" t="s">
        <v>214</v>
      </c>
      <c r="D16" s="119">
        <v>0</v>
      </c>
      <c r="E16" s="119">
        <v>0</v>
      </c>
      <c r="F16" s="119">
        <v>0</v>
      </c>
      <c r="G16" s="119">
        <v>0</v>
      </c>
      <c r="H16" s="119">
        <v>0</v>
      </c>
      <c r="I16" s="119">
        <v>0</v>
      </c>
      <c r="J16" s="119">
        <v>0</v>
      </c>
      <c r="K16" s="119">
        <v>0</v>
      </c>
      <c r="L16" s="119">
        <v>0</v>
      </c>
      <c r="M16" s="119">
        <v>0</v>
      </c>
      <c r="N16" s="119">
        <v>0</v>
      </c>
      <c r="O16" s="119">
        <v>0</v>
      </c>
      <c r="P16" s="119">
        <v>0</v>
      </c>
      <c r="Q16" s="119">
        <v>0</v>
      </c>
      <c r="R16" s="119">
        <v>0</v>
      </c>
      <c r="S16" s="119">
        <v>0</v>
      </c>
      <c r="T16" s="119">
        <v>0</v>
      </c>
      <c r="U16" s="119">
        <v>0</v>
      </c>
      <c r="V16" s="119">
        <v>0</v>
      </c>
      <c r="W16" s="119">
        <v>0</v>
      </c>
      <c r="X16" s="119">
        <v>0</v>
      </c>
      <c r="Y16" s="119">
        <v>0</v>
      </c>
      <c r="Z16" s="119">
        <v>0</v>
      </c>
      <c r="AA16" s="119">
        <v>0</v>
      </c>
      <c r="AB16" s="119">
        <v>0</v>
      </c>
      <c r="AC16" s="119">
        <v>0</v>
      </c>
      <c r="AD16" s="119">
        <v>0</v>
      </c>
      <c r="AE16" s="119">
        <v>0</v>
      </c>
      <c r="AF16" s="119">
        <v>0</v>
      </c>
      <c r="AG16" s="119">
        <v>0</v>
      </c>
      <c r="AH16" s="119">
        <v>0</v>
      </c>
      <c r="AI16" s="119">
        <v>0</v>
      </c>
      <c r="AJ16" s="119">
        <v>0</v>
      </c>
      <c r="AK16" s="119">
        <v>0</v>
      </c>
      <c r="AL16" s="119">
        <v>0</v>
      </c>
      <c r="AM16" s="119">
        <v>0</v>
      </c>
      <c r="AN16" s="119">
        <v>0</v>
      </c>
      <c r="AO16" s="119">
        <v>0</v>
      </c>
      <c r="AP16" s="119">
        <v>0</v>
      </c>
      <c r="AQ16" s="119">
        <v>0</v>
      </c>
      <c r="AR16" s="119">
        <v>0</v>
      </c>
      <c r="AS16" s="119">
        <v>0</v>
      </c>
      <c r="AT16" s="119">
        <v>0</v>
      </c>
      <c r="AU16" s="119">
        <v>0</v>
      </c>
      <c r="AV16" s="119">
        <v>3576.9392324123401</v>
      </c>
      <c r="AW16" s="119">
        <v>4904.7063371608392</v>
      </c>
      <c r="AX16" s="119">
        <v>5457.4009959402147</v>
      </c>
      <c r="AY16" s="119">
        <v>6448.45986256797</v>
      </c>
      <c r="AZ16" s="119">
        <v>7367.2653050839799</v>
      </c>
      <c r="BA16" s="119">
        <v>8140.3546965575342</v>
      </c>
      <c r="BB16" s="119">
        <v>8594.9860887176201</v>
      </c>
      <c r="BC16" s="119">
        <v>9110.2992487490119</v>
      </c>
      <c r="BD16" s="119">
        <v>9553.6274259446091</v>
      </c>
      <c r="BE16" s="119">
        <v>10251.728508679507</v>
      </c>
      <c r="BF16" s="119">
        <v>10747.168685429777</v>
      </c>
      <c r="BG16" s="119">
        <v>11312.042721337017</v>
      </c>
      <c r="BH16" s="119">
        <v>11718.923095294083</v>
      </c>
      <c r="BI16" s="119">
        <v>12179.614171848896</v>
      </c>
      <c r="BJ16" s="119">
        <v>12581.527377896244</v>
      </c>
      <c r="BK16" s="119">
        <v>13187.67299258079</v>
      </c>
      <c r="BL16" s="119">
        <v>13696.238634848214</v>
      </c>
      <c r="BM16" s="119">
        <v>14676.269321346743</v>
      </c>
      <c r="BN16" s="119">
        <v>14938.109673211522</v>
      </c>
      <c r="BO16" s="119">
        <v>15568.821964463288</v>
      </c>
      <c r="BP16" s="119">
        <v>16306.418394661767</v>
      </c>
      <c r="BQ16" s="119">
        <v>16413.919265516215</v>
      </c>
      <c r="BR16" s="119">
        <v>16232.720993084129</v>
      </c>
      <c r="BS16" s="119">
        <v>15441.875856786113</v>
      </c>
      <c r="BT16" s="119">
        <v>13110.881624390278</v>
      </c>
      <c r="BU16" s="119">
        <v>10496.001153561043</v>
      </c>
      <c r="BV16" s="119">
        <v>8888.3431626599195</v>
      </c>
      <c r="BW16" s="119">
        <v>7722.8204007374879</v>
      </c>
      <c r="BX16" s="119">
        <v>5766.9020226716784</v>
      </c>
      <c r="BY16" s="119">
        <v>5655.3804011916491</v>
      </c>
      <c r="BZ16" s="119">
        <v>5450.3405559905041</v>
      </c>
      <c r="CA16" s="119">
        <v>5169.268000710772</v>
      </c>
      <c r="CB16" s="119">
        <v>4814.1158175448854</v>
      </c>
      <c r="CC16" s="120">
        <v>4302.6109492845526</v>
      </c>
    </row>
    <row r="17" spans="1:81" x14ac:dyDescent="0.4">
      <c r="A17" s="113"/>
      <c r="B17" s="49" t="s">
        <v>226</v>
      </c>
      <c r="C17" s="118" t="s">
        <v>223</v>
      </c>
      <c r="D17" s="119">
        <v>0</v>
      </c>
      <c r="E17" s="119">
        <v>0</v>
      </c>
      <c r="F17" s="119">
        <v>0</v>
      </c>
      <c r="G17" s="119">
        <v>0</v>
      </c>
      <c r="H17" s="119">
        <v>0</v>
      </c>
      <c r="I17" s="119">
        <v>0</v>
      </c>
      <c r="J17" s="119">
        <v>0</v>
      </c>
      <c r="K17" s="119">
        <v>0</v>
      </c>
      <c r="L17" s="119">
        <v>0</v>
      </c>
      <c r="M17" s="119">
        <v>0</v>
      </c>
      <c r="N17" s="119">
        <v>0</v>
      </c>
      <c r="O17" s="119">
        <v>0</v>
      </c>
      <c r="P17" s="119">
        <v>0</v>
      </c>
      <c r="Q17" s="119">
        <v>0</v>
      </c>
      <c r="R17" s="119">
        <v>0</v>
      </c>
      <c r="S17" s="119">
        <v>0</v>
      </c>
      <c r="T17" s="119">
        <v>0</v>
      </c>
      <c r="U17" s="119">
        <v>0</v>
      </c>
      <c r="V17" s="119">
        <v>0</v>
      </c>
      <c r="W17" s="119">
        <v>0</v>
      </c>
      <c r="X17" s="119">
        <v>0</v>
      </c>
      <c r="Y17" s="119">
        <v>0</v>
      </c>
      <c r="Z17" s="119">
        <v>0</v>
      </c>
      <c r="AA17" s="119">
        <v>0</v>
      </c>
      <c r="AB17" s="119">
        <v>0</v>
      </c>
      <c r="AC17" s="119">
        <v>0</v>
      </c>
      <c r="AD17" s="119">
        <v>0</v>
      </c>
      <c r="AE17" s="119">
        <v>0</v>
      </c>
      <c r="AF17" s="119">
        <v>0</v>
      </c>
      <c r="AG17" s="119">
        <v>0</v>
      </c>
      <c r="AH17" s="119">
        <v>0</v>
      </c>
      <c r="AI17" s="119">
        <v>0</v>
      </c>
      <c r="AJ17" s="119">
        <v>0</v>
      </c>
      <c r="AK17" s="119">
        <v>0</v>
      </c>
      <c r="AL17" s="119">
        <v>0</v>
      </c>
      <c r="AM17" s="119">
        <v>0</v>
      </c>
      <c r="AN17" s="119">
        <v>0</v>
      </c>
      <c r="AO17" s="119">
        <v>0</v>
      </c>
      <c r="AP17" s="119">
        <v>0</v>
      </c>
      <c r="AQ17" s="119">
        <v>0</v>
      </c>
      <c r="AR17" s="119">
        <v>0</v>
      </c>
      <c r="AS17" s="119">
        <v>0</v>
      </c>
      <c r="AT17" s="119">
        <v>0</v>
      </c>
      <c r="AU17" s="119">
        <v>0</v>
      </c>
      <c r="AV17" s="119">
        <v>5.2153043410385553</v>
      </c>
      <c r="AW17" s="119">
        <v>12.745438791315017</v>
      </c>
      <c r="AX17" s="119">
        <v>19.857270027582878</v>
      </c>
      <c r="AY17" s="119">
        <v>32.503610497584297</v>
      </c>
      <c r="AZ17" s="119">
        <v>55.734998792991135</v>
      </c>
      <c r="BA17" s="119">
        <v>69.064897448872472</v>
      </c>
      <c r="BB17" s="119">
        <v>78.950312319924819</v>
      </c>
      <c r="BC17" s="119">
        <v>63.237787906248492</v>
      </c>
      <c r="BD17" s="119">
        <v>-9.6427214296323949E-2</v>
      </c>
      <c r="BE17" s="119">
        <v>-0.13466812388506441</v>
      </c>
      <c r="BF17" s="119">
        <v>-0.22459639493026062</v>
      </c>
      <c r="BG17" s="119">
        <v>0.12712632766096699</v>
      </c>
      <c r="BH17" s="119">
        <v>-4.2064848767567685E-2</v>
      </c>
      <c r="BI17" s="119">
        <v>0</v>
      </c>
      <c r="BJ17" s="119">
        <v>0</v>
      </c>
      <c r="BK17" s="119">
        <v>0</v>
      </c>
      <c r="BL17" s="119">
        <v>0</v>
      </c>
      <c r="BM17" s="119">
        <v>0</v>
      </c>
      <c r="BN17" s="119">
        <v>0</v>
      </c>
      <c r="BO17" s="119">
        <v>0</v>
      </c>
      <c r="BP17" s="119">
        <v>0</v>
      </c>
      <c r="BQ17" s="119">
        <v>0</v>
      </c>
      <c r="BR17" s="119">
        <v>0</v>
      </c>
      <c r="BS17" s="119">
        <v>0</v>
      </c>
      <c r="BT17" s="119">
        <v>0</v>
      </c>
      <c r="BU17" s="119">
        <v>0</v>
      </c>
      <c r="BV17" s="119">
        <v>0</v>
      </c>
      <c r="BW17" s="119">
        <v>0</v>
      </c>
      <c r="BX17" s="119">
        <v>0</v>
      </c>
      <c r="BY17" s="119">
        <v>0</v>
      </c>
      <c r="BZ17" s="119">
        <v>0</v>
      </c>
      <c r="CA17" s="119">
        <v>0</v>
      </c>
      <c r="CB17" s="119">
        <v>0</v>
      </c>
      <c r="CC17" s="120">
        <v>0</v>
      </c>
    </row>
    <row r="18" spans="1:81" x14ac:dyDescent="0.4">
      <c r="A18" s="113"/>
      <c r="B18" s="49" t="s">
        <v>227</v>
      </c>
      <c r="C18" s="118" t="s">
        <v>223</v>
      </c>
      <c r="D18" s="119">
        <v>0</v>
      </c>
      <c r="E18" s="119">
        <v>0</v>
      </c>
      <c r="F18" s="119">
        <v>0</v>
      </c>
      <c r="G18" s="119">
        <v>0</v>
      </c>
      <c r="H18" s="119">
        <v>0</v>
      </c>
      <c r="I18" s="119">
        <v>0</v>
      </c>
      <c r="J18" s="119">
        <v>0</v>
      </c>
      <c r="K18" s="119">
        <v>0</v>
      </c>
      <c r="L18" s="119">
        <v>0</v>
      </c>
      <c r="M18" s="119">
        <v>0</v>
      </c>
      <c r="N18" s="119">
        <v>0</v>
      </c>
      <c r="O18" s="119">
        <v>0</v>
      </c>
      <c r="P18" s="119">
        <v>0</v>
      </c>
      <c r="Q18" s="119">
        <v>0</v>
      </c>
      <c r="R18" s="119">
        <v>0</v>
      </c>
      <c r="S18" s="119">
        <v>0</v>
      </c>
      <c r="T18" s="119">
        <v>0</v>
      </c>
      <c r="U18" s="119">
        <v>0</v>
      </c>
      <c r="V18" s="119">
        <v>0</v>
      </c>
      <c r="W18" s="119">
        <v>0</v>
      </c>
      <c r="X18" s="119">
        <v>0</v>
      </c>
      <c r="Y18" s="119">
        <v>0</v>
      </c>
      <c r="Z18" s="119">
        <v>0</v>
      </c>
      <c r="AA18" s="119">
        <v>0</v>
      </c>
      <c r="AB18" s="119">
        <v>0</v>
      </c>
      <c r="AC18" s="119">
        <v>0</v>
      </c>
      <c r="AD18" s="119">
        <v>0</v>
      </c>
      <c r="AE18" s="119">
        <v>0</v>
      </c>
      <c r="AF18" s="119">
        <v>0</v>
      </c>
      <c r="AG18" s="119">
        <v>0</v>
      </c>
      <c r="AH18" s="119">
        <v>0</v>
      </c>
      <c r="AI18" s="119">
        <v>0</v>
      </c>
      <c r="AJ18" s="119">
        <v>0</v>
      </c>
      <c r="AK18" s="119">
        <v>0</v>
      </c>
      <c r="AL18" s="119">
        <v>0</v>
      </c>
      <c r="AM18" s="119">
        <v>0</v>
      </c>
      <c r="AN18" s="119">
        <v>0</v>
      </c>
      <c r="AO18" s="119">
        <v>0</v>
      </c>
      <c r="AP18" s="119">
        <v>0</v>
      </c>
      <c r="AQ18" s="119">
        <v>0</v>
      </c>
      <c r="AR18" s="119">
        <v>0</v>
      </c>
      <c r="AS18" s="119">
        <v>0</v>
      </c>
      <c r="AT18" s="119">
        <v>0</v>
      </c>
      <c r="AU18" s="119">
        <v>0</v>
      </c>
      <c r="AV18" s="119">
        <v>0</v>
      </c>
      <c r="AW18" s="119">
        <v>0</v>
      </c>
      <c r="AX18" s="119">
        <v>0</v>
      </c>
      <c r="AY18" s="119">
        <v>0</v>
      </c>
      <c r="AZ18" s="119">
        <v>0</v>
      </c>
      <c r="BA18" s="119">
        <v>0</v>
      </c>
      <c r="BB18" s="119">
        <v>0</v>
      </c>
      <c r="BC18" s="119">
        <v>0</v>
      </c>
      <c r="BD18" s="119">
        <v>0</v>
      </c>
      <c r="BE18" s="119">
        <v>10.678528827009755</v>
      </c>
      <c r="BF18" s="119">
        <v>19.975800576208002</v>
      </c>
      <c r="BG18" s="119">
        <v>22.358946711524837</v>
      </c>
      <c r="BH18" s="119">
        <v>24.110445893303329</v>
      </c>
      <c r="BI18" s="119">
        <v>25.005015966291033</v>
      </c>
      <c r="BJ18" s="119">
        <v>26.79443430714997</v>
      </c>
      <c r="BK18" s="119">
        <v>27.40881608638276</v>
      </c>
      <c r="BL18" s="119">
        <v>27.561738942741233</v>
      </c>
      <c r="BM18" s="119">
        <v>27.919949771977755</v>
      </c>
      <c r="BN18" s="119">
        <v>26.869425030484276</v>
      </c>
      <c r="BO18" s="119">
        <v>27.67873092807374</v>
      </c>
      <c r="BP18" s="119">
        <v>68.68844037697626</v>
      </c>
      <c r="BQ18" s="119">
        <v>210.37689255986157</v>
      </c>
      <c r="BR18" s="119">
        <v>235.03190550552887</v>
      </c>
      <c r="BS18" s="119">
        <v>187.87263165917773</v>
      </c>
      <c r="BT18" s="119">
        <v>209.52609279772037</v>
      </c>
      <c r="BU18" s="119">
        <v>183.52013092343816</v>
      </c>
      <c r="BV18" s="119">
        <v>168.44286235455061</v>
      </c>
      <c r="BW18" s="119">
        <v>154.81641586325338</v>
      </c>
      <c r="BX18" s="119">
        <v>179.5</v>
      </c>
      <c r="BY18" s="119">
        <v>144.02133844572964</v>
      </c>
      <c r="BZ18" s="119">
        <v>142.7768957439888</v>
      </c>
      <c r="CA18" s="119">
        <v>140.15271937713243</v>
      </c>
      <c r="CB18" s="119">
        <v>137.22217021567153</v>
      </c>
      <c r="CC18" s="120">
        <v>134.3133862287946</v>
      </c>
    </row>
    <row r="19" spans="1:81" x14ac:dyDescent="0.4">
      <c r="A19" s="113"/>
      <c r="B19" s="49" t="s">
        <v>228</v>
      </c>
      <c r="C19" s="118" t="s">
        <v>223</v>
      </c>
      <c r="D19" s="119">
        <v>0</v>
      </c>
      <c r="E19" s="119">
        <v>0</v>
      </c>
      <c r="F19" s="119">
        <v>0</v>
      </c>
      <c r="G19" s="119">
        <v>0</v>
      </c>
      <c r="H19" s="119">
        <v>0</v>
      </c>
      <c r="I19" s="119">
        <v>0</v>
      </c>
      <c r="J19" s="119">
        <v>0</v>
      </c>
      <c r="K19" s="119">
        <v>0</v>
      </c>
      <c r="L19" s="119">
        <v>0</v>
      </c>
      <c r="M19" s="119">
        <v>0</v>
      </c>
      <c r="N19" s="119">
        <v>0</v>
      </c>
      <c r="O19" s="119">
        <v>0</v>
      </c>
      <c r="P19" s="119">
        <v>0</v>
      </c>
      <c r="Q19" s="119">
        <v>0</v>
      </c>
      <c r="R19" s="119">
        <v>0</v>
      </c>
      <c r="S19" s="119">
        <v>0</v>
      </c>
      <c r="T19" s="119">
        <v>0</v>
      </c>
      <c r="U19" s="119">
        <v>0</v>
      </c>
      <c r="V19" s="119">
        <v>0</v>
      </c>
      <c r="W19" s="119">
        <v>0</v>
      </c>
      <c r="X19" s="119">
        <v>0</v>
      </c>
      <c r="Y19" s="119">
        <v>0</v>
      </c>
      <c r="Z19" s="119">
        <v>0</v>
      </c>
      <c r="AA19" s="119">
        <v>0</v>
      </c>
      <c r="AB19" s="119">
        <v>0</v>
      </c>
      <c r="AC19" s="119">
        <v>0</v>
      </c>
      <c r="AD19" s="119">
        <v>0</v>
      </c>
      <c r="AE19" s="119">
        <v>0</v>
      </c>
      <c r="AF19" s="119">
        <v>0</v>
      </c>
      <c r="AG19" s="119">
        <v>0</v>
      </c>
      <c r="AH19" s="119">
        <v>0</v>
      </c>
      <c r="AI19" s="119">
        <v>0</v>
      </c>
      <c r="AJ19" s="119">
        <v>0</v>
      </c>
      <c r="AK19" s="119">
        <v>0</v>
      </c>
      <c r="AL19" s="119">
        <v>0</v>
      </c>
      <c r="AM19" s="119">
        <v>0</v>
      </c>
      <c r="AN19" s="119">
        <v>0</v>
      </c>
      <c r="AO19" s="119">
        <v>0</v>
      </c>
      <c r="AP19" s="119">
        <v>0</v>
      </c>
      <c r="AQ19" s="119">
        <v>0</v>
      </c>
      <c r="AR19" s="119">
        <v>0</v>
      </c>
      <c r="AS19" s="119">
        <v>0</v>
      </c>
      <c r="AT19" s="119">
        <v>0</v>
      </c>
      <c r="AU19" s="119">
        <v>0</v>
      </c>
      <c r="AV19" s="119">
        <v>0</v>
      </c>
      <c r="AW19" s="119">
        <v>0</v>
      </c>
      <c r="AX19" s="119">
        <v>0</v>
      </c>
      <c r="AY19" s="119">
        <v>0</v>
      </c>
      <c r="AZ19" s="119">
        <v>5.2300188422729219</v>
      </c>
      <c r="BA19" s="119">
        <v>38.755948140121809</v>
      </c>
      <c r="BB19" s="119">
        <v>52.370546294786308</v>
      </c>
      <c r="BC19" s="119">
        <v>44.183396406702336</v>
      </c>
      <c r="BD19" s="119">
        <v>6.5902468262520415</v>
      </c>
      <c r="BE19" s="119">
        <v>9.3479972223604515E-3</v>
      </c>
      <c r="BF19" s="119">
        <v>6.5531805481865837E-2</v>
      </c>
      <c r="BG19" s="119">
        <v>0</v>
      </c>
      <c r="BH19" s="119">
        <v>0</v>
      </c>
      <c r="BI19" s="119">
        <v>0</v>
      </c>
      <c r="BJ19" s="119">
        <v>0</v>
      </c>
      <c r="BK19" s="119">
        <v>0</v>
      </c>
      <c r="BL19" s="119">
        <v>0</v>
      </c>
      <c r="BM19" s="119">
        <v>0</v>
      </c>
      <c r="BN19" s="119">
        <v>0</v>
      </c>
      <c r="BO19" s="119">
        <v>0</v>
      </c>
      <c r="BP19" s="119">
        <v>0</v>
      </c>
      <c r="BQ19" s="119">
        <v>0</v>
      </c>
      <c r="BR19" s="119">
        <v>0</v>
      </c>
      <c r="BS19" s="119">
        <v>0</v>
      </c>
      <c r="BT19" s="119">
        <v>0</v>
      </c>
      <c r="BU19" s="119">
        <v>0</v>
      </c>
      <c r="BV19" s="119">
        <v>0</v>
      </c>
      <c r="BW19" s="119">
        <v>0</v>
      </c>
      <c r="BX19" s="119">
        <v>0</v>
      </c>
      <c r="BY19" s="119">
        <v>0</v>
      </c>
      <c r="BZ19" s="119">
        <v>0</v>
      </c>
      <c r="CA19" s="119">
        <v>0</v>
      </c>
      <c r="CB19" s="119">
        <v>0</v>
      </c>
      <c r="CC19" s="120">
        <v>0</v>
      </c>
    </row>
    <row r="20" spans="1:81" ht="27" customHeight="1" x14ac:dyDescent="0.4">
      <c r="A20" s="113"/>
      <c r="B20" s="49" t="s">
        <v>229</v>
      </c>
      <c r="D20" s="119">
        <f t="shared" ref="D20:AI20" si="3">SUM(D21:D22)</f>
        <v>0</v>
      </c>
      <c r="E20" s="119">
        <f t="shared" si="3"/>
        <v>0</v>
      </c>
      <c r="F20" s="119">
        <f t="shared" si="3"/>
        <v>0</v>
      </c>
      <c r="G20" s="119">
        <f t="shared" si="3"/>
        <v>0</v>
      </c>
      <c r="H20" s="119">
        <f t="shared" si="3"/>
        <v>0</v>
      </c>
      <c r="I20" s="119">
        <f t="shared" si="3"/>
        <v>0</v>
      </c>
      <c r="J20" s="119">
        <f t="shared" si="3"/>
        <v>0</v>
      </c>
      <c r="K20" s="119">
        <f t="shared" si="3"/>
        <v>0</v>
      </c>
      <c r="L20" s="119">
        <f t="shared" si="3"/>
        <v>0</v>
      </c>
      <c r="M20" s="119">
        <f t="shared" si="3"/>
        <v>0</v>
      </c>
      <c r="N20" s="119">
        <f t="shared" si="3"/>
        <v>0</v>
      </c>
      <c r="O20" s="119">
        <f t="shared" si="3"/>
        <v>0</v>
      </c>
      <c r="P20" s="119">
        <f t="shared" si="3"/>
        <v>0</v>
      </c>
      <c r="Q20" s="119">
        <f t="shared" si="3"/>
        <v>0</v>
      </c>
      <c r="R20" s="119">
        <f t="shared" si="3"/>
        <v>0</v>
      </c>
      <c r="S20" s="119">
        <f t="shared" si="3"/>
        <v>0</v>
      </c>
      <c r="T20" s="119">
        <f t="shared" si="3"/>
        <v>0</v>
      </c>
      <c r="U20" s="119">
        <f t="shared" si="3"/>
        <v>0</v>
      </c>
      <c r="V20" s="119">
        <f t="shared" si="3"/>
        <v>0</v>
      </c>
      <c r="W20" s="119">
        <f t="shared" si="3"/>
        <v>0</v>
      </c>
      <c r="X20" s="119">
        <f t="shared" si="3"/>
        <v>0</v>
      </c>
      <c r="Y20" s="119">
        <f t="shared" si="3"/>
        <v>0</v>
      </c>
      <c r="Z20" s="119">
        <f t="shared" si="3"/>
        <v>0</v>
      </c>
      <c r="AA20" s="119">
        <f t="shared" si="3"/>
        <v>0</v>
      </c>
      <c r="AB20" s="119">
        <f t="shared" si="3"/>
        <v>0</v>
      </c>
      <c r="AC20" s="119">
        <f t="shared" si="3"/>
        <v>0</v>
      </c>
      <c r="AD20" s="119">
        <f t="shared" si="3"/>
        <v>0</v>
      </c>
      <c r="AE20" s="119">
        <f t="shared" si="3"/>
        <v>0</v>
      </c>
      <c r="AF20" s="119">
        <f t="shared" si="3"/>
        <v>0</v>
      </c>
      <c r="AG20" s="119">
        <f t="shared" si="3"/>
        <v>0</v>
      </c>
      <c r="AH20" s="119">
        <f t="shared" si="3"/>
        <v>0</v>
      </c>
      <c r="AI20" s="119">
        <f t="shared" si="3"/>
        <v>0</v>
      </c>
      <c r="AJ20" s="119">
        <f t="shared" ref="AJ20:BO20" si="4">SUM(AJ21:AJ22)</f>
        <v>0</v>
      </c>
      <c r="AK20" s="119">
        <f t="shared" si="4"/>
        <v>0</v>
      </c>
      <c r="AL20" s="119">
        <f t="shared" si="4"/>
        <v>0</v>
      </c>
      <c r="AM20" s="119">
        <f t="shared" si="4"/>
        <v>0</v>
      </c>
      <c r="AN20" s="119">
        <f t="shared" si="4"/>
        <v>0</v>
      </c>
      <c r="AO20" s="119">
        <f t="shared" si="4"/>
        <v>0</v>
      </c>
      <c r="AP20" s="119">
        <f t="shared" si="4"/>
        <v>0</v>
      </c>
      <c r="AQ20" s="119">
        <f t="shared" si="4"/>
        <v>0</v>
      </c>
      <c r="AR20" s="119">
        <f t="shared" si="4"/>
        <v>0</v>
      </c>
      <c r="AS20" s="119">
        <f t="shared" si="4"/>
        <v>0</v>
      </c>
      <c r="AT20" s="119">
        <f t="shared" si="4"/>
        <v>0</v>
      </c>
      <c r="AU20" s="119">
        <f t="shared" si="4"/>
        <v>0</v>
      </c>
      <c r="AV20" s="119">
        <f t="shared" si="4"/>
        <v>0</v>
      </c>
      <c r="AW20" s="119">
        <f t="shared" si="4"/>
        <v>0</v>
      </c>
      <c r="AX20" s="119">
        <f t="shared" si="4"/>
        <v>0</v>
      </c>
      <c r="AY20" s="119">
        <f t="shared" si="4"/>
        <v>0</v>
      </c>
      <c r="AZ20" s="119">
        <f t="shared" si="4"/>
        <v>0</v>
      </c>
      <c r="BA20" s="119">
        <f t="shared" si="4"/>
        <v>0</v>
      </c>
      <c r="BB20" s="119">
        <f t="shared" si="4"/>
        <v>0</v>
      </c>
      <c r="BC20" s="119">
        <f t="shared" si="4"/>
        <v>0</v>
      </c>
      <c r="BD20" s="119">
        <f t="shared" si="4"/>
        <v>0</v>
      </c>
      <c r="BE20" s="119">
        <f t="shared" si="4"/>
        <v>0</v>
      </c>
      <c r="BF20" s="119">
        <f t="shared" si="4"/>
        <v>0</v>
      </c>
      <c r="BG20" s="119">
        <f t="shared" si="4"/>
        <v>0</v>
      </c>
      <c r="BH20" s="119">
        <f t="shared" si="4"/>
        <v>0</v>
      </c>
      <c r="BI20" s="119">
        <f t="shared" si="4"/>
        <v>0</v>
      </c>
      <c r="BJ20" s="119">
        <f t="shared" si="4"/>
        <v>0</v>
      </c>
      <c r="BK20" s="119">
        <f t="shared" si="4"/>
        <v>0</v>
      </c>
      <c r="BL20" s="119">
        <f t="shared" si="4"/>
        <v>165.50713232057632</v>
      </c>
      <c r="BM20" s="119">
        <f t="shared" si="4"/>
        <v>1623.2965316263699</v>
      </c>
      <c r="BN20" s="119">
        <f t="shared" si="4"/>
        <v>2807.0373133301009</v>
      </c>
      <c r="BO20" s="119">
        <f t="shared" si="4"/>
        <v>4403.4975041499147</v>
      </c>
      <c r="BP20" s="119">
        <f t="shared" ref="BP20:CC20" si="5">SUM(BP21:BP22)</f>
        <v>8231.619610409045</v>
      </c>
      <c r="BQ20" s="119">
        <f t="shared" si="5"/>
        <v>12447.382255573135</v>
      </c>
      <c r="BR20" s="119">
        <f t="shared" si="5"/>
        <v>15090.54741505572</v>
      </c>
      <c r="BS20" s="119">
        <f t="shared" si="5"/>
        <v>16653.623525115647</v>
      </c>
      <c r="BT20" s="119">
        <f t="shared" si="5"/>
        <v>16887.854113504778</v>
      </c>
      <c r="BU20" s="119">
        <f t="shared" si="5"/>
        <v>17180.273262681443</v>
      </c>
      <c r="BV20" s="119">
        <f t="shared" si="5"/>
        <v>16513.81730492369</v>
      </c>
      <c r="BW20" s="119">
        <f t="shared" si="5"/>
        <v>14788.692734721368</v>
      </c>
      <c r="BX20" s="119">
        <f t="shared" si="5"/>
        <v>13431.41560101785</v>
      </c>
      <c r="BY20" s="119">
        <f t="shared" si="5"/>
        <v>13461.689749888996</v>
      </c>
      <c r="BZ20" s="119">
        <f t="shared" si="5"/>
        <v>12827.599312349706</v>
      </c>
      <c r="CA20" s="119">
        <f t="shared" si="5"/>
        <v>11536.817314672866</v>
      </c>
      <c r="CB20" s="119">
        <f t="shared" si="5"/>
        <v>9470.1198720447337</v>
      </c>
      <c r="CC20" s="120">
        <f t="shared" si="5"/>
        <v>7011.0601509815815</v>
      </c>
    </row>
    <row r="21" spans="1:81" x14ac:dyDescent="0.4">
      <c r="A21" s="113"/>
      <c r="B21" s="59" t="s">
        <v>220</v>
      </c>
      <c r="C21" s="118" t="s">
        <v>217</v>
      </c>
      <c r="D21" s="119">
        <v>0</v>
      </c>
      <c r="E21" s="119">
        <v>0</v>
      </c>
      <c r="F21" s="119">
        <v>0</v>
      </c>
      <c r="G21" s="119">
        <v>0</v>
      </c>
      <c r="H21" s="119">
        <v>0</v>
      </c>
      <c r="I21" s="119">
        <v>0</v>
      </c>
      <c r="J21" s="119">
        <v>0</v>
      </c>
      <c r="K21" s="119">
        <v>0</v>
      </c>
      <c r="L21" s="119">
        <v>0</v>
      </c>
      <c r="M21" s="119">
        <v>0</v>
      </c>
      <c r="N21" s="119">
        <v>0</v>
      </c>
      <c r="O21" s="119">
        <v>0</v>
      </c>
      <c r="P21" s="119">
        <v>0</v>
      </c>
      <c r="Q21" s="119">
        <v>0</v>
      </c>
      <c r="R21" s="119">
        <v>0</v>
      </c>
      <c r="S21" s="119">
        <v>0</v>
      </c>
      <c r="T21" s="119">
        <v>0</v>
      </c>
      <c r="U21" s="119">
        <v>0</v>
      </c>
      <c r="V21" s="119">
        <v>0</v>
      </c>
      <c r="W21" s="119">
        <v>0</v>
      </c>
      <c r="X21" s="119">
        <v>0</v>
      </c>
      <c r="Y21" s="119">
        <v>0</v>
      </c>
      <c r="Z21" s="119">
        <v>0</v>
      </c>
      <c r="AA21" s="119">
        <v>0</v>
      </c>
      <c r="AB21" s="119">
        <v>0</v>
      </c>
      <c r="AC21" s="119">
        <v>0</v>
      </c>
      <c r="AD21" s="119">
        <v>0</v>
      </c>
      <c r="AE21" s="119">
        <v>0</v>
      </c>
      <c r="AF21" s="119">
        <v>0</v>
      </c>
      <c r="AG21" s="119">
        <v>0</v>
      </c>
      <c r="AH21" s="119">
        <v>0</v>
      </c>
      <c r="AI21" s="119">
        <v>0</v>
      </c>
      <c r="AJ21" s="119">
        <v>0</v>
      </c>
      <c r="AK21" s="119">
        <v>0</v>
      </c>
      <c r="AL21" s="119">
        <v>0</v>
      </c>
      <c r="AM21" s="119">
        <v>0</v>
      </c>
      <c r="AN21" s="119">
        <v>0</v>
      </c>
      <c r="AO21" s="119">
        <v>0</v>
      </c>
      <c r="AP21" s="119">
        <v>0</v>
      </c>
      <c r="AQ21" s="119">
        <v>0</v>
      </c>
      <c r="AR21" s="119">
        <v>0</v>
      </c>
      <c r="AS21" s="119">
        <v>0</v>
      </c>
      <c r="AT21" s="119">
        <v>0</v>
      </c>
      <c r="AU21" s="119">
        <v>0</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83.776111619404162</v>
      </c>
      <c r="BM21" s="119">
        <v>744.10133278731359</v>
      </c>
      <c r="BN21" s="119">
        <v>1200.977451889697</v>
      </c>
      <c r="BO21" s="119">
        <v>1732.7486301486665</v>
      </c>
      <c r="BP21" s="119">
        <v>2798.3573381427477</v>
      </c>
      <c r="BQ21" s="119">
        <v>4220.6595655953561</v>
      </c>
      <c r="BR21" s="119">
        <v>4824.4540332339384</v>
      </c>
      <c r="BS21" s="119">
        <v>5200.5301301705404</v>
      </c>
      <c r="BT21" s="119">
        <v>5337.2319503043163</v>
      </c>
      <c r="BU21" s="119">
        <v>5272.0914884180538</v>
      </c>
      <c r="BV21" s="119">
        <v>4990.7882048697238</v>
      </c>
      <c r="BW21" s="119">
        <v>4817.4489081787278</v>
      </c>
      <c r="BX21" s="119">
        <v>4599.9838485910077</v>
      </c>
      <c r="BY21" s="119">
        <v>4774.1979289151031</v>
      </c>
      <c r="BZ21" s="119">
        <v>4930.1756216836166</v>
      </c>
      <c r="CA21" s="119">
        <v>4969.585537024107</v>
      </c>
      <c r="CB21" s="119">
        <v>4812.1283452620792</v>
      </c>
      <c r="CC21" s="120">
        <v>4613.5826478723247</v>
      </c>
    </row>
    <row r="22" spans="1:81" x14ac:dyDescent="0.4">
      <c r="A22" s="113"/>
      <c r="B22" s="59" t="s">
        <v>230</v>
      </c>
      <c r="C22" s="118" t="s">
        <v>223</v>
      </c>
      <c r="D22" s="119">
        <v>0</v>
      </c>
      <c r="E22" s="119">
        <v>0</v>
      </c>
      <c r="F22" s="119">
        <v>0</v>
      </c>
      <c r="G22" s="119">
        <v>0</v>
      </c>
      <c r="H22" s="119">
        <v>0</v>
      </c>
      <c r="I22" s="119">
        <v>0</v>
      </c>
      <c r="J22" s="119">
        <v>0</v>
      </c>
      <c r="K22" s="119">
        <v>0</v>
      </c>
      <c r="L22" s="119">
        <v>0</v>
      </c>
      <c r="M22" s="119">
        <v>0</v>
      </c>
      <c r="N22" s="119">
        <v>0</v>
      </c>
      <c r="O22" s="119">
        <v>0</v>
      </c>
      <c r="P22" s="119">
        <v>0</v>
      </c>
      <c r="Q22" s="119">
        <v>0</v>
      </c>
      <c r="R22" s="119">
        <v>0</v>
      </c>
      <c r="S22" s="119">
        <v>0</v>
      </c>
      <c r="T22" s="119">
        <v>0</v>
      </c>
      <c r="U22" s="119">
        <v>0</v>
      </c>
      <c r="V22" s="119">
        <v>0</v>
      </c>
      <c r="W22" s="119">
        <v>0</v>
      </c>
      <c r="X22" s="119">
        <v>0</v>
      </c>
      <c r="Y22" s="119">
        <v>0</v>
      </c>
      <c r="Z22" s="119">
        <v>0</v>
      </c>
      <c r="AA22" s="119">
        <v>0</v>
      </c>
      <c r="AB22" s="119">
        <v>0</v>
      </c>
      <c r="AC22" s="119">
        <v>0</v>
      </c>
      <c r="AD22" s="119">
        <v>0</v>
      </c>
      <c r="AE22" s="119">
        <v>0</v>
      </c>
      <c r="AF22" s="119">
        <v>0</v>
      </c>
      <c r="AG22" s="119">
        <v>0</v>
      </c>
      <c r="AH22" s="119">
        <v>0</v>
      </c>
      <c r="AI22" s="119">
        <v>0</v>
      </c>
      <c r="AJ22" s="119">
        <v>0</v>
      </c>
      <c r="AK22" s="119">
        <v>0</v>
      </c>
      <c r="AL22" s="119">
        <v>0</v>
      </c>
      <c r="AM22" s="119">
        <v>0</v>
      </c>
      <c r="AN22" s="119">
        <v>0</v>
      </c>
      <c r="AO22" s="119">
        <v>0</v>
      </c>
      <c r="AP22" s="119">
        <v>0</v>
      </c>
      <c r="AQ22" s="119">
        <v>0</v>
      </c>
      <c r="AR22" s="119">
        <v>0</v>
      </c>
      <c r="AS22" s="119">
        <v>0</v>
      </c>
      <c r="AT22" s="119">
        <v>0</v>
      </c>
      <c r="AU22" s="119">
        <v>0</v>
      </c>
      <c r="AV22" s="119">
        <v>0</v>
      </c>
      <c r="AW22" s="119">
        <v>0</v>
      </c>
      <c r="AX22" s="119">
        <v>0</v>
      </c>
      <c r="AY22" s="119">
        <v>0</v>
      </c>
      <c r="AZ22" s="119">
        <v>0</v>
      </c>
      <c r="BA22" s="119">
        <v>0</v>
      </c>
      <c r="BB22" s="119">
        <v>0</v>
      </c>
      <c r="BC22" s="119">
        <v>0</v>
      </c>
      <c r="BD22" s="119">
        <v>0</v>
      </c>
      <c r="BE22" s="119">
        <v>0</v>
      </c>
      <c r="BF22" s="119">
        <v>0</v>
      </c>
      <c r="BG22" s="119">
        <v>0</v>
      </c>
      <c r="BH22" s="119">
        <v>0</v>
      </c>
      <c r="BI22" s="119">
        <v>0</v>
      </c>
      <c r="BJ22" s="119">
        <v>0</v>
      </c>
      <c r="BK22" s="119">
        <v>0</v>
      </c>
      <c r="BL22" s="119">
        <v>81.731020701172142</v>
      </c>
      <c r="BM22" s="119">
        <v>879.19519883905639</v>
      </c>
      <c r="BN22" s="119">
        <v>1606.0598614404039</v>
      </c>
      <c r="BO22" s="119">
        <v>2670.7488740012486</v>
      </c>
      <c r="BP22" s="119">
        <v>5433.2622722662982</v>
      </c>
      <c r="BQ22" s="119">
        <v>8226.7226899777797</v>
      </c>
      <c r="BR22" s="119">
        <v>10266.093381821782</v>
      </c>
      <c r="BS22" s="119">
        <v>11453.093394945106</v>
      </c>
      <c r="BT22" s="119">
        <v>11550.622163200464</v>
      </c>
      <c r="BU22" s="119">
        <v>11908.18177426339</v>
      </c>
      <c r="BV22" s="119">
        <v>11523.029100053967</v>
      </c>
      <c r="BW22" s="119">
        <v>9971.2438265426408</v>
      </c>
      <c r="BX22" s="119">
        <v>8831.4317524268426</v>
      </c>
      <c r="BY22" s="119">
        <v>8687.4918209738917</v>
      </c>
      <c r="BZ22" s="119">
        <v>7897.423690666089</v>
      </c>
      <c r="CA22" s="119">
        <v>6567.231777648758</v>
      </c>
      <c r="CB22" s="119">
        <v>4657.9915267826545</v>
      </c>
      <c r="CC22" s="120">
        <v>2397.4775031092568</v>
      </c>
    </row>
    <row r="23" spans="1:81" x14ac:dyDescent="0.4">
      <c r="A23" s="113"/>
      <c r="B23" s="49" t="s">
        <v>231</v>
      </c>
      <c r="C23" s="118" t="s">
        <v>223</v>
      </c>
      <c r="D23" s="119">
        <v>0</v>
      </c>
      <c r="E23" s="119">
        <v>0</v>
      </c>
      <c r="F23" s="119">
        <v>0</v>
      </c>
      <c r="G23" s="119">
        <v>0</v>
      </c>
      <c r="H23" s="119">
        <v>0</v>
      </c>
      <c r="I23" s="119">
        <v>0</v>
      </c>
      <c r="J23" s="119">
        <v>0</v>
      </c>
      <c r="K23" s="119">
        <v>0</v>
      </c>
      <c r="L23" s="119">
        <v>0</v>
      </c>
      <c r="M23" s="119">
        <v>0</v>
      </c>
      <c r="N23" s="119">
        <v>0</v>
      </c>
      <c r="O23" s="119">
        <v>0</v>
      </c>
      <c r="P23" s="119">
        <v>0</v>
      </c>
      <c r="Q23" s="119">
        <v>0</v>
      </c>
      <c r="R23" s="119">
        <v>0</v>
      </c>
      <c r="S23" s="119">
        <v>0</v>
      </c>
      <c r="T23" s="119">
        <v>0</v>
      </c>
      <c r="U23" s="119">
        <v>0</v>
      </c>
      <c r="V23" s="119">
        <v>0</v>
      </c>
      <c r="W23" s="119">
        <v>0</v>
      </c>
      <c r="X23" s="119">
        <v>0</v>
      </c>
      <c r="Y23" s="119">
        <v>0</v>
      </c>
      <c r="Z23" s="119">
        <v>0</v>
      </c>
      <c r="AA23" s="119">
        <v>48.957008080779339</v>
      </c>
      <c r="AB23" s="119">
        <v>119.5174541079578</v>
      </c>
      <c r="AC23" s="119">
        <v>141.2308232995139</v>
      </c>
      <c r="AD23" s="119">
        <v>109.94675084766699</v>
      </c>
      <c r="AE23" s="119">
        <v>89.073194139083682</v>
      </c>
      <c r="AF23" s="119">
        <v>115.64077186653286</v>
      </c>
      <c r="AG23" s="119">
        <v>146.13577058673229</v>
      </c>
      <c r="AH23" s="119">
        <v>124.59932690963275</v>
      </c>
      <c r="AI23" s="119">
        <v>119.9567422182912</v>
      </c>
      <c r="AJ23" s="119">
        <v>156.64891444555175</v>
      </c>
      <c r="AK23" s="119">
        <v>222.70503992179349</v>
      </c>
      <c r="AL23" s="119">
        <v>295.43991397408092</v>
      </c>
      <c r="AM23" s="119">
        <v>368.95885011028201</v>
      </c>
      <c r="AN23" s="119">
        <v>357.62430313919424</v>
      </c>
      <c r="AO23" s="119">
        <v>349.52082742978564</v>
      </c>
      <c r="AP23" s="119">
        <v>415.63508794896927</v>
      </c>
      <c r="AQ23" s="119">
        <v>439.34871297161942</v>
      </c>
      <c r="AR23" s="119">
        <v>904.74463944990885</v>
      </c>
      <c r="AS23" s="119">
        <v>905.51218126374704</v>
      </c>
      <c r="AT23" s="119">
        <v>972.88077372176747</v>
      </c>
      <c r="AU23" s="119">
        <v>1164.7790664910615</v>
      </c>
      <c r="AV23" s="119">
        <v>1683.4701495068978</v>
      </c>
      <c r="AW23" s="119">
        <v>2136.8159822571483</v>
      </c>
      <c r="AX23" s="119">
        <v>2516.5181708093351</v>
      </c>
      <c r="AY23" s="119">
        <v>2950.5859305959002</v>
      </c>
      <c r="AZ23" s="119">
        <v>3412.9926906568244</v>
      </c>
      <c r="BA23" s="119">
        <v>3823.0590827590149</v>
      </c>
      <c r="BB23" s="119">
        <v>3927.1103102174525</v>
      </c>
      <c r="BC23" s="119">
        <v>3051.3407669478083</v>
      </c>
      <c r="BD23" s="119">
        <v>2.7031235483067864</v>
      </c>
      <c r="BE23" s="119">
        <v>0</v>
      </c>
      <c r="BF23" s="119">
        <v>0</v>
      </c>
      <c r="BG23" s="119">
        <v>0.12712632766096699</v>
      </c>
      <c r="BH23" s="119">
        <v>0</v>
      </c>
      <c r="BI23" s="119">
        <v>0</v>
      </c>
      <c r="BJ23" s="119">
        <v>0</v>
      </c>
      <c r="BK23" s="119">
        <v>0</v>
      </c>
      <c r="BL23" s="119">
        <v>0</v>
      </c>
      <c r="BM23" s="119">
        <v>0</v>
      </c>
      <c r="BN23" s="119">
        <v>0</v>
      </c>
      <c r="BO23" s="119">
        <v>0</v>
      </c>
      <c r="BP23" s="119">
        <v>0</v>
      </c>
      <c r="BQ23" s="119">
        <v>0</v>
      </c>
      <c r="BR23" s="119">
        <v>0</v>
      </c>
      <c r="BS23" s="119">
        <v>0</v>
      </c>
      <c r="BT23" s="119">
        <v>0</v>
      </c>
      <c r="BU23" s="119">
        <v>0</v>
      </c>
      <c r="BV23" s="119">
        <v>0</v>
      </c>
      <c r="BW23" s="119">
        <v>0</v>
      </c>
      <c r="BX23" s="119">
        <v>0</v>
      </c>
      <c r="BY23" s="119">
        <v>0</v>
      </c>
      <c r="BZ23" s="119">
        <v>0</v>
      </c>
      <c r="CA23" s="119">
        <v>0</v>
      </c>
      <c r="CB23" s="119">
        <v>0</v>
      </c>
      <c r="CC23" s="120">
        <v>0</v>
      </c>
    </row>
    <row r="24" spans="1:81" x14ac:dyDescent="0.4">
      <c r="A24" s="113"/>
      <c r="B24" s="49" t="s">
        <v>232</v>
      </c>
      <c r="C24" s="118" t="s">
        <v>214</v>
      </c>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v>0</v>
      </c>
      <c r="BA24" s="119">
        <v>0</v>
      </c>
      <c r="BB24" s="119">
        <v>0</v>
      </c>
      <c r="BC24" s="119">
        <v>0</v>
      </c>
      <c r="BD24" s="119">
        <v>0</v>
      </c>
      <c r="BE24" s="119">
        <v>0</v>
      </c>
      <c r="BF24" s="119">
        <v>0</v>
      </c>
      <c r="BG24" s="119">
        <v>0</v>
      </c>
      <c r="BH24" s="119">
        <v>0</v>
      </c>
      <c r="BI24" s="119">
        <v>4.2396798421713768</v>
      </c>
      <c r="BJ24" s="119">
        <v>9.6194862798796255</v>
      </c>
      <c r="BK24" s="119">
        <v>18.039304341952359</v>
      </c>
      <c r="BL24" s="119">
        <v>50.144237336670919</v>
      </c>
      <c r="BM24" s="119">
        <v>43.745372843142597</v>
      </c>
      <c r="BN24" s="119">
        <v>57.566571300218584</v>
      </c>
      <c r="BO24" s="119">
        <v>91.854914621796482</v>
      </c>
      <c r="BP24" s="119">
        <v>134.66655582887705</v>
      </c>
      <c r="BQ24" s="119">
        <v>190.5293193629054</v>
      </c>
      <c r="BR24" s="119">
        <v>221.04528205202473</v>
      </c>
      <c r="BS24" s="119">
        <v>243.67239027225031</v>
      </c>
      <c r="BT24" s="119">
        <v>221.74991132555354</v>
      </c>
      <c r="BU24" s="119">
        <v>243.67642796677401</v>
      </c>
      <c r="BV24" s="119">
        <v>231.64445625736036</v>
      </c>
      <c r="BW24" s="119">
        <v>226.63735116182809</v>
      </c>
      <c r="BX24" s="119">
        <v>216.29001686627669</v>
      </c>
      <c r="BY24" s="119">
        <v>230.1144496611675</v>
      </c>
      <c r="BZ24" s="119">
        <v>233.84087646553601</v>
      </c>
      <c r="CA24" s="119">
        <v>234.19162653944346</v>
      </c>
      <c r="CB24" s="119">
        <v>233.90587490315932</v>
      </c>
      <c r="CC24" s="120">
        <v>233.55176676296776</v>
      </c>
    </row>
    <row r="25" spans="1:81" ht="27" customHeight="1" x14ac:dyDescent="0.4">
      <c r="A25" s="113"/>
      <c r="B25" s="49" t="s">
        <v>233</v>
      </c>
      <c r="C25" s="118" t="s">
        <v>223</v>
      </c>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v>36.627876431437677</v>
      </c>
      <c r="AR25" s="119">
        <v>43.696794327805591</v>
      </c>
      <c r="AS25" s="119">
        <v>49.198149864623282</v>
      </c>
      <c r="AT25" s="119">
        <v>57.071652114847602</v>
      </c>
      <c r="AU25" s="119">
        <v>69.861262790873795</v>
      </c>
      <c r="AV25" s="119">
        <v>83.869054794052772</v>
      </c>
      <c r="AW25" s="119">
        <v>104.60495121272911</v>
      </c>
      <c r="AX25" s="119">
        <v>105.66673604791177</v>
      </c>
      <c r="AY25" s="119">
        <v>78.944609058553766</v>
      </c>
      <c r="AZ25" s="119">
        <v>67.603685461049267</v>
      </c>
      <c r="BA25" s="119">
        <v>60.461777043769729</v>
      </c>
      <c r="BB25" s="119">
        <v>61.299989588997981</v>
      </c>
      <c r="BC25" s="119">
        <v>60.198871606945985</v>
      </c>
      <c r="BD25" s="119">
        <v>55.093135617302984</v>
      </c>
      <c r="BE25" s="119">
        <v>59.203982408282855</v>
      </c>
      <c r="BF25" s="119">
        <v>61.583133202714343</v>
      </c>
      <c r="BG25" s="119">
        <v>69.14261347826853</v>
      </c>
      <c r="BH25" s="119">
        <v>67.435754622516868</v>
      </c>
      <c r="BI25" s="119">
        <v>62.653988707608605</v>
      </c>
      <c r="BJ25" s="119">
        <v>64.090514445860848</v>
      </c>
      <c r="BK25" s="119">
        <v>62.361586493091423</v>
      </c>
      <c r="BL25" s="119">
        <v>65.114759415927395</v>
      </c>
      <c r="BM25" s="119">
        <v>60.916560650357759</v>
      </c>
      <c r="BN25" s="119">
        <v>56.099280898568921</v>
      </c>
      <c r="BO25" s="119">
        <v>57.685468361772216</v>
      </c>
      <c r="BP25" s="119">
        <v>53.357697804628692</v>
      </c>
      <c r="BQ25" s="119">
        <v>52.59485256315957</v>
      </c>
      <c r="BR25" s="119">
        <v>51.957135035939196</v>
      </c>
      <c r="BS25" s="119">
        <v>46.492058326490422</v>
      </c>
      <c r="BT25" s="119">
        <v>43.660601086033338</v>
      </c>
      <c r="BU25" s="119">
        <v>41.397217825497997</v>
      </c>
      <c r="BV25" s="119">
        <v>48.478730813496057</v>
      </c>
      <c r="BW25" s="119">
        <v>36.28896787834659</v>
      </c>
      <c r="BX25" s="119">
        <v>74.950764963270018</v>
      </c>
      <c r="BY25" s="119">
        <v>49.974503681141492</v>
      </c>
      <c r="BZ25" s="119">
        <v>43.815503268285859</v>
      </c>
      <c r="CA25" s="119">
        <v>48.765026907389768</v>
      </c>
      <c r="CB25" s="119">
        <v>49.903909167633934</v>
      </c>
      <c r="CC25" s="120">
        <v>51.265728722035021</v>
      </c>
    </row>
    <row r="26" spans="1:81" x14ac:dyDescent="0.4">
      <c r="A26" s="113"/>
      <c r="B26" s="49" t="s">
        <v>234</v>
      </c>
      <c r="C26" s="118" t="s">
        <v>217</v>
      </c>
      <c r="D26" s="119">
        <v>0</v>
      </c>
      <c r="E26" s="119">
        <v>0</v>
      </c>
      <c r="F26" s="119">
        <v>0</v>
      </c>
      <c r="G26" s="119">
        <v>0</v>
      </c>
      <c r="H26" s="119">
        <v>0</v>
      </c>
      <c r="I26" s="119">
        <v>0</v>
      </c>
      <c r="J26" s="119">
        <v>0</v>
      </c>
      <c r="K26" s="119">
        <v>0</v>
      </c>
      <c r="L26" s="119">
        <v>0</v>
      </c>
      <c r="M26" s="119">
        <v>0</v>
      </c>
      <c r="N26" s="119">
        <v>0</v>
      </c>
      <c r="O26" s="119">
        <v>0</v>
      </c>
      <c r="P26" s="119">
        <v>0</v>
      </c>
      <c r="Q26" s="119">
        <v>0</v>
      </c>
      <c r="R26" s="119">
        <v>0</v>
      </c>
      <c r="S26" s="119">
        <v>0</v>
      </c>
      <c r="T26" s="119">
        <v>0</v>
      </c>
      <c r="U26" s="119">
        <v>0</v>
      </c>
      <c r="V26" s="119">
        <v>0</v>
      </c>
      <c r="W26" s="119">
        <v>0</v>
      </c>
      <c r="X26" s="119">
        <v>0</v>
      </c>
      <c r="Y26" s="119">
        <v>0</v>
      </c>
      <c r="Z26" s="119">
        <v>9.9619735461880978</v>
      </c>
      <c r="AA26" s="119">
        <v>10.58529904449283</v>
      </c>
      <c r="AB26" s="119">
        <v>10.976092724200205</v>
      </c>
      <c r="AC26" s="119">
        <v>12.329675049957563</v>
      </c>
      <c r="AD26" s="119">
        <v>13.976281887415295</v>
      </c>
      <c r="AE26" s="119">
        <v>14.970284729257761</v>
      </c>
      <c r="AF26" s="119">
        <v>14.455096483316607</v>
      </c>
      <c r="AG26" s="119">
        <v>12.129846570440229</v>
      </c>
      <c r="AH26" s="119">
        <v>10.383277242469395</v>
      </c>
      <c r="AI26" s="119">
        <v>8.8856846087623111</v>
      </c>
      <c r="AJ26" s="119">
        <v>7.4594721164548456</v>
      </c>
      <c r="AK26" s="119">
        <v>6.7486375733876818</v>
      </c>
      <c r="AL26" s="119">
        <v>6.2859556164698072</v>
      </c>
      <c r="AM26" s="119">
        <v>5.9993308961021459</v>
      </c>
      <c r="AN26" s="119">
        <v>5.6765762403046702</v>
      </c>
      <c r="AO26" s="119">
        <v>2.6886217494598896</v>
      </c>
      <c r="AP26" s="119">
        <v>5.1631687943971336</v>
      </c>
      <c r="AQ26" s="119">
        <v>3.5058319852277151</v>
      </c>
      <c r="AR26" s="119">
        <v>3.1026766415205693</v>
      </c>
      <c r="AS26" s="119">
        <v>2.8858655007170797</v>
      </c>
      <c r="AT26" s="119">
        <v>3.0523493941423663</v>
      </c>
      <c r="AU26" s="119">
        <v>2.7359739507834018</v>
      </c>
      <c r="AV26" s="119">
        <v>3.6255157045801574</v>
      </c>
      <c r="AW26" s="119">
        <v>1.7692169338305133</v>
      </c>
      <c r="AX26" s="119">
        <v>1.7466153599773839</v>
      </c>
      <c r="AY26" s="119">
        <v>2.9191000191171828</v>
      </c>
      <c r="AZ26" s="119">
        <v>2.4503940457376419</v>
      </c>
      <c r="BA26" s="119">
        <v>2.5834011990107912</v>
      </c>
      <c r="BB26" s="119">
        <v>2.8730075563668578</v>
      </c>
      <c r="BC26" s="119">
        <v>2.1874402811187057</v>
      </c>
      <c r="BD26" s="119">
        <v>2.2952838550534818</v>
      </c>
      <c r="BE26" s="119">
        <v>2.5184146700457997</v>
      </c>
      <c r="BF26" s="119">
        <v>2.4395363073615517</v>
      </c>
      <c r="BG26" s="119">
        <v>0</v>
      </c>
      <c r="BH26" s="119">
        <v>0</v>
      </c>
      <c r="BI26" s="119">
        <v>0</v>
      </c>
      <c r="BJ26" s="119">
        <v>0</v>
      </c>
      <c r="BK26" s="119">
        <v>0</v>
      </c>
      <c r="BL26" s="119">
        <v>0</v>
      </c>
      <c r="BM26" s="119">
        <v>0</v>
      </c>
      <c r="BN26" s="119">
        <v>0</v>
      </c>
      <c r="BO26" s="119">
        <v>0</v>
      </c>
      <c r="BP26" s="119">
        <v>0</v>
      </c>
      <c r="BQ26" s="119">
        <v>0</v>
      </c>
      <c r="BR26" s="119">
        <v>0</v>
      </c>
      <c r="BS26" s="119">
        <v>0</v>
      </c>
      <c r="BT26" s="119">
        <v>0</v>
      </c>
      <c r="BU26" s="119">
        <v>0</v>
      </c>
      <c r="BV26" s="119">
        <v>0</v>
      </c>
      <c r="BW26" s="119">
        <v>0</v>
      </c>
      <c r="BX26" s="119">
        <v>0</v>
      </c>
      <c r="BY26" s="119">
        <v>0</v>
      </c>
      <c r="BZ26" s="119">
        <v>0</v>
      </c>
      <c r="CA26" s="119">
        <v>0</v>
      </c>
      <c r="CB26" s="119">
        <v>0</v>
      </c>
      <c r="CC26" s="120">
        <v>0</v>
      </c>
    </row>
    <row r="27" spans="1:81" x14ac:dyDescent="0.4">
      <c r="A27" s="113"/>
      <c r="B27" s="49" t="s">
        <v>235</v>
      </c>
      <c r="C27" s="118" t="s">
        <v>223</v>
      </c>
      <c r="D27" s="119">
        <v>0</v>
      </c>
      <c r="E27" s="119">
        <v>0</v>
      </c>
      <c r="F27" s="119">
        <v>0</v>
      </c>
      <c r="G27" s="119">
        <v>0</v>
      </c>
      <c r="H27" s="119">
        <v>0</v>
      </c>
      <c r="I27" s="119">
        <v>0</v>
      </c>
      <c r="J27" s="119">
        <v>0</v>
      </c>
      <c r="K27" s="119">
        <v>0</v>
      </c>
      <c r="L27" s="119">
        <v>0</v>
      </c>
      <c r="M27" s="119">
        <v>0</v>
      </c>
      <c r="N27" s="119">
        <v>0</v>
      </c>
      <c r="O27" s="119">
        <v>0</v>
      </c>
      <c r="P27" s="119">
        <v>0</v>
      </c>
      <c r="Q27" s="119">
        <v>0</v>
      </c>
      <c r="R27" s="119">
        <v>0</v>
      </c>
      <c r="S27" s="119">
        <v>0</v>
      </c>
      <c r="T27" s="119">
        <v>0</v>
      </c>
      <c r="U27" s="119">
        <v>0</v>
      </c>
      <c r="V27" s="119">
        <v>0</v>
      </c>
      <c r="W27" s="119">
        <v>0</v>
      </c>
      <c r="X27" s="119">
        <v>0</v>
      </c>
      <c r="Y27" s="119">
        <v>0</v>
      </c>
      <c r="Z27" s="119">
        <v>313.09059716591167</v>
      </c>
      <c r="AA27" s="119">
        <v>264.63247611232077</v>
      </c>
      <c r="AB27" s="119">
        <v>1280.5441511566905</v>
      </c>
      <c r="AC27" s="119">
        <v>2521.9789874913195</v>
      </c>
      <c r="AD27" s="119">
        <v>1285.8179336422072</v>
      </c>
      <c r="AE27" s="119">
        <v>1452.1176187380026</v>
      </c>
      <c r="AF27" s="119">
        <v>1320.6701787030172</v>
      </c>
      <c r="AG27" s="119">
        <v>3950.8643115148175</v>
      </c>
      <c r="AH27" s="119">
        <v>3743.1714459102172</v>
      </c>
      <c r="AI27" s="119">
        <v>3523.1739473742564</v>
      </c>
      <c r="AJ27" s="119">
        <v>3819.249723624881</v>
      </c>
      <c r="AK27" s="119">
        <v>5586.5221832503221</v>
      </c>
      <c r="AL27" s="119">
        <v>6688.2567759238746</v>
      </c>
      <c r="AM27" s="119">
        <v>7547.1582672964996</v>
      </c>
      <c r="AN27" s="119">
        <v>8040.8702443915654</v>
      </c>
      <c r="AO27" s="119">
        <v>8541.7512980340689</v>
      </c>
      <c r="AP27" s="119">
        <v>8816.1107164331061</v>
      </c>
      <c r="AQ27" s="119">
        <v>8644.7851462797771</v>
      </c>
      <c r="AR27" s="119">
        <v>8544.8655607937271</v>
      </c>
      <c r="AS27" s="119">
        <v>9014.4151356520797</v>
      </c>
      <c r="AT27" s="119">
        <v>10027.569964086886</v>
      </c>
      <c r="AU27" s="119">
        <v>11826.720757373745</v>
      </c>
      <c r="AV27" s="119">
        <v>14161.438366843913</v>
      </c>
      <c r="AW27" s="119">
        <v>16306.598250491101</v>
      </c>
      <c r="AX27" s="119">
        <v>17646.467043347235</v>
      </c>
      <c r="AY27" s="119">
        <v>18445.229374984545</v>
      </c>
      <c r="AZ27" s="119">
        <v>18639.639679777862</v>
      </c>
      <c r="BA27" s="119">
        <v>18367.121593370073</v>
      </c>
      <c r="BB27" s="119">
        <v>17889.288764085482</v>
      </c>
      <c r="BC27" s="119">
        <v>17808.731687323936</v>
      </c>
      <c r="BD27" s="119">
        <v>17645.182707994714</v>
      </c>
      <c r="BE27" s="119">
        <v>18055.181649228347</v>
      </c>
      <c r="BF27" s="119">
        <v>19257.542751797533</v>
      </c>
      <c r="BG27" s="119">
        <v>18421.578783816974</v>
      </c>
      <c r="BH27" s="119">
        <v>19085.213613212061</v>
      </c>
      <c r="BI27" s="119">
        <v>19683.71018282912</v>
      </c>
      <c r="BJ27" s="119">
        <v>20394.063412775391</v>
      </c>
      <c r="BK27" s="119">
        <v>21026.169517074079</v>
      </c>
      <c r="BL27" s="119">
        <f t="shared" ref="BL27:CC27" si="6">SUM(BL28:BL30)</f>
        <v>22256.369161016406</v>
      </c>
      <c r="BM27" s="119">
        <f t="shared" si="6"/>
        <v>25602.388793521146</v>
      </c>
      <c r="BN27" s="119">
        <f t="shared" si="6"/>
        <v>26950.332893294264</v>
      </c>
      <c r="BO27" s="119">
        <f t="shared" si="6"/>
        <v>28274.113828029076</v>
      </c>
      <c r="BP27" s="119">
        <f t="shared" si="6"/>
        <v>29018.097692510055</v>
      </c>
      <c r="BQ27" s="119">
        <f t="shared" si="6"/>
        <v>28826.21989254537</v>
      </c>
      <c r="BR27" s="119">
        <f t="shared" si="6"/>
        <v>28606.794523976052</v>
      </c>
      <c r="BS27" s="119">
        <f t="shared" si="6"/>
        <v>28290.250211511873</v>
      </c>
      <c r="BT27" s="119">
        <f t="shared" si="6"/>
        <v>26692.485401427351</v>
      </c>
      <c r="BU27" s="119">
        <f t="shared" si="6"/>
        <v>24955.627155034785</v>
      </c>
      <c r="BV27" s="119">
        <f t="shared" si="6"/>
        <v>22673.964581341785</v>
      </c>
      <c r="BW27" s="119">
        <f t="shared" si="6"/>
        <v>19607.541346763901</v>
      </c>
      <c r="BX27" s="119">
        <f t="shared" si="6"/>
        <v>17608.698030129915</v>
      </c>
      <c r="BY27" s="119">
        <f t="shared" si="6"/>
        <v>16463.559807782771</v>
      </c>
      <c r="BZ27" s="119">
        <f t="shared" si="6"/>
        <v>15147.09480206393</v>
      </c>
      <c r="CA27" s="119">
        <f t="shared" si="6"/>
        <v>13600.791674620959</v>
      </c>
      <c r="CB27" s="119">
        <f t="shared" si="6"/>
        <v>12038.379133481541</v>
      </c>
      <c r="CC27" s="120">
        <f t="shared" si="6"/>
        <v>10518.06149029729</v>
      </c>
    </row>
    <row r="28" spans="1:81" x14ac:dyDescent="0.4">
      <c r="A28" s="113"/>
      <c r="B28" s="59" t="s">
        <v>236</v>
      </c>
      <c r="C28" s="118"/>
      <c r="D28" s="119">
        <v>0</v>
      </c>
      <c r="E28" s="119">
        <v>0</v>
      </c>
      <c r="F28" s="119">
        <v>0</v>
      </c>
      <c r="G28" s="119">
        <v>0</v>
      </c>
      <c r="H28" s="119">
        <v>0</v>
      </c>
      <c r="I28" s="119">
        <v>0</v>
      </c>
      <c r="J28" s="119">
        <v>0</v>
      </c>
      <c r="K28" s="119">
        <v>0</v>
      </c>
      <c r="L28" s="119">
        <v>0</v>
      </c>
      <c r="M28" s="119">
        <v>0</v>
      </c>
      <c r="N28" s="119">
        <v>0</v>
      </c>
      <c r="O28" s="119">
        <v>0</v>
      </c>
      <c r="P28" s="119">
        <v>0</v>
      </c>
      <c r="Q28" s="119">
        <v>0</v>
      </c>
      <c r="R28" s="119">
        <v>0</v>
      </c>
      <c r="S28" s="119">
        <v>0</v>
      </c>
      <c r="T28" s="119">
        <v>0</v>
      </c>
      <c r="U28" s="119">
        <v>0</v>
      </c>
      <c r="V28" s="119">
        <v>0</v>
      </c>
      <c r="W28" s="119">
        <v>0</v>
      </c>
      <c r="X28" s="119">
        <v>0</v>
      </c>
      <c r="Y28" s="119">
        <v>0</v>
      </c>
      <c r="Z28" s="119">
        <v>0</v>
      </c>
      <c r="AA28" s="119">
        <v>0</v>
      </c>
      <c r="AB28" s="119">
        <v>0</v>
      </c>
      <c r="AC28" s="119">
        <v>0</v>
      </c>
      <c r="AD28" s="119">
        <v>0</v>
      </c>
      <c r="AE28" s="119">
        <v>0</v>
      </c>
      <c r="AF28" s="119">
        <v>0</v>
      </c>
      <c r="AG28" s="119">
        <v>0</v>
      </c>
      <c r="AH28" s="119">
        <v>0</v>
      </c>
      <c r="AI28" s="119">
        <v>0</v>
      </c>
      <c r="AJ28" s="119">
        <v>0</v>
      </c>
      <c r="AK28" s="119">
        <v>0</v>
      </c>
      <c r="AL28" s="119">
        <v>0</v>
      </c>
      <c r="AM28" s="119">
        <v>0</v>
      </c>
      <c r="AN28" s="119">
        <v>0</v>
      </c>
      <c r="AO28" s="119">
        <v>0</v>
      </c>
      <c r="AP28" s="119">
        <v>0</v>
      </c>
      <c r="AQ28" s="119">
        <v>0</v>
      </c>
      <c r="AR28" s="119">
        <v>0</v>
      </c>
      <c r="AS28" s="119">
        <v>0</v>
      </c>
      <c r="AT28" s="119">
        <v>0</v>
      </c>
      <c r="AU28" s="119">
        <v>0</v>
      </c>
      <c r="AV28" s="119">
        <v>0</v>
      </c>
      <c r="AW28" s="119">
        <v>0</v>
      </c>
      <c r="AX28" s="119">
        <v>0</v>
      </c>
      <c r="AY28" s="119">
        <v>0</v>
      </c>
      <c r="AZ28" s="119">
        <v>0</v>
      </c>
      <c r="BA28" s="119">
        <v>0</v>
      </c>
      <c r="BB28" s="119">
        <v>0</v>
      </c>
      <c r="BC28" s="119">
        <v>0</v>
      </c>
      <c r="BD28" s="119">
        <v>0</v>
      </c>
      <c r="BE28" s="119">
        <v>0</v>
      </c>
      <c r="BF28" s="119">
        <v>0</v>
      </c>
      <c r="BG28" s="119">
        <v>0</v>
      </c>
      <c r="BH28" s="119">
        <v>0</v>
      </c>
      <c r="BI28" s="119">
        <v>0</v>
      </c>
      <c r="BJ28" s="119">
        <v>0</v>
      </c>
      <c r="BK28" s="119">
        <v>0</v>
      </c>
      <c r="BL28" s="119">
        <v>19703.694349071968</v>
      </c>
      <c r="BM28" s="119">
        <v>21675.459858048784</v>
      </c>
      <c r="BN28" s="119">
        <v>22662.951662563915</v>
      </c>
      <c r="BO28" s="119">
        <v>23609.342179496074</v>
      </c>
      <c r="BP28" s="119">
        <v>24137.208522852357</v>
      </c>
      <c r="BQ28" s="119">
        <v>24476.540528599828</v>
      </c>
      <c r="BR28" s="119">
        <v>25174.208256291728</v>
      </c>
      <c r="BS28" s="119">
        <v>25380.665449735559</v>
      </c>
      <c r="BT28" s="119">
        <v>24252.66013533498</v>
      </c>
      <c r="BU28" s="119">
        <v>22680.978976267375</v>
      </c>
      <c r="BV28" s="119">
        <v>20909.615263618678</v>
      </c>
      <c r="BW28" s="119">
        <v>18535.689277920806</v>
      </c>
      <c r="BX28" s="119">
        <v>16627.25084975706</v>
      </c>
      <c r="BY28" s="119">
        <v>15785.917973150734</v>
      </c>
      <c r="BZ28" s="119">
        <v>14552.103851459127</v>
      </c>
      <c r="CA28" s="119">
        <v>13058.555682382879</v>
      </c>
      <c r="CB28" s="119">
        <v>11533.250943472189</v>
      </c>
      <c r="CC28" s="120">
        <v>9734.1450337329225</v>
      </c>
    </row>
    <row r="29" spans="1:81" x14ac:dyDescent="0.4">
      <c r="A29" s="113"/>
      <c r="B29" s="59" t="s">
        <v>237</v>
      </c>
      <c r="C29" s="118"/>
      <c r="D29" s="119">
        <v>0</v>
      </c>
      <c r="E29" s="119">
        <v>0</v>
      </c>
      <c r="F29" s="119">
        <v>0</v>
      </c>
      <c r="G29" s="119">
        <v>0</v>
      </c>
      <c r="H29" s="119">
        <v>0</v>
      </c>
      <c r="I29" s="119">
        <v>0</v>
      </c>
      <c r="J29" s="119">
        <v>0</v>
      </c>
      <c r="K29" s="119">
        <v>0</v>
      </c>
      <c r="L29" s="119">
        <v>0</v>
      </c>
      <c r="M29" s="119">
        <v>0</v>
      </c>
      <c r="N29" s="119">
        <v>0</v>
      </c>
      <c r="O29" s="119">
        <v>0</v>
      </c>
      <c r="P29" s="119">
        <v>0</v>
      </c>
      <c r="Q29" s="119">
        <v>0</v>
      </c>
      <c r="R29" s="119">
        <v>0</v>
      </c>
      <c r="S29" s="119">
        <v>0</v>
      </c>
      <c r="T29" s="119">
        <v>0</v>
      </c>
      <c r="U29" s="119">
        <v>0</v>
      </c>
      <c r="V29" s="119">
        <v>0</v>
      </c>
      <c r="W29" s="119">
        <v>0</v>
      </c>
      <c r="X29" s="119">
        <v>0</v>
      </c>
      <c r="Y29" s="119">
        <v>0</v>
      </c>
      <c r="Z29" s="119">
        <v>0</v>
      </c>
      <c r="AA29" s="119">
        <v>0</v>
      </c>
      <c r="AB29" s="119">
        <v>0</v>
      </c>
      <c r="AC29" s="119">
        <v>0</v>
      </c>
      <c r="AD29" s="119">
        <v>0</v>
      </c>
      <c r="AE29" s="119">
        <v>0</v>
      </c>
      <c r="AF29" s="119">
        <v>0</v>
      </c>
      <c r="AG29" s="119">
        <v>0</v>
      </c>
      <c r="AH29" s="119">
        <v>0</v>
      </c>
      <c r="AI29" s="119">
        <v>0</v>
      </c>
      <c r="AJ29" s="119">
        <v>0</v>
      </c>
      <c r="AK29" s="119">
        <v>0</v>
      </c>
      <c r="AL29" s="119">
        <v>0</v>
      </c>
      <c r="AM29" s="119">
        <v>0</v>
      </c>
      <c r="AN29" s="119">
        <v>0</v>
      </c>
      <c r="AO29" s="119">
        <v>0</v>
      </c>
      <c r="AP29" s="119">
        <v>0</v>
      </c>
      <c r="AQ29" s="119">
        <v>0</v>
      </c>
      <c r="AR29" s="119">
        <v>0</v>
      </c>
      <c r="AS29" s="119">
        <v>0</v>
      </c>
      <c r="AT29" s="119">
        <v>0</v>
      </c>
      <c r="AU29" s="119">
        <v>0</v>
      </c>
      <c r="AV29" s="119">
        <v>0</v>
      </c>
      <c r="AW29" s="119">
        <v>0</v>
      </c>
      <c r="AX29" s="119">
        <v>0</v>
      </c>
      <c r="AY29" s="119">
        <v>0</v>
      </c>
      <c r="AZ29" s="119">
        <v>0</v>
      </c>
      <c r="BA29" s="119">
        <v>0</v>
      </c>
      <c r="BB29" s="119">
        <v>0</v>
      </c>
      <c r="BC29" s="119">
        <v>0</v>
      </c>
      <c r="BD29" s="119">
        <v>0</v>
      </c>
      <c r="BE29" s="119">
        <v>0</v>
      </c>
      <c r="BF29" s="119">
        <v>0</v>
      </c>
      <c r="BG29" s="119">
        <v>0</v>
      </c>
      <c r="BH29" s="119">
        <v>0</v>
      </c>
      <c r="BI29" s="119">
        <v>0</v>
      </c>
      <c r="BJ29" s="119">
        <v>0</v>
      </c>
      <c r="BK29" s="119">
        <v>0</v>
      </c>
      <c r="BL29" s="119">
        <v>2099.5182973363735</v>
      </c>
      <c r="BM29" s="119">
        <v>3432.4972316528392</v>
      </c>
      <c r="BN29" s="119">
        <v>3784.9012030835993</v>
      </c>
      <c r="BO29" s="119">
        <v>4128.0353717092121</v>
      </c>
      <c r="BP29" s="119">
        <v>4338.2475800830989</v>
      </c>
      <c r="BQ29" s="119">
        <v>3788.0669246313496</v>
      </c>
      <c r="BR29" s="119">
        <v>2769.1159984315682</v>
      </c>
      <c r="BS29" s="119">
        <v>2176.454422971884</v>
      </c>
      <c r="BT29" s="119">
        <v>1817.960516862855</v>
      </c>
      <c r="BU29" s="119">
        <v>1575.5139142541095</v>
      </c>
      <c r="BV29" s="119">
        <v>1175.9344125874709</v>
      </c>
      <c r="BW29" s="119">
        <v>549.73286606483487</v>
      </c>
      <c r="BX29" s="119">
        <v>538.59627811190683</v>
      </c>
      <c r="BY29" s="119">
        <v>235.18336067189242</v>
      </c>
      <c r="BZ29" s="119">
        <v>152.29131604593027</v>
      </c>
      <c r="CA29" s="119">
        <v>116.33158801579437</v>
      </c>
      <c r="CB29" s="119">
        <v>100.53849341162534</v>
      </c>
      <c r="CC29" s="120">
        <v>141.23467773810722</v>
      </c>
    </row>
    <row r="30" spans="1:81" x14ac:dyDescent="0.4">
      <c r="A30" s="113"/>
      <c r="B30" s="59" t="s">
        <v>238</v>
      </c>
      <c r="C30" s="118"/>
      <c r="D30" s="119">
        <v>0</v>
      </c>
      <c r="E30" s="119">
        <v>0</v>
      </c>
      <c r="F30" s="119">
        <v>0</v>
      </c>
      <c r="G30" s="119">
        <v>0</v>
      </c>
      <c r="H30" s="119">
        <v>0</v>
      </c>
      <c r="I30" s="119">
        <v>0</v>
      </c>
      <c r="J30" s="119">
        <v>0</v>
      </c>
      <c r="K30" s="119">
        <v>0</v>
      </c>
      <c r="L30" s="119">
        <v>0</v>
      </c>
      <c r="M30" s="119">
        <v>0</v>
      </c>
      <c r="N30" s="119">
        <v>0</v>
      </c>
      <c r="O30" s="119">
        <v>0</v>
      </c>
      <c r="P30" s="119">
        <v>0</v>
      </c>
      <c r="Q30" s="119">
        <v>0</v>
      </c>
      <c r="R30" s="119">
        <v>0</v>
      </c>
      <c r="S30" s="119">
        <v>0</v>
      </c>
      <c r="T30" s="119">
        <v>0</v>
      </c>
      <c r="U30" s="119">
        <v>0</v>
      </c>
      <c r="V30" s="119">
        <v>0</v>
      </c>
      <c r="W30" s="119">
        <v>0</v>
      </c>
      <c r="X30" s="119">
        <v>0</v>
      </c>
      <c r="Y30" s="119">
        <v>0</v>
      </c>
      <c r="Z30" s="119">
        <v>0</v>
      </c>
      <c r="AA30" s="119">
        <v>0</v>
      </c>
      <c r="AB30" s="119">
        <v>0</v>
      </c>
      <c r="AC30" s="119">
        <v>0</v>
      </c>
      <c r="AD30" s="119">
        <v>0</v>
      </c>
      <c r="AE30" s="119">
        <v>0</v>
      </c>
      <c r="AF30" s="119">
        <v>0</v>
      </c>
      <c r="AG30" s="119">
        <v>0</v>
      </c>
      <c r="AH30" s="119">
        <v>0</v>
      </c>
      <c r="AI30" s="119">
        <v>0</v>
      </c>
      <c r="AJ30" s="119">
        <v>0</v>
      </c>
      <c r="AK30" s="119">
        <v>0</v>
      </c>
      <c r="AL30" s="119">
        <v>0</v>
      </c>
      <c r="AM30" s="119">
        <v>0</v>
      </c>
      <c r="AN30" s="119">
        <v>0</v>
      </c>
      <c r="AO30" s="119">
        <v>0</v>
      </c>
      <c r="AP30" s="119">
        <v>0</v>
      </c>
      <c r="AQ30" s="119">
        <v>0</v>
      </c>
      <c r="AR30" s="119">
        <v>0</v>
      </c>
      <c r="AS30" s="119">
        <v>0</v>
      </c>
      <c r="AT30" s="119">
        <v>0</v>
      </c>
      <c r="AU30" s="119">
        <v>0</v>
      </c>
      <c r="AV30" s="119">
        <v>0</v>
      </c>
      <c r="AW30" s="119">
        <v>0</v>
      </c>
      <c r="AX30" s="119">
        <v>0</v>
      </c>
      <c r="AY30" s="119">
        <v>0</v>
      </c>
      <c r="AZ30" s="119">
        <v>0</v>
      </c>
      <c r="BA30" s="119">
        <v>0</v>
      </c>
      <c r="BB30" s="119">
        <v>0</v>
      </c>
      <c r="BC30" s="119">
        <v>0</v>
      </c>
      <c r="BD30" s="119">
        <v>0</v>
      </c>
      <c r="BE30" s="119">
        <v>0</v>
      </c>
      <c r="BF30" s="119">
        <v>0</v>
      </c>
      <c r="BG30" s="119">
        <v>0</v>
      </c>
      <c r="BH30" s="119">
        <v>0</v>
      </c>
      <c r="BI30" s="119">
        <v>0</v>
      </c>
      <c r="BJ30" s="119">
        <v>0</v>
      </c>
      <c r="BK30" s="119">
        <v>0</v>
      </c>
      <c r="BL30" s="119">
        <v>453.15651460806635</v>
      </c>
      <c r="BM30" s="119">
        <v>494.43170381952376</v>
      </c>
      <c r="BN30" s="119">
        <v>502.48002764675158</v>
      </c>
      <c r="BO30" s="119">
        <v>536.73627682379197</v>
      </c>
      <c r="BP30" s="119">
        <v>542.6415895746004</v>
      </c>
      <c r="BQ30" s="119">
        <v>561.61243931419347</v>
      </c>
      <c r="BR30" s="119">
        <v>663.47026925275691</v>
      </c>
      <c r="BS30" s="119">
        <v>733.13033880442993</v>
      </c>
      <c r="BT30" s="119">
        <v>621.86474922951504</v>
      </c>
      <c r="BU30" s="119">
        <v>699.13426451330054</v>
      </c>
      <c r="BV30" s="119">
        <v>588.41490513563508</v>
      </c>
      <c r="BW30" s="119">
        <v>522.11920277825971</v>
      </c>
      <c r="BX30" s="119">
        <v>442.85090226095173</v>
      </c>
      <c r="BY30" s="119">
        <v>442.45847396014602</v>
      </c>
      <c r="BZ30" s="119">
        <v>442.69963455887233</v>
      </c>
      <c r="CA30" s="119">
        <v>425.90440422228431</v>
      </c>
      <c r="CB30" s="119">
        <v>404.58969659772754</v>
      </c>
      <c r="CC30" s="120">
        <v>642.68177882625889</v>
      </c>
    </row>
    <row r="31" spans="1:81" ht="27" customHeight="1" x14ac:dyDescent="0.4">
      <c r="A31" s="113"/>
      <c r="B31" s="49" t="s">
        <v>239</v>
      </c>
      <c r="C31" s="118" t="s">
        <v>217</v>
      </c>
      <c r="D31" s="119">
        <v>0</v>
      </c>
      <c r="E31" s="119">
        <v>0</v>
      </c>
      <c r="F31" s="119">
        <v>0</v>
      </c>
      <c r="G31" s="119">
        <v>0</v>
      </c>
      <c r="H31" s="119">
        <v>0</v>
      </c>
      <c r="I31" s="119">
        <v>0</v>
      </c>
      <c r="J31" s="119">
        <v>0</v>
      </c>
      <c r="K31" s="119">
        <v>0</v>
      </c>
      <c r="L31" s="119">
        <v>0</v>
      </c>
      <c r="M31" s="119">
        <v>0</v>
      </c>
      <c r="N31" s="119">
        <v>0</v>
      </c>
      <c r="O31" s="119">
        <v>0</v>
      </c>
      <c r="P31" s="119">
        <v>0</v>
      </c>
      <c r="Q31" s="119">
        <v>0</v>
      </c>
      <c r="R31" s="119">
        <v>0</v>
      </c>
      <c r="S31" s="119">
        <v>0</v>
      </c>
      <c r="T31" s="119">
        <v>0</v>
      </c>
      <c r="U31" s="119">
        <v>0</v>
      </c>
      <c r="V31" s="119">
        <v>0</v>
      </c>
      <c r="W31" s="119">
        <v>0</v>
      </c>
      <c r="X31" s="119">
        <v>0</v>
      </c>
      <c r="Y31" s="119">
        <v>0</v>
      </c>
      <c r="Z31" s="119">
        <v>0</v>
      </c>
      <c r="AA31" s="119">
        <v>0</v>
      </c>
      <c r="AB31" s="119">
        <v>0</v>
      </c>
      <c r="AC31" s="119">
        <v>0</v>
      </c>
      <c r="AD31" s="119">
        <v>0</v>
      </c>
      <c r="AE31" s="119">
        <v>0</v>
      </c>
      <c r="AF31" s="119">
        <v>0</v>
      </c>
      <c r="AG31" s="119">
        <v>0</v>
      </c>
      <c r="AH31" s="119">
        <v>0</v>
      </c>
      <c r="AI31" s="119">
        <v>0</v>
      </c>
      <c r="AJ31" s="119">
        <v>0</v>
      </c>
      <c r="AK31" s="119">
        <v>0</v>
      </c>
      <c r="AL31" s="119">
        <v>0</v>
      </c>
      <c r="AM31" s="119">
        <v>0</v>
      </c>
      <c r="AN31" s="119">
        <v>0</v>
      </c>
      <c r="AO31" s="119">
        <v>0</v>
      </c>
      <c r="AP31" s="119">
        <v>0</v>
      </c>
      <c r="AQ31" s="119">
        <v>0</v>
      </c>
      <c r="AR31" s="119">
        <v>0</v>
      </c>
      <c r="AS31" s="119">
        <v>0</v>
      </c>
      <c r="AT31" s="119">
        <v>0</v>
      </c>
      <c r="AU31" s="119">
        <v>0</v>
      </c>
      <c r="AV31" s="119">
        <v>0</v>
      </c>
      <c r="AW31" s="119">
        <v>0</v>
      </c>
      <c r="AX31" s="119">
        <v>0</v>
      </c>
      <c r="AY31" s="119">
        <v>12929.764264804844</v>
      </c>
      <c r="AZ31" s="119">
        <v>12549.463790294529</v>
      </c>
      <c r="BA31" s="119">
        <v>12181.216521751983</v>
      </c>
      <c r="BB31" s="119">
        <v>11722.566042835102</v>
      </c>
      <c r="BC31" s="119">
        <v>10929.21781192587</v>
      </c>
      <c r="BD31" s="119">
        <v>10695.80619851056</v>
      </c>
      <c r="BE31" s="119">
        <v>10515.006419349716</v>
      </c>
      <c r="BF31" s="119">
        <v>10299.092100835836</v>
      </c>
      <c r="BG31" s="119">
        <v>10032.010097178745</v>
      </c>
      <c r="BH31" s="119">
        <v>9663.3502841535392</v>
      </c>
      <c r="BI31" s="119">
        <v>9397.8589161803338</v>
      </c>
      <c r="BJ31" s="119">
        <v>9023.3108134360918</v>
      </c>
      <c r="BK31" s="119">
        <v>8897.3422623302013</v>
      </c>
      <c r="BL31" s="119">
        <v>8478.9381992639646</v>
      </c>
      <c r="BM31" s="119">
        <v>7823.6203536167013</v>
      </c>
      <c r="BN31" s="119">
        <v>6988.244498749159</v>
      </c>
      <c r="BO31" s="119">
        <v>6114.7627836398324</v>
      </c>
      <c r="BP31" s="119">
        <v>3977.417088431403</v>
      </c>
      <c r="BQ31" s="119">
        <v>1415.439746025816</v>
      </c>
      <c r="BR31" s="119">
        <v>287.67079017432877</v>
      </c>
      <c r="BS31" s="119">
        <v>72.263541127415962</v>
      </c>
      <c r="BT31" s="119">
        <v>16.961784374307314</v>
      </c>
      <c r="BU31" s="119">
        <v>9.9911756075679587</v>
      </c>
      <c r="BV31" s="119">
        <v>0</v>
      </c>
      <c r="BW31" s="119">
        <v>0</v>
      </c>
      <c r="BX31" s="119">
        <v>0</v>
      </c>
      <c r="BY31" s="119">
        <v>0</v>
      </c>
      <c r="BZ31" s="119">
        <v>0</v>
      </c>
      <c r="CA31" s="119">
        <v>0</v>
      </c>
      <c r="CB31" s="119">
        <v>0</v>
      </c>
      <c r="CC31" s="120">
        <v>0</v>
      </c>
    </row>
    <row r="32" spans="1:81" x14ac:dyDescent="0.4">
      <c r="A32" s="113"/>
      <c r="B32" s="49" t="s">
        <v>27</v>
      </c>
      <c r="C32" s="118" t="s">
        <v>223</v>
      </c>
      <c r="D32" s="119">
        <v>2217.4442777706658</v>
      </c>
      <c r="E32" s="119">
        <v>2601.3282311383236</v>
      </c>
      <c r="F32" s="119">
        <v>2851.741509226626</v>
      </c>
      <c r="G32" s="119">
        <v>2974.9232430571242</v>
      </c>
      <c r="H32" s="119">
        <v>3418.8555874668123</v>
      </c>
      <c r="I32" s="119">
        <v>3397.0884303727767</v>
      </c>
      <c r="J32" s="119">
        <v>3470.2825551568685</v>
      </c>
      <c r="K32" s="119">
        <v>3036.1247051235941</v>
      </c>
      <c r="L32" s="119">
        <v>3037.1385432520078</v>
      </c>
      <c r="M32" s="119">
        <v>2862.6285631400101</v>
      </c>
      <c r="N32" s="119">
        <v>3080.6887962214278</v>
      </c>
      <c r="O32" s="119">
        <v>3686.2131179035082</v>
      </c>
      <c r="P32" s="119">
        <v>4091.4792005958411</v>
      </c>
      <c r="Q32" s="119">
        <v>3762.3426827644298</v>
      </c>
      <c r="R32" s="119">
        <v>4259.6475505132357</v>
      </c>
      <c r="S32" s="119">
        <v>4559.1973179781862</v>
      </c>
      <c r="T32" s="119">
        <v>4471.4837991618488</v>
      </c>
      <c r="U32" s="119">
        <v>4671.8261738083702</v>
      </c>
      <c r="V32" s="119">
        <v>5377.6545581838518</v>
      </c>
      <c r="W32" s="119">
        <v>6785.6902480505523</v>
      </c>
      <c r="X32" s="119">
        <v>7169.8742142854735</v>
      </c>
      <c r="Y32" s="119">
        <v>7359.7510003875295</v>
      </c>
      <c r="Z32" s="119">
        <v>7454.4024907047506</v>
      </c>
      <c r="AA32" s="119">
        <v>8486.7635089221258</v>
      </c>
      <c r="AB32" s="119">
        <v>8579.6458127498263</v>
      </c>
      <c r="AC32" s="119">
        <v>7887.6293933228517</v>
      </c>
      <c r="AD32" s="119">
        <v>8939.2298951908233</v>
      </c>
      <c r="AE32" s="119">
        <v>9792.0632414075008</v>
      </c>
      <c r="AF32" s="119">
        <v>11270.375908105896</v>
      </c>
      <c r="AG32" s="119">
        <v>8265.6240201428409</v>
      </c>
      <c r="AH32" s="119">
        <v>8104.1478877473637</v>
      </c>
      <c r="AI32" s="119">
        <v>7441.760859838435</v>
      </c>
      <c r="AJ32" s="119">
        <v>8074.8785660623698</v>
      </c>
      <c r="AK32" s="119">
        <v>10949.833178760848</v>
      </c>
      <c r="AL32" s="119">
        <v>14495.413651579376</v>
      </c>
      <c r="AM32" s="119">
        <v>16774.129185501602</v>
      </c>
      <c r="AN32" s="119">
        <v>18363.724137385609</v>
      </c>
      <c r="AO32" s="119">
        <v>20019.477546478338</v>
      </c>
      <c r="AP32" s="119">
        <v>20562.319723686585</v>
      </c>
      <c r="AQ32" s="119">
        <v>19450.7665791295</v>
      </c>
      <c r="AR32" s="119">
        <v>17399.721105359615</v>
      </c>
      <c r="AS32" s="119">
        <v>16346.26206509419</v>
      </c>
      <c r="AT32" s="119">
        <v>17505.617373007266</v>
      </c>
      <c r="AU32" s="119">
        <v>21660.921334664225</v>
      </c>
      <c r="AV32" s="119">
        <v>26810.666882276037</v>
      </c>
      <c r="AW32" s="119">
        <v>28501.417809225517</v>
      </c>
      <c r="AX32" s="119">
        <v>28621.869741486669</v>
      </c>
      <c r="AY32" s="119">
        <v>28313.290760844975</v>
      </c>
      <c r="AZ32" s="119">
        <v>23659.889452203399</v>
      </c>
      <c r="BA32" s="119">
        <v>19663.622318285117</v>
      </c>
      <c r="BB32" s="119">
        <v>19062.882084850393</v>
      </c>
      <c r="BC32" s="119">
        <v>19447.651090689273</v>
      </c>
      <c r="BD32" s="119">
        <v>20741.694553437897</v>
      </c>
      <c r="BE32" s="119">
        <v>21969.206764171282</v>
      </c>
      <c r="BF32" s="119">
        <v>21697.603214470993</v>
      </c>
      <c r="BG32" s="119">
        <v>19184.924234789214</v>
      </c>
      <c r="BH32" s="119">
        <v>14547.058918899776</v>
      </c>
      <c r="BI32" s="119">
        <v>12931.017872224151</v>
      </c>
      <c r="BJ32" s="119">
        <v>12146.347844584248</v>
      </c>
      <c r="BK32" s="119">
        <v>12066.25777758177</v>
      </c>
      <c r="BL32" s="119">
        <v>11301.271539077454</v>
      </c>
      <c r="BM32" s="119">
        <v>10725.187812712316</v>
      </c>
      <c r="BN32" s="119">
        <v>9881.5785478680427</v>
      </c>
      <c r="BO32" s="119">
        <v>8669.4807486980735</v>
      </c>
      <c r="BP32" s="119">
        <v>6445.9038191973659</v>
      </c>
      <c r="BQ32" s="119">
        <v>4273.0720934430055</v>
      </c>
      <c r="BR32" s="119">
        <v>3403.9793449488211</v>
      </c>
      <c r="BS32" s="119">
        <v>2962.9169256888645</v>
      </c>
      <c r="BT32" s="119">
        <v>2541.5021743006341</v>
      </c>
      <c r="BU32" s="119">
        <v>2393.2592207884577</v>
      </c>
      <c r="BV32" s="119">
        <v>2011.865952855348</v>
      </c>
      <c r="BW32" s="119">
        <v>1468.6953076263851</v>
      </c>
      <c r="BX32" s="119">
        <v>1021.3167553984047</v>
      </c>
      <c r="BY32" s="119">
        <v>730.97147337950332</v>
      </c>
      <c r="BZ32" s="119">
        <v>528.73924102024932</v>
      </c>
      <c r="CA32" s="119">
        <v>349.86102055329468</v>
      </c>
      <c r="CB32" s="119">
        <v>231.74940557782875</v>
      </c>
      <c r="CC32" s="120">
        <v>59.836647506713732</v>
      </c>
    </row>
    <row r="33" spans="1:81" x14ac:dyDescent="0.4">
      <c r="A33" s="113"/>
      <c r="B33" s="49" t="s">
        <v>240</v>
      </c>
      <c r="C33" s="118" t="s">
        <v>223</v>
      </c>
      <c r="D33" s="119">
        <v>0</v>
      </c>
      <c r="E33" s="119">
        <v>0</v>
      </c>
      <c r="F33" s="119">
        <v>0</v>
      </c>
      <c r="G33" s="119">
        <v>0</v>
      </c>
      <c r="H33" s="119">
        <v>0</v>
      </c>
      <c r="I33" s="119">
        <v>0</v>
      </c>
      <c r="J33" s="119">
        <v>0</v>
      </c>
      <c r="K33" s="119">
        <v>0</v>
      </c>
      <c r="L33" s="119">
        <v>0</v>
      </c>
      <c r="M33" s="119">
        <v>0</v>
      </c>
      <c r="N33" s="119">
        <v>0</v>
      </c>
      <c r="O33" s="119">
        <v>0</v>
      </c>
      <c r="P33" s="119">
        <v>0</v>
      </c>
      <c r="Q33" s="119">
        <v>0</v>
      </c>
      <c r="R33" s="119">
        <v>0</v>
      </c>
      <c r="S33" s="119">
        <v>0</v>
      </c>
      <c r="T33" s="119">
        <v>0</v>
      </c>
      <c r="U33" s="119">
        <v>0</v>
      </c>
      <c r="V33" s="119">
        <v>0</v>
      </c>
      <c r="W33" s="119">
        <v>0</v>
      </c>
      <c r="X33" s="119">
        <v>0</v>
      </c>
      <c r="Y33" s="119">
        <v>0</v>
      </c>
      <c r="Z33" s="119">
        <v>0</v>
      </c>
      <c r="AA33" s="119">
        <v>0</v>
      </c>
      <c r="AB33" s="119">
        <v>0</v>
      </c>
      <c r="AC33" s="119">
        <v>0</v>
      </c>
      <c r="AD33" s="119">
        <v>0</v>
      </c>
      <c r="AE33" s="119">
        <v>0</v>
      </c>
      <c r="AF33" s="119">
        <v>0</v>
      </c>
      <c r="AG33" s="119">
        <v>0</v>
      </c>
      <c r="AH33" s="119">
        <v>0</v>
      </c>
      <c r="AI33" s="119">
        <v>0</v>
      </c>
      <c r="AJ33" s="119">
        <v>0</v>
      </c>
      <c r="AK33" s="119">
        <v>0</v>
      </c>
      <c r="AL33" s="119">
        <v>0</v>
      </c>
      <c r="AM33" s="119">
        <v>0</v>
      </c>
      <c r="AN33" s="119">
        <v>0</v>
      </c>
      <c r="AO33" s="119">
        <v>0</v>
      </c>
      <c r="AP33" s="119">
        <v>0</v>
      </c>
      <c r="AQ33" s="119">
        <v>0</v>
      </c>
      <c r="AR33" s="119">
        <v>2.9259709452209508</v>
      </c>
      <c r="AS33" s="119">
        <v>22.854776891656812</v>
      </c>
      <c r="AT33" s="119">
        <v>48.052363092697725</v>
      </c>
      <c r="AU33" s="119">
        <v>85.371314983656106</v>
      </c>
      <c r="AV33" s="119">
        <v>156.73285666685248</v>
      </c>
      <c r="AW33" s="119">
        <v>199.64551568117045</v>
      </c>
      <c r="AX33" s="119">
        <v>176.95484196538871</v>
      </c>
      <c r="AY33" s="119">
        <v>177.28825758174625</v>
      </c>
      <c r="AZ33" s="119">
        <v>179.22109980112003</v>
      </c>
      <c r="BA33" s="119">
        <v>176.6490955997894</v>
      </c>
      <c r="BB33" s="119">
        <v>181.16600378229143</v>
      </c>
      <c r="BC33" s="119">
        <v>201.65817190578147</v>
      </c>
      <c r="BD33" s="119">
        <v>209.22492418695495</v>
      </c>
      <c r="BE33" s="119">
        <v>231.7321771437044</v>
      </c>
      <c r="BF33" s="119">
        <v>256.55092247959948</v>
      </c>
      <c r="BG33" s="119">
        <v>282.09810329459026</v>
      </c>
      <c r="BH33" s="119">
        <v>303.75897602276501</v>
      </c>
      <c r="BI33" s="119">
        <v>326.61564146058515</v>
      </c>
      <c r="BJ33" s="119">
        <v>356.35498681008534</v>
      </c>
      <c r="BK33" s="119">
        <v>395.93372467349099</v>
      </c>
      <c r="BL33" s="119">
        <v>422.86531174802025</v>
      </c>
      <c r="BM33" s="119">
        <v>436.88397716273909</v>
      </c>
      <c r="BN33" s="119">
        <v>440.01497763400209</v>
      </c>
      <c r="BO33" s="119">
        <v>403.88351891039019</v>
      </c>
      <c r="BP33" s="119">
        <v>369.12560541965138</v>
      </c>
      <c r="BQ33" s="119">
        <v>340.59815403948187</v>
      </c>
      <c r="BR33" s="119">
        <v>319.54138030854227</v>
      </c>
      <c r="BS33" s="119">
        <v>0</v>
      </c>
      <c r="BT33" s="119">
        <v>0</v>
      </c>
      <c r="BU33" s="119">
        <v>0</v>
      </c>
      <c r="BV33" s="119">
        <v>0</v>
      </c>
      <c r="BW33" s="119">
        <v>0</v>
      </c>
      <c r="BX33" s="119">
        <v>0</v>
      </c>
      <c r="BY33" s="119">
        <v>0</v>
      </c>
      <c r="BZ33" s="119">
        <v>0</v>
      </c>
      <c r="CA33" s="119">
        <v>0</v>
      </c>
      <c r="CB33" s="119">
        <v>0</v>
      </c>
      <c r="CC33" s="120">
        <v>0</v>
      </c>
    </row>
    <row r="34" spans="1:81" x14ac:dyDescent="0.4">
      <c r="A34" s="113"/>
      <c r="B34" s="49" t="s">
        <v>28</v>
      </c>
      <c r="C34" s="118" t="s">
        <v>214</v>
      </c>
      <c r="D34" s="119">
        <v>0</v>
      </c>
      <c r="E34" s="119">
        <v>0</v>
      </c>
      <c r="F34" s="119">
        <v>0</v>
      </c>
      <c r="G34" s="119">
        <v>0</v>
      </c>
      <c r="H34" s="119">
        <v>0</v>
      </c>
      <c r="I34" s="119">
        <v>0</v>
      </c>
      <c r="J34" s="119">
        <v>0</v>
      </c>
      <c r="K34" s="119">
        <v>0</v>
      </c>
      <c r="L34" s="119">
        <v>0</v>
      </c>
      <c r="M34" s="119">
        <v>0</v>
      </c>
      <c r="N34" s="119">
        <v>0</v>
      </c>
      <c r="O34" s="119">
        <v>0</v>
      </c>
      <c r="P34" s="119">
        <v>0</v>
      </c>
      <c r="Q34" s="119">
        <v>0</v>
      </c>
      <c r="R34" s="119">
        <v>0</v>
      </c>
      <c r="S34" s="119">
        <v>0</v>
      </c>
      <c r="T34" s="119">
        <v>0</v>
      </c>
      <c r="U34" s="119">
        <v>0</v>
      </c>
      <c r="V34" s="119">
        <v>0</v>
      </c>
      <c r="W34" s="119">
        <v>0</v>
      </c>
      <c r="X34" s="119">
        <v>0</v>
      </c>
      <c r="Y34" s="119">
        <v>0</v>
      </c>
      <c r="Z34" s="119">
        <v>1091.5476728466101</v>
      </c>
      <c r="AA34" s="119">
        <v>1108.8100749106241</v>
      </c>
      <c r="AB34" s="119">
        <v>1130.5375505926211</v>
      </c>
      <c r="AC34" s="119">
        <v>1162.3520933459993</v>
      </c>
      <c r="AD34" s="119">
        <v>1218.7317805826135</v>
      </c>
      <c r="AE34" s="119">
        <v>1280.7078585880013</v>
      </c>
      <c r="AF34" s="119">
        <v>1292.4170355765345</v>
      </c>
      <c r="AG34" s="119">
        <v>1297.3159712956549</v>
      </c>
      <c r="AH34" s="119">
        <v>1313.4845711723785</v>
      </c>
      <c r="AI34" s="119">
        <v>1266.2100567486293</v>
      </c>
      <c r="AJ34" s="119">
        <v>1227.0831631568221</v>
      </c>
      <c r="AK34" s="119">
        <v>1238.3749947166395</v>
      </c>
      <c r="AL34" s="119">
        <v>1254.0481454857265</v>
      </c>
      <c r="AM34" s="119">
        <v>1283.8568117658592</v>
      </c>
      <c r="AN34" s="119">
        <v>1251.6850609871797</v>
      </c>
      <c r="AO34" s="119">
        <v>1263.6522222461481</v>
      </c>
      <c r="AP34" s="119">
        <v>1303.7001205852764</v>
      </c>
      <c r="AQ34" s="119">
        <v>1256.8725490024676</v>
      </c>
      <c r="AR34" s="119">
        <v>1178.6109301642443</v>
      </c>
      <c r="AS34" s="119">
        <v>1135.4720009751311</v>
      </c>
      <c r="AT34" s="119">
        <v>1150.0351178622623</v>
      </c>
      <c r="AU34" s="119">
        <v>1217.6199936792827</v>
      </c>
      <c r="AV34" s="119">
        <v>1210.0231174350365</v>
      </c>
      <c r="AW34" s="119">
        <v>1214.1852742169399</v>
      </c>
      <c r="AX34" s="119">
        <v>1234.0972818224202</v>
      </c>
      <c r="AY34" s="119">
        <v>1239.6371247366271</v>
      </c>
      <c r="AZ34" s="119">
        <v>1216.9072873972448</v>
      </c>
      <c r="BA34" s="119">
        <v>1227.5740739414007</v>
      </c>
      <c r="BB34" s="119">
        <v>1230.224422474831</v>
      </c>
      <c r="BC34" s="119">
        <v>1212.3070888385439</v>
      </c>
      <c r="BD34" s="119">
        <v>1199.8074696870472</v>
      </c>
      <c r="BE34" s="119">
        <v>1212.8372036207122</v>
      </c>
      <c r="BF34" s="119">
        <v>1192.5380160896084</v>
      </c>
      <c r="BG34" s="119">
        <v>1168.9180017978038</v>
      </c>
      <c r="BH34" s="119">
        <v>1152.5072316540841</v>
      </c>
      <c r="BI34" s="119">
        <v>1113.0422187498166</v>
      </c>
      <c r="BJ34" s="119">
        <v>1086.2604226491012</v>
      </c>
      <c r="BK34" s="119">
        <v>1062.2886823437077</v>
      </c>
      <c r="BL34" s="119">
        <v>1062.1353289144056</v>
      </c>
      <c r="BM34" s="119">
        <v>1080.7812629937234</v>
      </c>
      <c r="BN34" s="119">
        <v>1117.4656674146947</v>
      </c>
      <c r="BO34" s="119">
        <v>1099.7748872258219</v>
      </c>
      <c r="BP34" s="119">
        <v>1099.1204246436382</v>
      </c>
      <c r="BQ34" s="119">
        <v>1074.2168901995908</v>
      </c>
      <c r="BR34" s="119">
        <v>1068.1427375456542</v>
      </c>
      <c r="BS34" s="119">
        <v>1040.9397534283069</v>
      </c>
      <c r="BT34" s="119">
        <v>980.57437395535896</v>
      </c>
      <c r="BU34" s="119">
        <v>940.44505113071773</v>
      </c>
      <c r="BV34" s="119">
        <v>916.59019792475385</v>
      </c>
      <c r="BW34" s="119">
        <v>887.02528627249956</v>
      </c>
      <c r="BX34" s="119">
        <v>722.45747231548967</v>
      </c>
      <c r="BY34" s="119">
        <v>718.99272901303027</v>
      </c>
      <c r="BZ34" s="119">
        <v>697.36278867463523</v>
      </c>
      <c r="CA34" s="119">
        <v>671.88598770653334</v>
      </c>
      <c r="CB34" s="119">
        <v>642.5891493477186</v>
      </c>
      <c r="CC34" s="120">
        <v>616.82080482061804</v>
      </c>
    </row>
    <row r="35" spans="1:81" x14ac:dyDescent="0.4">
      <c r="A35" s="113"/>
      <c r="B35" s="49" t="s">
        <v>242</v>
      </c>
      <c r="C35" s="118" t="s">
        <v>217</v>
      </c>
      <c r="D35" s="119">
        <v>0</v>
      </c>
      <c r="E35" s="119">
        <v>0</v>
      </c>
      <c r="F35" s="119">
        <v>0</v>
      </c>
      <c r="G35" s="119">
        <v>0</v>
      </c>
      <c r="H35" s="119">
        <v>0</v>
      </c>
      <c r="I35" s="119">
        <v>0</v>
      </c>
      <c r="J35" s="119">
        <v>0</v>
      </c>
      <c r="K35" s="119">
        <v>0</v>
      </c>
      <c r="L35" s="119">
        <v>0</v>
      </c>
      <c r="M35" s="119">
        <v>0</v>
      </c>
      <c r="N35" s="119">
        <v>0</v>
      </c>
      <c r="O35" s="119">
        <v>0</v>
      </c>
      <c r="P35" s="119">
        <v>0</v>
      </c>
      <c r="Q35" s="119">
        <v>0</v>
      </c>
      <c r="R35" s="119">
        <v>0</v>
      </c>
      <c r="S35" s="119">
        <v>0</v>
      </c>
      <c r="T35" s="119">
        <v>0</v>
      </c>
      <c r="U35" s="119">
        <v>0</v>
      </c>
      <c r="V35" s="119">
        <v>0</v>
      </c>
      <c r="W35" s="119">
        <v>0</v>
      </c>
      <c r="X35" s="119">
        <v>0</v>
      </c>
      <c r="Y35" s="119">
        <v>0</v>
      </c>
      <c r="Z35" s="119">
        <v>0</v>
      </c>
      <c r="AA35" s="119">
        <v>1204.0777663110593</v>
      </c>
      <c r="AB35" s="119">
        <v>2390.3490821591558</v>
      </c>
      <c r="AC35" s="119">
        <v>2707.3836738561813</v>
      </c>
      <c r="AD35" s="119">
        <v>2977.7400313264111</v>
      </c>
      <c r="AE35" s="119">
        <v>3355.12524323652</v>
      </c>
      <c r="AF35" s="119">
        <v>3697.9290643556601</v>
      </c>
      <c r="AG35" s="119">
        <v>4050.323277275013</v>
      </c>
      <c r="AH35" s="119">
        <v>4360.976441837146</v>
      </c>
      <c r="AI35" s="119">
        <v>4420.6280928592496</v>
      </c>
      <c r="AJ35" s="119">
        <v>4289.1964669615363</v>
      </c>
      <c r="AK35" s="119">
        <v>4622.8167377705613</v>
      </c>
      <c r="AL35" s="119">
        <v>5006.7636485182011</v>
      </c>
      <c r="AM35" s="119">
        <v>5615.373718751609</v>
      </c>
      <c r="AN35" s="119">
        <v>6079.613153366302</v>
      </c>
      <c r="AO35" s="119">
        <v>6315.5724894812802</v>
      </c>
      <c r="AP35" s="119">
        <v>6902.738461436621</v>
      </c>
      <c r="AQ35" s="119">
        <v>7257.1333292258551</v>
      </c>
      <c r="AR35" s="119">
        <v>7709.3207079180875</v>
      </c>
      <c r="AS35" s="119">
        <v>8171.2291300436718</v>
      </c>
      <c r="AT35" s="119">
        <v>8720.1922373199977</v>
      </c>
      <c r="AU35" s="119">
        <v>10202.556599019976</v>
      </c>
      <c r="AV35" s="119">
        <v>11256.504785096176</v>
      </c>
      <c r="AW35" s="119">
        <v>12504.520983001448</v>
      </c>
      <c r="AX35" s="119">
        <v>13457.905395083981</v>
      </c>
      <c r="AY35" s="119">
        <v>459.66072352164821</v>
      </c>
      <c r="AZ35" s="119">
        <v>0</v>
      </c>
      <c r="BA35" s="119">
        <v>0</v>
      </c>
      <c r="BB35" s="119">
        <v>0</v>
      </c>
      <c r="BC35" s="119">
        <v>0</v>
      </c>
      <c r="BD35" s="119">
        <v>0</v>
      </c>
      <c r="BE35" s="119">
        <v>0</v>
      </c>
      <c r="BF35" s="119">
        <v>0</v>
      </c>
      <c r="BG35" s="119">
        <v>0</v>
      </c>
      <c r="BH35" s="119">
        <v>0</v>
      </c>
      <c r="BI35" s="119">
        <v>0</v>
      </c>
      <c r="BJ35" s="119">
        <v>0</v>
      </c>
      <c r="BK35" s="119">
        <v>0</v>
      </c>
      <c r="BL35" s="119">
        <v>0</v>
      </c>
      <c r="BM35" s="119">
        <v>0</v>
      </c>
      <c r="BN35" s="119">
        <v>0</v>
      </c>
      <c r="BO35" s="119">
        <v>0</v>
      </c>
      <c r="BP35" s="119">
        <v>0</v>
      </c>
      <c r="BQ35" s="119">
        <v>0</v>
      </c>
      <c r="BR35" s="119">
        <v>0</v>
      </c>
      <c r="BS35" s="119">
        <v>0</v>
      </c>
      <c r="BT35" s="119">
        <v>0</v>
      </c>
      <c r="BU35" s="119">
        <v>0</v>
      </c>
      <c r="BV35" s="119">
        <v>0</v>
      </c>
      <c r="BW35" s="119">
        <v>0</v>
      </c>
      <c r="BX35" s="119">
        <v>0</v>
      </c>
      <c r="BY35" s="119">
        <v>0</v>
      </c>
      <c r="BZ35" s="119">
        <v>0</v>
      </c>
      <c r="CA35" s="119">
        <v>0</v>
      </c>
      <c r="CB35" s="119">
        <v>0</v>
      </c>
      <c r="CC35" s="120">
        <v>0</v>
      </c>
    </row>
    <row r="36" spans="1:81" ht="27" customHeight="1" x14ac:dyDescent="0.4">
      <c r="A36" s="113"/>
      <c r="B36" s="49" t="s">
        <v>243</v>
      </c>
      <c r="C36" s="118" t="s">
        <v>223</v>
      </c>
      <c r="D36" s="119">
        <v>0</v>
      </c>
      <c r="E36" s="119">
        <v>0</v>
      </c>
      <c r="F36" s="119">
        <v>0</v>
      </c>
      <c r="G36" s="119">
        <v>0</v>
      </c>
      <c r="H36" s="119">
        <v>0</v>
      </c>
      <c r="I36" s="119">
        <v>0</v>
      </c>
      <c r="J36" s="119">
        <v>0</v>
      </c>
      <c r="K36" s="119">
        <v>0</v>
      </c>
      <c r="L36" s="119">
        <v>0</v>
      </c>
      <c r="M36" s="119">
        <v>0</v>
      </c>
      <c r="N36" s="119">
        <v>0</v>
      </c>
      <c r="O36" s="119">
        <v>0</v>
      </c>
      <c r="P36" s="119">
        <v>0</v>
      </c>
      <c r="Q36" s="119">
        <v>0</v>
      </c>
      <c r="R36" s="119">
        <v>0</v>
      </c>
      <c r="S36" s="119">
        <v>0</v>
      </c>
      <c r="T36" s="119">
        <v>0</v>
      </c>
      <c r="U36" s="119">
        <v>0</v>
      </c>
      <c r="V36" s="119">
        <v>0</v>
      </c>
      <c r="W36" s="119">
        <v>0</v>
      </c>
      <c r="X36" s="119">
        <v>0</v>
      </c>
      <c r="Y36" s="119">
        <v>0</v>
      </c>
      <c r="Z36" s="119">
        <v>0</v>
      </c>
      <c r="AA36" s="119">
        <v>0</v>
      </c>
      <c r="AB36" s="119">
        <v>0</v>
      </c>
      <c r="AC36" s="119">
        <v>0</v>
      </c>
      <c r="AD36" s="119">
        <v>0</v>
      </c>
      <c r="AE36" s="119">
        <v>0</v>
      </c>
      <c r="AF36" s="119">
        <v>0</v>
      </c>
      <c r="AG36" s="119">
        <v>0</v>
      </c>
      <c r="AH36" s="119">
        <v>0</v>
      </c>
      <c r="AI36" s="119">
        <v>0</v>
      </c>
      <c r="AJ36" s="119">
        <v>0</v>
      </c>
      <c r="AK36" s="119">
        <v>0</v>
      </c>
      <c r="AL36" s="119">
        <v>0</v>
      </c>
      <c r="AM36" s="119">
        <v>0</v>
      </c>
      <c r="AN36" s="119">
        <v>0</v>
      </c>
      <c r="AO36" s="119">
        <v>0</v>
      </c>
      <c r="AP36" s="119">
        <v>0</v>
      </c>
      <c r="AQ36" s="119">
        <v>0</v>
      </c>
      <c r="AR36" s="119">
        <v>0</v>
      </c>
      <c r="AS36" s="119">
        <v>0</v>
      </c>
      <c r="AT36" s="119">
        <v>0</v>
      </c>
      <c r="AU36" s="119">
        <v>0</v>
      </c>
      <c r="AV36" s="119">
        <v>0</v>
      </c>
      <c r="AW36" s="119">
        <v>0</v>
      </c>
      <c r="AX36" s="119">
        <v>0</v>
      </c>
      <c r="AY36" s="119">
        <v>0</v>
      </c>
      <c r="AZ36" s="119">
        <v>0</v>
      </c>
      <c r="BA36" s="119">
        <v>0</v>
      </c>
      <c r="BB36" s="119">
        <v>0</v>
      </c>
      <c r="BC36" s="119">
        <v>0</v>
      </c>
      <c r="BD36" s="119">
        <v>0</v>
      </c>
      <c r="BE36" s="119">
        <v>0</v>
      </c>
      <c r="BF36" s="119">
        <v>0</v>
      </c>
      <c r="BG36" s="119">
        <v>0</v>
      </c>
      <c r="BH36" s="119">
        <v>0</v>
      </c>
      <c r="BI36" s="119">
        <v>0</v>
      </c>
      <c r="BJ36" s="119">
        <v>0</v>
      </c>
      <c r="BK36" s="119">
        <v>0</v>
      </c>
      <c r="BL36" s="119">
        <v>118.22094172803138</v>
      </c>
      <c r="BM36" s="119">
        <v>137.00661033439835</v>
      </c>
      <c r="BN36" s="119">
        <v>138.25502003964058</v>
      </c>
      <c r="BO36" s="119">
        <v>143.67356528628588</v>
      </c>
      <c r="BP36" s="119">
        <v>133.59157842449227</v>
      </c>
      <c r="BQ36" s="119">
        <v>120.9149651358689</v>
      </c>
      <c r="BR36" s="119">
        <v>18.468768393577577</v>
      </c>
      <c r="BS36" s="119">
        <v>0</v>
      </c>
      <c r="BT36" s="119">
        <v>0</v>
      </c>
      <c r="BU36" s="119">
        <v>0</v>
      </c>
      <c r="BV36" s="119">
        <v>0</v>
      </c>
      <c r="BW36" s="119">
        <v>0</v>
      </c>
      <c r="BX36" s="119">
        <v>0</v>
      </c>
      <c r="BY36" s="119">
        <v>0</v>
      </c>
      <c r="BZ36" s="119">
        <v>0</v>
      </c>
      <c r="CA36" s="119">
        <v>0</v>
      </c>
      <c r="CB36" s="119">
        <v>0</v>
      </c>
      <c r="CC36" s="120">
        <v>0</v>
      </c>
    </row>
    <row r="37" spans="1:81" x14ac:dyDescent="0.4">
      <c r="A37" s="113"/>
      <c r="B37" s="49" t="s">
        <v>244</v>
      </c>
      <c r="C37" s="118" t="s">
        <v>214</v>
      </c>
      <c r="D37" s="119">
        <v>0</v>
      </c>
      <c r="E37" s="119">
        <v>0</v>
      </c>
      <c r="F37" s="119">
        <v>0</v>
      </c>
      <c r="G37" s="119">
        <v>0</v>
      </c>
      <c r="H37" s="119">
        <v>0</v>
      </c>
      <c r="I37" s="119">
        <v>0</v>
      </c>
      <c r="J37" s="119">
        <v>0</v>
      </c>
      <c r="K37" s="119">
        <v>0</v>
      </c>
      <c r="L37" s="119">
        <v>0</v>
      </c>
      <c r="M37" s="119">
        <v>0</v>
      </c>
      <c r="N37" s="119">
        <v>0</v>
      </c>
      <c r="O37" s="119">
        <v>0</v>
      </c>
      <c r="P37" s="119">
        <v>0</v>
      </c>
      <c r="Q37" s="119">
        <v>0</v>
      </c>
      <c r="R37" s="119">
        <v>0</v>
      </c>
      <c r="S37" s="119">
        <v>0</v>
      </c>
      <c r="T37" s="119">
        <v>0</v>
      </c>
      <c r="U37" s="119">
        <v>0</v>
      </c>
      <c r="V37" s="119">
        <v>0</v>
      </c>
      <c r="W37" s="119">
        <v>0</v>
      </c>
      <c r="X37" s="119">
        <v>0</v>
      </c>
      <c r="Y37" s="119">
        <v>0</v>
      </c>
      <c r="Z37" s="119">
        <v>0</v>
      </c>
      <c r="AA37" s="119">
        <v>0</v>
      </c>
      <c r="AB37" s="119">
        <v>0</v>
      </c>
      <c r="AC37" s="119">
        <v>0</v>
      </c>
      <c r="AD37" s="119">
        <v>0</v>
      </c>
      <c r="AE37" s="119">
        <v>0</v>
      </c>
      <c r="AF37" s="119">
        <v>0</v>
      </c>
      <c r="AG37" s="119">
        <v>0</v>
      </c>
      <c r="AH37" s="119">
        <v>0</v>
      </c>
      <c r="AI37" s="119">
        <v>0</v>
      </c>
      <c r="AJ37" s="119">
        <v>0</v>
      </c>
      <c r="AK37" s="119">
        <v>0</v>
      </c>
      <c r="AL37" s="119">
        <v>0</v>
      </c>
      <c r="AM37" s="119">
        <v>0</v>
      </c>
      <c r="AN37" s="119">
        <v>0</v>
      </c>
      <c r="AO37" s="119">
        <v>0</v>
      </c>
      <c r="AP37" s="119">
        <v>0</v>
      </c>
      <c r="AQ37" s="119">
        <v>0</v>
      </c>
      <c r="AR37" s="119">
        <v>0</v>
      </c>
      <c r="AS37" s="119">
        <v>0</v>
      </c>
      <c r="AT37" s="119">
        <v>0</v>
      </c>
      <c r="AU37" s="119">
        <v>0</v>
      </c>
      <c r="AV37" s="119">
        <v>0</v>
      </c>
      <c r="AW37" s="119">
        <v>0</v>
      </c>
      <c r="AX37" s="119">
        <v>0</v>
      </c>
      <c r="AY37" s="119">
        <v>0</v>
      </c>
      <c r="AZ37" s="119">
        <v>0</v>
      </c>
      <c r="BA37" s="119">
        <v>0</v>
      </c>
      <c r="BB37" s="119">
        <v>0</v>
      </c>
      <c r="BC37" s="119">
        <v>0</v>
      </c>
      <c r="BD37" s="119">
        <v>0</v>
      </c>
      <c r="BE37" s="119">
        <v>8.1904035663248145</v>
      </c>
      <c r="BF37" s="119">
        <v>8.6303863824141001</v>
      </c>
      <c r="BG37" s="119">
        <v>7.4500818996856966</v>
      </c>
      <c r="BH37" s="119">
        <v>26.522612403964658</v>
      </c>
      <c r="BI37" s="119">
        <v>53.892191642618421</v>
      </c>
      <c r="BJ37" s="119">
        <v>55.349711771263763</v>
      </c>
      <c r="BK37" s="119">
        <v>62.725233170952279</v>
      </c>
      <c r="BL37" s="119">
        <v>50.268539172893114</v>
      </c>
      <c r="BM37" s="119">
        <v>62.073699749449112</v>
      </c>
      <c r="BN37" s="119">
        <v>76.373447111207028</v>
      </c>
      <c r="BO37" s="119">
        <v>64.875354202200512</v>
      </c>
      <c r="BP37" s="119">
        <v>69.000976577871313</v>
      </c>
      <c r="BQ37" s="119">
        <v>0.74295129264777537</v>
      </c>
      <c r="BR37" s="119">
        <v>0.24672041741911213</v>
      </c>
      <c r="BS37" s="119">
        <v>0.17709170655526024</v>
      </c>
      <c r="BT37" s="119">
        <v>0</v>
      </c>
      <c r="BU37" s="119">
        <v>0</v>
      </c>
      <c r="BV37" s="119">
        <v>0</v>
      </c>
      <c r="BW37" s="119">
        <v>0</v>
      </c>
      <c r="BX37" s="119">
        <v>0</v>
      </c>
      <c r="BY37" s="119">
        <v>0</v>
      </c>
      <c r="BZ37" s="119">
        <v>0</v>
      </c>
      <c r="CA37" s="119">
        <v>0</v>
      </c>
      <c r="CB37" s="119">
        <v>0</v>
      </c>
      <c r="CC37" s="120">
        <v>0</v>
      </c>
    </row>
    <row r="38" spans="1:81" x14ac:dyDescent="0.4">
      <c r="A38" s="113"/>
      <c r="B38" s="49" t="s">
        <v>245</v>
      </c>
      <c r="D38" s="119">
        <f t="shared" ref="D38:AI38" si="7">SUM(D39:D40)</f>
        <v>0</v>
      </c>
      <c r="E38" s="119">
        <f t="shared" si="7"/>
        <v>0</v>
      </c>
      <c r="F38" s="119">
        <f t="shared" si="7"/>
        <v>0</v>
      </c>
      <c r="G38" s="119">
        <f t="shared" si="7"/>
        <v>0</v>
      </c>
      <c r="H38" s="119">
        <f t="shared" si="7"/>
        <v>0</v>
      </c>
      <c r="I38" s="119">
        <f t="shared" si="7"/>
        <v>0</v>
      </c>
      <c r="J38" s="119">
        <f t="shared" si="7"/>
        <v>0</v>
      </c>
      <c r="K38" s="119">
        <f t="shared" si="7"/>
        <v>0</v>
      </c>
      <c r="L38" s="119">
        <f t="shared" si="7"/>
        <v>0</v>
      </c>
      <c r="M38" s="119">
        <f t="shared" si="7"/>
        <v>0</v>
      </c>
      <c r="N38" s="119">
        <f t="shared" si="7"/>
        <v>0</v>
      </c>
      <c r="O38" s="119">
        <f t="shared" si="7"/>
        <v>0</v>
      </c>
      <c r="P38" s="119">
        <f t="shared" si="7"/>
        <v>0</v>
      </c>
      <c r="Q38" s="119">
        <f t="shared" si="7"/>
        <v>0</v>
      </c>
      <c r="R38" s="119">
        <f t="shared" si="7"/>
        <v>0</v>
      </c>
      <c r="S38" s="119">
        <f t="shared" si="7"/>
        <v>0</v>
      </c>
      <c r="T38" s="119">
        <f t="shared" si="7"/>
        <v>0</v>
      </c>
      <c r="U38" s="119">
        <f t="shared" si="7"/>
        <v>0</v>
      </c>
      <c r="V38" s="119">
        <f t="shared" si="7"/>
        <v>0</v>
      </c>
      <c r="W38" s="119">
        <f t="shared" si="7"/>
        <v>0</v>
      </c>
      <c r="X38" s="119">
        <f t="shared" si="7"/>
        <v>0</v>
      </c>
      <c r="Y38" s="119">
        <f t="shared" si="7"/>
        <v>0</v>
      </c>
      <c r="Z38" s="119">
        <f t="shared" si="7"/>
        <v>0</v>
      </c>
      <c r="AA38" s="119">
        <f t="shared" si="7"/>
        <v>0</v>
      </c>
      <c r="AB38" s="119">
        <f t="shared" si="7"/>
        <v>0</v>
      </c>
      <c r="AC38" s="119">
        <f t="shared" si="7"/>
        <v>0</v>
      </c>
      <c r="AD38" s="119">
        <f t="shared" si="7"/>
        <v>0</v>
      </c>
      <c r="AE38" s="119">
        <f t="shared" si="7"/>
        <v>0</v>
      </c>
      <c r="AF38" s="119">
        <f t="shared" si="7"/>
        <v>0</v>
      </c>
      <c r="AG38" s="119">
        <f t="shared" si="7"/>
        <v>0</v>
      </c>
      <c r="AH38" s="119">
        <f t="shared" si="7"/>
        <v>0</v>
      </c>
      <c r="AI38" s="119">
        <f t="shared" si="7"/>
        <v>0</v>
      </c>
      <c r="AJ38" s="119">
        <f t="shared" ref="AJ38:BO38" si="8">SUM(AJ39:AJ40)</f>
        <v>0</v>
      </c>
      <c r="AK38" s="119">
        <f t="shared" si="8"/>
        <v>0</v>
      </c>
      <c r="AL38" s="119">
        <f t="shared" si="8"/>
        <v>0</v>
      </c>
      <c r="AM38" s="119">
        <f t="shared" si="8"/>
        <v>0</v>
      </c>
      <c r="AN38" s="119">
        <f t="shared" si="8"/>
        <v>0</v>
      </c>
      <c r="AO38" s="119">
        <f t="shared" si="8"/>
        <v>0</v>
      </c>
      <c r="AP38" s="119">
        <f t="shared" si="8"/>
        <v>0</v>
      </c>
      <c r="AQ38" s="119">
        <f t="shared" si="8"/>
        <v>0</v>
      </c>
      <c r="AR38" s="119">
        <f t="shared" si="8"/>
        <v>0</v>
      </c>
      <c r="AS38" s="119">
        <f t="shared" si="8"/>
        <v>0</v>
      </c>
      <c r="AT38" s="119">
        <f t="shared" si="8"/>
        <v>0</v>
      </c>
      <c r="AU38" s="119">
        <f t="shared" si="8"/>
        <v>0</v>
      </c>
      <c r="AV38" s="119">
        <f t="shared" si="8"/>
        <v>0</v>
      </c>
      <c r="AW38" s="119">
        <f t="shared" si="8"/>
        <v>0</v>
      </c>
      <c r="AX38" s="119">
        <f t="shared" si="8"/>
        <v>0</v>
      </c>
      <c r="AY38" s="119">
        <f t="shared" si="8"/>
        <v>0</v>
      </c>
      <c r="AZ38" s="119">
        <f t="shared" si="8"/>
        <v>3547.7037585068251</v>
      </c>
      <c r="BA38" s="119">
        <f t="shared" si="8"/>
        <v>6398.4635704247776</v>
      </c>
      <c r="BB38" s="119">
        <f t="shared" si="8"/>
        <v>5751.9858594448369</v>
      </c>
      <c r="BC38" s="119">
        <f t="shared" si="8"/>
        <v>5239.3717696141011</v>
      </c>
      <c r="BD38" s="119">
        <f t="shared" si="8"/>
        <v>4556.1384522811613</v>
      </c>
      <c r="BE38" s="119">
        <f t="shared" si="8"/>
        <v>4059.4782581698028</v>
      </c>
      <c r="BF38" s="119">
        <f t="shared" si="8"/>
        <v>3999.1407132295462</v>
      </c>
      <c r="BG38" s="119">
        <f t="shared" si="8"/>
        <v>3818.1636124105712</v>
      </c>
      <c r="BH38" s="119">
        <f t="shared" si="8"/>
        <v>3197.6291036439279</v>
      </c>
      <c r="BI38" s="119">
        <f t="shared" si="8"/>
        <v>3266.2554440017398</v>
      </c>
      <c r="BJ38" s="119">
        <f t="shared" si="8"/>
        <v>3352.8009884081312</v>
      </c>
      <c r="BK38" s="119">
        <f t="shared" si="8"/>
        <v>2995.8369548214732</v>
      </c>
      <c r="BL38" s="119">
        <f t="shared" si="8"/>
        <v>3717.5333124311937</v>
      </c>
      <c r="BM38" s="119">
        <f t="shared" si="8"/>
        <v>5999.3322338172147</v>
      </c>
      <c r="BN38" s="119">
        <f t="shared" si="8"/>
        <v>5626.6379148710366</v>
      </c>
      <c r="BO38" s="119">
        <f t="shared" si="8"/>
        <v>6113.1586235182021</v>
      </c>
      <c r="BP38" s="119">
        <f t="shared" ref="BP38:CC38" si="9">SUM(BP39:BP40)</f>
        <v>6276.9990477062511</v>
      </c>
      <c r="BQ38" s="119">
        <f t="shared" si="9"/>
        <v>5173.7686687821533</v>
      </c>
      <c r="BR38" s="119">
        <f t="shared" si="9"/>
        <v>3605.8135103202007</v>
      </c>
      <c r="BS38" s="119">
        <f t="shared" si="9"/>
        <v>2699.6667221870998</v>
      </c>
      <c r="BT38" s="119">
        <f t="shared" si="9"/>
        <v>2135.6612281765006</v>
      </c>
      <c r="BU38" s="119">
        <f t="shared" si="9"/>
        <v>1865.3976090850058</v>
      </c>
      <c r="BV38" s="119">
        <f t="shared" si="9"/>
        <v>1421.8050124774109</v>
      </c>
      <c r="BW38" s="119">
        <f t="shared" si="9"/>
        <v>762.06188631023269</v>
      </c>
      <c r="BX38" s="119">
        <f t="shared" si="9"/>
        <v>960.88396516278556</v>
      </c>
      <c r="BY38" s="119">
        <f t="shared" si="9"/>
        <v>409.61889230350636</v>
      </c>
      <c r="BZ38" s="119">
        <f t="shared" si="9"/>
        <v>199.24050689755285</v>
      </c>
      <c r="CA38" s="119">
        <f t="shared" si="9"/>
        <v>164.31153958472279</v>
      </c>
      <c r="CB38" s="119">
        <f t="shared" si="9"/>
        <v>139.91898747654955</v>
      </c>
      <c r="CC38" s="120">
        <f t="shared" si="9"/>
        <v>135.98927895511162</v>
      </c>
    </row>
    <row r="39" spans="1:81" x14ac:dyDescent="0.4">
      <c r="A39" s="113"/>
      <c r="B39" s="59" t="s">
        <v>220</v>
      </c>
      <c r="C39" s="118" t="s">
        <v>217</v>
      </c>
      <c r="D39" s="119">
        <v>0</v>
      </c>
      <c r="E39" s="119">
        <v>0</v>
      </c>
      <c r="F39" s="119">
        <v>0</v>
      </c>
      <c r="G39" s="119">
        <v>0</v>
      </c>
      <c r="H39" s="119">
        <v>0</v>
      </c>
      <c r="I39" s="119">
        <v>0</v>
      </c>
      <c r="J39" s="119">
        <v>0</v>
      </c>
      <c r="K39" s="119">
        <v>0</v>
      </c>
      <c r="L39" s="119">
        <v>0</v>
      </c>
      <c r="M39" s="119">
        <v>0</v>
      </c>
      <c r="N39" s="119">
        <v>0</v>
      </c>
      <c r="O39" s="119">
        <v>0</v>
      </c>
      <c r="P39" s="119">
        <v>0</v>
      </c>
      <c r="Q39" s="119">
        <v>0</v>
      </c>
      <c r="R39" s="119">
        <v>0</v>
      </c>
      <c r="S39" s="119">
        <v>0</v>
      </c>
      <c r="T39" s="119">
        <v>0</v>
      </c>
      <c r="U39" s="119">
        <v>0</v>
      </c>
      <c r="V39" s="119">
        <v>0</v>
      </c>
      <c r="W39" s="119">
        <v>0</v>
      </c>
      <c r="X39" s="119">
        <v>0</v>
      </c>
      <c r="Y39" s="119">
        <v>0</v>
      </c>
      <c r="Z39" s="119">
        <v>0</v>
      </c>
      <c r="AA39" s="119">
        <v>0</v>
      </c>
      <c r="AB39" s="119">
        <v>0</v>
      </c>
      <c r="AC39" s="119">
        <v>0</v>
      </c>
      <c r="AD39" s="119">
        <v>0</v>
      </c>
      <c r="AE39" s="119">
        <v>0</v>
      </c>
      <c r="AF39" s="119">
        <v>0</v>
      </c>
      <c r="AG39" s="119">
        <v>0</v>
      </c>
      <c r="AH39" s="119">
        <v>0</v>
      </c>
      <c r="AI39" s="119">
        <v>0</v>
      </c>
      <c r="AJ39" s="119">
        <v>0</v>
      </c>
      <c r="AK39" s="119">
        <v>0</v>
      </c>
      <c r="AL39" s="119">
        <v>0</v>
      </c>
      <c r="AM39" s="119">
        <v>0</v>
      </c>
      <c r="AN39" s="119">
        <v>0</v>
      </c>
      <c r="AO39" s="119">
        <v>0</v>
      </c>
      <c r="AP39" s="119">
        <v>0</v>
      </c>
      <c r="AQ39" s="119">
        <v>0</v>
      </c>
      <c r="AR39" s="119">
        <v>0</v>
      </c>
      <c r="AS39" s="119">
        <v>0</v>
      </c>
      <c r="AT39" s="119">
        <v>0</v>
      </c>
      <c r="AU39" s="119">
        <v>0</v>
      </c>
      <c r="AV39" s="119">
        <v>0</v>
      </c>
      <c r="AW39" s="119">
        <v>0</v>
      </c>
      <c r="AX39" s="119">
        <v>0</v>
      </c>
      <c r="AY39" s="119">
        <v>0</v>
      </c>
      <c r="AZ39" s="119">
        <v>544.96370465860934</v>
      </c>
      <c r="BA39" s="119">
        <v>780.62101573773407</v>
      </c>
      <c r="BB39" s="119">
        <v>766.74541112079021</v>
      </c>
      <c r="BC39" s="119">
        <v>738.83491567242618</v>
      </c>
      <c r="BD39" s="119">
        <v>706.53326456719958</v>
      </c>
      <c r="BE39" s="119">
        <v>731.88882492106063</v>
      </c>
      <c r="BF39" s="119">
        <v>790.41679546790988</v>
      </c>
      <c r="BG39" s="119">
        <v>756.72686629840825</v>
      </c>
      <c r="BH39" s="119">
        <v>645.82017261644012</v>
      </c>
      <c r="BI39" s="119">
        <v>687.17254418778987</v>
      </c>
      <c r="BJ39" s="119">
        <v>656.77108253607821</v>
      </c>
      <c r="BK39" s="119">
        <v>566.73328054525916</v>
      </c>
      <c r="BL39" s="119">
        <v>946.94184974551854</v>
      </c>
      <c r="BM39" s="119">
        <v>1394.406748056992</v>
      </c>
      <c r="BN39" s="119">
        <v>1007.6794893677004</v>
      </c>
      <c r="BO39" s="119">
        <v>929.09000650071289</v>
      </c>
      <c r="BP39" s="119">
        <v>804.18454178861657</v>
      </c>
      <c r="BQ39" s="119">
        <v>628.18199419560631</v>
      </c>
      <c r="BR39" s="119">
        <v>434.35145947864447</v>
      </c>
      <c r="BS39" s="119">
        <v>361.62400427220791</v>
      </c>
      <c r="BT39" s="119">
        <v>300.93025059351584</v>
      </c>
      <c r="BU39" s="119">
        <v>250.95821615097455</v>
      </c>
      <c r="BV39" s="119">
        <v>169.4116567303567</v>
      </c>
      <c r="BW39" s="119">
        <v>118.26005184744626</v>
      </c>
      <c r="BX39" s="119">
        <v>549.17443260294374</v>
      </c>
      <c r="BY39" s="119">
        <v>338.40278227017512</v>
      </c>
      <c r="BZ39" s="119">
        <v>199.24050689755285</v>
      </c>
      <c r="CA39" s="119">
        <v>164.31153958472279</v>
      </c>
      <c r="CB39" s="119">
        <v>139.91898747654955</v>
      </c>
      <c r="CC39" s="120">
        <v>135.98927895511162</v>
      </c>
    </row>
    <row r="40" spans="1:81" x14ac:dyDescent="0.4">
      <c r="A40" s="113"/>
      <c r="B40" s="59" t="s">
        <v>230</v>
      </c>
      <c r="C40" s="118" t="s">
        <v>223</v>
      </c>
      <c r="D40" s="119">
        <v>0</v>
      </c>
      <c r="E40" s="119">
        <v>0</v>
      </c>
      <c r="F40" s="119">
        <v>0</v>
      </c>
      <c r="G40" s="119">
        <v>0</v>
      </c>
      <c r="H40" s="119">
        <v>0</v>
      </c>
      <c r="I40" s="119">
        <v>0</v>
      </c>
      <c r="J40" s="119">
        <v>0</v>
      </c>
      <c r="K40" s="119">
        <v>0</v>
      </c>
      <c r="L40" s="119">
        <v>0</v>
      </c>
      <c r="M40" s="119">
        <v>0</v>
      </c>
      <c r="N40" s="119">
        <v>0</v>
      </c>
      <c r="O40" s="119">
        <v>0</v>
      </c>
      <c r="P40" s="119">
        <v>0</v>
      </c>
      <c r="Q40" s="119">
        <v>0</v>
      </c>
      <c r="R40" s="119">
        <v>0</v>
      </c>
      <c r="S40" s="119">
        <v>0</v>
      </c>
      <c r="T40" s="119">
        <v>0</v>
      </c>
      <c r="U40" s="119">
        <v>0</v>
      </c>
      <c r="V40" s="119">
        <v>0</v>
      </c>
      <c r="W40" s="119">
        <v>0</v>
      </c>
      <c r="X40" s="119">
        <v>0</v>
      </c>
      <c r="Y40" s="119">
        <v>0</v>
      </c>
      <c r="Z40" s="119">
        <v>0</v>
      </c>
      <c r="AA40" s="119">
        <v>0</v>
      </c>
      <c r="AB40" s="119">
        <v>0</v>
      </c>
      <c r="AC40" s="119">
        <v>0</v>
      </c>
      <c r="AD40" s="119">
        <v>0</v>
      </c>
      <c r="AE40" s="119">
        <v>0</v>
      </c>
      <c r="AF40" s="119">
        <v>0</v>
      </c>
      <c r="AG40" s="119">
        <v>0</v>
      </c>
      <c r="AH40" s="119">
        <v>0</v>
      </c>
      <c r="AI40" s="119">
        <v>0</v>
      </c>
      <c r="AJ40" s="119">
        <v>0</v>
      </c>
      <c r="AK40" s="119">
        <v>0</v>
      </c>
      <c r="AL40" s="119">
        <v>0</v>
      </c>
      <c r="AM40" s="119">
        <v>0</v>
      </c>
      <c r="AN40" s="119">
        <v>0</v>
      </c>
      <c r="AO40" s="119">
        <v>0</v>
      </c>
      <c r="AP40" s="119">
        <v>0</v>
      </c>
      <c r="AQ40" s="119">
        <v>0</v>
      </c>
      <c r="AR40" s="119">
        <v>0</v>
      </c>
      <c r="AS40" s="119">
        <v>0</v>
      </c>
      <c r="AT40" s="119">
        <v>0</v>
      </c>
      <c r="AU40" s="119">
        <v>0</v>
      </c>
      <c r="AV40" s="119">
        <v>0</v>
      </c>
      <c r="AW40" s="119">
        <v>0</v>
      </c>
      <c r="AX40" s="119">
        <v>0</v>
      </c>
      <c r="AY40" s="119">
        <v>0</v>
      </c>
      <c r="AZ40" s="119">
        <v>3002.7400538482157</v>
      </c>
      <c r="BA40" s="119">
        <v>5617.842554687043</v>
      </c>
      <c r="BB40" s="119">
        <v>4985.2404483240471</v>
      </c>
      <c r="BC40" s="119">
        <v>4500.536853941675</v>
      </c>
      <c r="BD40" s="119">
        <v>3849.6051877139616</v>
      </c>
      <c r="BE40" s="119">
        <v>3327.5894332487424</v>
      </c>
      <c r="BF40" s="119">
        <v>3208.7239177616366</v>
      </c>
      <c r="BG40" s="119">
        <v>3061.4367461121628</v>
      </c>
      <c r="BH40" s="119">
        <v>2551.8089310274877</v>
      </c>
      <c r="BI40" s="119">
        <v>2579.08289981395</v>
      </c>
      <c r="BJ40" s="119">
        <v>2696.029905872053</v>
      </c>
      <c r="BK40" s="119">
        <v>2429.103674276214</v>
      </c>
      <c r="BL40" s="119">
        <v>2770.5914626856752</v>
      </c>
      <c r="BM40" s="119">
        <v>4604.9254857602227</v>
      </c>
      <c r="BN40" s="119">
        <v>4618.958425503336</v>
      </c>
      <c r="BO40" s="119">
        <v>5184.0686170174895</v>
      </c>
      <c r="BP40" s="119">
        <v>5472.814505917635</v>
      </c>
      <c r="BQ40" s="119">
        <v>4545.5866745865469</v>
      </c>
      <c r="BR40" s="119">
        <v>3171.4620508415564</v>
      </c>
      <c r="BS40" s="119">
        <v>2338.0427179148919</v>
      </c>
      <c r="BT40" s="119">
        <v>1834.7309775829849</v>
      </c>
      <c r="BU40" s="119">
        <v>1614.4393929340313</v>
      </c>
      <c r="BV40" s="119">
        <v>1252.3933557470541</v>
      </c>
      <c r="BW40" s="119">
        <v>643.80183446278647</v>
      </c>
      <c r="BX40" s="119">
        <v>411.70953255984182</v>
      </c>
      <c r="BY40" s="119">
        <v>71.216110033331248</v>
      </c>
      <c r="BZ40" s="119">
        <v>0</v>
      </c>
      <c r="CA40" s="119">
        <v>0</v>
      </c>
      <c r="CB40" s="119">
        <v>0</v>
      </c>
      <c r="CC40" s="120">
        <v>0</v>
      </c>
    </row>
    <row r="41" spans="1:81" ht="25.5" customHeight="1" x14ac:dyDescent="0.4">
      <c r="A41" s="113"/>
      <c r="B41" s="49" t="s">
        <v>246</v>
      </c>
      <c r="C41" s="118" t="s">
        <v>217</v>
      </c>
      <c r="D41" s="119">
        <v>0</v>
      </c>
      <c r="E41" s="119">
        <v>0</v>
      </c>
      <c r="F41" s="119">
        <v>0</v>
      </c>
      <c r="G41" s="119">
        <v>0</v>
      </c>
      <c r="H41" s="119">
        <v>0</v>
      </c>
      <c r="I41" s="119">
        <v>0</v>
      </c>
      <c r="J41" s="119">
        <v>0</v>
      </c>
      <c r="K41" s="119">
        <v>0</v>
      </c>
      <c r="L41" s="119">
        <v>0</v>
      </c>
      <c r="M41" s="119">
        <v>0</v>
      </c>
      <c r="N41" s="119">
        <v>0</v>
      </c>
      <c r="O41" s="119">
        <v>0</v>
      </c>
      <c r="P41" s="119">
        <v>0</v>
      </c>
      <c r="Q41" s="119">
        <v>0</v>
      </c>
      <c r="R41" s="119">
        <v>0</v>
      </c>
      <c r="S41" s="119">
        <v>0</v>
      </c>
      <c r="T41" s="119">
        <v>0</v>
      </c>
      <c r="U41" s="119">
        <v>0</v>
      </c>
      <c r="V41" s="119">
        <v>0</v>
      </c>
      <c r="W41" s="119">
        <v>0</v>
      </c>
      <c r="X41" s="119">
        <v>0</v>
      </c>
      <c r="Y41" s="119">
        <v>0</v>
      </c>
      <c r="Z41" s="119">
        <v>569.25563121074845</v>
      </c>
      <c r="AA41" s="119">
        <v>555.72819983587362</v>
      </c>
      <c r="AB41" s="119">
        <v>512.21766046267624</v>
      </c>
      <c r="AC41" s="119">
        <v>470.76941099837967</v>
      </c>
      <c r="AD41" s="119">
        <v>437.92349913901256</v>
      </c>
      <c r="AE41" s="119">
        <v>411.68283005458841</v>
      </c>
      <c r="AF41" s="119">
        <v>532.21037052211136</v>
      </c>
      <c r="AG41" s="119">
        <v>531.40280213357187</v>
      </c>
      <c r="AH41" s="119">
        <v>545.12205522964325</v>
      </c>
      <c r="AI41" s="119">
        <v>555.35528804764442</v>
      </c>
      <c r="AJ41" s="119">
        <v>555.73067267588601</v>
      </c>
      <c r="AK41" s="119">
        <v>533.14236829762683</v>
      </c>
      <c r="AL41" s="119">
        <v>477.73262685170533</v>
      </c>
      <c r="AM41" s="119">
        <v>422.95282817520132</v>
      </c>
      <c r="AN41" s="119">
        <v>456.96438734452596</v>
      </c>
      <c r="AO41" s="119">
        <v>440.93396691142186</v>
      </c>
      <c r="AP41" s="119">
        <v>434.49872513929915</v>
      </c>
      <c r="AQ41" s="119">
        <v>124.06342393470408</v>
      </c>
      <c r="AR41" s="119">
        <v>61.663403371048588</v>
      </c>
      <c r="AS41" s="119">
        <v>64.551806244453118</v>
      </c>
      <c r="AT41" s="119">
        <v>66.252316153322226</v>
      </c>
      <c r="AU41" s="119">
        <v>57.567049456626151</v>
      </c>
      <c r="AV41" s="119">
        <v>57.101872347137473</v>
      </c>
      <c r="AW41" s="119">
        <v>58.384158816406938</v>
      </c>
      <c r="AX41" s="119">
        <v>47.158614719389369</v>
      </c>
      <c r="AY41" s="119">
        <v>48.437384802980468</v>
      </c>
      <c r="AZ41" s="119">
        <v>53.602369750510917</v>
      </c>
      <c r="BA41" s="119">
        <v>58.772377277495494</v>
      </c>
      <c r="BB41" s="119">
        <v>61.864243746100989</v>
      </c>
      <c r="BC41" s="119">
        <v>61.596000498786339</v>
      </c>
      <c r="BD41" s="119">
        <v>70.681148079205457</v>
      </c>
      <c r="BE41" s="119">
        <v>86.928126897402777</v>
      </c>
      <c r="BF41" s="119">
        <v>104.75319476309056</v>
      </c>
      <c r="BG41" s="119">
        <v>190.40154253495166</v>
      </c>
      <c r="BH41" s="119">
        <v>217.23593364395768</v>
      </c>
      <c r="BI41" s="119">
        <v>231.23974613221299</v>
      </c>
      <c r="BJ41" s="119">
        <v>241.02275838096014</v>
      </c>
      <c r="BK41" s="119">
        <v>329.70634837362979</v>
      </c>
      <c r="BL41" s="119">
        <v>417.57628576960752</v>
      </c>
      <c r="BM41" s="119">
        <v>441.2611902365345</v>
      </c>
      <c r="BN41" s="119">
        <v>431.73741657847631</v>
      </c>
      <c r="BO41" s="119">
        <v>452.89625665576341</v>
      </c>
      <c r="BP41" s="119">
        <v>480.533244749907</v>
      </c>
      <c r="BQ41" s="119">
        <v>477.05213989243816</v>
      </c>
      <c r="BR41" s="119">
        <v>490.05000587982249</v>
      </c>
      <c r="BS41" s="119">
        <v>515.02795951183134</v>
      </c>
      <c r="BT41" s="119">
        <v>497.81753919210104</v>
      </c>
      <c r="BU41" s="119">
        <v>478.68684551991032</v>
      </c>
      <c r="BV41" s="119">
        <v>468.16894513392714</v>
      </c>
      <c r="BW41" s="119">
        <v>448.05631583475366</v>
      </c>
      <c r="BX41" s="119">
        <v>398.42688014758551</v>
      </c>
      <c r="BY41" s="119">
        <v>426.52101288646674</v>
      </c>
      <c r="BZ41" s="119">
        <v>429.39499084156694</v>
      </c>
      <c r="CA41" s="119">
        <v>430.87558977338375</v>
      </c>
      <c r="CB41" s="119">
        <v>428.87065855402301</v>
      </c>
      <c r="CC41" s="120">
        <v>427.51014793415948</v>
      </c>
    </row>
    <row r="42" spans="1:81" x14ac:dyDescent="0.4">
      <c r="A42" s="113"/>
      <c r="B42" s="49" t="s">
        <v>247</v>
      </c>
      <c r="C42" s="118" t="s">
        <v>217</v>
      </c>
      <c r="D42" s="119">
        <v>0</v>
      </c>
      <c r="E42" s="119">
        <v>0</v>
      </c>
      <c r="F42" s="119">
        <v>0</v>
      </c>
      <c r="G42" s="119">
        <v>0</v>
      </c>
      <c r="H42" s="119">
        <v>0</v>
      </c>
      <c r="I42" s="119">
        <v>0</v>
      </c>
      <c r="J42" s="119">
        <v>0</v>
      </c>
      <c r="K42" s="119">
        <v>0</v>
      </c>
      <c r="L42" s="119">
        <v>0</v>
      </c>
      <c r="M42" s="119">
        <v>0</v>
      </c>
      <c r="N42" s="119">
        <v>0</v>
      </c>
      <c r="O42" s="119">
        <v>0</v>
      </c>
      <c r="P42" s="119">
        <v>0</v>
      </c>
      <c r="Q42" s="119">
        <v>0</v>
      </c>
      <c r="R42" s="119">
        <v>0</v>
      </c>
      <c r="S42" s="119">
        <v>0</v>
      </c>
      <c r="T42" s="119">
        <v>0</v>
      </c>
      <c r="U42" s="119">
        <v>0</v>
      </c>
      <c r="V42" s="119">
        <v>0</v>
      </c>
      <c r="W42" s="119">
        <v>0</v>
      </c>
      <c r="X42" s="119">
        <v>0</v>
      </c>
      <c r="Y42" s="119">
        <v>0</v>
      </c>
      <c r="Z42" s="119">
        <v>0</v>
      </c>
      <c r="AA42" s="119">
        <v>0</v>
      </c>
      <c r="AB42" s="119">
        <v>0</v>
      </c>
      <c r="AC42" s="119">
        <v>0</v>
      </c>
      <c r="AD42" s="119">
        <v>0</v>
      </c>
      <c r="AE42" s="119">
        <v>0</v>
      </c>
      <c r="AF42" s="119">
        <v>0</v>
      </c>
      <c r="AG42" s="119">
        <v>0</v>
      </c>
      <c r="AH42" s="119">
        <v>83.066217939755163</v>
      </c>
      <c r="AI42" s="119">
        <v>71.085476870098489</v>
      </c>
      <c r="AJ42" s="119">
        <v>59.675776931638765</v>
      </c>
      <c r="AK42" s="119">
        <v>53.989100587101454</v>
      </c>
      <c r="AL42" s="119">
        <v>50.287644931758457</v>
      </c>
      <c r="AM42" s="119">
        <v>50.994312616868243</v>
      </c>
      <c r="AN42" s="119">
        <v>51.089186162742031</v>
      </c>
      <c r="AO42" s="119">
        <v>45.706569740818118</v>
      </c>
      <c r="AP42" s="119">
        <v>36.142181560779939</v>
      </c>
      <c r="AQ42" s="119">
        <v>1.0610398058499499</v>
      </c>
      <c r="AR42" s="119">
        <v>0</v>
      </c>
      <c r="AS42" s="119">
        <v>0</v>
      </c>
      <c r="AT42" s="119">
        <v>0</v>
      </c>
      <c r="AU42" s="119">
        <v>0</v>
      </c>
      <c r="AV42" s="119">
        <v>0</v>
      </c>
      <c r="AW42" s="119">
        <v>0</v>
      </c>
      <c r="AX42" s="119">
        <v>0</v>
      </c>
      <c r="AY42" s="119">
        <v>0</v>
      </c>
      <c r="AZ42" s="119">
        <v>0</v>
      </c>
      <c r="BA42" s="119">
        <v>0</v>
      </c>
      <c r="BB42" s="119">
        <v>0</v>
      </c>
      <c r="BC42" s="119">
        <v>0</v>
      </c>
      <c r="BD42" s="119">
        <v>0</v>
      </c>
      <c r="BE42" s="119">
        <v>0</v>
      </c>
      <c r="BF42" s="119">
        <v>0</v>
      </c>
      <c r="BG42" s="119">
        <v>0</v>
      </c>
      <c r="BH42" s="119">
        <v>0</v>
      </c>
      <c r="BI42" s="119">
        <v>0</v>
      </c>
      <c r="BJ42" s="119">
        <v>0</v>
      </c>
      <c r="BK42" s="119">
        <v>0</v>
      </c>
      <c r="BL42" s="119">
        <v>0</v>
      </c>
      <c r="BM42" s="119">
        <v>0</v>
      </c>
      <c r="BN42" s="119">
        <v>0</v>
      </c>
      <c r="BO42" s="119">
        <v>0</v>
      </c>
      <c r="BP42" s="119">
        <v>0</v>
      </c>
      <c r="BQ42" s="119">
        <v>0</v>
      </c>
      <c r="BR42" s="119">
        <v>0</v>
      </c>
      <c r="BS42" s="119">
        <v>0</v>
      </c>
      <c r="BT42" s="119">
        <v>0</v>
      </c>
      <c r="BU42" s="119">
        <v>0</v>
      </c>
      <c r="BV42" s="119">
        <v>0</v>
      </c>
      <c r="BW42" s="119">
        <v>0</v>
      </c>
      <c r="BX42" s="119">
        <v>0</v>
      </c>
      <c r="BY42" s="119">
        <v>0</v>
      </c>
      <c r="BZ42" s="119">
        <v>0</v>
      </c>
      <c r="CA42" s="119">
        <v>0</v>
      </c>
      <c r="CB42" s="119">
        <v>0</v>
      </c>
      <c r="CC42" s="120">
        <v>0</v>
      </c>
    </row>
    <row r="43" spans="1:81" x14ac:dyDescent="0.4">
      <c r="A43" s="113"/>
      <c r="B43" s="49" t="s">
        <v>248</v>
      </c>
      <c r="C43" s="118" t="s">
        <v>214</v>
      </c>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v>7.1712679400526591</v>
      </c>
      <c r="BM43" s="119">
        <v>9.0179269739879757</v>
      </c>
      <c r="BN43" s="119">
        <v>11.632172436125684</v>
      </c>
      <c r="BO43" s="119">
        <v>11.786910656559987</v>
      </c>
      <c r="BP43" s="119">
        <v>11.422299523284272</v>
      </c>
      <c r="BQ43" s="119">
        <v>10.992464541554547</v>
      </c>
      <c r="BR43" s="119">
        <v>44.154080182894688</v>
      </c>
      <c r="BS43" s="119">
        <v>51.104292295536489</v>
      </c>
      <c r="BT43" s="119">
        <v>47.007313061417108</v>
      </c>
      <c r="BU43" s="119">
        <v>54.417352405489183</v>
      </c>
      <c r="BV43" s="119">
        <v>44.880561230066945</v>
      </c>
      <c r="BW43" s="119">
        <v>46.856261298930484</v>
      </c>
      <c r="BX43" s="119">
        <v>43.31334350407279</v>
      </c>
      <c r="BY43" s="119">
        <v>44.862053556964135</v>
      </c>
      <c r="BZ43" s="119">
        <v>44.183607479119118</v>
      </c>
      <c r="CA43" s="119">
        <v>43.305426579350225</v>
      </c>
      <c r="CB43" s="119">
        <v>42.274696786787423</v>
      </c>
      <c r="CC43" s="120">
        <v>41.378573653985946</v>
      </c>
    </row>
    <row r="44" spans="1:81" x14ac:dyDescent="0.4">
      <c r="A44" s="113"/>
      <c r="B44" s="49" t="s">
        <v>249</v>
      </c>
      <c r="C44" s="118" t="s">
        <v>214</v>
      </c>
      <c r="D44" s="119">
        <v>0</v>
      </c>
      <c r="E44" s="119">
        <v>0</v>
      </c>
      <c r="F44" s="119">
        <v>0</v>
      </c>
      <c r="G44" s="119">
        <v>0</v>
      </c>
      <c r="H44" s="119">
        <v>0</v>
      </c>
      <c r="I44" s="119">
        <v>0</v>
      </c>
      <c r="J44" s="119">
        <v>0</v>
      </c>
      <c r="K44" s="119">
        <v>0</v>
      </c>
      <c r="L44" s="119">
        <v>0</v>
      </c>
      <c r="M44" s="119">
        <v>0</v>
      </c>
      <c r="N44" s="119">
        <v>0</v>
      </c>
      <c r="O44" s="119">
        <v>0</v>
      </c>
      <c r="P44" s="119">
        <v>0</v>
      </c>
      <c r="Q44" s="119">
        <v>0</v>
      </c>
      <c r="R44" s="119">
        <v>0</v>
      </c>
      <c r="S44" s="119">
        <v>0</v>
      </c>
      <c r="T44" s="119">
        <v>0</v>
      </c>
      <c r="U44" s="119">
        <v>0</v>
      </c>
      <c r="V44" s="119">
        <v>0</v>
      </c>
      <c r="W44" s="119">
        <v>0</v>
      </c>
      <c r="X44" s="119">
        <v>0</v>
      </c>
      <c r="Y44" s="119">
        <v>0</v>
      </c>
      <c r="Z44" s="119">
        <v>0</v>
      </c>
      <c r="AA44" s="119">
        <v>0</v>
      </c>
      <c r="AB44" s="119">
        <v>0</v>
      </c>
      <c r="AC44" s="119">
        <v>0</v>
      </c>
      <c r="AD44" s="119">
        <v>0</v>
      </c>
      <c r="AE44" s="119">
        <v>1.4970284729257761</v>
      </c>
      <c r="AF44" s="119">
        <v>53.878086892361893</v>
      </c>
      <c r="AG44" s="119">
        <v>114.36712480700787</v>
      </c>
      <c r="AH44" s="119">
        <v>244.00701519803081</v>
      </c>
      <c r="AI44" s="119">
        <v>350.9845420461113</v>
      </c>
      <c r="AJ44" s="119">
        <v>466.21700727842784</v>
      </c>
      <c r="AK44" s="119">
        <v>583.75715009803446</v>
      </c>
      <c r="AL44" s="119">
        <v>741.7427627434372</v>
      </c>
      <c r="AM44" s="119">
        <v>911.89829620752619</v>
      </c>
      <c r="AN44" s="119">
        <v>1010.4305707742312</v>
      </c>
      <c r="AO44" s="119">
        <v>1134.5983782720734</v>
      </c>
      <c r="AP44" s="119">
        <v>1326.9343801600635</v>
      </c>
      <c r="AQ44" s="119">
        <v>1457.6388827729697</v>
      </c>
      <c r="AR44" s="119">
        <v>1549.8237005062879</v>
      </c>
      <c r="AS44" s="119">
        <v>1638.8713040120238</v>
      </c>
      <c r="AT44" s="119">
        <v>1738.2411484019333</v>
      </c>
      <c r="AU44" s="119">
        <v>1975.03096322908</v>
      </c>
      <c r="AV44" s="119">
        <v>123.81498682711695</v>
      </c>
      <c r="AW44" s="119">
        <v>0</v>
      </c>
      <c r="AX44" s="119">
        <v>0</v>
      </c>
      <c r="AY44" s="119">
        <v>0</v>
      </c>
      <c r="AZ44" s="119">
        <v>0</v>
      </c>
      <c r="BA44" s="119">
        <v>0</v>
      </c>
      <c r="BB44" s="119">
        <v>0</v>
      </c>
      <c r="BC44" s="119">
        <v>0</v>
      </c>
      <c r="BD44" s="119">
        <v>0</v>
      </c>
      <c r="BE44" s="119">
        <v>0</v>
      </c>
      <c r="BF44" s="119">
        <v>0</v>
      </c>
      <c r="BG44" s="119">
        <v>0</v>
      </c>
      <c r="BH44" s="119">
        <v>0</v>
      </c>
      <c r="BI44" s="119">
        <v>0</v>
      </c>
      <c r="BJ44" s="119">
        <v>0</v>
      </c>
      <c r="BK44" s="119">
        <v>0</v>
      </c>
      <c r="BL44" s="119">
        <v>0</v>
      </c>
      <c r="BM44" s="119">
        <v>0</v>
      </c>
      <c r="BN44" s="119">
        <v>0</v>
      </c>
      <c r="BO44" s="119">
        <v>0</v>
      </c>
      <c r="BP44" s="119">
        <v>0</v>
      </c>
      <c r="BQ44" s="119">
        <v>0</v>
      </c>
      <c r="BR44" s="119">
        <v>0</v>
      </c>
      <c r="BS44" s="119">
        <v>0</v>
      </c>
      <c r="BT44" s="119">
        <v>0</v>
      </c>
      <c r="BU44" s="119">
        <v>0</v>
      </c>
      <c r="BV44" s="119">
        <v>0</v>
      </c>
      <c r="BW44" s="119">
        <v>0</v>
      </c>
      <c r="BX44" s="119">
        <v>0</v>
      </c>
      <c r="BY44" s="119">
        <v>0</v>
      </c>
      <c r="BZ44" s="119">
        <v>0</v>
      </c>
      <c r="CA44" s="119">
        <v>0</v>
      </c>
      <c r="CB44" s="119">
        <v>0</v>
      </c>
      <c r="CC44" s="120">
        <v>0</v>
      </c>
    </row>
    <row r="45" spans="1:81" x14ac:dyDescent="0.4">
      <c r="A45" s="113"/>
      <c r="B45" s="49" t="s">
        <v>30</v>
      </c>
      <c r="C45" s="118" t="s">
        <v>214</v>
      </c>
      <c r="D45" s="119">
        <v>0</v>
      </c>
      <c r="E45" s="119">
        <v>0</v>
      </c>
      <c r="F45" s="119">
        <v>0</v>
      </c>
      <c r="G45" s="119">
        <v>0</v>
      </c>
      <c r="H45" s="119">
        <v>0</v>
      </c>
      <c r="I45" s="119">
        <v>0</v>
      </c>
      <c r="J45" s="119">
        <v>0</v>
      </c>
      <c r="K45" s="119">
        <v>0</v>
      </c>
      <c r="L45" s="119">
        <v>0</v>
      </c>
      <c r="M45" s="119">
        <v>0</v>
      </c>
      <c r="N45" s="119">
        <v>0</v>
      </c>
      <c r="O45" s="119">
        <v>0</v>
      </c>
      <c r="P45" s="119">
        <v>0</v>
      </c>
      <c r="Q45" s="119">
        <v>0</v>
      </c>
      <c r="R45" s="119">
        <v>0</v>
      </c>
      <c r="S45" s="119">
        <v>0</v>
      </c>
      <c r="T45" s="119">
        <v>0</v>
      </c>
      <c r="U45" s="119">
        <v>0</v>
      </c>
      <c r="V45" s="119">
        <v>0</v>
      </c>
      <c r="W45" s="119">
        <v>0</v>
      </c>
      <c r="X45" s="119">
        <v>0</v>
      </c>
      <c r="Y45" s="119">
        <v>0</v>
      </c>
      <c r="Z45" s="119">
        <v>0</v>
      </c>
      <c r="AA45" s="119">
        <v>0</v>
      </c>
      <c r="AB45" s="119">
        <v>0</v>
      </c>
      <c r="AC45" s="119">
        <v>0</v>
      </c>
      <c r="AD45" s="119">
        <v>0</v>
      </c>
      <c r="AE45" s="119">
        <v>0</v>
      </c>
      <c r="AF45" s="119">
        <v>0</v>
      </c>
      <c r="AG45" s="119">
        <v>0</v>
      </c>
      <c r="AH45" s="119">
        <v>0</v>
      </c>
      <c r="AI45" s="119">
        <v>0</v>
      </c>
      <c r="AJ45" s="119">
        <v>0</v>
      </c>
      <c r="AK45" s="119">
        <v>0</v>
      </c>
      <c r="AL45" s="119">
        <v>0</v>
      </c>
      <c r="AM45" s="119">
        <v>0</v>
      </c>
      <c r="AN45" s="119">
        <v>0</v>
      </c>
      <c r="AO45" s="119">
        <v>0</v>
      </c>
      <c r="AP45" s="119">
        <v>0</v>
      </c>
      <c r="AQ45" s="119">
        <v>0</v>
      </c>
      <c r="AR45" s="119">
        <v>0</v>
      </c>
      <c r="AS45" s="119">
        <v>0</v>
      </c>
      <c r="AT45" s="119">
        <v>0</v>
      </c>
      <c r="AU45" s="119">
        <v>0</v>
      </c>
      <c r="AV45" s="119">
        <v>0</v>
      </c>
      <c r="AW45" s="119">
        <v>0</v>
      </c>
      <c r="AX45" s="119">
        <v>0</v>
      </c>
      <c r="AY45" s="119">
        <v>0</v>
      </c>
      <c r="AZ45" s="119">
        <v>0</v>
      </c>
      <c r="BA45" s="119">
        <v>0</v>
      </c>
      <c r="BB45" s="119">
        <v>0</v>
      </c>
      <c r="BC45" s="119">
        <v>0.91264064708926129</v>
      </c>
      <c r="BD45" s="119">
        <v>67.579669481674514</v>
      </c>
      <c r="BE45" s="119">
        <v>127.75596203892617</v>
      </c>
      <c r="BF45" s="119">
        <v>274.51759946397135</v>
      </c>
      <c r="BG45" s="119">
        <v>207.89837155508943</v>
      </c>
      <c r="BH45" s="119">
        <v>126.62099683848459</v>
      </c>
      <c r="BI45" s="119">
        <v>101.39696685258625</v>
      </c>
      <c r="BJ45" s="119">
        <v>118.75370281649707</v>
      </c>
      <c r="BK45" s="119">
        <v>146.98376817527802</v>
      </c>
      <c r="BL45" s="119">
        <v>146.0480109467243</v>
      </c>
      <c r="BM45" s="119">
        <v>147.42619598912859</v>
      </c>
      <c r="BN45" s="119">
        <v>173.74878802457584</v>
      </c>
      <c r="BO45" s="119">
        <v>58.256939269456083</v>
      </c>
      <c r="BP45" s="119">
        <v>1.6920223660106579</v>
      </c>
      <c r="BQ45" s="119">
        <v>1.036774197445625</v>
      </c>
      <c r="BR45" s="119">
        <v>0.48515755108568837</v>
      </c>
      <c r="BS45" s="119">
        <v>0.10919342890841555</v>
      </c>
      <c r="BT45" s="119">
        <v>3.1881649702128256E-2</v>
      </c>
      <c r="BU45" s="119">
        <v>3.620463881379006E-2</v>
      </c>
      <c r="BV45" s="119">
        <v>0</v>
      </c>
      <c r="BW45" s="119">
        <v>0</v>
      </c>
      <c r="BX45" s="119">
        <v>0</v>
      </c>
      <c r="BY45" s="119">
        <v>0</v>
      </c>
      <c r="BZ45" s="119">
        <v>0</v>
      </c>
      <c r="CA45" s="119">
        <v>0</v>
      </c>
      <c r="CB45" s="119">
        <v>0</v>
      </c>
      <c r="CC45" s="120">
        <v>0</v>
      </c>
    </row>
    <row r="46" spans="1:81" ht="27" customHeight="1" x14ac:dyDescent="0.4">
      <c r="A46" s="113"/>
      <c r="B46" s="49" t="s">
        <v>250</v>
      </c>
      <c r="C46" s="118" t="s">
        <v>214</v>
      </c>
      <c r="D46" s="119">
        <v>0</v>
      </c>
      <c r="E46" s="119">
        <v>0</v>
      </c>
      <c r="F46" s="119">
        <v>0</v>
      </c>
      <c r="G46" s="119">
        <v>0</v>
      </c>
      <c r="H46" s="119">
        <v>0</v>
      </c>
      <c r="I46" s="119">
        <v>0</v>
      </c>
      <c r="J46" s="119">
        <v>0</v>
      </c>
      <c r="K46" s="119">
        <v>0</v>
      </c>
      <c r="L46" s="119">
        <v>0</v>
      </c>
      <c r="M46" s="119">
        <v>0</v>
      </c>
      <c r="N46" s="119">
        <v>0</v>
      </c>
      <c r="O46" s="119">
        <v>0</v>
      </c>
      <c r="P46" s="119">
        <v>0</v>
      </c>
      <c r="Q46" s="119">
        <v>0</v>
      </c>
      <c r="R46" s="119">
        <v>0</v>
      </c>
      <c r="S46" s="119">
        <v>0</v>
      </c>
      <c r="T46" s="119">
        <v>0</v>
      </c>
      <c r="U46" s="119">
        <v>0</v>
      </c>
      <c r="V46" s="119">
        <v>0</v>
      </c>
      <c r="W46" s="119">
        <v>0</v>
      </c>
      <c r="X46" s="119">
        <v>0</v>
      </c>
      <c r="Y46" s="119">
        <v>0</v>
      </c>
      <c r="Z46" s="119">
        <v>0</v>
      </c>
      <c r="AA46" s="119">
        <v>0</v>
      </c>
      <c r="AB46" s="119">
        <v>0</v>
      </c>
      <c r="AC46" s="119">
        <v>0</v>
      </c>
      <c r="AD46" s="119">
        <v>0</v>
      </c>
      <c r="AE46" s="119">
        <v>0</v>
      </c>
      <c r="AF46" s="119">
        <v>0</v>
      </c>
      <c r="AG46" s="119">
        <v>0</v>
      </c>
      <c r="AH46" s="119">
        <v>0</v>
      </c>
      <c r="AI46" s="119">
        <v>0</v>
      </c>
      <c r="AJ46" s="119">
        <v>0</v>
      </c>
      <c r="AK46" s="119">
        <v>0</v>
      </c>
      <c r="AL46" s="119">
        <v>0</v>
      </c>
      <c r="AM46" s="119">
        <v>0</v>
      </c>
      <c r="AN46" s="119">
        <v>0</v>
      </c>
      <c r="AO46" s="119">
        <v>0</v>
      </c>
      <c r="AP46" s="119">
        <v>0</v>
      </c>
      <c r="AQ46" s="119">
        <v>0</v>
      </c>
      <c r="AR46" s="119">
        <v>0</v>
      </c>
      <c r="AS46" s="119">
        <v>0</v>
      </c>
      <c r="AT46" s="119">
        <v>0</v>
      </c>
      <c r="AU46" s="119">
        <v>0</v>
      </c>
      <c r="AV46" s="119">
        <v>0</v>
      </c>
      <c r="AW46" s="119">
        <v>0</v>
      </c>
      <c r="AX46" s="119">
        <v>0</v>
      </c>
      <c r="AY46" s="119">
        <v>0</v>
      </c>
      <c r="AZ46" s="119">
        <v>0</v>
      </c>
      <c r="BA46" s="119">
        <v>0</v>
      </c>
      <c r="BB46" s="119">
        <v>0</v>
      </c>
      <c r="BC46" s="119">
        <v>0</v>
      </c>
      <c r="BD46" s="119">
        <v>0</v>
      </c>
      <c r="BE46" s="119">
        <v>0</v>
      </c>
      <c r="BF46" s="119">
        <v>0</v>
      </c>
      <c r="BG46" s="119">
        <v>0</v>
      </c>
      <c r="BH46" s="119">
        <v>0</v>
      </c>
      <c r="BI46" s="119">
        <v>0</v>
      </c>
      <c r="BJ46" s="119">
        <v>0</v>
      </c>
      <c r="BK46" s="119">
        <v>0</v>
      </c>
      <c r="BL46" s="119">
        <v>0</v>
      </c>
      <c r="BM46" s="119">
        <v>0</v>
      </c>
      <c r="BN46" s="119">
        <v>0</v>
      </c>
      <c r="BO46" s="119">
        <v>6.3262769108875343</v>
      </c>
      <c r="BP46" s="119">
        <v>22.196673949478505</v>
      </c>
      <c r="BQ46" s="119">
        <v>39.110995764456213</v>
      </c>
      <c r="BR46" s="119">
        <v>36.618502272727511</v>
      </c>
      <c r="BS46" s="119">
        <v>25.854258397207555</v>
      </c>
      <c r="BT46" s="119">
        <v>23.154483950299177</v>
      </c>
      <c r="BU46" s="119">
        <v>15.995048283829194</v>
      </c>
      <c r="BV46" s="119">
        <v>14.632612858397863</v>
      </c>
      <c r="BW46" s="119">
        <v>14.805946940839297</v>
      </c>
      <c r="BX46" s="119">
        <v>8.8494379999999992</v>
      </c>
      <c r="BY46" s="119">
        <v>7.434860875880819</v>
      </c>
      <c r="BZ46" s="119">
        <v>0</v>
      </c>
      <c r="CA46" s="119">
        <v>0</v>
      </c>
      <c r="CB46" s="119">
        <v>0</v>
      </c>
      <c r="CC46" s="120">
        <v>0</v>
      </c>
    </row>
    <row r="47" spans="1:81" x14ac:dyDescent="0.4">
      <c r="A47" s="113"/>
      <c r="B47" s="49" t="s">
        <v>251</v>
      </c>
      <c r="C47" s="118" t="s">
        <v>214</v>
      </c>
      <c r="D47" s="119">
        <v>0</v>
      </c>
      <c r="E47" s="119">
        <v>0</v>
      </c>
      <c r="F47" s="119">
        <v>0</v>
      </c>
      <c r="G47" s="119">
        <v>0</v>
      </c>
      <c r="H47" s="119">
        <v>0</v>
      </c>
      <c r="I47" s="119">
        <v>0</v>
      </c>
      <c r="J47" s="119">
        <v>0</v>
      </c>
      <c r="K47" s="119">
        <v>0</v>
      </c>
      <c r="L47" s="119">
        <v>0</v>
      </c>
      <c r="M47" s="119">
        <v>0</v>
      </c>
      <c r="N47" s="119">
        <v>0</v>
      </c>
      <c r="O47" s="119">
        <v>0</v>
      </c>
      <c r="P47" s="119">
        <v>0</v>
      </c>
      <c r="Q47" s="119">
        <v>0</v>
      </c>
      <c r="R47" s="119">
        <v>0</v>
      </c>
      <c r="S47" s="119">
        <v>0</v>
      </c>
      <c r="T47" s="119">
        <v>0</v>
      </c>
      <c r="U47" s="119">
        <v>0</v>
      </c>
      <c r="V47" s="119">
        <v>0</v>
      </c>
      <c r="W47" s="119">
        <v>0</v>
      </c>
      <c r="X47" s="119">
        <v>0</v>
      </c>
      <c r="Y47" s="119">
        <v>0</v>
      </c>
      <c r="Z47" s="119">
        <v>0</v>
      </c>
      <c r="AA47" s="119">
        <v>0</v>
      </c>
      <c r="AB47" s="119">
        <v>0</v>
      </c>
      <c r="AC47" s="119">
        <v>0</v>
      </c>
      <c r="AD47" s="119">
        <v>0</v>
      </c>
      <c r="AE47" s="119">
        <v>0</v>
      </c>
      <c r="AF47" s="119">
        <v>116.95487154683435</v>
      </c>
      <c r="AG47" s="119">
        <v>34.656704486972082</v>
      </c>
      <c r="AH47" s="119">
        <v>114.21604966716336</v>
      </c>
      <c r="AI47" s="119">
        <v>191.04221908838969</v>
      </c>
      <c r="AJ47" s="119">
        <v>227.51389955187278</v>
      </c>
      <c r="AK47" s="119">
        <v>256.44822778873191</v>
      </c>
      <c r="AL47" s="119">
        <v>286.0109805493762</v>
      </c>
      <c r="AM47" s="119">
        <v>320.96420294146481</v>
      </c>
      <c r="AN47" s="119">
        <v>340.59457441828022</v>
      </c>
      <c r="AO47" s="119">
        <v>360.27531442762518</v>
      </c>
      <c r="AP47" s="119">
        <v>382.07449078538792</v>
      </c>
      <c r="AQ47" s="119">
        <v>397.75057403950677</v>
      </c>
      <c r="AR47" s="119">
        <v>411.11153963899358</v>
      </c>
      <c r="AS47" s="119">
        <v>424.81644002585358</v>
      </c>
      <c r="AT47" s="119">
        <v>450.39176659834163</v>
      </c>
      <c r="AU47" s="119">
        <v>462.43274513342874</v>
      </c>
      <c r="AV47" s="119">
        <v>0</v>
      </c>
      <c r="AW47" s="119">
        <v>0</v>
      </c>
      <c r="AX47" s="119">
        <v>0</v>
      </c>
      <c r="AY47" s="119">
        <v>0</v>
      </c>
      <c r="AZ47" s="119">
        <v>0</v>
      </c>
      <c r="BA47" s="119">
        <v>0</v>
      </c>
      <c r="BB47" s="119">
        <v>0</v>
      </c>
      <c r="BC47" s="119">
        <v>0</v>
      </c>
      <c r="BD47" s="119">
        <v>0</v>
      </c>
      <c r="BE47" s="119">
        <v>0</v>
      </c>
      <c r="BF47" s="119">
        <v>0</v>
      </c>
      <c r="BG47" s="119">
        <v>0</v>
      </c>
      <c r="BH47" s="119">
        <v>0</v>
      </c>
      <c r="BI47" s="119">
        <v>0</v>
      </c>
      <c r="BJ47" s="119">
        <v>0</v>
      </c>
      <c r="BK47" s="119">
        <v>0</v>
      </c>
      <c r="BL47" s="119">
        <v>0</v>
      </c>
      <c r="BM47" s="119">
        <v>0</v>
      </c>
      <c r="BN47" s="119">
        <v>0</v>
      </c>
      <c r="BO47" s="119">
        <v>0</v>
      </c>
      <c r="BP47" s="119">
        <v>0</v>
      </c>
      <c r="BQ47" s="119">
        <v>0</v>
      </c>
      <c r="BR47" s="119">
        <v>0</v>
      </c>
      <c r="BS47" s="119">
        <v>0</v>
      </c>
      <c r="BT47" s="119">
        <v>0</v>
      </c>
      <c r="BU47" s="119">
        <v>0</v>
      </c>
      <c r="BV47" s="119">
        <v>0</v>
      </c>
      <c r="BW47" s="119">
        <v>0</v>
      </c>
      <c r="BX47" s="119">
        <v>0</v>
      </c>
      <c r="BY47" s="119">
        <v>0</v>
      </c>
      <c r="BZ47" s="119">
        <v>0</v>
      </c>
      <c r="CA47" s="119">
        <v>0</v>
      </c>
      <c r="CB47" s="119">
        <v>0</v>
      </c>
      <c r="CC47" s="120">
        <v>0</v>
      </c>
    </row>
    <row r="48" spans="1:81" x14ac:dyDescent="0.4">
      <c r="A48" s="113"/>
      <c r="B48" s="49" t="s">
        <v>252</v>
      </c>
      <c r="C48" s="118" t="s">
        <v>214</v>
      </c>
      <c r="D48" s="119">
        <v>0</v>
      </c>
      <c r="E48" s="119">
        <v>0</v>
      </c>
      <c r="F48" s="119">
        <v>0</v>
      </c>
      <c r="G48" s="119">
        <v>0</v>
      </c>
      <c r="H48" s="119">
        <v>0</v>
      </c>
      <c r="I48" s="119">
        <v>0</v>
      </c>
      <c r="J48" s="119">
        <v>0</v>
      </c>
      <c r="K48" s="119">
        <v>0</v>
      </c>
      <c r="L48" s="119">
        <v>0</v>
      </c>
      <c r="M48" s="119">
        <v>0</v>
      </c>
      <c r="N48" s="119">
        <v>0</v>
      </c>
      <c r="O48" s="119">
        <v>0</v>
      </c>
      <c r="P48" s="119">
        <v>0</v>
      </c>
      <c r="Q48" s="119">
        <v>0</v>
      </c>
      <c r="R48" s="119">
        <v>0</v>
      </c>
      <c r="S48" s="119">
        <v>0</v>
      </c>
      <c r="T48" s="119">
        <v>0</v>
      </c>
      <c r="U48" s="119">
        <v>0</v>
      </c>
      <c r="V48" s="119">
        <v>0</v>
      </c>
      <c r="W48" s="119">
        <v>0</v>
      </c>
      <c r="X48" s="119">
        <v>0</v>
      </c>
      <c r="Y48" s="119">
        <v>0</v>
      </c>
      <c r="Z48" s="119">
        <v>0</v>
      </c>
      <c r="AA48" s="119">
        <v>0</v>
      </c>
      <c r="AB48" s="119">
        <v>0</v>
      </c>
      <c r="AC48" s="119">
        <v>0</v>
      </c>
      <c r="AD48" s="119">
        <v>0</v>
      </c>
      <c r="AE48" s="119">
        <v>0</v>
      </c>
      <c r="AF48" s="119">
        <v>0</v>
      </c>
      <c r="AG48" s="119">
        <v>0</v>
      </c>
      <c r="AH48" s="119">
        <v>0</v>
      </c>
      <c r="AI48" s="119">
        <v>0</v>
      </c>
      <c r="AJ48" s="119">
        <v>0</v>
      </c>
      <c r="AK48" s="119">
        <v>0</v>
      </c>
      <c r="AL48" s="119">
        <v>0</v>
      </c>
      <c r="AM48" s="119">
        <v>0</v>
      </c>
      <c r="AN48" s="119">
        <v>0</v>
      </c>
      <c r="AO48" s="119">
        <v>0</v>
      </c>
      <c r="AP48" s="119">
        <v>0</v>
      </c>
      <c r="AQ48" s="119">
        <v>0</v>
      </c>
      <c r="AR48" s="119">
        <v>0</v>
      </c>
      <c r="AS48" s="119">
        <v>0</v>
      </c>
      <c r="AT48" s="119">
        <v>0</v>
      </c>
      <c r="AU48" s="119">
        <v>0</v>
      </c>
      <c r="AV48" s="119">
        <v>0</v>
      </c>
      <c r="AW48" s="119">
        <v>0</v>
      </c>
      <c r="AX48" s="119">
        <v>0</v>
      </c>
      <c r="AY48" s="119">
        <v>0</v>
      </c>
      <c r="AZ48" s="119">
        <v>0</v>
      </c>
      <c r="BA48" s="119">
        <v>0</v>
      </c>
      <c r="BB48" s="119">
        <v>0</v>
      </c>
      <c r="BC48" s="119">
        <v>0</v>
      </c>
      <c r="BD48" s="119">
        <v>0</v>
      </c>
      <c r="BE48" s="119">
        <v>0</v>
      </c>
      <c r="BF48" s="119">
        <v>0</v>
      </c>
      <c r="BG48" s="119">
        <v>0</v>
      </c>
      <c r="BH48" s="119">
        <v>0</v>
      </c>
      <c r="BI48" s="119">
        <v>1240.8955757775959</v>
      </c>
      <c r="BJ48" s="119">
        <v>0</v>
      </c>
      <c r="BK48" s="119">
        <v>0</v>
      </c>
      <c r="BL48" s="119">
        <v>0</v>
      </c>
      <c r="BM48" s="119">
        <v>0</v>
      </c>
      <c r="BN48" s="119">
        <v>0</v>
      </c>
      <c r="BO48" s="119">
        <v>0</v>
      </c>
      <c r="BP48" s="119">
        <v>0</v>
      </c>
      <c r="BQ48" s="119">
        <v>0</v>
      </c>
      <c r="BR48" s="119">
        <v>0</v>
      </c>
      <c r="BS48" s="119">
        <v>0</v>
      </c>
      <c r="BT48" s="119">
        <v>0</v>
      </c>
      <c r="BU48" s="119">
        <v>0</v>
      </c>
      <c r="BV48" s="119">
        <v>0</v>
      </c>
      <c r="BW48" s="119">
        <v>0</v>
      </c>
      <c r="BX48" s="119">
        <v>0</v>
      </c>
      <c r="BY48" s="119">
        <v>0</v>
      </c>
      <c r="BZ48" s="119">
        <v>0</v>
      </c>
      <c r="CA48" s="119">
        <v>0</v>
      </c>
      <c r="CB48" s="119">
        <v>0</v>
      </c>
      <c r="CC48" s="120">
        <v>0</v>
      </c>
    </row>
    <row r="49" spans="1:81" x14ac:dyDescent="0.4">
      <c r="A49" s="113"/>
      <c r="B49" s="49" t="s">
        <v>253</v>
      </c>
      <c r="C49" s="118" t="s">
        <v>214</v>
      </c>
      <c r="D49" s="119">
        <v>0</v>
      </c>
      <c r="E49" s="119">
        <v>0</v>
      </c>
      <c r="F49" s="119">
        <v>0</v>
      </c>
      <c r="G49" s="119">
        <v>0</v>
      </c>
      <c r="H49" s="119">
        <v>0</v>
      </c>
      <c r="I49" s="119">
        <v>0</v>
      </c>
      <c r="J49" s="119">
        <v>0</v>
      </c>
      <c r="K49" s="119">
        <v>0</v>
      </c>
      <c r="L49" s="119">
        <v>0</v>
      </c>
      <c r="M49" s="119">
        <v>0</v>
      </c>
      <c r="N49" s="119">
        <v>0</v>
      </c>
      <c r="O49" s="119">
        <v>0</v>
      </c>
      <c r="P49" s="119">
        <v>0</v>
      </c>
      <c r="Q49" s="119">
        <v>0</v>
      </c>
      <c r="R49" s="119">
        <v>0</v>
      </c>
      <c r="S49" s="119">
        <v>0</v>
      </c>
      <c r="T49" s="119">
        <v>0</v>
      </c>
      <c r="U49" s="119">
        <v>0</v>
      </c>
      <c r="V49" s="119">
        <v>0</v>
      </c>
      <c r="W49" s="119">
        <v>0</v>
      </c>
      <c r="X49" s="119">
        <v>0</v>
      </c>
      <c r="Y49" s="119">
        <v>0</v>
      </c>
      <c r="Z49" s="119">
        <v>0</v>
      </c>
      <c r="AA49" s="119">
        <v>0</v>
      </c>
      <c r="AB49" s="119">
        <v>0</v>
      </c>
      <c r="AC49" s="119">
        <v>0</v>
      </c>
      <c r="AD49" s="119">
        <v>0</v>
      </c>
      <c r="AE49" s="119">
        <v>0</v>
      </c>
      <c r="AF49" s="119">
        <v>0</v>
      </c>
      <c r="AG49" s="119">
        <v>0</v>
      </c>
      <c r="AH49" s="119">
        <v>0</v>
      </c>
      <c r="AI49" s="119">
        <v>0</v>
      </c>
      <c r="AJ49" s="119">
        <v>0</v>
      </c>
      <c r="AK49" s="119">
        <v>0</v>
      </c>
      <c r="AL49" s="119">
        <v>0</v>
      </c>
      <c r="AM49" s="119">
        <v>0</v>
      </c>
      <c r="AN49" s="119">
        <v>0</v>
      </c>
      <c r="AO49" s="119">
        <v>0</v>
      </c>
      <c r="AP49" s="119">
        <v>0</v>
      </c>
      <c r="AQ49" s="119">
        <v>0</v>
      </c>
      <c r="AR49" s="119">
        <v>0</v>
      </c>
      <c r="AS49" s="119">
        <v>0</v>
      </c>
      <c r="AT49" s="119">
        <v>0</v>
      </c>
      <c r="AU49" s="119">
        <v>0</v>
      </c>
      <c r="AV49" s="119">
        <v>0</v>
      </c>
      <c r="AW49" s="119">
        <v>0</v>
      </c>
      <c r="AX49" s="119">
        <v>0</v>
      </c>
      <c r="AY49" s="119">
        <v>0</v>
      </c>
      <c r="AZ49" s="119">
        <v>0</v>
      </c>
      <c r="BA49" s="119">
        <v>0</v>
      </c>
      <c r="BB49" s="119">
        <v>0</v>
      </c>
      <c r="BC49" s="119">
        <v>0</v>
      </c>
      <c r="BD49" s="119">
        <v>0</v>
      </c>
      <c r="BE49" s="119">
        <v>0</v>
      </c>
      <c r="BF49" s="119">
        <v>0</v>
      </c>
      <c r="BG49" s="119">
        <v>0</v>
      </c>
      <c r="BH49" s="119">
        <v>743.4555876300177</v>
      </c>
      <c r="BI49" s="119">
        <v>358.9034503233421</v>
      </c>
      <c r="BJ49" s="119">
        <v>0</v>
      </c>
      <c r="BK49" s="119">
        <v>0</v>
      </c>
      <c r="BL49" s="119">
        <v>0</v>
      </c>
      <c r="BM49" s="119">
        <v>0</v>
      </c>
      <c r="BN49" s="119">
        <v>0</v>
      </c>
      <c r="BO49" s="119">
        <v>0</v>
      </c>
      <c r="BP49" s="119">
        <v>0</v>
      </c>
      <c r="BQ49" s="119">
        <v>0</v>
      </c>
      <c r="BR49" s="119">
        <v>0</v>
      </c>
      <c r="BS49" s="119">
        <v>0</v>
      </c>
      <c r="BT49" s="119">
        <v>0</v>
      </c>
      <c r="BU49" s="119">
        <v>0</v>
      </c>
      <c r="BV49" s="119">
        <v>0</v>
      </c>
      <c r="BW49" s="119">
        <v>0</v>
      </c>
      <c r="BX49" s="119">
        <v>0</v>
      </c>
      <c r="BY49" s="119">
        <v>0</v>
      </c>
      <c r="BZ49" s="119">
        <v>0</v>
      </c>
      <c r="CA49" s="119">
        <v>0</v>
      </c>
      <c r="CB49" s="119">
        <v>0</v>
      </c>
      <c r="CC49" s="120">
        <v>0</v>
      </c>
    </row>
    <row r="50" spans="1:81" x14ac:dyDescent="0.4">
      <c r="A50" s="113"/>
      <c r="B50" s="49" t="s">
        <v>254</v>
      </c>
      <c r="C50" s="118" t="s">
        <v>214</v>
      </c>
      <c r="D50" s="119">
        <v>0</v>
      </c>
      <c r="E50" s="119">
        <v>0</v>
      </c>
      <c r="F50" s="119">
        <v>0</v>
      </c>
      <c r="G50" s="119">
        <v>0</v>
      </c>
      <c r="H50" s="119">
        <v>0</v>
      </c>
      <c r="I50" s="119">
        <v>0</v>
      </c>
      <c r="J50" s="119">
        <v>0</v>
      </c>
      <c r="K50" s="119">
        <v>0</v>
      </c>
      <c r="L50" s="119">
        <v>0</v>
      </c>
      <c r="M50" s="119">
        <v>0</v>
      </c>
      <c r="N50" s="119">
        <v>0</v>
      </c>
      <c r="O50" s="119">
        <v>0</v>
      </c>
      <c r="P50" s="119">
        <v>0</v>
      </c>
      <c r="Q50" s="119">
        <v>0</v>
      </c>
      <c r="R50" s="119">
        <v>0</v>
      </c>
      <c r="S50" s="119">
        <v>0</v>
      </c>
      <c r="T50" s="119">
        <v>0</v>
      </c>
      <c r="U50" s="119">
        <v>0</v>
      </c>
      <c r="V50" s="119">
        <v>0</v>
      </c>
      <c r="W50" s="119">
        <v>0</v>
      </c>
      <c r="X50" s="119">
        <v>0</v>
      </c>
      <c r="Y50" s="119">
        <v>0</v>
      </c>
      <c r="Z50" s="119">
        <v>0</v>
      </c>
      <c r="AA50" s="119">
        <v>0</v>
      </c>
      <c r="AB50" s="119">
        <v>0</v>
      </c>
      <c r="AC50" s="119">
        <v>0</v>
      </c>
      <c r="AD50" s="119">
        <v>0</v>
      </c>
      <c r="AE50" s="119">
        <v>0</v>
      </c>
      <c r="AF50" s="119">
        <v>0</v>
      </c>
      <c r="AG50" s="119">
        <v>0</v>
      </c>
      <c r="AH50" s="119">
        <v>0</v>
      </c>
      <c r="AI50" s="119">
        <v>0</v>
      </c>
      <c r="AJ50" s="119">
        <v>0</v>
      </c>
      <c r="AK50" s="119">
        <v>0</v>
      </c>
      <c r="AL50" s="119">
        <v>0</v>
      </c>
      <c r="AM50" s="119">
        <v>0</v>
      </c>
      <c r="AN50" s="119">
        <v>0</v>
      </c>
      <c r="AO50" s="119">
        <v>0</v>
      </c>
      <c r="AP50" s="119">
        <v>0</v>
      </c>
      <c r="AQ50" s="119">
        <v>0</v>
      </c>
      <c r="AR50" s="119">
        <v>0</v>
      </c>
      <c r="AS50" s="119">
        <v>0</v>
      </c>
      <c r="AT50" s="119">
        <v>0</v>
      </c>
      <c r="AU50" s="119">
        <v>0</v>
      </c>
      <c r="AV50" s="119">
        <v>0</v>
      </c>
      <c r="AW50" s="119">
        <v>0</v>
      </c>
      <c r="AX50" s="119">
        <v>0</v>
      </c>
      <c r="AY50" s="119">
        <v>0</v>
      </c>
      <c r="AZ50" s="119">
        <v>0</v>
      </c>
      <c r="BA50" s="119">
        <v>0</v>
      </c>
      <c r="BB50" s="119">
        <v>0</v>
      </c>
      <c r="BC50" s="119">
        <v>0</v>
      </c>
      <c r="BD50" s="119">
        <v>482.9312008060632</v>
      </c>
      <c r="BE50" s="119">
        <v>568.61297339182192</v>
      </c>
      <c r="BF50" s="119">
        <v>570.7332578918091</v>
      </c>
      <c r="BG50" s="119">
        <v>614.46424724003725</v>
      </c>
      <c r="BH50" s="119">
        <v>631.68783394256388</v>
      </c>
      <c r="BI50" s="119">
        <v>650.89402131613247</v>
      </c>
      <c r="BJ50" s="119">
        <v>670.3984893927194</v>
      </c>
      <c r="BK50" s="119">
        <v>681.28300821481321</v>
      </c>
      <c r="BL50" s="119">
        <v>686.63157368386476</v>
      </c>
      <c r="BM50" s="119">
        <v>702.97112176377573</v>
      </c>
      <c r="BN50" s="119">
        <v>727.16115556603938</v>
      </c>
      <c r="BO50" s="119">
        <v>727.51689062530625</v>
      </c>
      <c r="BP50" s="119">
        <v>723.63994848593939</v>
      </c>
      <c r="BQ50" s="119">
        <v>723.21986460207404</v>
      </c>
      <c r="BR50" s="119">
        <v>719.90518935869363</v>
      </c>
      <c r="BS50" s="119">
        <v>725.52650688679864</v>
      </c>
      <c r="BT50" s="119">
        <v>714.61037533316426</v>
      </c>
      <c r="BU50" s="119">
        <v>732.68498693349238</v>
      </c>
      <c r="BV50" s="119">
        <v>512.37003137234183</v>
      </c>
      <c r="BW50" s="119">
        <v>270.17840839966294</v>
      </c>
      <c r="BX50" s="119">
        <v>0</v>
      </c>
      <c r="BY50" s="119">
        <v>0</v>
      </c>
      <c r="BZ50" s="119">
        <v>0</v>
      </c>
      <c r="CA50" s="119">
        <v>0</v>
      </c>
      <c r="CB50" s="119">
        <v>0</v>
      </c>
      <c r="CC50" s="120">
        <v>0</v>
      </c>
    </row>
    <row r="51" spans="1:81" ht="27" customHeight="1" x14ac:dyDescent="0.4">
      <c r="A51" s="113"/>
      <c r="B51" s="49" t="s">
        <v>31</v>
      </c>
      <c r="C51" s="118" t="s">
        <v>223</v>
      </c>
      <c r="D51" s="119">
        <v>0</v>
      </c>
      <c r="E51" s="119">
        <v>0</v>
      </c>
      <c r="F51" s="119">
        <v>0</v>
      </c>
      <c r="G51" s="119">
        <v>0</v>
      </c>
      <c r="H51" s="119">
        <v>0</v>
      </c>
      <c r="I51" s="119">
        <v>0</v>
      </c>
      <c r="J51" s="119">
        <v>0</v>
      </c>
      <c r="K51" s="119">
        <v>0</v>
      </c>
      <c r="L51" s="119">
        <v>0</v>
      </c>
      <c r="M51" s="119">
        <v>0</v>
      </c>
      <c r="N51" s="119">
        <v>0</v>
      </c>
      <c r="O51" s="119">
        <v>0</v>
      </c>
      <c r="P51" s="119">
        <v>0</v>
      </c>
      <c r="Q51" s="119">
        <v>0</v>
      </c>
      <c r="R51" s="119">
        <v>0</v>
      </c>
      <c r="S51" s="119">
        <v>0</v>
      </c>
      <c r="T51" s="119">
        <v>0</v>
      </c>
      <c r="U51" s="119">
        <v>0</v>
      </c>
      <c r="V51" s="119">
        <v>0</v>
      </c>
      <c r="W51" s="119">
        <v>0</v>
      </c>
      <c r="X51" s="119">
        <v>0</v>
      </c>
      <c r="Y51" s="119">
        <v>0</v>
      </c>
      <c r="Z51" s="119">
        <v>0</v>
      </c>
      <c r="AA51" s="119">
        <v>0</v>
      </c>
      <c r="AB51" s="119">
        <v>0</v>
      </c>
      <c r="AC51" s="119">
        <v>0</v>
      </c>
      <c r="AD51" s="119">
        <v>0</v>
      </c>
      <c r="AE51" s="119">
        <v>0</v>
      </c>
      <c r="AF51" s="119">
        <v>0</v>
      </c>
      <c r="AG51" s="119">
        <v>0</v>
      </c>
      <c r="AH51" s="119">
        <v>0</v>
      </c>
      <c r="AI51" s="119">
        <v>0</v>
      </c>
      <c r="AJ51" s="119">
        <v>0</v>
      </c>
      <c r="AK51" s="119">
        <v>0</v>
      </c>
      <c r="AL51" s="119">
        <v>0</v>
      </c>
      <c r="AM51" s="119">
        <v>0</v>
      </c>
      <c r="AN51" s="119">
        <v>0</v>
      </c>
      <c r="AO51" s="119">
        <v>0</v>
      </c>
      <c r="AP51" s="119">
        <v>0</v>
      </c>
      <c r="AQ51" s="119">
        <v>0</v>
      </c>
      <c r="AR51" s="119">
        <v>0</v>
      </c>
      <c r="AS51" s="119">
        <v>0</v>
      </c>
      <c r="AT51" s="119">
        <v>0</v>
      </c>
      <c r="AU51" s="119">
        <v>0</v>
      </c>
      <c r="AV51" s="119">
        <v>0</v>
      </c>
      <c r="AW51" s="119">
        <v>0</v>
      </c>
      <c r="AX51" s="119">
        <v>0</v>
      </c>
      <c r="AY51" s="119">
        <v>0</v>
      </c>
      <c r="AZ51" s="119">
        <v>0</v>
      </c>
      <c r="BA51" s="119">
        <v>0</v>
      </c>
      <c r="BB51" s="119">
        <v>0</v>
      </c>
      <c r="BC51" s="119">
        <v>0</v>
      </c>
      <c r="BD51" s="119">
        <v>0</v>
      </c>
      <c r="BE51" s="119">
        <v>0</v>
      </c>
      <c r="BF51" s="119">
        <v>0</v>
      </c>
      <c r="BG51" s="119">
        <v>3485.3330594909003</v>
      </c>
      <c r="BH51" s="119">
        <v>8660.4503134213755</v>
      </c>
      <c r="BI51" s="119">
        <v>9081.7831695945169</v>
      </c>
      <c r="BJ51" s="119">
        <v>9438.8373566109112</v>
      </c>
      <c r="BK51" s="119">
        <v>9846.4517394791746</v>
      </c>
      <c r="BL51" s="119">
        <v>10024.175736510149</v>
      </c>
      <c r="BM51" s="119">
        <v>10411.549907694631</v>
      </c>
      <c r="BN51" s="119">
        <v>10366.77888781882</v>
      </c>
      <c r="BO51" s="119">
        <v>9976.5380872125188</v>
      </c>
      <c r="BP51" s="119">
        <v>9119.4421495678325</v>
      </c>
      <c r="BQ51" s="119">
        <v>8398.1017494901116</v>
      </c>
      <c r="BR51" s="119">
        <v>7736.3132193430974</v>
      </c>
      <c r="BS51" s="119">
        <v>7093.3074711771042</v>
      </c>
      <c r="BT51" s="119">
        <v>6451.5652433337073</v>
      </c>
      <c r="BU51" s="119">
        <v>6006.5333357215741</v>
      </c>
      <c r="BV51" s="119">
        <v>5621.9196897382235</v>
      </c>
      <c r="BW51" s="119">
        <v>5403.5059005531957</v>
      </c>
      <c r="BX51" s="119">
        <v>5158.6765347061255</v>
      </c>
      <c r="BY51" s="119">
        <v>5280.6952382139034</v>
      </c>
      <c r="BZ51" s="119">
        <v>5196.9001640002298</v>
      </c>
      <c r="CA51" s="119">
        <v>4941.255240322218</v>
      </c>
      <c r="CB51" s="119">
        <v>4814.2180311759685</v>
      </c>
      <c r="CC51" s="120">
        <v>4755.9144697800748</v>
      </c>
    </row>
    <row r="52" spans="1:81" x14ac:dyDescent="0.4">
      <c r="A52" s="113"/>
      <c r="B52" s="13" t="s">
        <v>255</v>
      </c>
      <c r="C52" s="118" t="s">
        <v>214</v>
      </c>
      <c r="D52" s="119">
        <v>0</v>
      </c>
      <c r="E52" s="119">
        <v>0</v>
      </c>
      <c r="F52" s="119">
        <v>0</v>
      </c>
      <c r="G52" s="119">
        <v>0</v>
      </c>
      <c r="H52" s="119">
        <v>0</v>
      </c>
      <c r="I52" s="119">
        <v>0</v>
      </c>
      <c r="J52" s="119">
        <v>0</v>
      </c>
      <c r="K52" s="119">
        <v>0</v>
      </c>
      <c r="L52" s="119">
        <v>0</v>
      </c>
      <c r="M52" s="119">
        <v>0</v>
      </c>
      <c r="N52" s="119">
        <v>0</v>
      </c>
      <c r="O52" s="119">
        <v>0</v>
      </c>
      <c r="P52" s="119">
        <v>0</v>
      </c>
      <c r="Q52" s="119">
        <v>0</v>
      </c>
      <c r="R52" s="119">
        <v>0</v>
      </c>
      <c r="S52" s="119">
        <v>0</v>
      </c>
      <c r="T52" s="119">
        <v>0</v>
      </c>
      <c r="U52" s="119">
        <v>0</v>
      </c>
      <c r="V52" s="119">
        <v>0</v>
      </c>
      <c r="W52" s="119">
        <v>0</v>
      </c>
      <c r="X52" s="119">
        <v>0</v>
      </c>
      <c r="Y52" s="119">
        <v>0</v>
      </c>
      <c r="Z52" s="119">
        <v>0</v>
      </c>
      <c r="AA52" s="119">
        <v>0</v>
      </c>
      <c r="AB52" s="119">
        <v>0</v>
      </c>
      <c r="AC52" s="119">
        <v>0</v>
      </c>
      <c r="AD52" s="119">
        <v>0</v>
      </c>
      <c r="AE52" s="119">
        <v>0</v>
      </c>
      <c r="AF52" s="119">
        <v>0</v>
      </c>
      <c r="AG52" s="119">
        <v>0</v>
      </c>
      <c r="AH52" s="119">
        <v>0</v>
      </c>
      <c r="AI52" s="119">
        <v>0</v>
      </c>
      <c r="AJ52" s="119">
        <v>0</v>
      </c>
      <c r="AK52" s="119">
        <v>0</v>
      </c>
      <c r="AL52" s="119">
        <v>0</v>
      </c>
      <c r="AM52" s="119">
        <v>0</v>
      </c>
      <c r="AN52" s="119">
        <v>0</v>
      </c>
      <c r="AO52" s="119">
        <v>0</v>
      </c>
      <c r="AP52" s="119">
        <v>0</v>
      </c>
      <c r="AQ52" s="119">
        <v>0</v>
      </c>
      <c r="AR52" s="119">
        <v>0</v>
      </c>
      <c r="AS52" s="119">
        <v>0</v>
      </c>
      <c r="AT52" s="119">
        <v>0</v>
      </c>
      <c r="AU52" s="119">
        <v>0</v>
      </c>
      <c r="AV52" s="119">
        <v>0</v>
      </c>
      <c r="AW52" s="119">
        <v>0</v>
      </c>
      <c r="AX52" s="119">
        <v>0</v>
      </c>
      <c r="AY52" s="119">
        <v>0</v>
      </c>
      <c r="AZ52" s="119">
        <v>0</v>
      </c>
      <c r="BA52" s="119">
        <v>0</v>
      </c>
      <c r="BB52" s="119">
        <v>0</v>
      </c>
      <c r="BC52" s="119">
        <v>0</v>
      </c>
      <c r="BD52" s="119">
        <v>0</v>
      </c>
      <c r="BE52" s="119">
        <v>0</v>
      </c>
      <c r="BF52" s="119">
        <v>0</v>
      </c>
      <c r="BG52" s="119">
        <v>0</v>
      </c>
      <c r="BH52" s="119">
        <v>0</v>
      </c>
      <c r="BI52" s="119">
        <v>0</v>
      </c>
      <c r="BJ52" s="119">
        <v>0</v>
      </c>
      <c r="BK52" s="119">
        <v>0</v>
      </c>
      <c r="BL52" s="119">
        <v>0</v>
      </c>
      <c r="BM52" s="119">
        <v>0</v>
      </c>
      <c r="BN52" s="119">
        <v>0</v>
      </c>
      <c r="BO52" s="119">
        <v>0</v>
      </c>
      <c r="BP52" s="119">
        <v>0</v>
      </c>
      <c r="BQ52" s="119">
        <v>191.46280421831975</v>
      </c>
      <c r="BR52" s="119">
        <v>1840.6348674788069</v>
      </c>
      <c r="BS52" s="119">
        <v>3506.0817144471521</v>
      </c>
      <c r="BT52" s="119">
        <v>5876.2723879061232</v>
      </c>
      <c r="BU52" s="119">
        <v>9665.5374588677441</v>
      </c>
      <c r="BV52" s="119">
        <v>11621.918945788757</v>
      </c>
      <c r="BW52" s="119">
        <v>13349.264320003751</v>
      </c>
      <c r="BX52" s="119">
        <v>13365.661265116598</v>
      </c>
      <c r="BY52" s="119">
        <v>14884.826187806651</v>
      </c>
      <c r="BZ52" s="119">
        <v>16299.145288791708</v>
      </c>
      <c r="CA52" s="119">
        <v>17333.244799727923</v>
      </c>
      <c r="CB52" s="119">
        <v>18244.045835378703</v>
      </c>
      <c r="CC52" s="120">
        <v>19125.09991086851</v>
      </c>
    </row>
    <row r="53" spans="1:81" x14ac:dyDescent="0.4">
      <c r="A53" s="113"/>
      <c r="B53" s="13" t="s">
        <v>256</v>
      </c>
      <c r="C53" s="118" t="s">
        <v>214</v>
      </c>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v>6.0380492994418162</v>
      </c>
      <c r="AY53" s="119">
        <v>7.0027785380889442</v>
      </c>
      <c r="AZ53" s="119">
        <v>8.9400071535000336</v>
      </c>
      <c r="BA53" s="119">
        <v>8.162693228681043</v>
      </c>
      <c r="BB53" s="119">
        <v>13.413930066645117</v>
      </c>
      <c r="BC53" s="119">
        <v>17.002157240218462</v>
      </c>
      <c r="BD53" s="119">
        <v>18.768013430849862</v>
      </c>
      <c r="BE53" s="119">
        <v>22.433786460083116</v>
      </c>
      <c r="BF53" s="119">
        <v>30.037486019695436</v>
      </c>
      <c r="BG53" s="119">
        <v>28.854927745532066</v>
      </c>
      <c r="BH53" s="119">
        <v>29.943048857946202</v>
      </c>
      <c r="BI53" s="119">
        <v>65.76874016499049</v>
      </c>
      <c r="BJ53" s="119">
        <v>44.895516680523912</v>
      </c>
      <c r="BK53" s="119">
        <v>36.674637977033989</v>
      </c>
      <c r="BL53" s="119">
        <v>41.059382314882342</v>
      </c>
      <c r="BM53" s="119">
        <v>45.094174057319144</v>
      </c>
      <c r="BN53" s="119">
        <v>48.070791081709473</v>
      </c>
      <c r="BO53" s="119">
        <v>46.701130413517006</v>
      </c>
      <c r="BP53" s="119">
        <v>51.019105906634479</v>
      </c>
      <c r="BQ53" s="119">
        <v>54.216494349744224</v>
      </c>
      <c r="BR53" s="119">
        <v>52.692084092875625</v>
      </c>
      <c r="BS53" s="119">
        <v>53.740535696038961</v>
      </c>
      <c r="BT53" s="119">
        <v>48.000199367764232</v>
      </c>
      <c r="BU53" s="119">
        <v>45.978989023503843</v>
      </c>
      <c r="BV53" s="119">
        <v>48.993796455127175</v>
      </c>
      <c r="BW53" s="119">
        <v>44.609624195391035</v>
      </c>
      <c r="BX53" s="119">
        <v>39.34087932783283</v>
      </c>
      <c r="BY53" s="119">
        <v>42.678590262518384</v>
      </c>
      <c r="BZ53" s="119">
        <v>41.113160493754194</v>
      </c>
      <c r="CA53" s="119">
        <v>40.086256359479961</v>
      </c>
      <c r="CB53" s="119">
        <v>38.734200808986095</v>
      </c>
      <c r="CC53" s="120">
        <v>37.913127779164661</v>
      </c>
    </row>
    <row r="54" spans="1:81" x14ac:dyDescent="0.4">
      <c r="A54" s="113"/>
      <c r="B54" s="49" t="s">
        <v>257</v>
      </c>
      <c r="C54" s="118" t="s">
        <v>214</v>
      </c>
      <c r="D54" s="119">
        <v>0</v>
      </c>
      <c r="E54" s="119">
        <v>0</v>
      </c>
      <c r="F54" s="119">
        <v>0</v>
      </c>
      <c r="G54" s="119">
        <v>0</v>
      </c>
      <c r="H54" s="119">
        <v>0</v>
      </c>
      <c r="I54" s="119">
        <v>0</v>
      </c>
      <c r="J54" s="119">
        <v>0</v>
      </c>
      <c r="K54" s="119">
        <v>0</v>
      </c>
      <c r="L54" s="119">
        <v>0</v>
      </c>
      <c r="M54" s="119">
        <v>0</v>
      </c>
      <c r="N54" s="119">
        <v>0</v>
      </c>
      <c r="O54" s="119">
        <v>0</v>
      </c>
      <c r="P54" s="119">
        <v>0</v>
      </c>
      <c r="Q54" s="119">
        <v>0</v>
      </c>
      <c r="R54" s="119">
        <v>0</v>
      </c>
      <c r="S54" s="119">
        <v>0</v>
      </c>
      <c r="T54" s="119">
        <v>0</v>
      </c>
      <c r="U54" s="119">
        <v>0</v>
      </c>
      <c r="V54" s="119">
        <v>0</v>
      </c>
      <c r="W54" s="119">
        <v>0</v>
      </c>
      <c r="X54" s="119">
        <v>0</v>
      </c>
      <c r="Y54" s="119">
        <v>0</v>
      </c>
      <c r="Z54" s="119">
        <v>0</v>
      </c>
      <c r="AA54" s="119">
        <v>0</v>
      </c>
      <c r="AB54" s="119">
        <v>0</v>
      </c>
      <c r="AC54" s="119">
        <v>0</v>
      </c>
      <c r="AD54" s="119">
        <v>0</v>
      </c>
      <c r="AE54" s="119">
        <v>0</v>
      </c>
      <c r="AF54" s="119">
        <v>0</v>
      </c>
      <c r="AG54" s="119">
        <v>0</v>
      </c>
      <c r="AH54" s="119">
        <v>0</v>
      </c>
      <c r="AI54" s="119">
        <v>0</v>
      </c>
      <c r="AJ54" s="119">
        <v>0</v>
      </c>
      <c r="AK54" s="119">
        <v>0</v>
      </c>
      <c r="AL54" s="119">
        <v>0</v>
      </c>
      <c r="AM54" s="119">
        <v>0</v>
      </c>
      <c r="AN54" s="119">
        <v>0</v>
      </c>
      <c r="AO54" s="119">
        <v>0</v>
      </c>
      <c r="AP54" s="119">
        <v>0</v>
      </c>
      <c r="AQ54" s="119">
        <v>0</v>
      </c>
      <c r="AR54" s="119">
        <v>0</v>
      </c>
      <c r="AS54" s="119">
        <v>0</v>
      </c>
      <c r="AT54" s="119">
        <v>0</v>
      </c>
      <c r="AU54" s="119">
        <v>0</v>
      </c>
      <c r="AV54" s="119">
        <v>0</v>
      </c>
      <c r="AW54" s="119">
        <v>0</v>
      </c>
      <c r="AX54" s="119">
        <v>0</v>
      </c>
      <c r="AY54" s="119">
        <v>0</v>
      </c>
      <c r="AZ54" s="119">
        <v>0</v>
      </c>
      <c r="BA54" s="119">
        <v>0</v>
      </c>
      <c r="BB54" s="119">
        <v>0</v>
      </c>
      <c r="BC54" s="119">
        <v>0</v>
      </c>
      <c r="BD54" s="119">
        <v>0</v>
      </c>
      <c r="BE54" s="119">
        <v>0</v>
      </c>
      <c r="BF54" s="119">
        <v>0</v>
      </c>
      <c r="BG54" s="119">
        <v>0</v>
      </c>
      <c r="BH54" s="119">
        <v>0</v>
      </c>
      <c r="BI54" s="119">
        <v>0</v>
      </c>
      <c r="BJ54" s="119">
        <v>0</v>
      </c>
      <c r="BK54" s="119">
        <v>0</v>
      </c>
      <c r="BL54" s="119">
        <v>71.679998477277422</v>
      </c>
      <c r="BM54" s="119">
        <v>80.78818114098226</v>
      </c>
      <c r="BN54" s="119">
        <v>77.852334085228989</v>
      </c>
      <c r="BO54" s="119">
        <v>48.364617371282797</v>
      </c>
      <c r="BP54" s="119">
        <v>33.849830970609759</v>
      </c>
      <c r="BQ54" s="119">
        <v>30.072879535122638</v>
      </c>
      <c r="BR54" s="119">
        <v>4.8225373957087099</v>
      </c>
      <c r="BS54" s="119">
        <v>0</v>
      </c>
      <c r="BT54" s="119">
        <v>0</v>
      </c>
      <c r="BU54" s="119">
        <v>0</v>
      </c>
      <c r="BV54" s="119">
        <v>0</v>
      </c>
      <c r="BW54" s="119">
        <v>0</v>
      </c>
      <c r="BX54" s="119">
        <v>0</v>
      </c>
      <c r="BY54" s="119">
        <v>0</v>
      </c>
      <c r="BZ54" s="119">
        <v>0</v>
      </c>
      <c r="CA54" s="119">
        <v>0</v>
      </c>
      <c r="CB54" s="119">
        <v>0</v>
      </c>
      <c r="CC54" s="120">
        <v>0</v>
      </c>
    </row>
    <row r="55" spans="1:81" x14ac:dyDescent="0.4">
      <c r="A55" s="113"/>
      <c r="B55" s="49" t="s">
        <v>258</v>
      </c>
      <c r="C55" s="118" t="s">
        <v>217</v>
      </c>
      <c r="D55" s="119">
        <v>0</v>
      </c>
      <c r="E55" s="119">
        <v>0</v>
      </c>
      <c r="F55" s="119">
        <v>0</v>
      </c>
      <c r="G55" s="119">
        <v>0</v>
      </c>
      <c r="H55" s="119">
        <v>0</v>
      </c>
      <c r="I55" s="119">
        <v>0</v>
      </c>
      <c r="J55" s="119">
        <v>0</v>
      </c>
      <c r="K55" s="119">
        <v>0</v>
      </c>
      <c r="L55" s="119">
        <v>0</v>
      </c>
      <c r="M55" s="119">
        <v>0</v>
      </c>
      <c r="N55" s="119">
        <v>0</v>
      </c>
      <c r="O55" s="119">
        <v>0</v>
      </c>
      <c r="P55" s="119">
        <v>0</v>
      </c>
      <c r="Q55" s="119">
        <v>0</v>
      </c>
      <c r="R55" s="119">
        <v>0</v>
      </c>
      <c r="S55" s="119">
        <v>0</v>
      </c>
      <c r="T55" s="119">
        <v>0</v>
      </c>
      <c r="U55" s="119">
        <v>0</v>
      </c>
      <c r="V55" s="119">
        <v>0</v>
      </c>
      <c r="W55" s="119">
        <v>0</v>
      </c>
      <c r="X55" s="119">
        <v>0</v>
      </c>
      <c r="Y55" s="119">
        <v>0</v>
      </c>
      <c r="Z55" s="119">
        <v>0</v>
      </c>
      <c r="AA55" s="119">
        <v>0</v>
      </c>
      <c r="AB55" s="119">
        <v>0</v>
      </c>
      <c r="AC55" s="119">
        <v>0</v>
      </c>
      <c r="AD55" s="119">
        <v>0</v>
      </c>
      <c r="AE55" s="119">
        <v>0</v>
      </c>
      <c r="AF55" s="119">
        <v>0</v>
      </c>
      <c r="AG55" s="119">
        <v>0</v>
      </c>
      <c r="AH55" s="119">
        <v>0</v>
      </c>
      <c r="AI55" s="119">
        <v>0</v>
      </c>
      <c r="AJ55" s="119">
        <v>0</v>
      </c>
      <c r="AK55" s="119">
        <v>0</v>
      </c>
      <c r="AL55" s="119">
        <v>0</v>
      </c>
      <c r="AM55" s="119">
        <v>0</v>
      </c>
      <c r="AN55" s="119">
        <v>0</v>
      </c>
      <c r="AO55" s="119">
        <v>0</v>
      </c>
      <c r="AP55" s="119">
        <v>0</v>
      </c>
      <c r="AQ55" s="119">
        <v>230.5170098013501</v>
      </c>
      <c r="AR55" s="119">
        <v>7.2609977024934027</v>
      </c>
      <c r="AS55" s="119">
        <v>0</v>
      </c>
      <c r="AT55" s="119">
        <v>0</v>
      </c>
      <c r="AU55" s="119">
        <v>0</v>
      </c>
      <c r="AV55" s="119">
        <v>0</v>
      </c>
      <c r="AW55" s="119">
        <v>0</v>
      </c>
      <c r="AX55" s="119">
        <v>0</v>
      </c>
      <c r="AY55" s="119">
        <v>0</v>
      </c>
      <c r="AZ55" s="119">
        <v>0</v>
      </c>
      <c r="BA55" s="119">
        <v>0</v>
      </c>
      <c r="BB55" s="119">
        <v>0</v>
      </c>
      <c r="BC55" s="119">
        <v>0</v>
      </c>
      <c r="BD55" s="119">
        <v>0</v>
      </c>
      <c r="BE55" s="119">
        <v>0</v>
      </c>
      <c r="BF55" s="119">
        <v>0</v>
      </c>
      <c r="BG55" s="119">
        <v>0</v>
      </c>
      <c r="BH55" s="119">
        <v>0</v>
      </c>
      <c r="BI55" s="119">
        <v>0</v>
      </c>
      <c r="BJ55" s="119">
        <v>0</v>
      </c>
      <c r="BK55" s="119">
        <v>0</v>
      </c>
      <c r="BL55" s="119">
        <v>0</v>
      </c>
      <c r="BM55" s="119">
        <v>0</v>
      </c>
      <c r="BN55" s="119">
        <v>0</v>
      </c>
      <c r="BO55" s="119">
        <v>0</v>
      </c>
      <c r="BP55" s="119">
        <v>0</v>
      </c>
      <c r="BQ55" s="119">
        <v>0</v>
      </c>
      <c r="BR55" s="119">
        <v>0</v>
      </c>
      <c r="BS55" s="119">
        <v>0</v>
      </c>
      <c r="BT55" s="119">
        <v>0</v>
      </c>
      <c r="BU55" s="119">
        <v>0</v>
      </c>
      <c r="BV55" s="119">
        <v>0</v>
      </c>
      <c r="BW55" s="119">
        <v>0</v>
      </c>
      <c r="BX55" s="119">
        <v>0</v>
      </c>
      <c r="BY55" s="119">
        <v>0</v>
      </c>
      <c r="BZ55" s="119">
        <v>0</v>
      </c>
      <c r="CA55" s="119">
        <v>0</v>
      </c>
      <c r="CB55" s="119">
        <v>0</v>
      </c>
      <c r="CC55" s="120">
        <v>0</v>
      </c>
    </row>
    <row r="56" spans="1:81" ht="27" customHeight="1" x14ac:dyDescent="0.4">
      <c r="A56" s="113"/>
      <c r="B56" s="49" t="s">
        <v>259</v>
      </c>
      <c r="C56" s="118" t="s">
        <v>214</v>
      </c>
      <c r="D56" s="119">
        <v>0</v>
      </c>
      <c r="E56" s="119">
        <v>0</v>
      </c>
      <c r="F56" s="119">
        <v>0</v>
      </c>
      <c r="G56" s="119">
        <v>0</v>
      </c>
      <c r="H56" s="119">
        <v>0</v>
      </c>
      <c r="I56" s="119">
        <v>0</v>
      </c>
      <c r="J56" s="119">
        <v>0</v>
      </c>
      <c r="K56" s="119">
        <v>0</v>
      </c>
      <c r="L56" s="119">
        <v>0</v>
      </c>
      <c r="M56" s="119">
        <v>0</v>
      </c>
      <c r="N56" s="119">
        <v>0</v>
      </c>
      <c r="O56" s="119">
        <v>0</v>
      </c>
      <c r="P56" s="119">
        <v>0</v>
      </c>
      <c r="Q56" s="119">
        <v>0</v>
      </c>
      <c r="R56" s="119">
        <v>0</v>
      </c>
      <c r="S56" s="119">
        <v>0</v>
      </c>
      <c r="T56" s="119">
        <v>0</v>
      </c>
      <c r="U56" s="119">
        <v>0</v>
      </c>
      <c r="V56" s="119">
        <v>0</v>
      </c>
      <c r="W56" s="119">
        <v>0</v>
      </c>
      <c r="X56" s="119">
        <v>0</v>
      </c>
      <c r="Y56" s="119">
        <v>0</v>
      </c>
      <c r="Z56" s="119">
        <v>0</v>
      </c>
      <c r="AA56" s="119">
        <v>0</v>
      </c>
      <c r="AB56" s="119">
        <v>0</v>
      </c>
      <c r="AC56" s="119">
        <v>0</v>
      </c>
      <c r="AD56" s="119">
        <v>0</v>
      </c>
      <c r="AE56" s="119">
        <v>86.82765142969501</v>
      </c>
      <c r="AF56" s="119">
        <v>222.73989581110587</v>
      </c>
      <c r="AG56" s="119">
        <v>257.03722494504296</v>
      </c>
      <c r="AH56" s="119">
        <v>358.22306486519415</v>
      </c>
      <c r="AI56" s="119">
        <v>377.64159587239823</v>
      </c>
      <c r="AJ56" s="119">
        <v>402.81149428856168</v>
      </c>
      <c r="AK56" s="119">
        <v>438.6614422701993</v>
      </c>
      <c r="AL56" s="119">
        <v>484.01858246817517</v>
      </c>
      <c r="AM56" s="119">
        <v>545.9391115452953</v>
      </c>
      <c r="AN56" s="119">
        <v>669.83599635595101</v>
      </c>
      <c r="AO56" s="119">
        <v>715.17338535633064</v>
      </c>
      <c r="AP56" s="119">
        <v>735.75155320159161</v>
      </c>
      <c r="AQ56" s="119">
        <v>721.62930758693494</v>
      </c>
      <c r="AR56" s="119">
        <v>725.69587151494113</v>
      </c>
      <c r="AS56" s="119">
        <v>736.89457421040981</v>
      </c>
      <c r="AT56" s="119">
        <v>843.75124084191486</v>
      </c>
      <c r="AU56" s="119">
        <v>1108.9138635095994</v>
      </c>
      <c r="AV56" s="119">
        <v>1160.3734926186637</v>
      </c>
      <c r="AW56" s="119">
        <v>1244.1823473300365</v>
      </c>
      <c r="AX56" s="119">
        <v>1354.5875424304602</v>
      </c>
      <c r="AY56" s="119">
        <v>1391.5541457780164</v>
      </c>
      <c r="AZ56" s="119">
        <v>1483.6366103892292</v>
      </c>
      <c r="BA56" s="119">
        <v>1641.4556526737611</v>
      </c>
      <c r="BB56" s="119">
        <v>1591.2646275422067</v>
      </c>
      <c r="BC56" s="119">
        <v>1619.6377638209017</v>
      </c>
      <c r="BD56" s="119">
        <v>1603.2336419187889</v>
      </c>
      <c r="BE56" s="119">
        <v>1619.7913349421415</v>
      </c>
      <c r="BF56" s="119">
        <v>1459.445794393707</v>
      </c>
      <c r="BG56" s="119">
        <v>1396.5275966513111</v>
      </c>
      <c r="BH56" s="119">
        <v>1332.1560471561802</v>
      </c>
      <c r="BI56" s="119">
        <v>1272.2030988223023</v>
      </c>
      <c r="BJ56" s="119">
        <v>1241.6026409653994</v>
      </c>
      <c r="BK56" s="119">
        <v>1200.6558256801868</v>
      </c>
      <c r="BL56" s="119">
        <v>1154.7959476468159</v>
      </c>
      <c r="BM56" s="119">
        <v>1161.1165181518975</v>
      </c>
      <c r="BN56" s="119">
        <v>1117.2366676835977</v>
      </c>
      <c r="BO56" s="119">
        <v>1091.1616040114461</v>
      </c>
      <c r="BP56" s="119">
        <v>1076.8003905889764</v>
      </c>
      <c r="BQ56" s="119">
        <v>1025.3577952592434</v>
      </c>
      <c r="BR56" s="119">
        <v>864.87431716672506</v>
      </c>
      <c r="BS56" s="119">
        <v>547.97277900806114</v>
      </c>
      <c r="BT56" s="119">
        <v>266.79205421307358</v>
      </c>
      <c r="BU56" s="119">
        <v>133.81972006960498</v>
      </c>
      <c r="BV56" s="119">
        <v>106.27125893977902</v>
      </c>
      <c r="BW56" s="119">
        <v>95.038232553995769</v>
      </c>
      <c r="BX56" s="119">
        <v>73.146155693239535</v>
      </c>
      <c r="BY56" s="119">
        <v>70.695338400783541</v>
      </c>
      <c r="BZ56" s="119">
        <v>67.015041006496972</v>
      </c>
      <c r="CA56" s="119">
        <v>62.921286873327681</v>
      </c>
      <c r="CB56" s="119">
        <v>58.438734642372154</v>
      </c>
      <c r="CC56" s="120">
        <v>54.163254793928964</v>
      </c>
    </row>
    <row r="57" spans="1:81" x14ac:dyDescent="0.4">
      <c r="A57" s="113"/>
      <c r="B57" s="49" t="s">
        <v>260</v>
      </c>
      <c r="C57" s="118" t="s">
        <v>217</v>
      </c>
      <c r="D57" s="119">
        <v>1543.3412173283834</v>
      </c>
      <c r="E57" s="119">
        <v>2265.7845630260663</v>
      </c>
      <c r="F57" s="119">
        <v>2315.1416276088348</v>
      </c>
      <c r="G57" s="119">
        <v>1990.6198867390694</v>
      </c>
      <c r="H57" s="119">
        <v>2283.0806283926777</v>
      </c>
      <c r="I57" s="119">
        <v>2397.4464483678203</v>
      </c>
      <c r="J57" s="119">
        <v>2338.4280375658323</v>
      </c>
      <c r="K57" s="119">
        <v>2650.2894007914983</v>
      </c>
      <c r="L57" s="119">
        <v>2421.1978329140079</v>
      </c>
      <c r="M57" s="119">
        <v>2666.3613874063308</v>
      </c>
      <c r="N57" s="119">
        <v>3120.4245394200343</v>
      </c>
      <c r="O57" s="119">
        <v>3037.3465816921016</v>
      </c>
      <c r="P57" s="119">
        <v>3077.157058943947</v>
      </c>
      <c r="Q57" s="119">
        <v>3399.52179284267</v>
      </c>
      <c r="R57" s="119">
        <v>3443.1085055449826</v>
      </c>
      <c r="S57" s="119">
        <v>4013.9391290755516</v>
      </c>
      <c r="T57" s="119">
        <v>4022.933700186366</v>
      </c>
      <c r="U57" s="119">
        <v>4721.2232785334691</v>
      </c>
      <c r="V57" s="119">
        <v>4732.3360112017899</v>
      </c>
      <c r="W57" s="119">
        <v>5680.8384264856713</v>
      </c>
      <c r="X57" s="119">
        <v>5824.1645517767747</v>
      </c>
      <c r="Y57" s="119">
        <v>5983.8043506443755</v>
      </c>
      <c r="Z57" s="119">
        <v>5318.2707345864173</v>
      </c>
      <c r="AA57" s="119">
        <v>4269.8450020722948</v>
      </c>
      <c r="AB57" s="119">
        <v>3544.0583840584222</v>
      </c>
      <c r="AC57" s="119">
        <v>3432.895380182184</v>
      </c>
      <c r="AD57" s="119">
        <v>3217.5264409081665</v>
      </c>
      <c r="AE57" s="119">
        <v>3182.3531871761561</v>
      </c>
      <c r="AF57" s="119">
        <v>3259.9002179207578</v>
      </c>
      <c r="AG57" s="119">
        <v>3381.1947315102138</v>
      </c>
      <c r="AH57" s="119">
        <v>3613.38048037935</v>
      </c>
      <c r="AI57" s="119">
        <v>2910.0617093696569</v>
      </c>
      <c r="AJ57" s="119">
        <v>2439.2473820807345</v>
      </c>
      <c r="AK57" s="119">
        <v>2294.5367749518118</v>
      </c>
      <c r="AL57" s="119">
        <v>1741.2097057621365</v>
      </c>
      <c r="AM57" s="119">
        <v>794.91134373353441</v>
      </c>
      <c r="AN57" s="119">
        <v>791.88238552250152</v>
      </c>
      <c r="AO57" s="119">
        <v>742.05960285092954</v>
      </c>
      <c r="AP57" s="119">
        <v>462.10360709854348</v>
      </c>
      <c r="AQ57" s="119">
        <v>471.84733541208806</v>
      </c>
      <c r="AR57" s="119">
        <v>440.52500599577547</v>
      </c>
      <c r="AS57" s="119">
        <v>433.82119230410586</v>
      </c>
      <c r="AT57" s="119">
        <v>425.660061352573</v>
      </c>
      <c r="AU57" s="119">
        <v>508.716320344439</v>
      </c>
      <c r="AV57" s="119">
        <v>659.84385823358866</v>
      </c>
      <c r="AW57" s="119">
        <v>645.76418084813736</v>
      </c>
      <c r="AX57" s="119">
        <v>597.06299465466896</v>
      </c>
      <c r="AY57" s="119">
        <v>20.353980377342356</v>
      </c>
      <c r="AZ57" s="119">
        <v>0</v>
      </c>
      <c r="BA57" s="119">
        <v>0</v>
      </c>
      <c r="BB57" s="119">
        <v>0</v>
      </c>
      <c r="BC57" s="119">
        <v>0</v>
      </c>
      <c r="BD57" s="119">
        <v>0</v>
      </c>
      <c r="BE57" s="119">
        <v>0</v>
      </c>
      <c r="BF57" s="119">
        <v>0</v>
      </c>
      <c r="BG57" s="119">
        <v>0</v>
      </c>
      <c r="BH57" s="119">
        <v>0</v>
      </c>
      <c r="BI57" s="119">
        <v>0</v>
      </c>
      <c r="BJ57" s="119">
        <v>0</v>
      </c>
      <c r="BK57" s="119">
        <v>0</v>
      </c>
      <c r="BL57" s="119">
        <v>0</v>
      </c>
      <c r="BM57" s="119">
        <v>0</v>
      </c>
      <c r="BN57" s="119">
        <v>0</v>
      </c>
      <c r="BO57" s="119">
        <v>0</v>
      </c>
      <c r="BP57" s="119">
        <v>0</v>
      </c>
      <c r="BQ57" s="119">
        <v>0</v>
      </c>
      <c r="BR57" s="119">
        <v>0</v>
      </c>
      <c r="BS57" s="119">
        <v>0</v>
      </c>
      <c r="BT57" s="119">
        <v>0</v>
      </c>
      <c r="BU57" s="119">
        <v>0</v>
      </c>
      <c r="BV57" s="119">
        <v>0</v>
      </c>
      <c r="BW57" s="119">
        <v>0</v>
      </c>
      <c r="BX57" s="119">
        <v>0</v>
      </c>
      <c r="BY57" s="119">
        <v>0</v>
      </c>
      <c r="BZ57" s="119">
        <v>0</v>
      </c>
      <c r="CA57" s="119">
        <v>0</v>
      </c>
      <c r="CB57" s="119">
        <v>0</v>
      </c>
      <c r="CC57" s="120">
        <v>0</v>
      </c>
    </row>
    <row r="58" spans="1:81" x14ac:dyDescent="0.4">
      <c r="A58" s="113"/>
      <c r="B58" s="49" t="s">
        <v>261</v>
      </c>
      <c r="C58" s="118" t="s">
        <v>223</v>
      </c>
      <c r="D58" s="119">
        <v>0</v>
      </c>
      <c r="E58" s="119">
        <v>0</v>
      </c>
      <c r="F58" s="119">
        <v>0</v>
      </c>
      <c r="G58" s="119">
        <v>0</v>
      </c>
      <c r="H58" s="119">
        <v>0</v>
      </c>
      <c r="I58" s="119">
        <v>0</v>
      </c>
      <c r="J58" s="119">
        <v>0</v>
      </c>
      <c r="K58" s="119">
        <v>0</v>
      </c>
      <c r="L58" s="119">
        <v>0</v>
      </c>
      <c r="M58" s="119">
        <v>0</v>
      </c>
      <c r="N58" s="119">
        <v>0</v>
      </c>
      <c r="O58" s="119">
        <v>0</v>
      </c>
      <c r="P58" s="119">
        <v>0</v>
      </c>
      <c r="Q58" s="119">
        <v>0</v>
      </c>
      <c r="R58" s="119">
        <v>0</v>
      </c>
      <c r="S58" s="119">
        <v>0</v>
      </c>
      <c r="T58" s="119">
        <v>0</v>
      </c>
      <c r="U58" s="119">
        <v>0</v>
      </c>
      <c r="V58" s="119">
        <v>0</v>
      </c>
      <c r="W58" s="119">
        <v>0</v>
      </c>
      <c r="X58" s="119">
        <v>0</v>
      </c>
      <c r="Y58" s="119">
        <v>0</v>
      </c>
      <c r="Z58" s="119">
        <v>0</v>
      </c>
      <c r="AA58" s="119">
        <v>0</v>
      </c>
      <c r="AB58" s="119">
        <v>0</v>
      </c>
      <c r="AC58" s="119">
        <v>0</v>
      </c>
      <c r="AD58" s="119">
        <v>0</v>
      </c>
      <c r="AE58" s="119">
        <v>0</v>
      </c>
      <c r="AF58" s="119">
        <v>0</v>
      </c>
      <c r="AG58" s="119">
        <v>0</v>
      </c>
      <c r="AH58" s="119">
        <v>0</v>
      </c>
      <c r="AI58" s="119">
        <v>0</v>
      </c>
      <c r="AJ58" s="119">
        <v>0</v>
      </c>
      <c r="AK58" s="119">
        <v>0</v>
      </c>
      <c r="AL58" s="119">
        <v>0</v>
      </c>
      <c r="AM58" s="119">
        <v>0</v>
      </c>
      <c r="AN58" s="119">
        <v>0</v>
      </c>
      <c r="AO58" s="119">
        <v>0</v>
      </c>
      <c r="AP58" s="119">
        <v>0</v>
      </c>
      <c r="AQ58" s="119">
        <v>0</v>
      </c>
      <c r="AR58" s="119">
        <v>270.79574238123308</v>
      </c>
      <c r="AS58" s="119">
        <v>198.07047348095085</v>
      </c>
      <c r="AT58" s="119">
        <v>193.6500195896898</v>
      </c>
      <c r="AU58" s="119">
        <v>235.59507029084426</v>
      </c>
      <c r="AV58" s="119">
        <v>230.99610760162014</v>
      </c>
      <c r="AW58" s="119">
        <v>247.16491330692421</v>
      </c>
      <c r="AX58" s="119">
        <v>234.84466145647912</v>
      </c>
      <c r="AY58" s="119">
        <v>233.36686585138733</v>
      </c>
      <c r="AZ58" s="119">
        <v>220.31433898525501</v>
      </c>
      <c r="BA58" s="119">
        <v>211.23413264379838</v>
      </c>
      <c r="BB58" s="119">
        <v>230.44042769641223</v>
      </c>
      <c r="BC58" s="119">
        <v>208.34926038893857</v>
      </c>
      <c r="BD58" s="119">
        <v>199.52687566715255</v>
      </c>
      <c r="BE58" s="119">
        <v>211.88793704017021</v>
      </c>
      <c r="BF58" s="119">
        <v>206.54863090145952</v>
      </c>
      <c r="BG58" s="119">
        <v>231.05425220422256</v>
      </c>
      <c r="BH58" s="119">
        <v>233.25974000034807</v>
      </c>
      <c r="BI58" s="119">
        <v>269.5334062862031</v>
      </c>
      <c r="BJ58" s="119">
        <v>374.43987765664014</v>
      </c>
      <c r="BK58" s="119">
        <v>313.49865466082696</v>
      </c>
      <c r="BL58" s="119">
        <v>283.10001168552702</v>
      </c>
      <c r="BM58" s="119">
        <v>345.82101319816439</v>
      </c>
      <c r="BN58" s="119">
        <v>343.7329105802358</v>
      </c>
      <c r="BO58" s="119">
        <v>156.95774543866779</v>
      </c>
      <c r="BP58" s="119">
        <v>117.62709701940162</v>
      </c>
      <c r="BQ58" s="119">
        <v>10.475080842246548</v>
      </c>
      <c r="BR58" s="119">
        <v>0</v>
      </c>
      <c r="BS58" s="119">
        <v>0</v>
      </c>
      <c r="BT58" s="119">
        <v>0</v>
      </c>
      <c r="BU58" s="119">
        <v>0</v>
      </c>
      <c r="BV58" s="119">
        <v>0</v>
      </c>
      <c r="BW58" s="119">
        <v>0</v>
      </c>
      <c r="BX58" s="119">
        <v>0</v>
      </c>
      <c r="BY58" s="119">
        <v>0</v>
      </c>
      <c r="BZ58" s="119">
        <v>0</v>
      </c>
      <c r="CA58" s="119">
        <v>0</v>
      </c>
      <c r="CB58" s="119">
        <v>0</v>
      </c>
      <c r="CC58" s="120">
        <v>0</v>
      </c>
    </row>
    <row r="59" spans="1:81" x14ac:dyDescent="0.4">
      <c r="A59" s="113"/>
      <c r="B59" s="49" t="s">
        <v>262</v>
      </c>
      <c r="C59" s="118" t="s">
        <v>214</v>
      </c>
      <c r="D59" s="119">
        <v>0</v>
      </c>
      <c r="E59" s="119">
        <v>0</v>
      </c>
      <c r="F59" s="119">
        <v>0</v>
      </c>
      <c r="G59" s="119">
        <v>0</v>
      </c>
      <c r="H59" s="119">
        <v>0</v>
      </c>
      <c r="I59" s="119">
        <v>0</v>
      </c>
      <c r="J59" s="119">
        <v>0</v>
      </c>
      <c r="K59" s="119">
        <v>0</v>
      </c>
      <c r="L59" s="119">
        <v>0</v>
      </c>
      <c r="M59" s="119">
        <v>0</v>
      </c>
      <c r="N59" s="119">
        <v>0</v>
      </c>
      <c r="O59" s="119">
        <v>0</v>
      </c>
      <c r="P59" s="119">
        <v>0</v>
      </c>
      <c r="Q59" s="119">
        <v>0</v>
      </c>
      <c r="R59" s="119">
        <v>0</v>
      </c>
      <c r="S59" s="119">
        <v>0</v>
      </c>
      <c r="T59" s="119">
        <v>0</v>
      </c>
      <c r="U59" s="119">
        <v>0</v>
      </c>
      <c r="V59" s="119">
        <v>0</v>
      </c>
      <c r="W59" s="119">
        <v>0</v>
      </c>
      <c r="X59" s="119">
        <v>0</v>
      </c>
      <c r="Y59" s="119">
        <v>0</v>
      </c>
      <c r="Z59" s="119">
        <v>0</v>
      </c>
      <c r="AA59" s="119">
        <v>0</v>
      </c>
      <c r="AB59" s="119">
        <v>0</v>
      </c>
      <c r="AC59" s="119">
        <v>0</v>
      </c>
      <c r="AD59" s="119">
        <v>0</v>
      </c>
      <c r="AE59" s="119">
        <v>0</v>
      </c>
      <c r="AF59" s="119">
        <v>0</v>
      </c>
      <c r="AG59" s="119">
        <v>0</v>
      </c>
      <c r="AH59" s="119">
        <v>0</v>
      </c>
      <c r="AI59" s="119">
        <v>0</v>
      </c>
      <c r="AJ59" s="119">
        <v>0</v>
      </c>
      <c r="AK59" s="119">
        <v>0</v>
      </c>
      <c r="AL59" s="119">
        <v>0</v>
      </c>
      <c r="AM59" s="119">
        <v>0</v>
      </c>
      <c r="AN59" s="119">
        <v>0</v>
      </c>
      <c r="AO59" s="119">
        <v>0</v>
      </c>
      <c r="AP59" s="119">
        <v>2.5815843971985668</v>
      </c>
      <c r="AQ59" s="119">
        <v>1.6673482663356358</v>
      </c>
      <c r="AR59" s="119">
        <v>1.6316590918055653</v>
      </c>
      <c r="AS59" s="119">
        <v>0.10648950187147896</v>
      </c>
      <c r="AT59" s="119">
        <v>8.6591472174251533E-2</v>
      </c>
      <c r="AU59" s="119">
        <v>1.9585184025662283</v>
      </c>
      <c r="AV59" s="119">
        <v>1.9360253862458041</v>
      </c>
      <c r="AW59" s="119">
        <v>3.5773566402052976</v>
      </c>
      <c r="AX59" s="119">
        <v>3.3203157993170072</v>
      </c>
      <c r="AY59" s="119">
        <v>5.0494832986123495</v>
      </c>
      <c r="AZ59" s="119">
        <v>4.2488784456172741</v>
      </c>
      <c r="BA59" s="119">
        <v>5.206243637701137</v>
      </c>
      <c r="BB59" s="119">
        <v>7.0717698658124002</v>
      </c>
      <c r="BC59" s="119">
        <v>10.744049945892097</v>
      </c>
      <c r="BD59" s="119">
        <v>3.1078016935503752</v>
      </c>
      <c r="BE59" s="119">
        <v>13.548363974274414</v>
      </c>
      <c r="BF59" s="119">
        <v>10.917903592374113</v>
      </c>
      <c r="BG59" s="119">
        <v>8.8129082042148319</v>
      </c>
      <c r="BH59" s="119">
        <v>11.193601308252406</v>
      </c>
      <c r="BI59" s="119">
        <v>11.489532372284431</v>
      </c>
      <c r="BJ59" s="119">
        <v>13.197935175994848</v>
      </c>
      <c r="BK59" s="119">
        <v>16.040476227455297</v>
      </c>
      <c r="BL59" s="119">
        <v>20.949335800719506</v>
      </c>
      <c r="BM59" s="119">
        <v>20.619770993909349</v>
      </c>
      <c r="BN59" s="119">
        <v>20.248945006315392</v>
      </c>
      <c r="BO59" s="119">
        <v>19.946421287662485</v>
      </c>
      <c r="BP59" s="119">
        <v>19.546843329466103</v>
      </c>
      <c r="BQ59" s="119">
        <v>19.200561992592966</v>
      </c>
      <c r="BR59" s="119">
        <v>18.939408039992937</v>
      </c>
      <c r="BS59" s="119">
        <v>15.368757265373292</v>
      </c>
      <c r="BT59" s="119">
        <v>0</v>
      </c>
      <c r="BU59" s="119">
        <v>0</v>
      </c>
      <c r="BV59" s="119">
        <v>0</v>
      </c>
      <c r="BW59" s="119">
        <v>0</v>
      </c>
      <c r="BX59" s="119">
        <v>0</v>
      </c>
      <c r="BY59" s="119">
        <v>0</v>
      </c>
      <c r="BZ59" s="119">
        <v>0</v>
      </c>
      <c r="CA59" s="119">
        <v>0</v>
      </c>
      <c r="CB59" s="119">
        <v>0</v>
      </c>
      <c r="CC59" s="120">
        <v>0</v>
      </c>
    </row>
    <row r="60" spans="1:81" x14ac:dyDescent="0.4">
      <c r="A60" s="113"/>
      <c r="B60" s="49" t="s">
        <v>33</v>
      </c>
      <c r="D60" s="119">
        <f t="shared" ref="D60:AI60" si="10">SUM(D61:D62)</f>
        <v>6258.5147295799279</v>
      </c>
      <c r="E60" s="119">
        <f t="shared" si="10"/>
        <v>8609.9813394990524</v>
      </c>
      <c r="F60" s="119">
        <f t="shared" si="10"/>
        <v>8389.8572685649615</v>
      </c>
      <c r="G60" s="119">
        <f t="shared" si="10"/>
        <v>8654.3221616207247</v>
      </c>
      <c r="H60" s="119">
        <f t="shared" si="10"/>
        <v>9094.8477052763847</v>
      </c>
      <c r="I60" s="119">
        <f t="shared" si="10"/>
        <v>9434.4741860976301</v>
      </c>
      <c r="J60" s="119">
        <f t="shared" si="10"/>
        <v>9633.2165665877674</v>
      </c>
      <c r="K60" s="119">
        <f t="shared" si="10"/>
        <v>11508.53580162975</v>
      </c>
      <c r="L60" s="119">
        <f t="shared" si="10"/>
        <v>11214.627811397973</v>
      </c>
      <c r="M60" s="119">
        <f t="shared" si="10"/>
        <v>11539.073831854506</v>
      </c>
      <c r="N60" s="119">
        <f t="shared" si="10"/>
        <v>14431.08697107063</v>
      </c>
      <c r="O60" s="119">
        <f t="shared" si="10"/>
        <v>15279.760368849242</v>
      </c>
      <c r="P60" s="119">
        <f t="shared" si="10"/>
        <v>15429.093431104873</v>
      </c>
      <c r="Q60" s="119">
        <f t="shared" si="10"/>
        <v>17237.29064301015</v>
      </c>
      <c r="R60" s="119">
        <f t="shared" si="10"/>
        <v>17207.01470480096</v>
      </c>
      <c r="S60" s="119">
        <f t="shared" si="10"/>
        <v>20107.444289224863</v>
      </c>
      <c r="T60" s="119">
        <f t="shared" si="10"/>
        <v>20318.918992429593</v>
      </c>
      <c r="U60" s="119">
        <f t="shared" si="10"/>
        <v>23516.82162643351</v>
      </c>
      <c r="V60" s="119">
        <f t="shared" si="10"/>
        <v>22985.632054408692</v>
      </c>
      <c r="W60" s="119">
        <f t="shared" si="10"/>
        <v>24359.519620043542</v>
      </c>
      <c r="X60" s="119">
        <f t="shared" si="10"/>
        <v>25799.176672666756</v>
      </c>
      <c r="Y60" s="119">
        <f t="shared" si="10"/>
        <v>25437.813687126563</v>
      </c>
      <c r="Z60" s="119">
        <f t="shared" si="10"/>
        <v>25405.878820935704</v>
      </c>
      <c r="AA60" s="119">
        <f t="shared" si="10"/>
        <v>27365.644354775086</v>
      </c>
      <c r="AB60" s="119">
        <f t="shared" si="10"/>
        <v>29215.919700104459</v>
      </c>
      <c r="AC60" s="119">
        <f t="shared" si="10"/>
        <v>31158.209730792758</v>
      </c>
      <c r="AD60" s="119">
        <f t="shared" si="10"/>
        <v>33626.934221121199</v>
      </c>
      <c r="AE60" s="119">
        <f t="shared" si="10"/>
        <v>36115.063395097881</v>
      </c>
      <c r="AF60" s="119">
        <f t="shared" si="10"/>
        <v>37367.081459213579</v>
      </c>
      <c r="AG60" s="119">
        <f t="shared" si="10"/>
        <v>38281.218164567916</v>
      </c>
      <c r="AH60" s="119">
        <f t="shared" si="10"/>
        <v>39399.34549655013</v>
      </c>
      <c r="AI60" s="119">
        <f t="shared" si="10"/>
        <v>39328.040078381986</v>
      </c>
      <c r="AJ60" s="119">
        <f t="shared" ref="AJ60:BO60" si="11">SUM(AJ61:AJ62)</f>
        <v>39400.931719114495</v>
      </c>
      <c r="AK60" s="119">
        <f t="shared" si="11"/>
        <v>41048.588040130569</v>
      </c>
      <c r="AL60" s="119">
        <f t="shared" si="11"/>
        <v>42709.925436104102</v>
      </c>
      <c r="AM60" s="119">
        <f t="shared" si="11"/>
        <v>43957.097475740426</v>
      </c>
      <c r="AN60" s="119">
        <f t="shared" si="11"/>
        <v>43445.676255171791</v>
      </c>
      <c r="AO60" s="119">
        <f t="shared" si="11"/>
        <v>44698.336584770666</v>
      </c>
      <c r="AP60" s="119">
        <f t="shared" si="11"/>
        <v>45994.677078221604</v>
      </c>
      <c r="AQ60" s="119">
        <f t="shared" si="11"/>
        <v>45682.274283411301</v>
      </c>
      <c r="AR60" s="119">
        <f t="shared" si="11"/>
        <v>44230.858608881521</v>
      </c>
      <c r="AS60" s="119">
        <f t="shared" si="11"/>
        <v>44154.670749427642</v>
      </c>
      <c r="AT60" s="119">
        <f t="shared" si="11"/>
        <v>44741.93765568002</v>
      </c>
      <c r="AU60" s="119">
        <f t="shared" si="11"/>
        <v>47575.190750939044</v>
      </c>
      <c r="AV60" s="119">
        <f t="shared" si="11"/>
        <v>48475.844166678762</v>
      </c>
      <c r="AW60" s="119">
        <f t="shared" si="11"/>
        <v>49926.028036504729</v>
      </c>
      <c r="AX60" s="119">
        <f t="shared" si="11"/>
        <v>50266.727232161291</v>
      </c>
      <c r="AY60" s="119">
        <f t="shared" si="11"/>
        <v>50882.14209406382</v>
      </c>
      <c r="AZ60" s="119">
        <f t="shared" si="11"/>
        <v>52454.625490240185</v>
      </c>
      <c r="BA60" s="119">
        <f t="shared" si="11"/>
        <v>55194.728161562613</v>
      </c>
      <c r="BB60" s="119">
        <f t="shared" si="11"/>
        <v>57562.478376211671</v>
      </c>
      <c r="BC60" s="119">
        <f t="shared" si="11"/>
        <v>60846.633999773687</v>
      </c>
      <c r="BD60" s="119">
        <f t="shared" si="11"/>
        <v>61247.404973015255</v>
      </c>
      <c r="BE60" s="119">
        <f t="shared" si="11"/>
        <v>65313.838277847302</v>
      </c>
      <c r="BF60" s="119">
        <f t="shared" si="11"/>
        <v>67615.501350694074</v>
      </c>
      <c r="BG60" s="119">
        <f t="shared" si="11"/>
        <v>69384.834004080651</v>
      </c>
      <c r="BH60" s="119">
        <f t="shared" si="11"/>
        <v>70787.605065838899</v>
      </c>
      <c r="BI60" s="119">
        <f t="shared" si="11"/>
        <v>72671.592827804809</v>
      </c>
      <c r="BJ60" s="119">
        <f t="shared" si="11"/>
        <v>73744.983701130084</v>
      </c>
      <c r="BK60" s="119">
        <f t="shared" si="11"/>
        <v>76976.29921686188</v>
      </c>
      <c r="BL60" s="119">
        <f t="shared" si="11"/>
        <v>80138.494211457306</v>
      </c>
      <c r="BM60" s="119">
        <f t="shared" si="11"/>
        <v>85680.801830493016</v>
      </c>
      <c r="BN60" s="119">
        <f t="shared" si="11"/>
        <v>87836.89543597048</v>
      </c>
      <c r="BO60" s="119">
        <f t="shared" si="11"/>
        <v>91871.760994730066</v>
      </c>
      <c r="BP60" s="119">
        <f t="shared" ref="BP60:CC60" si="12">SUM(BP61:BP62)</f>
        <v>96901.307232733147</v>
      </c>
      <c r="BQ60" s="119">
        <f t="shared" si="12"/>
        <v>99121.887205193038</v>
      </c>
      <c r="BR60" s="119">
        <f t="shared" si="12"/>
        <v>101780.02281246733</v>
      </c>
      <c r="BS60" s="119">
        <f t="shared" si="12"/>
        <v>104284.318763071</v>
      </c>
      <c r="BT60" s="119">
        <f t="shared" si="12"/>
        <v>104285.1108489279</v>
      </c>
      <c r="BU60" s="119">
        <f t="shared" si="12"/>
        <v>104965.06286330638</v>
      </c>
      <c r="BV60" s="119">
        <f t="shared" si="12"/>
        <v>105816.42912906485</v>
      </c>
      <c r="BW60" s="119">
        <f t="shared" si="12"/>
        <v>105496.6239761558</v>
      </c>
      <c r="BX60" s="119">
        <f t="shared" si="12"/>
        <v>101081.95562827861</v>
      </c>
      <c r="BY60" s="119">
        <f t="shared" si="12"/>
        <v>107872.81711427135</v>
      </c>
      <c r="BZ60" s="119">
        <f t="shared" si="12"/>
        <v>113194.78140926121</v>
      </c>
      <c r="CA60" s="119">
        <f t="shared" si="12"/>
        <v>116686.21392973691</v>
      </c>
      <c r="CB60" s="119">
        <f t="shared" si="12"/>
        <v>119519.32924531563</v>
      </c>
      <c r="CC60" s="120">
        <f t="shared" si="12"/>
        <v>123045.84957974008</v>
      </c>
    </row>
    <row r="61" spans="1:81" x14ac:dyDescent="0.4">
      <c r="A61" s="113"/>
      <c r="B61" s="59" t="s">
        <v>220</v>
      </c>
      <c r="C61" s="118" t="s">
        <v>217</v>
      </c>
      <c r="D61" s="119">
        <v>6258.5147295799279</v>
      </c>
      <c r="E61" s="119">
        <v>8609.9813394990524</v>
      </c>
      <c r="F61" s="119">
        <v>8389.8572685649615</v>
      </c>
      <c r="G61" s="119">
        <v>8654.3221616207247</v>
      </c>
      <c r="H61" s="119">
        <v>9094.8477052763847</v>
      </c>
      <c r="I61" s="119">
        <v>9434.4741860976301</v>
      </c>
      <c r="J61" s="119">
        <v>9633.2165665877674</v>
      </c>
      <c r="K61" s="119">
        <v>11508.53580162975</v>
      </c>
      <c r="L61" s="119">
        <v>11214.627811397973</v>
      </c>
      <c r="M61" s="119">
        <v>11539.073831854506</v>
      </c>
      <c r="N61" s="119">
        <v>14431.08697107063</v>
      </c>
      <c r="O61" s="119">
        <v>15279.760368849242</v>
      </c>
      <c r="P61" s="119">
        <v>15429.093431104873</v>
      </c>
      <c r="Q61" s="119">
        <v>17237.29064301015</v>
      </c>
      <c r="R61" s="119">
        <v>17207.01470480096</v>
      </c>
      <c r="S61" s="119">
        <v>20107.444289224863</v>
      </c>
      <c r="T61" s="119">
        <v>20318.918992429593</v>
      </c>
      <c r="U61" s="119">
        <v>23516.82162643351</v>
      </c>
      <c r="V61" s="119">
        <v>22985.632054408692</v>
      </c>
      <c r="W61" s="119">
        <v>24359.519620043542</v>
      </c>
      <c r="X61" s="119">
        <v>25799.176672666756</v>
      </c>
      <c r="Y61" s="119">
        <v>25437.813687126563</v>
      </c>
      <c r="Z61" s="119">
        <v>25300.566529161715</v>
      </c>
      <c r="AA61" s="119">
        <v>27062.64016962648</v>
      </c>
      <c r="AB61" s="119">
        <v>28886.636918378452</v>
      </c>
      <c r="AC61" s="119">
        <v>30846.605215893829</v>
      </c>
      <c r="AD61" s="119">
        <v>33341.818070617926</v>
      </c>
      <c r="AE61" s="119">
        <v>35861.317068936965</v>
      </c>
      <c r="AF61" s="119">
        <v>37131.857616439607</v>
      </c>
      <c r="AG61" s="119">
        <v>38073.855549387532</v>
      </c>
      <c r="AH61" s="119">
        <v>39207.254867564443</v>
      </c>
      <c r="AI61" s="119">
        <v>39168.097755424264</v>
      </c>
      <c r="AJ61" s="119">
        <v>39259.201748901854</v>
      </c>
      <c r="AK61" s="119">
        <v>40916.989607449512</v>
      </c>
      <c r="AL61" s="119">
        <v>42584.206323774706</v>
      </c>
      <c r="AM61" s="119">
        <v>43834.111192370328</v>
      </c>
      <c r="AN61" s="119">
        <v>43334.983018485851</v>
      </c>
      <c r="AO61" s="119">
        <v>44588.10309304281</v>
      </c>
      <c r="AP61" s="119">
        <v>45899.158455525256</v>
      </c>
      <c r="AQ61" s="119">
        <v>45591.440474778698</v>
      </c>
      <c r="AR61" s="119">
        <v>44147.951509008584</v>
      </c>
      <c r="AS61" s="119">
        <v>44081.037518463592</v>
      </c>
      <c r="AT61" s="119">
        <v>44671.426613486125</v>
      </c>
      <c r="AU61" s="119">
        <v>47508.530447474681</v>
      </c>
      <c r="AV61" s="119">
        <v>48411.378871935623</v>
      </c>
      <c r="AW61" s="119">
        <v>49862.042536875815</v>
      </c>
      <c r="AX61" s="119">
        <v>50206.126665631513</v>
      </c>
      <c r="AY61" s="119">
        <v>50821.46179006387</v>
      </c>
      <c r="AZ61" s="119">
        <v>52405.937012292627</v>
      </c>
      <c r="BA61" s="119">
        <v>55146.670654398062</v>
      </c>
      <c r="BB61" s="119">
        <v>57515.947617926788</v>
      </c>
      <c r="BC61" s="119">
        <v>60802.085225189046</v>
      </c>
      <c r="BD61" s="119">
        <v>61203.865714599458</v>
      </c>
      <c r="BE61" s="119">
        <v>65269.277494277274</v>
      </c>
      <c r="BF61" s="119">
        <v>67571.5225083158</v>
      </c>
      <c r="BG61" s="119">
        <v>69340.526540518942</v>
      </c>
      <c r="BH61" s="119">
        <v>70743.673408093266</v>
      </c>
      <c r="BI61" s="119">
        <v>72628.457253285364</v>
      </c>
      <c r="BJ61" s="119">
        <v>73698.137903388822</v>
      </c>
      <c r="BK61" s="119">
        <v>76923.380000986173</v>
      </c>
      <c r="BL61" s="119">
        <v>80079.917361147716</v>
      </c>
      <c r="BM61" s="119">
        <v>85619.730870587911</v>
      </c>
      <c r="BN61" s="119">
        <v>87763.820486573168</v>
      </c>
      <c r="BO61" s="119">
        <v>91794.241883907584</v>
      </c>
      <c r="BP61" s="119">
        <v>96810.215294652502</v>
      </c>
      <c r="BQ61" s="119">
        <v>99007.806234989199</v>
      </c>
      <c r="BR61" s="119">
        <v>101676.36365142261</v>
      </c>
      <c r="BS61" s="119">
        <v>104175.91823301915</v>
      </c>
      <c r="BT61" s="119">
        <v>104172.06094828868</v>
      </c>
      <c r="BU61" s="119">
        <v>104847.98842772427</v>
      </c>
      <c r="BV61" s="119">
        <v>105692.69574948189</v>
      </c>
      <c r="BW61" s="119">
        <v>105369.92712104323</v>
      </c>
      <c r="BX61" s="119">
        <v>100960.65374162533</v>
      </c>
      <c r="BY61" s="119">
        <v>107741.64226779764</v>
      </c>
      <c r="BZ61" s="119">
        <v>113058.65776097904</v>
      </c>
      <c r="CA61" s="119">
        <v>116549.56366095845</v>
      </c>
      <c r="CB61" s="119">
        <v>119382.58065803813</v>
      </c>
      <c r="CC61" s="120">
        <v>122907.29489086458</v>
      </c>
    </row>
    <row r="62" spans="1:81" x14ac:dyDescent="0.4">
      <c r="A62" s="113"/>
      <c r="B62" s="59" t="s">
        <v>221</v>
      </c>
      <c r="C62" s="118" t="s">
        <v>214</v>
      </c>
      <c r="D62" s="119">
        <v>0</v>
      </c>
      <c r="E62" s="119">
        <v>0</v>
      </c>
      <c r="F62" s="119">
        <v>0</v>
      </c>
      <c r="G62" s="119">
        <v>0</v>
      </c>
      <c r="H62" s="119">
        <v>0</v>
      </c>
      <c r="I62" s="119">
        <v>0</v>
      </c>
      <c r="J62" s="119">
        <v>0</v>
      </c>
      <c r="K62" s="119">
        <v>0</v>
      </c>
      <c r="L62" s="119">
        <v>0</v>
      </c>
      <c r="M62" s="119">
        <v>0</v>
      </c>
      <c r="N62" s="119">
        <v>0</v>
      </c>
      <c r="O62" s="119">
        <v>0</v>
      </c>
      <c r="P62" s="119">
        <v>0</v>
      </c>
      <c r="Q62" s="119">
        <v>0</v>
      </c>
      <c r="R62" s="119">
        <v>0</v>
      </c>
      <c r="S62" s="119">
        <v>0</v>
      </c>
      <c r="T62" s="119">
        <v>0</v>
      </c>
      <c r="U62" s="119">
        <v>0</v>
      </c>
      <c r="V62" s="119">
        <v>0</v>
      </c>
      <c r="W62" s="119">
        <v>0</v>
      </c>
      <c r="X62" s="119">
        <v>0</v>
      </c>
      <c r="Y62" s="119">
        <v>0</v>
      </c>
      <c r="Z62" s="119">
        <v>105.31229177398848</v>
      </c>
      <c r="AA62" s="119">
        <v>303.00418514860723</v>
      </c>
      <c r="AB62" s="119">
        <v>329.28278172600614</v>
      </c>
      <c r="AC62" s="119">
        <v>311.6045148989275</v>
      </c>
      <c r="AD62" s="119">
        <v>285.11615050327202</v>
      </c>
      <c r="AE62" s="119">
        <v>253.74632616091904</v>
      </c>
      <c r="AF62" s="119">
        <v>235.2238427739702</v>
      </c>
      <c r="AG62" s="119">
        <v>207.36261518038293</v>
      </c>
      <c r="AH62" s="119">
        <v>192.09062898568382</v>
      </c>
      <c r="AI62" s="119">
        <v>159.94232295772159</v>
      </c>
      <c r="AJ62" s="119">
        <v>141.72997021264206</v>
      </c>
      <c r="AK62" s="119">
        <v>131.59843268105979</v>
      </c>
      <c r="AL62" s="119">
        <v>125.71911232939614</v>
      </c>
      <c r="AM62" s="119">
        <v>122.986283370094</v>
      </c>
      <c r="AN62" s="119">
        <v>110.69323668594106</v>
      </c>
      <c r="AO62" s="119">
        <v>110.23349172785547</v>
      </c>
      <c r="AP62" s="119">
        <v>95.518622696346981</v>
      </c>
      <c r="AQ62" s="119">
        <v>90.833808632601489</v>
      </c>
      <c r="AR62" s="119">
        <v>82.907099872939057</v>
      </c>
      <c r="AS62" s="119">
        <v>73.633230964052842</v>
      </c>
      <c r="AT62" s="119">
        <v>70.511042193892237</v>
      </c>
      <c r="AU62" s="119">
        <v>66.660303464362428</v>
      </c>
      <c r="AV62" s="119">
        <v>64.465294743139765</v>
      </c>
      <c r="AW62" s="119">
        <v>63.98549962891434</v>
      </c>
      <c r="AX62" s="119">
        <v>60.600566529775314</v>
      </c>
      <c r="AY62" s="119">
        <v>60.680303999951896</v>
      </c>
      <c r="AZ62" s="119">
        <v>48.688477947561104</v>
      </c>
      <c r="BA62" s="119">
        <v>48.057507164549975</v>
      </c>
      <c r="BB62" s="119">
        <v>46.530758284883603</v>
      </c>
      <c r="BC62" s="119">
        <v>44.548774584637542</v>
      </c>
      <c r="BD62" s="119">
        <v>43.539258415797548</v>
      </c>
      <c r="BE62" s="119">
        <v>44.560783570024824</v>
      </c>
      <c r="BF62" s="119">
        <v>43.978842378271196</v>
      </c>
      <c r="BG62" s="119">
        <v>44.307463561704303</v>
      </c>
      <c r="BH62" s="119">
        <v>43.931657745631803</v>
      </c>
      <c r="BI62" s="119">
        <v>43.13557451944795</v>
      </c>
      <c r="BJ62" s="119">
        <v>46.84579774126761</v>
      </c>
      <c r="BK62" s="119">
        <v>52.919215875701369</v>
      </c>
      <c r="BL62" s="119">
        <v>58.576850309583804</v>
      </c>
      <c r="BM62" s="119">
        <v>61.07095990510269</v>
      </c>
      <c r="BN62" s="119">
        <v>73.074949397307293</v>
      </c>
      <c r="BO62" s="119">
        <v>77.519110822479391</v>
      </c>
      <c r="BP62" s="119">
        <v>91.091938080648148</v>
      </c>
      <c r="BQ62" s="119">
        <v>114.08097020384449</v>
      </c>
      <c r="BR62" s="119">
        <v>103.65916104471786</v>
      </c>
      <c r="BS62" s="119">
        <v>108.40053005184311</v>
      </c>
      <c r="BT62" s="119">
        <v>113.04990063922114</v>
      </c>
      <c r="BU62" s="119">
        <v>117.07443558210778</v>
      </c>
      <c r="BV62" s="119">
        <v>123.733379582967</v>
      </c>
      <c r="BW62" s="119">
        <v>126.69685511255729</v>
      </c>
      <c r="BX62" s="119">
        <v>121.30188665327515</v>
      </c>
      <c r="BY62" s="119">
        <v>131.17484647372467</v>
      </c>
      <c r="BZ62" s="119">
        <v>136.12364828216579</v>
      </c>
      <c r="CA62" s="119">
        <v>136.65026877846117</v>
      </c>
      <c r="CB62" s="119">
        <v>136.7485872774933</v>
      </c>
      <c r="CC62" s="120">
        <v>138.55468887550455</v>
      </c>
    </row>
    <row r="63" spans="1:81" ht="25.5" customHeight="1" x14ac:dyDescent="0.4">
      <c r="A63" s="113"/>
      <c r="B63" s="49" t="s">
        <v>263</v>
      </c>
      <c r="C63" s="118" t="s">
        <v>217</v>
      </c>
      <c r="D63" s="119">
        <v>0</v>
      </c>
      <c r="E63" s="119">
        <v>0</v>
      </c>
      <c r="F63" s="119">
        <v>0</v>
      </c>
      <c r="G63" s="119">
        <v>0</v>
      </c>
      <c r="H63" s="119">
        <v>0</v>
      </c>
      <c r="I63" s="119">
        <v>0</v>
      </c>
      <c r="J63" s="119">
        <v>0</v>
      </c>
      <c r="K63" s="119">
        <v>0</v>
      </c>
      <c r="L63" s="119">
        <v>0</v>
      </c>
      <c r="M63" s="119">
        <v>0</v>
      </c>
      <c r="N63" s="119">
        <v>0</v>
      </c>
      <c r="O63" s="119">
        <v>0</v>
      </c>
      <c r="P63" s="119">
        <v>0</v>
      </c>
      <c r="Q63" s="119">
        <v>0</v>
      </c>
      <c r="R63" s="119">
        <v>0</v>
      </c>
      <c r="S63" s="119">
        <v>0</v>
      </c>
      <c r="T63" s="119">
        <v>0</v>
      </c>
      <c r="U63" s="119">
        <v>0</v>
      </c>
      <c r="V63" s="119">
        <v>0</v>
      </c>
      <c r="W63" s="119">
        <v>0</v>
      </c>
      <c r="X63" s="119">
        <v>0</v>
      </c>
      <c r="Y63" s="119">
        <v>0</v>
      </c>
      <c r="Z63" s="119">
        <v>0</v>
      </c>
      <c r="AA63" s="119">
        <v>0</v>
      </c>
      <c r="AB63" s="119">
        <v>0</v>
      </c>
      <c r="AC63" s="119">
        <v>0</v>
      </c>
      <c r="AD63" s="119">
        <v>0</v>
      </c>
      <c r="AE63" s="119">
        <v>0</v>
      </c>
      <c r="AF63" s="119">
        <v>0</v>
      </c>
      <c r="AG63" s="119">
        <v>0</v>
      </c>
      <c r="AH63" s="119">
        <v>0</v>
      </c>
      <c r="AI63" s="119">
        <v>0</v>
      </c>
      <c r="AJ63" s="119">
        <v>0</v>
      </c>
      <c r="AK63" s="119">
        <v>0</v>
      </c>
      <c r="AL63" s="119">
        <v>0</v>
      </c>
      <c r="AM63" s="119">
        <v>0</v>
      </c>
      <c r="AN63" s="119">
        <v>0</v>
      </c>
      <c r="AO63" s="119">
        <v>0</v>
      </c>
      <c r="AP63" s="119">
        <v>0</v>
      </c>
      <c r="AQ63" s="119">
        <v>0</v>
      </c>
      <c r="AR63" s="119">
        <v>0</v>
      </c>
      <c r="AS63" s="119">
        <v>0</v>
      </c>
      <c r="AT63" s="119">
        <v>0</v>
      </c>
      <c r="AU63" s="119">
        <v>0</v>
      </c>
      <c r="AV63" s="119">
        <v>0</v>
      </c>
      <c r="AW63" s="119">
        <v>0</v>
      </c>
      <c r="AX63" s="119">
        <v>0</v>
      </c>
      <c r="AY63" s="119">
        <v>0</v>
      </c>
      <c r="AZ63" s="119">
        <v>0</v>
      </c>
      <c r="BA63" s="119">
        <v>0</v>
      </c>
      <c r="BB63" s="119">
        <v>0</v>
      </c>
      <c r="BC63" s="119">
        <v>0</v>
      </c>
      <c r="BD63" s="119">
        <v>0</v>
      </c>
      <c r="BE63" s="119">
        <v>0</v>
      </c>
      <c r="BF63" s="119">
        <v>0</v>
      </c>
      <c r="BG63" s="119">
        <v>0</v>
      </c>
      <c r="BH63" s="119">
        <v>0</v>
      </c>
      <c r="BI63" s="119">
        <v>0</v>
      </c>
      <c r="BJ63" s="119">
        <v>0</v>
      </c>
      <c r="BK63" s="119">
        <v>0</v>
      </c>
      <c r="BL63" s="119">
        <v>12.80499234421243</v>
      </c>
      <c r="BM63" s="119">
        <v>0.32204499562095673</v>
      </c>
      <c r="BN63" s="119">
        <v>-2.2303190567196802</v>
      </c>
      <c r="BO63" s="119">
        <v>6.3963443169024359</v>
      </c>
      <c r="BP63" s="119">
        <v>2.4784223244148285</v>
      </c>
      <c r="BQ63" s="119">
        <v>3.0360637746184165</v>
      </c>
      <c r="BR63" s="119">
        <v>2.1195328139278766</v>
      </c>
      <c r="BS63" s="119">
        <v>3.2090246839017524</v>
      </c>
      <c r="BT63" s="119">
        <v>2.2142091413787983</v>
      </c>
      <c r="BU63" s="119">
        <v>3.6528761662092779</v>
      </c>
      <c r="BV63" s="119">
        <v>3.1384908399717268</v>
      </c>
      <c r="BW63" s="119">
        <v>3.5252291319400291</v>
      </c>
      <c r="BX63" s="119">
        <v>3.3017055800000001</v>
      </c>
      <c r="BY63" s="119">
        <v>3.3965432627523864</v>
      </c>
      <c r="BZ63" s="119">
        <v>3.3671948098071867</v>
      </c>
      <c r="CA63" s="119">
        <v>3.3053072544260877</v>
      </c>
      <c r="CB63" s="119">
        <v>3.2361943221485179</v>
      </c>
      <c r="CC63" s="120">
        <v>3.1675946912879023</v>
      </c>
    </row>
    <row r="64" spans="1:81" x14ac:dyDescent="0.4">
      <c r="A64" s="113"/>
      <c r="B64" s="49" t="s">
        <v>264</v>
      </c>
      <c r="C64" s="118" t="s">
        <v>217</v>
      </c>
      <c r="D64" s="119">
        <v>0</v>
      </c>
      <c r="E64" s="119">
        <v>0</v>
      </c>
      <c r="F64" s="119">
        <v>0</v>
      </c>
      <c r="G64" s="119">
        <v>0</v>
      </c>
      <c r="H64" s="119">
        <v>0</v>
      </c>
      <c r="I64" s="119">
        <v>0</v>
      </c>
      <c r="J64" s="119">
        <v>0</v>
      </c>
      <c r="K64" s="119">
        <v>0</v>
      </c>
      <c r="L64" s="119">
        <v>0</v>
      </c>
      <c r="M64" s="119">
        <v>0</v>
      </c>
      <c r="N64" s="119">
        <v>0</v>
      </c>
      <c r="O64" s="119">
        <v>0</v>
      </c>
      <c r="P64" s="119">
        <v>0</v>
      </c>
      <c r="Q64" s="119">
        <v>0</v>
      </c>
      <c r="R64" s="119">
        <v>0</v>
      </c>
      <c r="S64" s="119">
        <v>0</v>
      </c>
      <c r="T64" s="119">
        <v>0</v>
      </c>
      <c r="U64" s="119">
        <v>0</v>
      </c>
      <c r="V64" s="119">
        <v>0</v>
      </c>
      <c r="W64" s="119">
        <v>0</v>
      </c>
      <c r="X64" s="119">
        <v>0</v>
      </c>
      <c r="Y64" s="119">
        <v>0</v>
      </c>
      <c r="Z64" s="119">
        <v>0</v>
      </c>
      <c r="AA64" s="119">
        <v>0</v>
      </c>
      <c r="AB64" s="119">
        <v>0</v>
      </c>
      <c r="AC64" s="119">
        <v>0</v>
      </c>
      <c r="AD64" s="119">
        <v>0</v>
      </c>
      <c r="AE64" s="119">
        <v>0</v>
      </c>
      <c r="AF64" s="119">
        <v>0</v>
      </c>
      <c r="AG64" s="119">
        <v>0</v>
      </c>
      <c r="AH64" s="119">
        <v>0</v>
      </c>
      <c r="AI64" s="119">
        <v>0</v>
      </c>
      <c r="AJ64" s="119">
        <v>0</v>
      </c>
      <c r="AK64" s="119">
        <v>0</v>
      </c>
      <c r="AL64" s="119">
        <v>0</v>
      </c>
      <c r="AM64" s="119">
        <v>0</v>
      </c>
      <c r="AN64" s="119">
        <v>0</v>
      </c>
      <c r="AO64" s="119">
        <v>0</v>
      </c>
      <c r="AP64" s="119">
        <v>0</v>
      </c>
      <c r="AQ64" s="119">
        <v>471.84489061990865</v>
      </c>
      <c r="AR64" s="119">
        <v>573.71979318057856</v>
      </c>
      <c r="AS64" s="119">
        <v>609.11995070485966</v>
      </c>
      <c r="AT64" s="119">
        <v>617.94823324352228</v>
      </c>
      <c r="AU64" s="119">
        <v>758.85613318805429</v>
      </c>
      <c r="AV64" s="119">
        <v>786.73690789389411</v>
      </c>
      <c r="AW64" s="119">
        <v>735.99424447349361</v>
      </c>
      <c r="AX64" s="119">
        <v>838.37537278914431</v>
      </c>
      <c r="AY64" s="119">
        <v>889.29932598671633</v>
      </c>
      <c r="AZ64" s="119">
        <v>558.21810881509919</v>
      </c>
      <c r="BA64" s="119">
        <v>824.97926329733912</v>
      </c>
      <c r="BB64" s="119">
        <v>894.07607128355221</v>
      </c>
      <c r="BC64" s="119">
        <v>1022.0931409200722</v>
      </c>
      <c r="BD64" s="119">
        <v>1024.3415551478347</v>
      </c>
      <c r="BE64" s="119">
        <v>990.79590587941266</v>
      </c>
      <c r="BF64" s="119">
        <v>1103.0012046069105</v>
      </c>
      <c r="BG64" s="119">
        <v>1544.1611632575507</v>
      </c>
      <c r="BH64" s="119">
        <v>1872.8576132144954</v>
      </c>
      <c r="BI64" s="119">
        <v>1672.7726691488419</v>
      </c>
      <c r="BJ64" s="119">
        <v>1804.2778611995941</v>
      </c>
      <c r="BK64" s="119">
        <v>2169.4549017445311</v>
      </c>
      <c r="BL64" s="119">
        <v>2536.7441211217215</v>
      </c>
      <c r="BM64" s="119">
        <v>2595.1783916323993</v>
      </c>
      <c r="BN64" s="119">
        <v>2684.6889131512908</v>
      </c>
      <c r="BO64" s="119">
        <v>2719.4191426866969</v>
      </c>
      <c r="BP64" s="119">
        <v>2725.2418974622315</v>
      </c>
      <c r="BQ64" s="119">
        <v>2666.7745375456316</v>
      </c>
      <c r="BR64" s="119">
        <v>2658.7371262588608</v>
      </c>
      <c r="BS64" s="119">
        <v>2743.4071865262536</v>
      </c>
      <c r="BT64" s="119">
        <v>2649.8218366320398</v>
      </c>
      <c r="BU64" s="119">
        <v>2620.7569916017815</v>
      </c>
      <c r="BV64" s="119">
        <v>2667.7411771607076</v>
      </c>
      <c r="BW64" s="119">
        <v>2663.9100522677045</v>
      </c>
      <c r="BX64" s="119">
        <v>2545</v>
      </c>
      <c r="BY64" s="119">
        <v>2660.7547472247052</v>
      </c>
      <c r="BZ64" s="119">
        <v>2666.2303021844518</v>
      </c>
      <c r="CA64" s="119">
        <v>2725.0145943567645</v>
      </c>
      <c r="CB64" s="119">
        <v>2765.3499754452614</v>
      </c>
      <c r="CC64" s="120">
        <v>2764.1772602981118</v>
      </c>
    </row>
    <row r="65" spans="1:81" x14ac:dyDescent="0.4">
      <c r="A65" s="113"/>
      <c r="B65" s="49" t="s">
        <v>265</v>
      </c>
      <c r="C65" s="118" t="s">
        <v>217</v>
      </c>
      <c r="D65" s="119">
        <v>0</v>
      </c>
      <c r="E65" s="119">
        <v>0</v>
      </c>
      <c r="F65" s="119">
        <v>0</v>
      </c>
      <c r="G65" s="119">
        <v>0</v>
      </c>
      <c r="H65" s="119">
        <v>0</v>
      </c>
      <c r="I65" s="119">
        <v>0</v>
      </c>
      <c r="J65" s="119">
        <v>0</v>
      </c>
      <c r="K65" s="119">
        <v>0</v>
      </c>
      <c r="L65" s="119">
        <v>0</v>
      </c>
      <c r="M65" s="119">
        <v>0</v>
      </c>
      <c r="N65" s="119">
        <v>0</v>
      </c>
      <c r="O65" s="119">
        <v>0</v>
      </c>
      <c r="P65" s="119">
        <v>0</v>
      </c>
      <c r="Q65" s="119">
        <v>0</v>
      </c>
      <c r="R65" s="119">
        <v>0</v>
      </c>
      <c r="S65" s="119">
        <v>0</v>
      </c>
      <c r="T65" s="119">
        <v>0</v>
      </c>
      <c r="U65" s="119">
        <v>0</v>
      </c>
      <c r="V65" s="119">
        <v>0</v>
      </c>
      <c r="W65" s="119">
        <v>0</v>
      </c>
      <c r="X65" s="119">
        <v>0</v>
      </c>
      <c r="Y65" s="119">
        <v>0</v>
      </c>
      <c r="Z65" s="119">
        <v>0</v>
      </c>
      <c r="AA65" s="119">
        <v>0</v>
      </c>
      <c r="AB65" s="119">
        <v>0</v>
      </c>
      <c r="AC65" s="119">
        <v>0</v>
      </c>
      <c r="AD65" s="119">
        <v>0</v>
      </c>
      <c r="AE65" s="119">
        <v>0</v>
      </c>
      <c r="AF65" s="119">
        <v>0</v>
      </c>
      <c r="AG65" s="119">
        <v>0</v>
      </c>
      <c r="AH65" s="119">
        <v>0</v>
      </c>
      <c r="AI65" s="119">
        <v>0</v>
      </c>
      <c r="AJ65" s="119">
        <v>0</v>
      </c>
      <c r="AK65" s="119">
        <v>0</v>
      </c>
      <c r="AL65" s="119">
        <v>0</v>
      </c>
      <c r="AM65" s="119">
        <v>1499.8327240255367</v>
      </c>
      <c r="AN65" s="119">
        <v>1441.8503650373862</v>
      </c>
      <c r="AO65" s="119">
        <v>1465.2988534556398</v>
      </c>
      <c r="AP65" s="119">
        <v>1954.2593886793152</v>
      </c>
      <c r="AQ65" s="119">
        <v>2053.6254306773226</v>
      </c>
      <c r="AR65" s="119">
        <v>2060.8014971046382</v>
      </c>
      <c r="AS65" s="119">
        <v>2021.1707455206706</v>
      </c>
      <c r="AT65" s="119">
        <v>1851.8767117266066</v>
      </c>
      <c r="AU65" s="119">
        <v>1452.6143137741922</v>
      </c>
      <c r="AV65" s="119">
        <v>1247.177402375574</v>
      </c>
      <c r="AW65" s="119">
        <v>1165.9139593943082</v>
      </c>
      <c r="AX65" s="119">
        <v>139.72922879819072</v>
      </c>
      <c r="AY65" s="119">
        <v>61.570790641460619</v>
      </c>
      <c r="AZ65" s="119">
        <v>159.86527998930069</v>
      </c>
      <c r="BA65" s="119">
        <v>42.728009652850233</v>
      </c>
      <c r="BB65" s="119">
        <v>43.652900406249387</v>
      </c>
      <c r="BC65" s="119">
        <v>106.23330283578703</v>
      </c>
      <c r="BD65" s="119">
        <v>105.91185832547058</v>
      </c>
      <c r="BE65" s="119">
        <v>107.50196805714519</v>
      </c>
      <c r="BF65" s="119">
        <v>106.6796833425723</v>
      </c>
      <c r="BG65" s="119">
        <v>118.95054797133359</v>
      </c>
      <c r="BH65" s="119">
        <v>62.372017138117592</v>
      </c>
      <c r="BI65" s="119">
        <v>57.942291176342145</v>
      </c>
      <c r="BJ65" s="119">
        <v>61.839554656369025</v>
      </c>
      <c r="BK65" s="119">
        <v>58.105023933636453</v>
      </c>
      <c r="BL65" s="119">
        <v>60.123520278056716</v>
      </c>
      <c r="BM65" s="119">
        <v>59.966734494749296</v>
      </c>
      <c r="BN65" s="119">
        <v>55.86445698732765</v>
      </c>
      <c r="BO65" s="119">
        <v>58.702668189445106</v>
      </c>
      <c r="BP65" s="119">
        <v>67.993243459227386</v>
      </c>
      <c r="BQ65" s="119">
        <v>59.632704327943465</v>
      </c>
      <c r="BR65" s="119">
        <v>5.8821617837585416</v>
      </c>
      <c r="BS65" s="119">
        <v>0</v>
      </c>
      <c r="BT65" s="119">
        <v>0</v>
      </c>
      <c r="BU65" s="119">
        <v>0</v>
      </c>
      <c r="BV65" s="119">
        <v>0</v>
      </c>
      <c r="BW65" s="119">
        <v>0</v>
      </c>
      <c r="BX65" s="119">
        <v>50</v>
      </c>
      <c r="BY65" s="119">
        <v>0</v>
      </c>
      <c r="BZ65" s="119">
        <v>0</v>
      </c>
      <c r="CA65" s="119">
        <v>0</v>
      </c>
      <c r="CB65" s="119">
        <v>0</v>
      </c>
      <c r="CC65" s="120">
        <v>0</v>
      </c>
    </row>
    <row r="66" spans="1:81" x14ac:dyDescent="0.4">
      <c r="A66" s="113"/>
      <c r="B66" s="49" t="s">
        <v>266</v>
      </c>
      <c r="C66" s="118" t="s">
        <v>223</v>
      </c>
      <c r="D66" s="119">
        <v>0</v>
      </c>
      <c r="E66" s="119">
        <v>0</v>
      </c>
      <c r="F66" s="119">
        <v>0</v>
      </c>
      <c r="G66" s="119">
        <v>0</v>
      </c>
      <c r="H66" s="119">
        <v>0</v>
      </c>
      <c r="I66" s="119">
        <v>0</v>
      </c>
      <c r="J66" s="119">
        <v>0</v>
      </c>
      <c r="K66" s="119">
        <v>0</v>
      </c>
      <c r="L66" s="119">
        <v>0</v>
      </c>
      <c r="M66" s="119">
        <v>0</v>
      </c>
      <c r="N66" s="119">
        <v>0</v>
      </c>
      <c r="O66" s="119">
        <v>0</v>
      </c>
      <c r="P66" s="119">
        <v>0</v>
      </c>
      <c r="Q66" s="119">
        <v>0</v>
      </c>
      <c r="R66" s="119">
        <v>0</v>
      </c>
      <c r="S66" s="119">
        <v>0</v>
      </c>
      <c r="T66" s="119">
        <v>0</v>
      </c>
      <c r="U66" s="119">
        <v>0</v>
      </c>
      <c r="V66" s="119">
        <v>0</v>
      </c>
      <c r="W66" s="119">
        <v>0</v>
      </c>
      <c r="X66" s="119">
        <v>0</v>
      </c>
      <c r="Y66" s="119">
        <v>0</v>
      </c>
      <c r="Z66" s="119">
        <v>0</v>
      </c>
      <c r="AA66" s="119">
        <v>0</v>
      </c>
      <c r="AB66" s="119">
        <v>0</v>
      </c>
      <c r="AC66" s="119">
        <v>0</v>
      </c>
      <c r="AD66" s="119">
        <v>0</v>
      </c>
      <c r="AE66" s="119">
        <v>0</v>
      </c>
      <c r="AF66" s="119">
        <v>0</v>
      </c>
      <c r="AG66" s="119">
        <v>0</v>
      </c>
      <c r="AH66" s="119">
        <v>0</v>
      </c>
      <c r="AI66" s="119">
        <v>0</v>
      </c>
      <c r="AJ66" s="119">
        <v>0</v>
      </c>
      <c r="AK66" s="119">
        <v>0</v>
      </c>
      <c r="AL66" s="119">
        <v>0</v>
      </c>
      <c r="AM66" s="119">
        <v>0</v>
      </c>
      <c r="AN66" s="119">
        <v>0</v>
      </c>
      <c r="AO66" s="119">
        <v>0</v>
      </c>
      <c r="AP66" s="119">
        <v>0</v>
      </c>
      <c r="AQ66" s="119">
        <v>0</v>
      </c>
      <c r="AR66" s="119">
        <v>0</v>
      </c>
      <c r="AS66" s="119">
        <v>0</v>
      </c>
      <c r="AT66" s="119">
        <v>0</v>
      </c>
      <c r="AU66" s="119">
        <v>0</v>
      </c>
      <c r="AV66" s="119">
        <v>0</v>
      </c>
      <c r="AW66" s="119">
        <v>0</v>
      </c>
      <c r="AX66" s="119">
        <v>0</v>
      </c>
      <c r="AY66" s="119">
        <v>0</v>
      </c>
      <c r="AZ66" s="119">
        <v>0</v>
      </c>
      <c r="BA66" s="119">
        <v>0</v>
      </c>
      <c r="BB66" s="119">
        <v>0</v>
      </c>
      <c r="BC66" s="119">
        <v>0</v>
      </c>
      <c r="BD66" s="119">
        <v>0</v>
      </c>
      <c r="BE66" s="119">
        <v>0</v>
      </c>
      <c r="BF66" s="119">
        <v>0</v>
      </c>
      <c r="BG66" s="119">
        <v>0</v>
      </c>
      <c r="BH66" s="119">
        <v>0</v>
      </c>
      <c r="BI66" s="119">
        <v>0</v>
      </c>
      <c r="BJ66" s="119">
        <v>0</v>
      </c>
      <c r="BK66" s="119">
        <v>0</v>
      </c>
      <c r="BL66" s="119">
        <v>0</v>
      </c>
      <c r="BM66" s="119">
        <v>0</v>
      </c>
      <c r="BN66" s="119">
        <v>0</v>
      </c>
      <c r="BO66" s="119">
        <v>0</v>
      </c>
      <c r="BP66" s="119">
        <v>0</v>
      </c>
      <c r="BQ66" s="119">
        <v>0</v>
      </c>
      <c r="BR66" s="119">
        <v>0</v>
      </c>
      <c r="BS66" s="119">
        <v>0</v>
      </c>
      <c r="BT66" s="119">
        <v>0</v>
      </c>
      <c r="BU66" s="119">
        <v>0</v>
      </c>
      <c r="BV66" s="119">
        <v>0.1473172591755797</v>
      </c>
      <c r="BW66" s="119">
        <v>0.45174742923719707</v>
      </c>
      <c r="BX66" s="119">
        <v>0.73754757056880926</v>
      </c>
      <c r="BY66" s="119">
        <v>1.0463771579222529</v>
      </c>
      <c r="BZ66" s="119">
        <v>1.3127570552337029</v>
      </c>
      <c r="CA66" s="119">
        <v>1.5277966163784511</v>
      </c>
      <c r="CB66" s="119">
        <v>1.7113909457300813</v>
      </c>
      <c r="CC66" s="120">
        <v>0</v>
      </c>
    </row>
    <row r="67" spans="1:81" x14ac:dyDescent="0.4">
      <c r="A67" s="113"/>
      <c r="B67" s="49" t="s">
        <v>267</v>
      </c>
      <c r="C67" s="118" t="s">
        <v>223</v>
      </c>
      <c r="D67" s="119">
        <v>0</v>
      </c>
      <c r="E67" s="119">
        <v>0</v>
      </c>
      <c r="F67" s="119">
        <v>0</v>
      </c>
      <c r="G67" s="119">
        <v>0</v>
      </c>
      <c r="H67" s="119">
        <v>0</v>
      </c>
      <c r="I67" s="119">
        <v>0</v>
      </c>
      <c r="J67" s="119">
        <v>0</v>
      </c>
      <c r="K67" s="119">
        <v>0</v>
      </c>
      <c r="L67" s="119">
        <v>0</v>
      </c>
      <c r="M67" s="119">
        <v>0</v>
      </c>
      <c r="N67" s="119">
        <v>0</v>
      </c>
      <c r="O67" s="119">
        <v>0</v>
      </c>
      <c r="P67" s="119">
        <v>0</v>
      </c>
      <c r="Q67" s="119">
        <v>0</v>
      </c>
      <c r="R67" s="119">
        <v>0</v>
      </c>
      <c r="S67" s="119">
        <v>0</v>
      </c>
      <c r="T67" s="119">
        <v>0</v>
      </c>
      <c r="U67" s="119">
        <v>0</v>
      </c>
      <c r="V67" s="119">
        <v>0</v>
      </c>
      <c r="W67" s="119">
        <v>0</v>
      </c>
      <c r="X67" s="119">
        <v>0</v>
      </c>
      <c r="Y67" s="119">
        <v>0</v>
      </c>
      <c r="Z67" s="119">
        <v>0</v>
      </c>
      <c r="AA67" s="119">
        <v>0</v>
      </c>
      <c r="AB67" s="119">
        <v>0</v>
      </c>
      <c r="AC67" s="119">
        <v>0</v>
      </c>
      <c r="AD67" s="119">
        <v>0</v>
      </c>
      <c r="AE67" s="119">
        <v>0</v>
      </c>
      <c r="AF67" s="119">
        <v>0</v>
      </c>
      <c r="AG67" s="119">
        <v>0</v>
      </c>
      <c r="AH67" s="119">
        <v>0</v>
      </c>
      <c r="AI67" s="119">
        <v>0</v>
      </c>
      <c r="AJ67" s="119">
        <v>0</v>
      </c>
      <c r="AK67" s="119">
        <v>0</v>
      </c>
      <c r="AL67" s="119">
        <v>0</v>
      </c>
      <c r="AM67" s="119">
        <v>0</v>
      </c>
      <c r="AN67" s="119">
        <v>0</v>
      </c>
      <c r="AO67" s="119">
        <v>0</v>
      </c>
      <c r="AP67" s="119">
        <v>0</v>
      </c>
      <c r="AQ67" s="119">
        <v>34.227090511288708</v>
      </c>
      <c r="AR67" s="119">
        <v>34.423187590834715</v>
      </c>
      <c r="AS67" s="119">
        <v>31.946850561443686</v>
      </c>
      <c r="AT67" s="119">
        <v>37.39177207524498</v>
      </c>
      <c r="AU67" s="119">
        <v>42.216952233094254</v>
      </c>
      <c r="AV67" s="119">
        <v>40.924821273300815</v>
      </c>
      <c r="AW67" s="119">
        <v>41.475752579788725</v>
      </c>
      <c r="AX67" s="119">
        <v>39.183568985732634</v>
      </c>
      <c r="AY67" s="119">
        <v>37.144318023618354</v>
      </c>
      <c r="AZ67" s="119">
        <v>36.04503433857122</v>
      </c>
      <c r="BA67" s="119">
        <v>32.857839423041831</v>
      </c>
      <c r="BB67" s="119">
        <v>29.711457435764626</v>
      </c>
      <c r="BC67" s="119">
        <v>28.056859117130362</v>
      </c>
      <c r="BD67" s="119">
        <v>70.157911883597535</v>
      </c>
      <c r="BE67" s="119">
        <v>95.03797176066459</v>
      </c>
      <c r="BF67" s="119">
        <v>168.61181150936449</v>
      </c>
      <c r="BG67" s="119">
        <v>179.84777931018812</v>
      </c>
      <c r="BH67" s="119">
        <v>173.34634074709348</v>
      </c>
      <c r="BI67" s="119">
        <v>170.40403866978008</v>
      </c>
      <c r="BJ67" s="119">
        <v>165.05801665180311</v>
      </c>
      <c r="BK67" s="119">
        <v>164.48922632913809</v>
      </c>
      <c r="BL67" s="119">
        <v>173.4489377747033</v>
      </c>
      <c r="BM67" s="119">
        <v>177.79423162083978</v>
      </c>
      <c r="BN67" s="119">
        <v>164.64110913905097</v>
      </c>
      <c r="BO67" s="119">
        <v>57.043104782023214</v>
      </c>
      <c r="BP67" s="119">
        <v>47.398575681452122</v>
      </c>
      <c r="BQ67" s="119">
        <v>44.267741730805547</v>
      </c>
      <c r="BR67" s="119">
        <v>39.824588140758827</v>
      </c>
      <c r="BS67" s="119">
        <v>35.140350495555765</v>
      </c>
      <c r="BT67" s="119">
        <v>31.7568678040371</v>
      </c>
      <c r="BU67" s="119">
        <v>28.662711179713042</v>
      </c>
      <c r="BV67" s="119">
        <v>27.159770877440561</v>
      </c>
      <c r="BW67" s="119">
        <v>27.673701260411477</v>
      </c>
      <c r="BX67" s="119">
        <v>27.658154602267192</v>
      </c>
      <c r="BY67" s="119">
        <v>26.042491176926855</v>
      </c>
      <c r="BZ67" s="119">
        <v>25.483102627461239</v>
      </c>
      <c r="CA67" s="119">
        <v>25.898591825853426</v>
      </c>
      <c r="CB67" s="119">
        <v>25.749335029065076</v>
      </c>
      <c r="CC67" s="120">
        <v>23.463308681860049</v>
      </c>
    </row>
    <row r="68" spans="1:81" x14ac:dyDescent="0.4">
      <c r="A68" s="113"/>
      <c r="B68" s="49" t="s">
        <v>268</v>
      </c>
      <c r="C68" s="118" t="s">
        <v>217</v>
      </c>
      <c r="D68" s="119">
        <v>539.28244835382588</v>
      </c>
      <c r="E68" s="119">
        <v>664.16891007786978</v>
      </c>
      <c r="F68" s="119">
        <v>573.72314386807864</v>
      </c>
      <c r="G68" s="119">
        <v>465.4213953197193</v>
      </c>
      <c r="H68" s="119">
        <v>772.55758637529993</v>
      </c>
      <c r="I68" s="119">
        <v>626.89412430819323</v>
      </c>
      <c r="J68" s="119">
        <v>434.47716200927294</v>
      </c>
      <c r="K68" s="119">
        <v>417.76650193199322</v>
      </c>
      <c r="L68" s="119">
        <v>523.29922138472352</v>
      </c>
      <c r="M68" s="119">
        <v>607.94954434578813</v>
      </c>
      <c r="N68" s="119">
        <v>1154.6739494183498</v>
      </c>
      <c r="O68" s="119">
        <v>974.46264757196832</v>
      </c>
      <c r="P68" s="119">
        <v>688.37143096375701</v>
      </c>
      <c r="Q68" s="119">
        <v>798.20595782787143</v>
      </c>
      <c r="R68" s="119">
        <v>1375.1114464870054</v>
      </c>
      <c r="S68" s="119">
        <v>1354.7568847350083</v>
      </c>
      <c r="T68" s="119">
        <v>899.10265374996425</v>
      </c>
      <c r="U68" s="119">
        <v>934.74521249032864</v>
      </c>
      <c r="V68" s="119">
        <v>1415.362527414439</v>
      </c>
      <c r="W68" s="119">
        <v>2141.0902338287588</v>
      </c>
      <c r="X68" s="119">
        <v>2061.1925638176704</v>
      </c>
      <c r="Y68" s="119">
        <v>1987.3047634358509</v>
      </c>
      <c r="Z68" s="119">
        <v>2140.4011733524144</v>
      </c>
      <c r="AA68" s="119">
        <v>3167.6507390644792</v>
      </c>
      <c r="AB68" s="119">
        <v>2550.112209589181</v>
      </c>
      <c r="AC68" s="119">
        <v>1951.3392085882838</v>
      </c>
      <c r="AD68" s="119">
        <v>1995.0862868647587</v>
      </c>
      <c r="AE68" s="119">
        <v>3401.1364133518937</v>
      </c>
      <c r="AF68" s="119">
        <v>3671.8967496888872</v>
      </c>
      <c r="AG68" s="119">
        <v>3632.1728092874509</v>
      </c>
      <c r="AH68" s="119">
        <v>3281.1156086203291</v>
      </c>
      <c r="AI68" s="119">
        <v>2901.1760247608945</v>
      </c>
      <c r="AJ68" s="119">
        <v>4774.0621545311014</v>
      </c>
      <c r="AK68" s="119">
        <v>5743.0905749529165</v>
      </c>
      <c r="AL68" s="119">
        <v>4714.466712352355</v>
      </c>
      <c r="AM68" s="119">
        <v>4490.499175732456</v>
      </c>
      <c r="AN68" s="119">
        <v>4478.818653600385</v>
      </c>
      <c r="AO68" s="119">
        <v>4272.2199598917641</v>
      </c>
      <c r="AP68" s="119">
        <v>4476.4673447423147</v>
      </c>
      <c r="AQ68" s="119">
        <v>3588.7788942896441</v>
      </c>
      <c r="AR68" s="119">
        <v>2539.8460500145575</v>
      </c>
      <c r="AS68" s="119">
        <v>1562.0093113512276</v>
      </c>
      <c r="AT68" s="119">
        <v>1711.8346853647945</v>
      </c>
      <c r="AU68" s="119">
        <v>2983.0020814926456</v>
      </c>
      <c r="AV68" s="119">
        <v>3190.7402357711999</v>
      </c>
      <c r="AW68" s="119">
        <v>2922.328839491624</v>
      </c>
      <c r="AX68" s="119">
        <v>2269.6969678294909</v>
      </c>
      <c r="AY68" s="119">
        <v>1868.8804281021662</v>
      </c>
      <c r="AZ68" s="119">
        <v>961.97294269627378</v>
      </c>
      <c r="BA68" s="119">
        <v>0</v>
      </c>
      <c r="BB68" s="119">
        <v>0</v>
      </c>
      <c r="BC68" s="119">
        <v>0</v>
      </c>
      <c r="BD68" s="119">
        <v>0</v>
      </c>
      <c r="BE68" s="119">
        <v>0</v>
      </c>
      <c r="BF68" s="119">
        <v>0</v>
      </c>
      <c r="BG68" s="119">
        <v>0</v>
      </c>
      <c r="BH68" s="119">
        <v>0</v>
      </c>
      <c r="BI68" s="119">
        <v>0</v>
      </c>
      <c r="BJ68" s="119">
        <v>0</v>
      </c>
      <c r="BK68" s="119">
        <v>0</v>
      </c>
      <c r="BL68" s="119">
        <v>0</v>
      </c>
      <c r="BM68" s="119">
        <v>0</v>
      </c>
      <c r="BN68" s="119">
        <v>0</v>
      </c>
      <c r="BO68" s="119">
        <v>0</v>
      </c>
      <c r="BP68" s="119">
        <v>0</v>
      </c>
      <c r="BQ68" s="119">
        <v>0</v>
      </c>
      <c r="BR68" s="119">
        <v>0</v>
      </c>
      <c r="BS68" s="119">
        <v>0</v>
      </c>
      <c r="BT68" s="119">
        <v>0</v>
      </c>
      <c r="BU68" s="119">
        <v>0</v>
      </c>
      <c r="BV68" s="119">
        <v>0</v>
      </c>
      <c r="BW68" s="119">
        <v>0</v>
      </c>
      <c r="BX68" s="119">
        <v>0</v>
      </c>
      <c r="BY68" s="119">
        <v>0</v>
      </c>
      <c r="BZ68" s="119">
        <v>0</v>
      </c>
      <c r="CA68" s="119">
        <v>0</v>
      </c>
      <c r="CB68" s="119">
        <v>0</v>
      </c>
      <c r="CC68" s="120">
        <v>0</v>
      </c>
    </row>
    <row r="69" spans="1:81" x14ac:dyDescent="0.4">
      <c r="A69" s="113"/>
      <c r="B69" s="13" t="s">
        <v>269</v>
      </c>
      <c r="C69" s="118"/>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f t="shared" ref="BQ69:CC69" si="13">SUM(BQ70:BQ71)</f>
        <v>6.9859351268935947</v>
      </c>
      <c r="BR69" s="119">
        <f t="shared" si="13"/>
        <v>66.057064619006184</v>
      </c>
      <c r="BS69" s="119">
        <f t="shared" si="13"/>
        <v>572.71563839131034</v>
      </c>
      <c r="BT69" s="119">
        <f t="shared" si="13"/>
        <v>1805.2142387100289</v>
      </c>
      <c r="BU69" s="119">
        <f t="shared" si="13"/>
        <v>3717.1781040181845</v>
      </c>
      <c r="BV69" s="119">
        <f t="shared" si="13"/>
        <v>8893.0772805011438</v>
      </c>
      <c r="BW69" s="119">
        <f t="shared" si="13"/>
        <v>19621.033442462234</v>
      </c>
      <c r="BX69" s="119">
        <f t="shared" si="13"/>
        <v>39168.033276227485</v>
      </c>
      <c r="BY69" s="119">
        <f t="shared" si="13"/>
        <v>43497.256660217739</v>
      </c>
      <c r="BZ69" s="119">
        <f t="shared" si="13"/>
        <v>44368.259338005919</v>
      </c>
      <c r="CA69" s="119">
        <f t="shared" si="13"/>
        <v>48235.400896814463</v>
      </c>
      <c r="CB69" s="119">
        <f t="shared" si="13"/>
        <v>52976.446265047925</v>
      </c>
      <c r="CC69" s="120">
        <f t="shared" si="13"/>
        <v>59372.376674216328</v>
      </c>
    </row>
    <row r="70" spans="1:81" x14ac:dyDescent="0.4">
      <c r="A70" s="113"/>
      <c r="B70" s="126" t="s">
        <v>270</v>
      </c>
      <c r="C70" s="118" t="s">
        <v>223</v>
      </c>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v>0.934710540765187</v>
      </c>
      <c r="BR70" s="119">
        <v>6.4813858908649093</v>
      </c>
      <c r="BS70" s="119">
        <v>39.383378882803228</v>
      </c>
      <c r="BT70" s="119">
        <v>788.18071289499096</v>
      </c>
      <c r="BU70" s="119">
        <v>2255.832897082355</v>
      </c>
      <c r="BV70" s="119">
        <v>6757.8187301851003</v>
      </c>
      <c r="BW70" s="119">
        <v>16388.486502667052</v>
      </c>
      <c r="BX70" s="119">
        <v>22930.414074388013</v>
      </c>
      <c r="BY70" s="119">
        <v>25968.694496959342</v>
      </c>
      <c r="BZ70" s="119">
        <v>28986.808130022928</v>
      </c>
      <c r="CA70" s="119">
        <v>32891.926004377245</v>
      </c>
      <c r="CB70" s="119">
        <v>37084.373026807887</v>
      </c>
      <c r="CC70" s="120">
        <v>42567.304913808352</v>
      </c>
    </row>
    <row r="71" spans="1:81" x14ac:dyDescent="0.4">
      <c r="A71" s="113"/>
      <c r="B71" s="126" t="s">
        <v>271</v>
      </c>
      <c r="C71" s="118" t="s">
        <v>223</v>
      </c>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v>6.0512245861284075</v>
      </c>
      <c r="BR71" s="119">
        <v>59.575678728141277</v>
      </c>
      <c r="BS71" s="119">
        <v>533.33225950850715</v>
      </c>
      <c r="BT71" s="119">
        <v>1017.033525815038</v>
      </c>
      <c r="BU71" s="119">
        <v>1461.3452069358295</v>
      </c>
      <c r="BV71" s="119">
        <v>2135.2585503160435</v>
      </c>
      <c r="BW71" s="119">
        <v>3232.5469397951806</v>
      </c>
      <c r="BX71" s="119">
        <v>16237.619201839474</v>
      </c>
      <c r="BY71" s="119">
        <v>17528.562163258393</v>
      </c>
      <c r="BZ71" s="119">
        <v>15381.451207982993</v>
      </c>
      <c r="CA71" s="119">
        <v>15343.474892437218</v>
      </c>
      <c r="CB71" s="119">
        <v>15892.07323824004</v>
      </c>
      <c r="CC71" s="120">
        <v>16805.071760407973</v>
      </c>
    </row>
    <row r="72" spans="1:81" x14ac:dyDescent="0.4">
      <c r="A72" s="113"/>
      <c r="B72" s="49" t="s">
        <v>272</v>
      </c>
      <c r="C72" s="118" t="s">
        <v>214</v>
      </c>
      <c r="D72" s="119">
        <v>0</v>
      </c>
      <c r="E72" s="119">
        <v>0</v>
      </c>
      <c r="F72" s="119">
        <v>0</v>
      </c>
      <c r="G72" s="119">
        <v>0</v>
      </c>
      <c r="H72" s="119">
        <v>0</v>
      </c>
      <c r="I72" s="119">
        <v>0</v>
      </c>
      <c r="J72" s="119">
        <v>0</v>
      </c>
      <c r="K72" s="119">
        <v>0</v>
      </c>
      <c r="L72" s="119">
        <v>0</v>
      </c>
      <c r="M72" s="119">
        <v>0</v>
      </c>
      <c r="N72" s="119">
        <v>0</v>
      </c>
      <c r="O72" s="119">
        <v>0</v>
      </c>
      <c r="P72" s="119">
        <v>0</v>
      </c>
      <c r="Q72" s="119">
        <v>0</v>
      </c>
      <c r="R72" s="119">
        <v>0</v>
      </c>
      <c r="S72" s="119">
        <v>0</v>
      </c>
      <c r="T72" s="119">
        <v>0</v>
      </c>
      <c r="U72" s="119">
        <v>0</v>
      </c>
      <c r="V72" s="119">
        <v>0</v>
      </c>
      <c r="W72" s="119">
        <v>0</v>
      </c>
      <c r="X72" s="119">
        <v>0</v>
      </c>
      <c r="Y72" s="119">
        <v>0</v>
      </c>
      <c r="Z72" s="119">
        <v>0</v>
      </c>
      <c r="AA72" s="119">
        <v>0</v>
      </c>
      <c r="AB72" s="119">
        <v>0</v>
      </c>
      <c r="AC72" s="119">
        <v>0</v>
      </c>
      <c r="AD72" s="119">
        <v>0</v>
      </c>
      <c r="AE72" s="119">
        <v>0</v>
      </c>
      <c r="AF72" s="119">
        <v>0</v>
      </c>
      <c r="AG72" s="119">
        <v>0</v>
      </c>
      <c r="AH72" s="119">
        <v>0</v>
      </c>
      <c r="AI72" s="119">
        <v>0</v>
      </c>
      <c r="AJ72" s="119">
        <v>0</v>
      </c>
      <c r="AK72" s="119">
        <v>0</v>
      </c>
      <c r="AL72" s="119">
        <v>0</v>
      </c>
      <c r="AM72" s="119">
        <v>0</v>
      </c>
      <c r="AN72" s="119">
        <v>0</v>
      </c>
      <c r="AO72" s="119">
        <v>0</v>
      </c>
      <c r="AP72" s="119">
        <v>0</v>
      </c>
      <c r="AQ72" s="119">
        <v>0</v>
      </c>
      <c r="AR72" s="119">
        <v>0</v>
      </c>
      <c r="AS72" s="119">
        <v>0</v>
      </c>
      <c r="AT72" s="119">
        <v>0</v>
      </c>
      <c r="AU72" s="119">
        <v>0</v>
      </c>
      <c r="AV72" s="119">
        <v>0</v>
      </c>
      <c r="AW72" s="119">
        <v>4.5999640279593343E-2</v>
      </c>
      <c r="AX72" s="119">
        <v>2.9692461119615529E-2</v>
      </c>
      <c r="AY72" s="119">
        <v>0</v>
      </c>
      <c r="AZ72" s="119">
        <v>1.4741675408849448E-2</v>
      </c>
      <c r="BA72" s="119">
        <v>1.9720619839777031E-2</v>
      </c>
      <c r="BB72" s="119">
        <v>0</v>
      </c>
      <c r="BC72" s="119">
        <v>9.6575729850715483E-2</v>
      </c>
      <c r="BD72" s="119">
        <v>96.006728411031787</v>
      </c>
      <c r="BE72" s="119">
        <v>10.16516797954846</v>
      </c>
      <c r="BF72" s="119">
        <v>0.86562943055115804</v>
      </c>
      <c r="BG72" s="119">
        <v>0.71314882708899441</v>
      </c>
      <c r="BH72" s="119">
        <v>0.62226965935470813</v>
      </c>
      <c r="BI72" s="119">
        <v>0.70661330702856273</v>
      </c>
      <c r="BJ72" s="119">
        <v>0.5345685946961678</v>
      </c>
      <c r="BK72" s="119">
        <v>0.26730785697546638</v>
      </c>
      <c r="BL72" s="119">
        <v>0</v>
      </c>
      <c r="BM72" s="119">
        <v>0.37335584679841227</v>
      </c>
      <c r="BN72" s="119">
        <v>0.11508641321508131</v>
      </c>
      <c r="BO72" s="119">
        <v>0</v>
      </c>
      <c r="BP72" s="119">
        <v>0</v>
      </c>
      <c r="BQ72" s="119">
        <v>2.5176927767260067E-4</v>
      </c>
      <c r="BR72" s="119">
        <v>0.11764323567517081</v>
      </c>
      <c r="BS72" s="119">
        <v>0.28005858135529599</v>
      </c>
      <c r="BT72" s="119">
        <v>0.2732949036492005</v>
      </c>
      <c r="BU72" s="119">
        <v>0.40284906788071789</v>
      </c>
      <c r="BV72" s="119">
        <v>0.21875696409681894</v>
      </c>
      <c r="BW72" s="119">
        <v>0.3203098259239725</v>
      </c>
      <c r="BX72" s="119">
        <v>0.36</v>
      </c>
      <c r="BY72" s="119">
        <v>0.24689372304982221</v>
      </c>
      <c r="BZ72" s="119">
        <v>0.24476039270398081</v>
      </c>
      <c r="CA72" s="119">
        <v>0.24026180464651273</v>
      </c>
      <c r="CB72" s="119">
        <v>0.23523800608400833</v>
      </c>
      <c r="CC72" s="120">
        <v>0.23025151924936216</v>
      </c>
    </row>
    <row r="73" spans="1:81" ht="26.1" customHeight="1" x14ac:dyDescent="0.4">
      <c r="A73" s="113"/>
      <c r="B73" s="49" t="s">
        <v>273</v>
      </c>
      <c r="C73" s="118" t="s">
        <v>214</v>
      </c>
      <c r="D73" s="119">
        <v>3051.2033262124364</v>
      </c>
      <c r="E73" s="119">
        <v>2898.8205554440356</v>
      </c>
      <c r="F73" s="119">
        <v>2743.7465644985173</v>
      </c>
      <c r="G73" s="119">
        <v>2496.9228911071427</v>
      </c>
      <c r="H73" s="119">
        <v>2502.1641230364189</v>
      </c>
      <c r="I73" s="119">
        <v>2335.3218054183594</v>
      </c>
      <c r="J73" s="119">
        <v>2399.3101876563037</v>
      </c>
      <c r="K73" s="119">
        <v>2352.2648898591215</v>
      </c>
      <c r="L73" s="119">
        <v>2228.4033829301625</v>
      </c>
      <c r="M73" s="119">
        <v>2173.2999459290377</v>
      </c>
      <c r="N73" s="119">
        <v>2349.0836420353071</v>
      </c>
      <c r="O73" s="119">
        <v>2307.0810176405553</v>
      </c>
      <c r="P73" s="119">
        <v>2183.6418240505936</v>
      </c>
      <c r="Q73" s="119">
        <v>2278.0754058117764</v>
      </c>
      <c r="R73" s="119">
        <v>2172.4628898763699</v>
      </c>
      <c r="S73" s="119">
        <v>2304.7644215538303</v>
      </c>
      <c r="T73" s="119">
        <v>2210.7112020934533</v>
      </c>
      <c r="U73" s="119">
        <v>2296.9653697170879</v>
      </c>
      <c r="V73" s="119">
        <v>2140.2161334082962</v>
      </c>
      <c r="W73" s="119">
        <v>2125.2563701439117</v>
      </c>
      <c r="X73" s="119">
        <v>2084.5962101221699</v>
      </c>
      <c r="Y73" s="119">
        <v>1948.2153699772384</v>
      </c>
      <c r="Z73" s="119">
        <v>1821.6180198743953</v>
      </c>
      <c r="AA73" s="119">
        <v>1808.7629742277122</v>
      </c>
      <c r="AB73" s="119">
        <v>1825.6900897919672</v>
      </c>
      <c r="AC73" s="119">
        <v>1838.242461993673</v>
      </c>
      <c r="AD73" s="119">
        <v>1899.8425845626525</v>
      </c>
      <c r="AE73" s="119">
        <v>1931.9152443107141</v>
      </c>
      <c r="AF73" s="119">
        <v>1858.7939977864851</v>
      </c>
      <c r="AG73" s="119">
        <v>1788.2859515277596</v>
      </c>
      <c r="AH73" s="119">
        <v>1765.1571312197973</v>
      </c>
      <c r="AI73" s="119">
        <v>1666.0658641429334</v>
      </c>
      <c r="AJ73" s="119">
        <v>1581.4080886884271</v>
      </c>
      <c r="AK73" s="119">
        <v>1616.2986988263497</v>
      </c>
      <c r="AL73" s="119">
        <v>1584.0608153503913</v>
      </c>
      <c r="AM73" s="119">
        <v>1571.8246947787623</v>
      </c>
      <c r="AN73" s="119">
        <v>1544.0287373628703</v>
      </c>
      <c r="AO73" s="119">
        <v>1562.0892364361957</v>
      </c>
      <c r="AP73" s="119">
        <v>1523.1347943471544</v>
      </c>
      <c r="AQ73" s="119">
        <v>1464.4305154472813</v>
      </c>
      <c r="AR73" s="119">
        <v>1400.6657337960285</v>
      </c>
      <c r="AS73" s="119">
        <v>1364.8802050668205</v>
      </c>
      <c r="AT73" s="119">
        <v>1616.8295049451822</v>
      </c>
      <c r="AU73" s="119">
        <v>1797.8752549597277</v>
      </c>
      <c r="AV73" s="119">
        <v>2098.8491092963509</v>
      </c>
      <c r="AW73" s="119">
        <v>2275.7578957216601</v>
      </c>
      <c r="AX73" s="119">
        <v>2003.1005857439829</v>
      </c>
      <c r="AY73" s="119">
        <v>2133.6450048506358</v>
      </c>
      <c r="AZ73" s="119">
        <v>2213.6050655010304</v>
      </c>
      <c r="BA73" s="119">
        <v>2116.9756721003314</v>
      </c>
      <c r="BB73" s="119">
        <v>2042.88460095255</v>
      </c>
      <c r="BC73" s="119">
        <v>2020.884167822664</v>
      </c>
      <c r="BD73" s="119">
        <v>2206.5644948048443</v>
      </c>
      <c r="BE73" s="119">
        <v>1928.8034268803731</v>
      </c>
      <c r="BF73" s="119">
        <v>0</v>
      </c>
      <c r="BG73" s="119">
        <v>0</v>
      </c>
      <c r="BH73" s="119">
        <v>0</v>
      </c>
      <c r="BI73" s="119">
        <v>0</v>
      </c>
      <c r="BJ73" s="119">
        <v>0</v>
      </c>
      <c r="BK73" s="119">
        <v>0</v>
      </c>
      <c r="BL73" s="119">
        <v>0</v>
      </c>
      <c r="BM73" s="119">
        <v>0</v>
      </c>
      <c r="BN73" s="119">
        <v>0</v>
      </c>
      <c r="BO73" s="119">
        <v>0</v>
      </c>
      <c r="BP73" s="119">
        <v>0</v>
      </c>
      <c r="BQ73" s="119">
        <v>0</v>
      </c>
      <c r="BR73" s="119">
        <v>0</v>
      </c>
      <c r="BS73" s="119">
        <v>0</v>
      </c>
      <c r="BT73" s="119">
        <v>0</v>
      </c>
      <c r="BU73" s="119">
        <v>0</v>
      </c>
      <c r="BV73" s="119">
        <v>0</v>
      </c>
      <c r="BW73" s="119">
        <v>0</v>
      </c>
      <c r="BX73" s="119">
        <v>0</v>
      </c>
      <c r="BY73" s="119">
        <v>0</v>
      </c>
      <c r="BZ73" s="119">
        <v>0</v>
      </c>
      <c r="CA73" s="119">
        <v>0</v>
      </c>
      <c r="CB73" s="119">
        <v>0</v>
      </c>
      <c r="CC73" s="120">
        <v>0</v>
      </c>
    </row>
    <row r="74" spans="1:81" x14ac:dyDescent="0.4">
      <c r="A74" s="113"/>
      <c r="B74" s="49" t="s">
        <v>274</v>
      </c>
      <c r="C74" s="118" t="s">
        <v>214</v>
      </c>
      <c r="D74" s="119">
        <v>0</v>
      </c>
      <c r="E74" s="119">
        <v>0</v>
      </c>
      <c r="F74" s="119">
        <v>0</v>
      </c>
      <c r="G74" s="119">
        <v>0</v>
      </c>
      <c r="H74" s="119">
        <v>0</v>
      </c>
      <c r="I74" s="119">
        <v>0</v>
      </c>
      <c r="J74" s="119">
        <v>0</v>
      </c>
      <c r="K74" s="119">
        <v>0</v>
      </c>
      <c r="L74" s="119">
        <v>0</v>
      </c>
      <c r="M74" s="119">
        <v>0</v>
      </c>
      <c r="N74" s="119">
        <v>0</v>
      </c>
      <c r="O74" s="119">
        <v>0</v>
      </c>
      <c r="P74" s="119">
        <v>0</v>
      </c>
      <c r="Q74" s="119">
        <v>0</v>
      </c>
      <c r="R74" s="119">
        <v>0</v>
      </c>
      <c r="S74" s="119">
        <v>0</v>
      </c>
      <c r="T74" s="119">
        <v>0</v>
      </c>
      <c r="U74" s="119">
        <v>0</v>
      </c>
      <c r="V74" s="119">
        <v>0</v>
      </c>
      <c r="W74" s="119">
        <v>0</v>
      </c>
      <c r="X74" s="119">
        <v>0</v>
      </c>
      <c r="Y74" s="119">
        <v>0</v>
      </c>
      <c r="Z74" s="119">
        <v>0</v>
      </c>
      <c r="AA74" s="119">
        <v>0</v>
      </c>
      <c r="AB74" s="119">
        <v>0</v>
      </c>
      <c r="AC74" s="119">
        <v>0</v>
      </c>
      <c r="AD74" s="119">
        <v>0</v>
      </c>
      <c r="AE74" s="119">
        <v>0</v>
      </c>
      <c r="AF74" s="119">
        <v>0</v>
      </c>
      <c r="AG74" s="119">
        <v>0</v>
      </c>
      <c r="AH74" s="119">
        <v>0</v>
      </c>
      <c r="AI74" s="119">
        <v>0</v>
      </c>
      <c r="AJ74" s="119">
        <v>0</v>
      </c>
      <c r="AK74" s="119">
        <v>0</v>
      </c>
      <c r="AL74" s="119">
        <v>0</v>
      </c>
      <c r="AM74" s="119">
        <v>0</v>
      </c>
      <c r="AN74" s="119">
        <v>0</v>
      </c>
      <c r="AO74" s="119">
        <v>0</v>
      </c>
      <c r="AP74" s="119">
        <v>0</v>
      </c>
      <c r="AQ74" s="119">
        <v>0</v>
      </c>
      <c r="AR74" s="119">
        <v>0</v>
      </c>
      <c r="AS74" s="119">
        <v>0</v>
      </c>
      <c r="AT74" s="119">
        <v>0</v>
      </c>
      <c r="AU74" s="119">
        <v>0</v>
      </c>
      <c r="AV74" s="119">
        <v>0</v>
      </c>
      <c r="AW74" s="119">
        <v>0</v>
      </c>
      <c r="AX74" s="119">
        <v>0</v>
      </c>
      <c r="AY74" s="119">
        <v>0</v>
      </c>
      <c r="AZ74" s="119">
        <v>0</v>
      </c>
      <c r="BA74" s="119">
        <v>313.29491385459107</v>
      </c>
      <c r="BB74" s="119">
        <v>314.3364519549562</v>
      </c>
      <c r="BC74" s="119">
        <v>1222.4491500683666</v>
      </c>
      <c r="BD74" s="119">
        <v>2765.1973819295413</v>
      </c>
      <c r="BE74" s="119">
        <v>2618.3163760002913</v>
      </c>
      <c r="BF74" s="119">
        <v>2599.0767491574734</v>
      </c>
      <c r="BG74" s="119">
        <v>2857.9603359338271</v>
      </c>
      <c r="BH74" s="119">
        <v>2846.3977700189225</v>
      </c>
      <c r="BI74" s="119">
        <v>2800.6576027278666</v>
      </c>
      <c r="BJ74" s="119">
        <v>2769.0694431631259</v>
      </c>
      <c r="BK74" s="119">
        <v>2766.9735797070093</v>
      </c>
      <c r="BL74" s="119">
        <v>3514.3606528781183</v>
      </c>
      <c r="BM74" s="119">
        <v>3502.7736446279191</v>
      </c>
      <c r="BN74" s="119">
        <v>3470.8073720359762</v>
      </c>
      <c r="BO74" s="119">
        <v>2662.8859017273376</v>
      </c>
      <c r="BP74" s="119">
        <v>2603.2791672945505</v>
      </c>
      <c r="BQ74" s="119">
        <v>2552.3763490243382</v>
      </c>
      <c r="BR74" s="119">
        <v>2490.3967146018322</v>
      </c>
      <c r="BS74" s="119">
        <v>2419.1960722622116</v>
      </c>
      <c r="BT74" s="119">
        <v>2333.0486001025033</v>
      </c>
      <c r="BU74" s="119">
        <v>2263.2583159105357</v>
      </c>
      <c r="BV74" s="119">
        <v>2182.519414369945</v>
      </c>
      <c r="BW74" s="119">
        <v>2107.1604157806019</v>
      </c>
      <c r="BX74" s="119">
        <v>1944.97828560267</v>
      </c>
      <c r="BY74" s="119">
        <v>2018.28855802611</v>
      </c>
      <c r="BZ74" s="119">
        <v>2036.552551644495</v>
      </c>
      <c r="CA74" s="119">
        <v>2038.6354302594248</v>
      </c>
      <c r="CB74" s="119">
        <v>2037.9272134277678</v>
      </c>
      <c r="CC74" s="120">
        <v>2035.6754290639442</v>
      </c>
    </row>
    <row r="75" spans="1:81" x14ac:dyDescent="0.4">
      <c r="A75" s="113"/>
      <c r="B75" s="49" t="s">
        <v>275</v>
      </c>
      <c r="C75" s="118" t="s">
        <v>223</v>
      </c>
      <c r="D75" s="119">
        <v>0</v>
      </c>
      <c r="E75" s="119">
        <v>0</v>
      </c>
      <c r="F75" s="119">
        <v>0</v>
      </c>
      <c r="G75" s="119">
        <v>0</v>
      </c>
      <c r="H75" s="119">
        <v>0</v>
      </c>
      <c r="I75" s="119">
        <v>0</v>
      </c>
      <c r="J75" s="119">
        <v>0</v>
      </c>
      <c r="K75" s="119">
        <v>0</v>
      </c>
      <c r="L75" s="119">
        <v>0</v>
      </c>
      <c r="M75" s="119">
        <v>0</v>
      </c>
      <c r="N75" s="119">
        <v>0</v>
      </c>
      <c r="O75" s="119">
        <v>0</v>
      </c>
      <c r="P75" s="119">
        <v>0</v>
      </c>
      <c r="Q75" s="119">
        <v>0</v>
      </c>
      <c r="R75" s="119">
        <v>0</v>
      </c>
      <c r="S75" s="119">
        <v>0</v>
      </c>
      <c r="T75" s="119">
        <v>0</v>
      </c>
      <c r="U75" s="119">
        <v>0</v>
      </c>
      <c r="V75" s="119">
        <v>0</v>
      </c>
      <c r="W75" s="119">
        <v>0</v>
      </c>
      <c r="X75" s="119">
        <v>0</v>
      </c>
      <c r="Y75" s="119">
        <v>0</v>
      </c>
      <c r="Z75" s="119">
        <v>0</v>
      </c>
      <c r="AA75" s="119">
        <v>0</v>
      </c>
      <c r="AB75" s="119">
        <v>0</v>
      </c>
      <c r="AC75" s="119">
        <v>0</v>
      </c>
      <c r="AD75" s="119">
        <v>0</v>
      </c>
      <c r="AE75" s="119">
        <v>0</v>
      </c>
      <c r="AF75" s="119">
        <v>0</v>
      </c>
      <c r="AG75" s="119">
        <v>0</v>
      </c>
      <c r="AH75" s="119">
        <v>0</v>
      </c>
      <c r="AI75" s="119">
        <v>0</v>
      </c>
      <c r="AJ75" s="119">
        <v>0</v>
      </c>
      <c r="AK75" s="119">
        <v>0</v>
      </c>
      <c r="AL75" s="119">
        <v>0</v>
      </c>
      <c r="AM75" s="119">
        <v>0</v>
      </c>
      <c r="AN75" s="119">
        <v>0</v>
      </c>
      <c r="AO75" s="119">
        <v>0</v>
      </c>
      <c r="AP75" s="119">
        <v>0</v>
      </c>
      <c r="AQ75" s="119">
        <v>0</v>
      </c>
      <c r="AR75" s="119">
        <v>77.727557580104786</v>
      </c>
      <c r="AS75" s="119">
        <v>54.550312228683808</v>
      </c>
      <c r="AT75" s="119">
        <v>21.118479270497573</v>
      </c>
      <c r="AU75" s="119">
        <v>7.9252107439075967</v>
      </c>
      <c r="AV75" s="119">
        <v>4.026135189936265</v>
      </c>
      <c r="AW75" s="119">
        <v>2.301751230913498</v>
      </c>
      <c r="AX75" s="119">
        <v>1.4706501331009574</v>
      </c>
      <c r="AY75" s="119">
        <v>2.6901177398720812</v>
      </c>
      <c r="AZ75" s="119">
        <v>0</v>
      </c>
      <c r="BA75" s="119">
        <v>0.36976162199581936</v>
      </c>
      <c r="BB75" s="119">
        <v>0.86659091176850633</v>
      </c>
      <c r="BC75" s="119">
        <v>0.34928222296008771</v>
      </c>
      <c r="BD75" s="119">
        <v>6.9554056213741861E-2</v>
      </c>
      <c r="BE75" s="119">
        <v>0.53283584167454567</v>
      </c>
      <c r="BF75" s="119">
        <v>0.52120645290228174</v>
      </c>
      <c r="BG75" s="119">
        <v>0.18947678041904245</v>
      </c>
      <c r="BH75" s="119">
        <v>0.12619454630270302</v>
      </c>
      <c r="BI75" s="119">
        <v>0</v>
      </c>
      <c r="BJ75" s="119">
        <v>0</v>
      </c>
      <c r="BK75" s="119">
        <v>0</v>
      </c>
      <c r="BL75" s="119">
        <v>0</v>
      </c>
      <c r="BM75" s="119">
        <v>0</v>
      </c>
      <c r="BN75" s="119">
        <v>0</v>
      </c>
      <c r="BO75" s="119">
        <v>0</v>
      </c>
      <c r="BP75" s="119">
        <v>0</v>
      </c>
      <c r="BQ75" s="119">
        <v>0</v>
      </c>
      <c r="BR75" s="119">
        <v>0</v>
      </c>
      <c r="BS75" s="119">
        <v>0</v>
      </c>
      <c r="BT75" s="119">
        <v>0</v>
      </c>
      <c r="BU75" s="119">
        <v>0</v>
      </c>
      <c r="BV75" s="119">
        <v>0</v>
      </c>
      <c r="BW75" s="119">
        <v>0</v>
      </c>
      <c r="BX75" s="119">
        <v>0</v>
      </c>
      <c r="BY75" s="119">
        <v>0</v>
      </c>
      <c r="BZ75" s="119">
        <v>0</v>
      </c>
      <c r="CA75" s="119">
        <v>0</v>
      </c>
      <c r="CB75" s="119">
        <v>0</v>
      </c>
      <c r="CC75" s="120">
        <v>0</v>
      </c>
    </row>
    <row r="76" spans="1:81" x14ac:dyDescent="0.4">
      <c r="A76" s="113"/>
      <c r="B76" s="49" t="s">
        <v>276</v>
      </c>
      <c r="C76" s="118" t="s">
        <v>214</v>
      </c>
      <c r="D76" s="119">
        <v>429.29721217640093</v>
      </c>
      <c r="E76" s="119">
        <v>795.61900686411479</v>
      </c>
      <c r="F76" s="119">
        <v>907.83250412066559</v>
      </c>
      <c r="G76" s="119">
        <v>871.0927466456908</v>
      </c>
      <c r="H76" s="119">
        <v>954.16627272471749</v>
      </c>
      <c r="I76" s="119">
        <v>1087.1812516155603</v>
      </c>
      <c r="J76" s="119">
        <v>1156.760851718956</v>
      </c>
      <c r="K76" s="119">
        <v>1322.4837672624246</v>
      </c>
      <c r="L76" s="119">
        <v>1327.0267336550405</v>
      </c>
      <c r="M76" s="119">
        <v>1335.5741958462588</v>
      </c>
      <c r="N76" s="119">
        <v>1659.5516277065351</v>
      </c>
      <c r="O76" s="119">
        <v>1727.9850767206981</v>
      </c>
      <c r="P76" s="119">
        <v>1730.0460798062638</v>
      </c>
      <c r="Q76" s="119">
        <v>1970.2273779993741</v>
      </c>
      <c r="R76" s="119">
        <v>1955.0034053156339</v>
      </c>
      <c r="S76" s="119">
        <v>2300.5701277930407</v>
      </c>
      <c r="T76" s="119">
        <v>2338.8683732293057</v>
      </c>
      <c r="U76" s="119">
        <v>2618.0465504302297</v>
      </c>
      <c r="V76" s="119">
        <v>2507.1619738490763</v>
      </c>
      <c r="W76" s="119">
        <v>2563.3265987580126</v>
      </c>
      <c r="X76" s="119">
        <v>2549.3257581686516</v>
      </c>
      <c r="Y76" s="119">
        <v>2484.5218482293999</v>
      </c>
      <c r="Z76" s="119">
        <v>0</v>
      </c>
      <c r="AA76" s="119">
        <v>0</v>
      </c>
      <c r="AB76" s="119">
        <v>0</v>
      </c>
      <c r="AC76" s="119">
        <v>0</v>
      </c>
      <c r="AD76" s="119">
        <v>0</v>
      </c>
      <c r="AE76" s="119">
        <v>0</v>
      </c>
      <c r="AF76" s="119">
        <v>0</v>
      </c>
      <c r="AG76" s="119">
        <v>0</v>
      </c>
      <c r="AH76" s="119">
        <v>0</v>
      </c>
      <c r="AI76" s="119">
        <v>0.26657053826286931</v>
      </c>
      <c r="AJ76" s="119">
        <v>0.22378416349364535</v>
      </c>
      <c r="AK76" s="119">
        <v>0.20245912720163042</v>
      </c>
      <c r="AL76" s="119">
        <v>0.18857866849409421</v>
      </c>
      <c r="AM76" s="119">
        <v>0.17997992688306438</v>
      </c>
      <c r="AN76" s="119">
        <v>0.17029728720914009</v>
      </c>
      <c r="AO76" s="119">
        <v>0.16131730496759336</v>
      </c>
      <c r="AP76" s="119">
        <v>0.15489506383191401</v>
      </c>
      <c r="AQ76" s="119">
        <v>0.14668753076266589</v>
      </c>
      <c r="AR76" s="119">
        <v>0.13769275036333886</v>
      </c>
      <c r="AS76" s="119">
        <v>0.12778740224577476</v>
      </c>
      <c r="AT76" s="119">
        <v>1.967988003960262E-2</v>
      </c>
      <c r="AU76" s="119">
        <v>0</v>
      </c>
      <c r="AV76" s="119">
        <v>4.5300818728767052</v>
      </c>
      <c r="AW76" s="119">
        <v>0</v>
      </c>
      <c r="AX76" s="119">
        <v>0</v>
      </c>
      <c r="AY76" s="119">
        <v>-1.1533923630482906E-4</v>
      </c>
      <c r="AZ76" s="119">
        <v>0</v>
      </c>
      <c r="BA76" s="119">
        <v>1.05999810686412</v>
      </c>
      <c r="BB76" s="119">
        <v>0.13904257171366283</v>
      </c>
      <c r="BC76" s="119">
        <v>1.5067423452472961</v>
      </c>
      <c r="BD76" s="119">
        <v>0.37726424726273527</v>
      </c>
      <c r="BE76" s="119">
        <v>0.27581265804574551</v>
      </c>
      <c r="BF76" s="119">
        <v>0.30175110431184748</v>
      </c>
      <c r="BG76" s="119">
        <v>0.22639043790823896</v>
      </c>
      <c r="BH76" s="119">
        <v>0</v>
      </c>
      <c r="BI76" s="119">
        <v>0</v>
      </c>
      <c r="BJ76" s="119">
        <v>-0.20424766633480018</v>
      </c>
      <c r="BK76" s="119">
        <v>0</v>
      </c>
      <c r="BL76" s="119">
        <v>0</v>
      </c>
      <c r="BM76" s="119">
        <v>0</v>
      </c>
      <c r="BN76" s="119">
        <v>0</v>
      </c>
      <c r="BO76" s="119">
        <v>0</v>
      </c>
      <c r="BP76" s="119">
        <v>0</v>
      </c>
      <c r="BQ76" s="119">
        <v>0</v>
      </c>
      <c r="BR76" s="119">
        <v>0</v>
      </c>
      <c r="BS76" s="119">
        <v>0</v>
      </c>
      <c r="BT76" s="119">
        <v>0</v>
      </c>
      <c r="BU76" s="119">
        <v>0</v>
      </c>
      <c r="BV76" s="119">
        <v>0</v>
      </c>
      <c r="BW76" s="119">
        <v>0</v>
      </c>
      <c r="BX76" s="119">
        <v>0</v>
      </c>
      <c r="BY76" s="119">
        <v>0</v>
      </c>
      <c r="BZ76" s="119">
        <v>0</v>
      </c>
      <c r="CA76" s="119">
        <v>0</v>
      </c>
      <c r="CB76" s="119">
        <v>0</v>
      </c>
      <c r="CC76" s="120">
        <v>0</v>
      </c>
    </row>
    <row r="77" spans="1:81" s="75" customFormat="1" ht="25.5" customHeight="1" x14ac:dyDescent="0.4">
      <c r="A77" s="127"/>
      <c r="B77" s="75" t="s">
        <v>277</v>
      </c>
      <c r="C77" s="128"/>
      <c r="D77" s="52">
        <v>16721.303809813038</v>
      </c>
      <c r="E77" s="52">
        <v>20679.175752320341</v>
      </c>
      <c r="F77" s="52">
        <v>20603.410548909527</v>
      </c>
      <c r="G77" s="52">
        <v>20192.37013072917</v>
      </c>
      <c r="H77" s="52">
        <v>22346.516453661658</v>
      </c>
      <c r="I77" s="52">
        <v>23062.361771283853</v>
      </c>
      <c r="J77" s="52">
        <v>23223.772889056174</v>
      </c>
      <c r="K77" s="52">
        <v>25073.972915319573</v>
      </c>
      <c r="L77" s="52">
        <v>24557.506044695539</v>
      </c>
      <c r="M77" s="52">
        <v>25158.101026057397</v>
      </c>
      <c r="N77" s="52">
        <v>30082.294998004378</v>
      </c>
      <c r="O77" s="52">
        <v>31406.070627235946</v>
      </c>
      <c r="P77" s="52">
        <v>31678.762077928135</v>
      </c>
      <c r="Q77" s="52">
        <v>34151.340856817267</v>
      </c>
      <c r="R77" s="52">
        <v>35087.727420594012</v>
      </c>
      <c r="S77" s="52">
        <v>39648.658920743146</v>
      </c>
      <c r="T77" s="52">
        <v>39290.185232133743</v>
      </c>
      <c r="U77" s="52">
        <v>44123.013851372751</v>
      </c>
      <c r="V77" s="52">
        <v>44404.061923289526</v>
      </c>
      <c r="W77" s="52">
        <v>49077.940150276947</v>
      </c>
      <c r="X77" s="52">
        <v>53029.31914795145</v>
      </c>
      <c r="Y77" s="52">
        <v>53038.052620383554</v>
      </c>
      <c r="Z77" s="52">
        <v>51752.452572447175</v>
      </c>
      <c r="AA77" s="52">
        <v>55967.122372994716</v>
      </c>
      <c r="AB77" s="52">
        <v>59730.677039239272</v>
      </c>
      <c r="AC77" s="52">
        <v>61704.408018492119</v>
      </c>
      <c r="AD77" s="52">
        <v>64306.988041323399</v>
      </c>
      <c r="AE77" s="52">
        <v>69893.108155968977</v>
      </c>
      <c r="AF77" s="52">
        <v>73025.807052041579</v>
      </c>
      <c r="AG77" s="52">
        <v>77210.054613649045</v>
      </c>
      <c r="AH77" s="52">
        <v>82406.879834858366</v>
      </c>
      <c r="AI77" s="52">
        <v>83423.51651990322</v>
      </c>
      <c r="AJ77" s="52">
        <v>84508.583391480439</v>
      </c>
      <c r="AK77" s="52">
        <v>93462.927792669885</v>
      </c>
      <c r="AL77" s="52">
        <v>99406.290697522025</v>
      </c>
      <c r="AM77" s="52">
        <v>105984.35959046739</v>
      </c>
      <c r="AN77" s="52">
        <v>108567.52918123417</v>
      </c>
      <c r="AO77" s="52">
        <v>112298.51454874563</v>
      </c>
      <c r="AP77" s="52">
        <v>115958.72505150137</v>
      </c>
      <c r="AQ77" s="52">
        <v>114173.61370232307</v>
      </c>
      <c r="AR77" s="52">
        <v>108588.52014546967</v>
      </c>
      <c r="AS77" s="52">
        <v>107158.78728538015</v>
      </c>
      <c r="AT77" s="52">
        <v>111149.60031854243</v>
      </c>
      <c r="AU77" s="52">
        <v>123319.4940253964</v>
      </c>
      <c r="AV77" s="52">
        <v>136423.53705634366</v>
      </c>
      <c r="AW77" s="52">
        <v>145849.9377509706</v>
      </c>
      <c r="AX77" s="52">
        <v>148222.43804462152</v>
      </c>
      <c r="AY77" s="52">
        <v>150468.18935824747</v>
      </c>
      <c r="AZ77" s="52">
        <v>151049.67579858677</v>
      </c>
      <c r="BA77" s="52">
        <v>153405.7054429811</v>
      </c>
      <c r="BB77" s="52">
        <v>154507.52924962787</v>
      </c>
      <c r="BC77" s="52">
        <v>159428.15684120214</v>
      </c>
      <c r="BD77" s="52">
        <v>160249.13228569998</v>
      </c>
      <c r="BE77" s="52">
        <v>166249.22585335409</v>
      </c>
      <c r="BF77" s="52">
        <v>168100.20467354482</v>
      </c>
      <c r="BG77" s="52">
        <v>157833.59575333432</v>
      </c>
      <c r="BH77" s="52">
        <v>161141.08437693416</v>
      </c>
      <c r="BI77" s="52">
        <v>163655.88094714581</v>
      </c>
      <c r="BJ77" s="52">
        <v>163825.20603811552</v>
      </c>
      <c r="BK77" s="52">
        <v>168727.6675452803</v>
      </c>
      <c r="BL77" s="52">
        <v>176658.10998624185</v>
      </c>
      <c r="BM77" s="52">
        <v>189564.879477068</v>
      </c>
      <c r="BN77" s="52">
        <v>192894.33125223493</v>
      </c>
      <c r="BO77" s="52">
        <v>196950.42196983704</v>
      </c>
      <c r="BP77" s="52">
        <v>202222.44370443249</v>
      </c>
      <c r="BQ77" s="52">
        <v>195752.92235534301</v>
      </c>
      <c r="BR77" s="52">
        <v>197978.53558608011</v>
      </c>
      <c r="BS77" s="52">
        <v>200475.07994049916</v>
      </c>
      <c r="BT77" s="52">
        <v>197982.18194924333</v>
      </c>
      <c r="BU77" s="52">
        <v>199274.15865398565</v>
      </c>
      <c r="BV77" s="52">
        <v>200987.09256458891</v>
      </c>
      <c r="BW77" s="52">
        <v>205417.0885376379</v>
      </c>
      <c r="BX77" s="52">
        <v>213132.86119780628</v>
      </c>
      <c r="BY77" s="52">
        <v>224437.00056943871</v>
      </c>
      <c r="BZ77" s="52">
        <v>229707.76201418001</v>
      </c>
      <c r="CA77" s="52">
        <v>234776.28435689834</v>
      </c>
      <c r="CB77" s="52">
        <v>239248.51827013507</v>
      </c>
      <c r="CC77" s="53">
        <v>245596.77279857628</v>
      </c>
    </row>
    <row r="78" spans="1:81" ht="26.25" customHeight="1" x14ac:dyDescent="0.4">
      <c r="A78" s="113"/>
      <c r="B78" s="13" t="s">
        <v>278</v>
      </c>
      <c r="D78" s="54">
        <v>8898.1603978381281</v>
      </c>
      <c r="E78" s="54">
        <v>12276.747197220624</v>
      </c>
      <c r="F78" s="54">
        <v>12011.062758979364</v>
      </c>
      <c r="G78" s="54">
        <v>11865.100841495276</v>
      </c>
      <c r="H78" s="54">
        <v>12957.635637152885</v>
      </c>
      <c r="I78" s="54">
        <v>13320.088217845709</v>
      </c>
      <c r="J78" s="54">
        <v>13291.680312933364</v>
      </c>
      <c r="K78" s="54">
        <v>15526.544832950196</v>
      </c>
      <c r="L78" s="54">
        <v>15115.585643538638</v>
      </c>
      <c r="M78" s="54">
        <v>15861.738702281644</v>
      </c>
      <c r="N78" s="54">
        <v>20050.188538685434</v>
      </c>
      <c r="O78" s="54">
        <v>20721.866801590069</v>
      </c>
      <c r="P78" s="54">
        <v>20687.612938500195</v>
      </c>
      <c r="Q78" s="54">
        <v>23194.149981180133</v>
      </c>
      <c r="R78" s="54">
        <v>23816.077470862536</v>
      </c>
      <c r="S78" s="54">
        <v>27552.31571462622</v>
      </c>
      <c r="T78" s="54">
        <v>27403.60760928343</v>
      </c>
      <c r="U78" s="54">
        <v>31756.638672308622</v>
      </c>
      <c r="V78" s="54">
        <v>31682.067711357435</v>
      </c>
      <c r="W78" s="54">
        <v>34785.23919742171</v>
      </c>
      <c r="X78" s="54">
        <v>36258.934881756104</v>
      </c>
      <c r="Y78" s="54">
        <v>35941.915497324873</v>
      </c>
      <c r="Z78" s="54">
        <v>35885.874991525583</v>
      </c>
      <c r="AA78" s="54">
        <v>39041.229200850677</v>
      </c>
      <c r="AB78" s="54">
        <v>40737.158362939939</v>
      </c>
      <c r="AC78" s="54">
        <v>43182.99433435587</v>
      </c>
      <c r="AD78" s="54">
        <v>45826.616377657076</v>
      </c>
      <c r="AE78" s="54">
        <v>49282.020140726891</v>
      </c>
      <c r="AF78" s="54">
        <v>51258.402897687229</v>
      </c>
      <c r="AG78" s="54">
        <v>52460.54671601938</v>
      </c>
      <c r="AH78" s="54">
        <v>54304.539978114939</v>
      </c>
      <c r="AI78" s="54">
        <v>53034.20858739785</v>
      </c>
      <c r="AJ78" s="54">
        <v>54189.335189986225</v>
      </c>
      <c r="AK78" s="54">
        <v>56901.137700018233</v>
      </c>
      <c r="AL78" s="54">
        <v>57233.625887957591</v>
      </c>
      <c r="AM78" s="54">
        <v>59387.376540515143</v>
      </c>
      <c r="AN78" s="54">
        <v>59215.205050738165</v>
      </c>
      <c r="AO78" s="54">
        <v>60354.181031875596</v>
      </c>
      <c r="AP78" s="54">
        <v>62623.036510315171</v>
      </c>
      <c r="AQ78" s="54">
        <v>62113.578278270681</v>
      </c>
      <c r="AR78" s="54">
        <v>59745.357127762312</v>
      </c>
      <c r="AS78" s="54">
        <v>58999.588442596752</v>
      </c>
      <c r="AT78" s="54">
        <v>60039.665351068252</v>
      </c>
      <c r="AU78" s="54">
        <v>65566.869893981551</v>
      </c>
      <c r="AV78" s="54">
        <v>67652.66143654786</v>
      </c>
      <c r="AW78" s="54">
        <v>69952.705657253246</v>
      </c>
      <c r="AX78" s="54">
        <v>69558.209159725244</v>
      </c>
      <c r="AY78" s="54">
        <v>69036.932561245412</v>
      </c>
      <c r="AZ78" s="54">
        <v>69054.376064863653</v>
      </c>
      <c r="BA78" s="54">
        <v>70862.280755849366</v>
      </c>
      <c r="BB78" s="54">
        <v>72784.273849804435</v>
      </c>
      <c r="BC78" s="54">
        <v>75464.787156717284</v>
      </c>
      <c r="BD78" s="54">
        <v>75555.89311293971</v>
      </c>
      <c r="BE78" s="54">
        <v>79603.798913066406</v>
      </c>
      <c r="BF78" s="54">
        <v>81818.026892908762</v>
      </c>
      <c r="BG78" s="54">
        <v>83667.183662948795</v>
      </c>
      <c r="BH78" s="54">
        <v>84722.288267916505</v>
      </c>
      <c r="BI78" s="54">
        <v>86086.427421470871</v>
      </c>
      <c r="BJ78" s="54">
        <v>86752.946801808561</v>
      </c>
      <c r="BK78" s="54">
        <v>90098.757353400957</v>
      </c>
      <c r="BL78" s="54">
        <v>94565.57316937088</v>
      </c>
      <c r="BM78" s="54">
        <v>99665.928467771009</v>
      </c>
      <c r="BN78" s="54">
        <v>101056.39522590511</v>
      </c>
      <c r="BO78" s="54">
        <v>104696.9985309945</v>
      </c>
      <c r="BP78" s="54">
        <v>108535.76419383789</v>
      </c>
      <c r="BQ78" s="54">
        <v>109319.11344842761</v>
      </c>
      <c r="BR78" s="54">
        <v>111197.55465608678</v>
      </c>
      <c r="BS78" s="54">
        <v>113884.72183263558</v>
      </c>
      <c r="BT78" s="54">
        <v>113755.65302914806</v>
      </c>
      <c r="BU78" s="54">
        <v>114187.54733934547</v>
      </c>
      <c r="BV78" s="54">
        <v>114636.14161960053</v>
      </c>
      <c r="BW78" s="54">
        <v>114094.13735698207</v>
      </c>
      <c r="BX78" s="54">
        <v>109733.3397985784</v>
      </c>
      <c r="BY78" s="54">
        <v>116486.12250829594</v>
      </c>
      <c r="BZ78" s="54">
        <v>121790.24209602825</v>
      </c>
      <c r="CA78" s="54">
        <v>125279.1750072437</v>
      </c>
      <c r="CB78" s="54">
        <v>127940.29943777075</v>
      </c>
      <c r="CC78" s="55">
        <v>131235.75933178357</v>
      </c>
    </row>
    <row r="79" spans="1:81" x14ac:dyDescent="0.4">
      <c r="A79" s="113"/>
      <c r="B79" s="13" t="s">
        <v>279</v>
      </c>
      <c r="D79" s="54">
        <v>2217.4442777706658</v>
      </c>
      <c r="E79" s="54">
        <v>2601.3282311383236</v>
      </c>
      <c r="F79" s="54">
        <v>2851.741509226626</v>
      </c>
      <c r="G79" s="54">
        <v>2974.9232430571242</v>
      </c>
      <c r="H79" s="54">
        <v>3418.8555874668123</v>
      </c>
      <c r="I79" s="54">
        <v>3397.0884303727767</v>
      </c>
      <c r="J79" s="54">
        <v>3470.2825551568685</v>
      </c>
      <c r="K79" s="54">
        <v>3036.1247051235941</v>
      </c>
      <c r="L79" s="54">
        <v>3037.1385432520078</v>
      </c>
      <c r="M79" s="54">
        <v>2862.6285631400101</v>
      </c>
      <c r="N79" s="54">
        <v>3080.6887962214278</v>
      </c>
      <c r="O79" s="54">
        <v>3686.2131179035082</v>
      </c>
      <c r="P79" s="54">
        <v>4091.4792005958411</v>
      </c>
      <c r="Q79" s="54">
        <v>3762.3426827644298</v>
      </c>
      <c r="R79" s="54">
        <v>4259.6475505132357</v>
      </c>
      <c r="S79" s="54">
        <v>4559.1973179781862</v>
      </c>
      <c r="T79" s="54">
        <v>4471.4837991618488</v>
      </c>
      <c r="U79" s="54">
        <v>4671.8261738083702</v>
      </c>
      <c r="V79" s="54">
        <v>5377.6545581838518</v>
      </c>
      <c r="W79" s="54">
        <v>6785.6902480505523</v>
      </c>
      <c r="X79" s="54">
        <v>7169.8742142854735</v>
      </c>
      <c r="Y79" s="54">
        <v>7359.7510003875295</v>
      </c>
      <c r="Z79" s="54">
        <v>8023.6581219154996</v>
      </c>
      <c r="AA79" s="54">
        <v>9078.2170930331631</v>
      </c>
      <c r="AB79" s="54">
        <v>10308.990199740481</v>
      </c>
      <c r="AC79" s="54">
        <v>10920.729455612412</v>
      </c>
      <c r="AD79" s="54">
        <v>11257.429184250106</v>
      </c>
      <c r="AE79" s="54">
        <v>12358.718558238743</v>
      </c>
      <c r="AF79" s="54">
        <v>13679.120622098564</v>
      </c>
      <c r="AG79" s="54">
        <v>14494.011428193175</v>
      </c>
      <c r="AH79" s="54">
        <v>13975.891168363807</v>
      </c>
      <c r="AI79" s="54">
        <v>13061.956374880598</v>
      </c>
      <c r="AJ79" s="54">
        <v>14284.889103011028</v>
      </c>
      <c r="AK79" s="54">
        <v>19764.2287133625</v>
      </c>
      <c r="AL79" s="54">
        <v>24882.955307795732</v>
      </c>
      <c r="AM79" s="54">
        <v>28343.838818634591</v>
      </c>
      <c r="AN79" s="54">
        <v>30605.260799602627</v>
      </c>
      <c r="AO79" s="54">
        <v>32887.221239393366</v>
      </c>
      <c r="AP79" s="54">
        <v>34014.956017488315</v>
      </c>
      <c r="AQ79" s="54">
        <v>32764.346902445202</v>
      </c>
      <c r="AR79" s="54">
        <v>30411.72390315028</v>
      </c>
      <c r="AS79" s="54">
        <v>30243.598858819209</v>
      </c>
      <c r="AT79" s="54">
        <v>33057.941708479841</v>
      </c>
      <c r="AU79" s="54">
        <v>37748.308669657919</v>
      </c>
      <c r="AV79" s="54">
        <v>46273.319810294241</v>
      </c>
      <c r="AW79" s="54">
        <v>51006.43220305314</v>
      </c>
      <c r="AX79" s="54">
        <v>52990.921836278329</v>
      </c>
      <c r="AY79" s="54">
        <v>54085.094696827633</v>
      </c>
      <c r="AZ79" s="54">
        <v>53131.318770363112</v>
      </c>
      <c r="BA79" s="54">
        <v>51997.380924796897</v>
      </c>
      <c r="BB79" s="54">
        <v>50464.31117307848</v>
      </c>
      <c r="BC79" s="54">
        <v>49457.371489637291</v>
      </c>
      <c r="BD79" s="54">
        <v>46896.144967451335</v>
      </c>
      <c r="BE79" s="54">
        <v>48170.364715574193</v>
      </c>
      <c r="BF79" s="54">
        <v>49217.972959462415</v>
      </c>
      <c r="BG79" s="54">
        <v>49760.852870068789</v>
      </c>
      <c r="BH79" s="54">
        <v>50808.568695213915</v>
      </c>
      <c r="BI79" s="54">
        <v>50475.906226154053</v>
      </c>
      <c r="BJ79" s="54">
        <v>51082.545617177631</v>
      </c>
      <c r="BK79" s="54">
        <v>51718.833645661922</v>
      </c>
      <c r="BL79" s="54">
        <v>53309.340713725185</v>
      </c>
      <c r="BM79" s="54">
        <v>59808.433863404018</v>
      </c>
      <c r="BN79" s="54">
        <v>61335.226001025738</v>
      </c>
      <c r="BO79" s="54">
        <v>61875.190306558041</v>
      </c>
      <c r="BP79" s="54">
        <v>62415.317303661468</v>
      </c>
      <c r="BQ79" s="54">
        <v>55065.943364946826</v>
      </c>
      <c r="BR79" s="54">
        <v>53928.506470423767</v>
      </c>
      <c r="BS79" s="54">
        <v>52984.24786208041</v>
      </c>
      <c r="BT79" s="54">
        <v>51164.682502950869</v>
      </c>
      <c r="BU79" s="54">
        <v>50976.663893101839</v>
      </c>
      <c r="BV79" s="54">
        <v>52249.961887110549</v>
      </c>
      <c r="BW79" s="54">
        <v>56935.295019545003</v>
      </c>
      <c r="BX79" s="54">
        <v>72579.943440915711</v>
      </c>
      <c r="BY79" s="54">
        <v>75055.226792945279</v>
      </c>
      <c r="BZ79" s="54">
        <v>73454.029202791717</v>
      </c>
      <c r="CA79" s="54">
        <v>74011.49058392561</v>
      </c>
      <c r="CB79" s="54">
        <v>75031.177567129649</v>
      </c>
      <c r="CC79" s="55">
        <v>77408.442344949246</v>
      </c>
    </row>
    <row r="80" spans="1:81" x14ac:dyDescent="0.4">
      <c r="A80" s="113"/>
      <c r="B80" s="13" t="s">
        <v>280</v>
      </c>
      <c r="D80" s="54">
        <v>5605.6991342042438</v>
      </c>
      <c r="E80" s="54">
        <v>5801.1003239613938</v>
      </c>
      <c r="F80" s="54">
        <v>5740.6062807035396</v>
      </c>
      <c r="G80" s="54">
        <v>5352.3460461767709</v>
      </c>
      <c r="H80" s="54">
        <v>5970.025229041963</v>
      </c>
      <c r="I80" s="54">
        <v>6345.185123065361</v>
      </c>
      <c r="J80" s="54">
        <v>6461.8100209659387</v>
      </c>
      <c r="K80" s="54">
        <v>6511.3033772457802</v>
      </c>
      <c r="L80" s="54">
        <v>6404.7818579048935</v>
      </c>
      <c r="M80" s="54">
        <v>6433.7337606357423</v>
      </c>
      <c r="N80" s="54">
        <v>6951.4176630975144</v>
      </c>
      <c r="O80" s="54">
        <v>6997.9907077423704</v>
      </c>
      <c r="P80" s="54">
        <v>6899.6699388320958</v>
      </c>
      <c r="Q80" s="54">
        <v>7194.8481928727142</v>
      </c>
      <c r="R80" s="54">
        <v>7012.0023992182341</v>
      </c>
      <c r="S80" s="54">
        <v>7537.1458881387325</v>
      </c>
      <c r="T80" s="54">
        <v>7415.0938236884585</v>
      </c>
      <c r="U80" s="54">
        <v>7694.5490052557552</v>
      </c>
      <c r="V80" s="54">
        <v>7344.3396537482331</v>
      </c>
      <c r="W80" s="54">
        <v>7507.0107048046948</v>
      </c>
      <c r="X80" s="54">
        <v>9600.5100519098796</v>
      </c>
      <c r="Y80" s="54">
        <v>9736.3861226711579</v>
      </c>
      <c r="Z80" s="54">
        <v>7842.9194590060861</v>
      </c>
      <c r="AA80" s="54">
        <v>7847.6760791108709</v>
      </c>
      <c r="AB80" s="54">
        <v>8684.5284765588494</v>
      </c>
      <c r="AC80" s="54">
        <v>7600.684228523839</v>
      </c>
      <c r="AD80" s="54">
        <v>7222.9424794162242</v>
      </c>
      <c r="AE80" s="54">
        <v>8252.3694570033404</v>
      </c>
      <c r="AF80" s="54">
        <v>8088.2835322557912</v>
      </c>
      <c r="AG80" s="54">
        <v>10255.496469436488</v>
      </c>
      <c r="AH80" s="54">
        <v>14126.448688379613</v>
      </c>
      <c r="AI80" s="54">
        <v>17327.35155762477</v>
      </c>
      <c r="AJ80" s="54">
        <v>16034.359098483184</v>
      </c>
      <c r="AK80" s="54">
        <v>16797.561379289142</v>
      </c>
      <c r="AL80" s="54">
        <v>17289.709501768699</v>
      </c>
      <c r="AM80" s="54">
        <v>18253.144231317663</v>
      </c>
      <c r="AN80" s="54">
        <v>18747.063330893383</v>
      </c>
      <c r="AO80" s="54">
        <v>19057.112277476666</v>
      </c>
      <c r="AP80" s="54">
        <v>19320.732523697909</v>
      </c>
      <c r="AQ80" s="54">
        <v>19295.688521607208</v>
      </c>
      <c r="AR80" s="54">
        <v>18431.439114557081</v>
      </c>
      <c r="AS80" s="54">
        <v>17915.599983964214</v>
      </c>
      <c r="AT80" s="54">
        <v>18051.993258994331</v>
      </c>
      <c r="AU80" s="54">
        <v>20004.31546175692</v>
      </c>
      <c r="AV80" s="54">
        <v>22497.555809501584</v>
      </c>
      <c r="AW80" s="54">
        <v>24890.799890664206</v>
      </c>
      <c r="AX80" s="54">
        <v>25673.307048617968</v>
      </c>
      <c r="AY80" s="54">
        <v>27346.162100174417</v>
      </c>
      <c r="AZ80" s="54">
        <v>28863.980963360027</v>
      </c>
      <c r="BA80" s="54">
        <v>30546.043762334812</v>
      </c>
      <c r="BB80" s="54">
        <v>31258.944226744989</v>
      </c>
      <c r="BC80" s="54">
        <v>34505.998194847511</v>
      </c>
      <c r="BD80" s="54">
        <v>37797.094205308982</v>
      </c>
      <c r="BE80" s="54">
        <v>38475.062224713474</v>
      </c>
      <c r="BF80" s="54">
        <v>37064.204821173626</v>
      </c>
      <c r="BG80" s="54">
        <v>24405.559220316711</v>
      </c>
      <c r="BH80" s="54">
        <v>25610.22741380371</v>
      </c>
      <c r="BI80" s="54">
        <v>27093.547299520877</v>
      </c>
      <c r="BJ80" s="54">
        <v>25989.713619129339</v>
      </c>
      <c r="BK80" s="54">
        <v>26910.076546217446</v>
      </c>
      <c r="BL80" s="54">
        <v>28783.196103145772</v>
      </c>
      <c r="BM80" s="54">
        <v>30090.517145892944</v>
      </c>
      <c r="BN80" s="54">
        <v>30502.710025304103</v>
      </c>
      <c r="BO80" s="54">
        <v>30378.233132284393</v>
      </c>
      <c r="BP80" s="54">
        <v>31271.362206933081</v>
      </c>
      <c r="BQ80" s="54">
        <v>31367.865541968593</v>
      </c>
      <c r="BR80" s="54">
        <v>32852.474459569545</v>
      </c>
      <c r="BS80" s="54">
        <v>33606.110245783209</v>
      </c>
      <c r="BT80" s="54">
        <v>33061.846417144399</v>
      </c>
      <c r="BU80" s="54">
        <v>34109.947421538403</v>
      </c>
      <c r="BV80" s="54">
        <v>34100.989057877785</v>
      </c>
      <c r="BW80" s="54">
        <v>34387.656161110819</v>
      </c>
      <c r="BX80" s="54">
        <v>30819.577958312188</v>
      </c>
      <c r="BY80" s="54">
        <v>32895.651268197478</v>
      </c>
      <c r="BZ80" s="54">
        <v>34463.490715360094</v>
      </c>
      <c r="CA80" s="54">
        <v>35485.618765728992</v>
      </c>
      <c r="CB80" s="54">
        <v>36277.041265234664</v>
      </c>
      <c r="CC80" s="55">
        <v>36952.571121843437</v>
      </c>
    </row>
    <row r="81" spans="1:81" x14ac:dyDescent="0.4">
      <c r="A81" s="113"/>
      <c r="BX81" s="54"/>
      <c r="BY81" s="54"/>
      <c r="BZ81" s="54"/>
      <c r="CA81" s="54"/>
      <c r="CB81" s="54"/>
      <c r="CC81" s="55"/>
    </row>
    <row r="82" spans="1:81" s="75" customFormat="1" ht="26.25" customHeight="1" x14ac:dyDescent="0.4">
      <c r="A82" s="146"/>
      <c r="B82" s="133" t="s">
        <v>281</v>
      </c>
      <c r="C82" s="134"/>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8">
        <v>115916.63111310809</v>
      </c>
      <c r="AV82" s="148">
        <v>128261.72534497295</v>
      </c>
      <c r="AW82" s="148">
        <v>137107.92726795061</v>
      </c>
      <c r="AX82" s="148">
        <v>139182.91338406384</v>
      </c>
      <c r="AY82" s="148">
        <v>141282.91143406235</v>
      </c>
      <c r="AZ82" s="148">
        <v>141963.34472592548</v>
      </c>
      <c r="BA82" s="148">
        <v>144489.54204974818</v>
      </c>
      <c r="BB82" s="148">
        <v>145898.10931141968</v>
      </c>
      <c r="BC82" s="148">
        <v>150876.85908901325</v>
      </c>
      <c r="BD82" s="148">
        <v>151918.40975585001</v>
      </c>
      <c r="BE82" s="148">
        <v>158016.61933870602</v>
      </c>
      <c r="BF82" s="148">
        <v>160033.84955672608</v>
      </c>
      <c r="BG82" s="148">
        <v>150250.59647849854</v>
      </c>
      <c r="BH82" s="148">
        <v>160440.70200071373</v>
      </c>
      <c r="BI82" s="148">
        <v>162872.94305955258</v>
      </c>
      <c r="BJ82" s="148">
        <v>163119.61680468751</v>
      </c>
      <c r="BK82" s="148">
        <v>188682.45119173257</v>
      </c>
      <c r="BL82" s="148">
        <v>175542.60028188393</v>
      </c>
      <c r="BM82" s="148">
        <v>188384.37083066843</v>
      </c>
      <c r="BN82" s="148">
        <v>191672.86516858914</v>
      </c>
      <c r="BO82" s="148">
        <v>195741.27895930246</v>
      </c>
      <c r="BP82" s="148">
        <v>200995.75397071868</v>
      </c>
      <c r="BQ82" s="148">
        <v>194574.94761465586</v>
      </c>
      <c r="BR82" s="148">
        <v>196515.70343246133</v>
      </c>
      <c r="BS82" s="148">
        <v>199325.98746554906</v>
      </c>
      <c r="BT82" s="148">
        <v>196956.9064653932</v>
      </c>
      <c r="BU82" s="148">
        <v>198204.61388612419</v>
      </c>
      <c r="BV82" s="148">
        <v>200045.8705679001</v>
      </c>
      <c r="BW82" s="148">
        <v>204569.59810759654</v>
      </c>
      <c r="BX82" s="148">
        <v>212316.03771514789</v>
      </c>
      <c r="BY82" s="148">
        <v>223679.28136375634</v>
      </c>
      <c r="BZ82" s="148">
        <v>228967.44534961582</v>
      </c>
      <c r="CA82" s="148">
        <v>234051.9316698222</v>
      </c>
      <c r="CB82" s="148">
        <v>238549.80902352312</v>
      </c>
      <c r="CC82" s="149">
        <v>244665.52664316492</v>
      </c>
    </row>
    <row r="83" spans="1:81" ht="15" customHeight="1" x14ac:dyDescent="0.4">
      <c r="A83" s="113"/>
      <c r="B83" s="59" t="s">
        <v>282</v>
      </c>
      <c r="C83" s="150"/>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2">
        <v>0</v>
      </c>
      <c r="AV83" s="152">
        <v>0</v>
      </c>
      <c r="AW83" s="152">
        <v>0</v>
      </c>
      <c r="AX83" s="152">
        <v>0</v>
      </c>
      <c r="AY83" s="152">
        <v>0</v>
      </c>
      <c r="AZ83" s="152">
        <v>0</v>
      </c>
      <c r="BA83" s="152">
        <v>0</v>
      </c>
      <c r="BB83" s="152">
        <v>0</v>
      </c>
      <c r="BC83" s="152">
        <v>0</v>
      </c>
      <c r="BD83" s="152">
        <v>0</v>
      </c>
      <c r="BE83" s="152">
        <v>0</v>
      </c>
      <c r="BF83" s="152">
        <v>0</v>
      </c>
      <c r="BG83" s="152">
        <v>0</v>
      </c>
      <c r="BH83" s="152">
        <v>0</v>
      </c>
      <c r="BI83" s="152">
        <v>0</v>
      </c>
      <c r="BJ83" s="152">
        <v>0</v>
      </c>
      <c r="BK83" s="152">
        <v>0</v>
      </c>
      <c r="BL83" s="152">
        <v>0</v>
      </c>
      <c r="BM83" s="152">
        <v>0</v>
      </c>
      <c r="BN83" s="152">
        <v>0</v>
      </c>
      <c r="BO83" s="152">
        <v>0</v>
      </c>
      <c r="BP83" s="152">
        <v>0</v>
      </c>
      <c r="BQ83" s="152">
        <v>85748.442582244272</v>
      </c>
      <c r="BR83" s="152">
        <v>87579.150710341477</v>
      </c>
      <c r="BS83" s="152">
        <v>88903.479766239951</v>
      </c>
      <c r="BT83" s="152">
        <v>86984.315761136342</v>
      </c>
      <c r="BU83" s="152">
        <v>87600.95642944322</v>
      </c>
      <c r="BV83" s="152">
        <v>88980.934941241969</v>
      </c>
      <c r="BW83" s="152">
        <v>94254.928801738919</v>
      </c>
      <c r="BX83" s="152">
        <v>93493.680936175107</v>
      </c>
      <c r="BY83" s="152">
        <v>97629.703289988436</v>
      </c>
      <c r="BZ83" s="152">
        <v>100036.31371461837</v>
      </c>
      <c r="CA83" s="152">
        <v>101738.29441279307</v>
      </c>
      <c r="CB83" s="152">
        <v>102894.71286475711</v>
      </c>
      <c r="CC83" s="153">
        <v>104534.21375163237</v>
      </c>
    </row>
    <row r="84" spans="1:81" x14ac:dyDescent="0.4">
      <c r="A84" s="113"/>
      <c r="B84" s="59" t="s">
        <v>283</v>
      </c>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2">
        <v>0</v>
      </c>
      <c r="AV84" s="152">
        <v>0</v>
      </c>
      <c r="AW84" s="152">
        <v>0</v>
      </c>
      <c r="AX84" s="152">
        <v>0</v>
      </c>
      <c r="AY84" s="152">
        <v>0</v>
      </c>
      <c r="AZ84" s="152">
        <v>0</v>
      </c>
      <c r="BA84" s="152">
        <v>0</v>
      </c>
      <c r="BB84" s="152">
        <v>0</v>
      </c>
      <c r="BC84" s="152">
        <v>0</v>
      </c>
      <c r="BD84" s="152">
        <v>0</v>
      </c>
      <c r="BE84" s="152">
        <v>0</v>
      </c>
      <c r="BF84" s="152">
        <v>0</v>
      </c>
      <c r="BG84" s="152">
        <v>0</v>
      </c>
      <c r="BH84" s="152">
        <v>0</v>
      </c>
      <c r="BI84" s="152">
        <v>0</v>
      </c>
      <c r="BJ84" s="152">
        <v>0</v>
      </c>
      <c r="BK84" s="152">
        <v>0</v>
      </c>
      <c r="BL84" s="152">
        <v>0</v>
      </c>
      <c r="BM84" s="152">
        <v>0</v>
      </c>
      <c r="BN84" s="152">
        <v>0</v>
      </c>
      <c r="BO84" s="152">
        <v>0</v>
      </c>
      <c r="BP84" s="152">
        <v>0</v>
      </c>
      <c r="BQ84" s="152">
        <v>108826.5050324116</v>
      </c>
      <c r="BR84" s="152">
        <v>108936.55272211986</v>
      </c>
      <c r="BS84" s="152">
        <v>110422.50769930922</v>
      </c>
      <c r="BT84" s="152">
        <v>109972.59070425684</v>
      </c>
      <c r="BU84" s="152">
        <v>110603.65745668105</v>
      </c>
      <c r="BV84" s="152">
        <v>111064.9356266581</v>
      </c>
      <c r="BW84" s="152">
        <v>110314.66930585766</v>
      </c>
      <c r="BX84" s="152">
        <v>118822.35677897278</v>
      </c>
      <c r="BY84" s="152">
        <v>126049.57807376792</v>
      </c>
      <c r="BZ84" s="152">
        <v>128931.13163499748</v>
      </c>
      <c r="CA84" s="152">
        <v>132313.63725702907</v>
      </c>
      <c r="CB84" s="152">
        <v>135655.09615876598</v>
      </c>
      <c r="CC84" s="153">
        <v>140131.31289153255</v>
      </c>
    </row>
    <row r="85" spans="1:81" ht="26.25" customHeight="1" x14ac:dyDescent="0.4">
      <c r="A85" s="113"/>
      <c r="B85" s="59" t="s">
        <v>284</v>
      </c>
      <c r="D85" s="152">
        <v>0</v>
      </c>
      <c r="E85" s="152">
        <v>0</v>
      </c>
      <c r="F85" s="152">
        <v>0</v>
      </c>
      <c r="G85" s="152">
        <v>0</v>
      </c>
      <c r="H85" s="152">
        <v>0</v>
      </c>
      <c r="I85" s="152">
        <v>0</v>
      </c>
      <c r="J85" s="152">
        <v>0</v>
      </c>
      <c r="K85" s="152">
        <v>0</v>
      </c>
      <c r="L85" s="152">
        <v>0</v>
      </c>
      <c r="M85" s="152">
        <v>0</v>
      </c>
      <c r="N85" s="152">
        <v>0</v>
      </c>
      <c r="O85" s="152">
        <v>0</v>
      </c>
      <c r="P85" s="152">
        <v>0</v>
      </c>
      <c r="Q85" s="152">
        <v>0</v>
      </c>
      <c r="R85" s="152">
        <v>0</v>
      </c>
      <c r="S85" s="152">
        <v>0</v>
      </c>
      <c r="T85" s="152">
        <v>0</v>
      </c>
      <c r="U85" s="152">
        <v>0</v>
      </c>
      <c r="V85" s="152">
        <v>0</v>
      </c>
      <c r="W85" s="152">
        <v>0</v>
      </c>
      <c r="X85" s="152">
        <v>0</v>
      </c>
      <c r="Y85" s="152">
        <v>0</v>
      </c>
      <c r="Z85" s="152">
        <v>0</v>
      </c>
      <c r="AA85" s="152">
        <v>0</v>
      </c>
      <c r="AB85" s="152">
        <v>0</v>
      </c>
      <c r="AC85" s="152">
        <v>0</v>
      </c>
      <c r="AD85" s="152">
        <v>0</v>
      </c>
      <c r="AE85" s="152">
        <v>0</v>
      </c>
      <c r="AF85" s="152">
        <v>0</v>
      </c>
      <c r="AG85" s="152">
        <v>0</v>
      </c>
      <c r="AH85" s="152">
        <v>0</v>
      </c>
      <c r="AI85" s="152">
        <v>0</v>
      </c>
      <c r="AJ85" s="152">
        <v>0</v>
      </c>
      <c r="AK85" s="152">
        <v>0</v>
      </c>
      <c r="AL85" s="152">
        <v>0</v>
      </c>
      <c r="AM85" s="152">
        <v>0</v>
      </c>
      <c r="AN85" s="152">
        <v>0</v>
      </c>
      <c r="AO85" s="152">
        <v>0</v>
      </c>
      <c r="AP85" s="152">
        <v>0</v>
      </c>
      <c r="AQ85" s="152">
        <v>0</v>
      </c>
      <c r="AR85" s="152">
        <v>0</v>
      </c>
      <c r="AS85" s="152">
        <v>0</v>
      </c>
      <c r="AT85" s="152">
        <v>0</v>
      </c>
      <c r="AU85" s="152">
        <v>0</v>
      </c>
      <c r="AV85" s="152">
        <v>0</v>
      </c>
      <c r="AW85" s="152">
        <v>0</v>
      </c>
      <c r="AX85" s="152">
        <v>0</v>
      </c>
      <c r="AY85" s="152">
        <v>0</v>
      </c>
      <c r="AZ85" s="152">
        <v>0</v>
      </c>
      <c r="BA85" s="152">
        <v>0</v>
      </c>
      <c r="BB85" s="152">
        <v>0</v>
      </c>
      <c r="BC85" s="152">
        <v>0</v>
      </c>
      <c r="BD85" s="152">
        <v>0</v>
      </c>
      <c r="BE85" s="152">
        <v>0</v>
      </c>
      <c r="BF85" s="152">
        <v>0</v>
      </c>
      <c r="BG85" s="152">
        <v>0</v>
      </c>
      <c r="BH85" s="152">
        <v>0</v>
      </c>
      <c r="BI85" s="152">
        <v>0</v>
      </c>
      <c r="BJ85" s="152">
        <v>0</v>
      </c>
      <c r="BK85" s="152">
        <v>0</v>
      </c>
      <c r="BL85" s="152">
        <v>6479.9292374293564</v>
      </c>
      <c r="BM85" s="152">
        <v>7065.6210601123248</v>
      </c>
      <c r="BN85" s="152">
        <v>7265.150873485728</v>
      </c>
      <c r="BO85" s="152">
        <v>6978.2974567672018</v>
      </c>
      <c r="BP85" s="152">
        <v>6805.1828016206427</v>
      </c>
      <c r="BQ85" s="152">
        <v>733.69494544432052</v>
      </c>
      <c r="BR85" s="152">
        <v>719.90518935869363</v>
      </c>
      <c r="BS85" s="152">
        <v>725.52650688679864</v>
      </c>
      <c r="BT85" s="152">
        <v>714.61037533316426</v>
      </c>
      <c r="BU85" s="152">
        <v>732.68498693349238</v>
      </c>
      <c r="BV85" s="152">
        <v>512.37003137234183</v>
      </c>
      <c r="BW85" s="152">
        <v>270.17840839966294</v>
      </c>
      <c r="BX85" s="152">
        <v>0</v>
      </c>
      <c r="BY85" s="152">
        <v>0</v>
      </c>
      <c r="BZ85" s="152">
        <v>0</v>
      </c>
      <c r="CA85" s="152">
        <v>0</v>
      </c>
      <c r="CB85" s="152">
        <v>0</v>
      </c>
      <c r="CC85" s="153">
        <v>0</v>
      </c>
    </row>
    <row r="86" spans="1:81" x14ac:dyDescent="0.4">
      <c r="A86" s="113"/>
      <c r="B86" s="59" t="s">
        <v>285</v>
      </c>
      <c r="D86" s="152">
        <v>0</v>
      </c>
      <c r="E86" s="152">
        <v>0</v>
      </c>
      <c r="F86" s="152">
        <v>0</v>
      </c>
      <c r="G86" s="152">
        <v>0</v>
      </c>
      <c r="H86" s="152">
        <v>0</v>
      </c>
      <c r="I86" s="152">
        <v>0</v>
      </c>
      <c r="J86" s="152">
        <v>0</v>
      </c>
      <c r="K86" s="152">
        <v>0</v>
      </c>
      <c r="L86" s="152">
        <v>0</v>
      </c>
      <c r="M86" s="152">
        <v>0</v>
      </c>
      <c r="N86" s="152">
        <v>0</v>
      </c>
      <c r="O86" s="152">
        <v>0</v>
      </c>
      <c r="P86" s="152">
        <v>0</v>
      </c>
      <c r="Q86" s="152">
        <v>0</v>
      </c>
      <c r="R86" s="152">
        <v>0</v>
      </c>
      <c r="S86" s="152">
        <v>0</v>
      </c>
      <c r="T86" s="152">
        <v>0</v>
      </c>
      <c r="U86" s="152">
        <v>0</v>
      </c>
      <c r="V86" s="152">
        <v>0</v>
      </c>
      <c r="W86" s="152">
        <v>0</v>
      </c>
      <c r="X86" s="152">
        <v>0</v>
      </c>
      <c r="Y86" s="152">
        <v>0</v>
      </c>
      <c r="Z86" s="152">
        <v>0</v>
      </c>
      <c r="AA86" s="152">
        <v>0</v>
      </c>
      <c r="AB86" s="152">
        <v>0</v>
      </c>
      <c r="AC86" s="152">
        <v>0</v>
      </c>
      <c r="AD86" s="152">
        <v>0</v>
      </c>
      <c r="AE86" s="152">
        <v>0</v>
      </c>
      <c r="AF86" s="152">
        <v>0</v>
      </c>
      <c r="AG86" s="152">
        <v>0</v>
      </c>
      <c r="AH86" s="152">
        <v>0</v>
      </c>
      <c r="AI86" s="152">
        <v>0</v>
      </c>
      <c r="AJ86" s="152">
        <v>0</v>
      </c>
      <c r="AK86" s="152">
        <v>0</v>
      </c>
      <c r="AL86" s="152">
        <v>0</v>
      </c>
      <c r="AM86" s="152">
        <v>0</v>
      </c>
      <c r="AN86" s="152">
        <v>0</v>
      </c>
      <c r="AO86" s="152">
        <v>0</v>
      </c>
      <c r="AP86" s="152">
        <v>0</v>
      </c>
      <c r="AQ86" s="152">
        <v>0</v>
      </c>
      <c r="AR86" s="152">
        <v>0</v>
      </c>
      <c r="AS86" s="152">
        <v>0</v>
      </c>
      <c r="AT86" s="152">
        <v>0</v>
      </c>
      <c r="AU86" s="152">
        <v>0</v>
      </c>
      <c r="AV86" s="152">
        <v>0</v>
      </c>
      <c r="AW86" s="152">
        <v>0</v>
      </c>
      <c r="AX86" s="152">
        <v>6.0380492994418162</v>
      </c>
      <c r="AY86" s="152">
        <v>7.0027785380889442</v>
      </c>
      <c r="AZ86" s="152">
        <v>8.9400071535000336</v>
      </c>
      <c r="BA86" s="152">
        <v>8.162693228681043</v>
      </c>
      <c r="BB86" s="152">
        <v>13.413930066645117</v>
      </c>
      <c r="BC86" s="152">
        <v>17.002157240218462</v>
      </c>
      <c r="BD86" s="152">
        <v>18.768013430849862</v>
      </c>
      <c r="BE86" s="152">
        <v>22.433786460083116</v>
      </c>
      <c r="BF86" s="152">
        <v>30.037486019695436</v>
      </c>
      <c r="BG86" s="152">
        <v>28.854927745532066</v>
      </c>
      <c r="BH86" s="152">
        <v>29.943048857946202</v>
      </c>
      <c r="BI86" s="152">
        <v>70.008420007161874</v>
      </c>
      <c r="BJ86" s="152">
        <v>54.515002960403535</v>
      </c>
      <c r="BK86" s="152">
        <v>54.713942318986341</v>
      </c>
      <c r="BL86" s="152">
        <v>521.2401993396262</v>
      </c>
      <c r="BM86" s="152">
        <v>534.74145103718877</v>
      </c>
      <c r="BN86" s="152">
        <v>557.28451245205576</v>
      </c>
      <c r="BO86" s="152">
        <v>554.22647460226369</v>
      </c>
      <c r="BP86" s="152">
        <v>566.23356667844723</v>
      </c>
      <c r="BQ86" s="152">
        <v>596.33643229368602</v>
      </c>
      <c r="BR86" s="152">
        <v>750.22035782895159</v>
      </c>
      <c r="BS86" s="152">
        <v>410.12758236740854</v>
      </c>
      <c r="BT86" s="152">
        <v>356.72285524721758</v>
      </c>
      <c r="BU86" s="152">
        <v>363.69635221682063</v>
      </c>
      <c r="BV86" s="152">
        <v>346.24438263027145</v>
      </c>
      <c r="BW86" s="152">
        <v>315.76193248537714</v>
      </c>
      <c r="BX86" s="152">
        <v>373.97258039744281</v>
      </c>
      <c r="BY86" s="152">
        <v>315.26073172221112</v>
      </c>
      <c r="BZ86" s="152">
        <v>297.61703000531315</v>
      </c>
      <c r="CA86" s="152">
        <v>298.44828285385233</v>
      </c>
      <c r="CB86" s="152">
        <v>294.11955001422803</v>
      </c>
      <c r="CC86" s="153">
        <v>288.56437658508963</v>
      </c>
    </row>
    <row r="87" spans="1:81" x14ac:dyDescent="0.4">
      <c r="A87" s="113"/>
      <c r="B87" s="59" t="s">
        <v>286</v>
      </c>
      <c r="D87" s="152">
        <v>0</v>
      </c>
      <c r="E87" s="152">
        <v>0</v>
      </c>
      <c r="F87" s="152">
        <v>0</v>
      </c>
      <c r="G87" s="152">
        <v>0</v>
      </c>
      <c r="H87" s="152">
        <v>0</v>
      </c>
      <c r="I87" s="152">
        <v>0</v>
      </c>
      <c r="J87" s="152">
        <v>0</v>
      </c>
      <c r="K87" s="152">
        <v>0</v>
      </c>
      <c r="L87" s="152">
        <v>0</v>
      </c>
      <c r="M87" s="152">
        <v>0</v>
      </c>
      <c r="N87" s="152">
        <v>0</v>
      </c>
      <c r="O87" s="152">
        <v>0</v>
      </c>
      <c r="P87" s="152">
        <v>0</v>
      </c>
      <c r="Q87" s="152">
        <v>0</v>
      </c>
      <c r="R87" s="152">
        <v>0</v>
      </c>
      <c r="S87" s="152">
        <v>0</v>
      </c>
      <c r="T87" s="152">
        <v>0</v>
      </c>
      <c r="U87" s="152">
        <v>0</v>
      </c>
      <c r="V87" s="152">
        <v>0</v>
      </c>
      <c r="W87" s="152">
        <v>0</v>
      </c>
      <c r="X87" s="152">
        <v>0</v>
      </c>
      <c r="Y87" s="152">
        <v>0</v>
      </c>
      <c r="Z87" s="152">
        <v>0</v>
      </c>
      <c r="AA87" s="152">
        <v>0</v>
      </c>
      <c r="AB87" s="152">
        <v>0</v>
      </c>
      <c r="AC87" s="152">
        <v>0</v>
      </c>
      <c r="AD87" s="152">
        <v>0</v>
      </c>
      <c r="AE87" s="152">
        <v>0</v>
      </c>
      <c r="AF87" s="152">
        <v>0</v>
      </c>
      <c r="AG87" s="152">
        <v>0</v>
      </c>
      <c r="AH87" s="152">
        <v>0</v>
      </c>
      <c r="AI87" s="152">
        <v>0</v>
      </c>
      <c r="AJ87" s="152">
        <v>0</v>
      </c>
      <c r="AK87" s="152">
        <v>0</v>
      </c>
      <c r="AL87" s="152">
        <v>0</v>
      </c>
      <c r="AM87" s="152">
        <v>0</v>
      </c>
      <c r="AN87" s="152">
        <v>0</v>
      </c>
      <c r="AO87" s="152">
        <v>0</v>
      </c>
      <c r="AP87" s="152">
        <v>0</v>
      </c>
      <c r="AQ87" s="152">
        <v>0</v>
      </c>
      <c r="AR87" s="152">
        <v>0</v>
      </c>
      <c r="AS87" s="152">
        <v>0</v>
      </c>
      <c r="AT87" s="152">
        <v>0</v>
      </c>
      <c r="AU87" s="152">
        <v>7402.8629122883158</v>
      </c>
      <c r="AV87" s="152">
        <v>8161.8117113707121</v>
      </c>
      <c r="AW87" s="152">
        <v>8742.0104830199907</v>
      </c>
      <c r="AX87" s="152">
        <v>9033.4866112582695</v>
      </c>
      <c r="AY87" s="152">
        <v>9178.275145647016</v>
      </c>
      <c r="AZ87" s="152">
        <v>9077.3910655077889</v>
      </c>
      <c r="BA87" s="152">
        <v>8908.0007000042151</v>
      </c>
      <c r="BB87" s="152">
        <v>8596.006008141554</v>
      </c>
      <c r="BC87" s="152">
        <v>8534.2955949486823</v>
      </c>
      <c r="BD87" s="152">
        <v>8311.9545164191113</v>
      </c>
      <c r="BE87" s="152">
        <v>8210.1727281879776</v>
      </c>
      <c r="BF87" s="152">
        <v>8036.3176307990525</v>
      </c>
      <c r="BG87" s="152">
        <v>7554.1443470902168</v>
      </c>
      <c r="BH87" s="152">
        <v>670.4393273624554</v>
      </c>
      <c r="BI87" s="152">
        <v>712.92946758607241</v>
      </c>
      <c r="BJ87" s="152">
        <v>651.07423046760834</v>
      </c>
      <c r="BK87" s="152">
        <v>586.76852469363973</v>
      </c>
      <c r="BL87" s="152">
        <v>594.26950501829697</v>
      </c>
      <c r="BM87" s="152">
        <v>645.76719536236806</v>
      </c>
      <c r="BN87" s="152">
        <v>664.18157119374848</v>
      </c>
      <c r="BO87" s="152">
        <v>654.91653593231899</v>
      </c>
      <c r="BP87" s="152">
        <v>660.45616703535472</v>
      </c>
      <c r="BQ87" s="152">
        <v>581.63830839345258</v>
      </c>
      <c r="BR87" s="152">
        <v>712.61179578982615</v>
      </c>
      <c r="BS87" s="152">
        <v>738.96489258266524</v>
      </c>
      <c r="BT87" s="152">
        <v>668.55262860292009</v>
      </c>
      <c r="BU87" s="152">
        <v>705.84841564464591</v>
      </c>
      <c r="BV87" s="152">
        <v>594.97761405853964</v>
      </c>
      <c r="BW87" s="152">
        <v>531.72849755597883</v>
      </c>
      <c r="BX87" s="152">
        <v>442.85090226095173</v>
      </c>
      <c r="BY87" s="152">
        <v>442.45847396014602</v>
      </c>
      <c r="BZ87" s="152">
        <v>442.69963455887233</v>
      </c>
      <c r="CA87" s="152">
        <v>425.90440422228431</v>
      </c>
      <c r="CB87" s="152">
        <v>404.58969659772754</v>
      </c>
      <c r="CC87" s="153">
        <v>642.68177882625889</v>
      </c>
    </row>
    <row r="88" spans="1:81" x14ac:dyDescent="0.4">
      <c r="A88" s="113"/>
      <c r="B88" s="155" t="s">
        <v>287</v>
      </c>
      <c r="D88" s="152">
        <v>0</v>
      </c>
      <c r="E88" s="152">
        <v>0</v>
      </c>
      <c r="F88" s="152">
        <v>0</v>
      </c>
      <c r="G88" s="152">
        <v>0</v>
      </c>
      <c r="H88" s="152">
        <v>0</v>
      </c>
      <c r="I88" s="152">
        <v>0</v>
      </c>
      <c r="J88" s="152">
        <v>0</v>
      </c>
      <c r="K88" s="152">
        <v>0</v>
      </c>
      <c r="L88" s="152">
        <v>0</v>
      </c>
      <c r="M88" s="152">
        <v>0</v>
      </c>
      <c r="N88" s="152">
        <v>0</v>
      </c>
      <c r="O88" s="152">
        <v>0</v>
      </c>
      <c r="P88" s="152">
        <v>0</v>
      </c>
      <c r="Q88" s="152">
        <v>0</v>
      </c>
      <c r="R88" s="152">
        <v>0</v>
      </c>
      <c r="S88" s="152">
        <v>0</v>
      </c>
      <c r="T88" s="152">
        <v>0</v>
      </c>
      <c r="U88" s="152">
        <v>0</v>
      </c>
      <c r="V88" s="152">
        <v>0</v>
      </c>
      <c r="W88" s="152">
        <v>0</v>
      </c>
      <c r="X88" s="152">
        <v>0</v>
      </c>
      <c r="Y88" s="152">
        <v>0</v>
      </c>
      <c r="Z88" s="152">
        <v>0</v>
      </c>
      <c r="AA88" s="152">
        <v>0</v>
      </c>
      <c r="AB88" s="152">
        <v>0</v>
      </c>
      <c r="AC88" s="152">
        <v>0</v>
      </c>
      <c r="AD88" s="152">
        <v>0</v>
      </c>
      <c r="AE88" s="152">
        <v>0</v>
      </c>
      <c r="AF88" s="152">
        <v>0</v>
      </c>
      <c r="AG88" s="152">
        <v>0</v>
      </c>
      <c r="AH88" s="152">
        <v>0</v>
      </c>
      <c r="AI88" s="152">
        <v>0</v>
      </c>
      <c r="AJ88" s="152">
        <v>0</v>
      </c>
      <c r="AK88" s="152">
        <v>0</v>
      </c>
      <c r="AL88" s="152">
        <v>0</v>
      </c>
      <c r="AM88" s="152">
        <v>0</v>
      </c>
      <c r="AN88" s="152">
        <v>0</v>
      </c>
      <c r="AO88" s="152">
        <v>0</v>
      </c>
      <c r="AP88" s="152">
        <v>0</v>
      </c>
      <c r="AQ88" s="152">
        <v>0</v>
      </c>
      <c r="AR88" s="152">
        <v>0</v>
      </c>
      <c r="AS88" s="152">
        <v>0</v>
      </c>
      <c r="AT88" s="152">
        <v>0</v>
      </c>
      <c r="AU88" s="152">
        <v>6788.771606096403</v>
      </c>
      <c r="AV88" s="152">
        <v>7752.8970460825258</v>
      </c>
      <c r="AW88" s="152">
        <v>8426.123876352287</v>
      </c>
      <c r="AX88" s="152">
        <v>8715.4032233555208</v>
      </c>
      <c r="AY88" s="152">
        <v>8859.4477855158348</v>
      </c>
      <c r="AZ88" s="152">
        <v>8764.5386567858804</v>
      </c>
      <c r="BA88" s="152">
        <v>8582.890464364993</v>
      </c>
      <c r="BB88" s="152">
        <v>8255.4525700154463</v>
      </c>
      <c r="BC88" s="152">
        <v>8139.751628687929</v>
      </c>
      <c r="BD88" s="152">
        <v>7874.3558687768436</v>
      </c>
      <c r="BE88" s="152">
        <v>7730.3240363409686</v>
      </c>
      <c r="BF88" s="152">
        <v>7675.3019742466431</v>
      </c>
      <c r="BG88" s="152">
        <v>7148.7162569358388</v>
      </c>
      <c r="BH88" s="152">
        <v>511.73871273898982</v>
      </c>
      <c r="BI88" s="152">
        <v>524.11464181328938</v>
      </c>
      <c r="BJ88" s="152">
        <v>470.9512462898719</v>
      </c>
      <c r="BK88" s="152">
        <v>429.90340360920231</v>
      </c>
      <c r="BL88" s="152">
        <v>453.15651460806635</v>
      </c>
      <c r="BM88" s="152">
        <v>494.43170381952376</v>
      </c>
      <c r="BN88" s="152">
        <v>502.48002764675158</v>
      </c>
      <c r="BO88" s="152">
        <v>536.73627682379197</v>
      </c>
      <c r="BP88" s="152">
        <v>542.6415895746004</v>
      </c>
      <c r="BQ88" s="152">
        <v>561.61243931419347</v>
      </c>
      <c r="BR88" s="152">
        <v>663.47026925275691</v>
      </c>
      <c r="BS88" s="152">
        <v>733.13033880442993</v>
      </c>
      <c r="BT88" s="152">
        <v>621.86474922951504</v>
      </c>
      <c r="BU88" s="152">
        <v>699.13426451330054</v>
      </c>
      <c r="BV88" s="152">
        <v>588.41490513563508</v>
      </c>
      <c r="BW88" s="152">
        <v>522.11920277825971</v>
      </c>
      <c r="BX88" s="152">
        <v>442.85090226095173</v>
      </c>
      <c r="BY88" s="152">
        <v>442.45847396014602</v>
      </c>
      <c r="BZ88" s="152">
        <v>442.69963455887233</v>
      </c>
      <c r="CA88" s="152">
        <v>425.90440422228431</v>
      </c>
      <c r="CB88" s="152">
        <v>404.58969659772754</v>
      </c>
      <c r="CC88" s="153">
        <v>642.68177882625889</v>
      </c>
    </row>
    <row r="89" spans="1:81" x14ac:dyDescent="0.4">
      <c r="A89" s="113"/>
      <c r="B89" s="155" t="s">
        <v>288</v>
      </c>
      <c r="D89" s="152">
        <v>0</v>
      </c>
      <c r="E89" s="152">
        <v>0</v>
      </c>
      <c r="F89" s="152">
        <v>0</v>
      </c>
      <c r="G89" s="152">
        <v>0</v>
      </c>
      <c r="H89" s="152">
        <v>0</v>
      </c>
      <c r="I89" s="152">
        <v>0</v>
      </c>
      <c r="J89" s="152">
        <v>0</v>
      </c>
      <c r="K89" s="152">
        <v>0</v>
      </c>
      <c r="L89" s="152">
        <v>0</v>
      </c>
      <c r="M89" s="152">
        <v>0</v>
      </c>
      <c r="N89" s="152">
        <v>0</v>
      </c>
      <c r="O89" s="152">
        <v>0</v>
      </c>
      <c r="P89" s="152">
        <v>0</v>
      </c>
      <c r="Q89" s="152">
        <v>0</v>
      </c>
      <c r="R89" s="152">
        <v>0</v>
      </c>
      <c r="S89" s="152">
        <v>0</v>
      </c>
      <c r="T89" s="152">
        <v>0</v>
      </c>
      <c r="U89" s="152">
        <v>0</v>
      </c>
      <c r="V89" s="152">
        <v>0</v>
      </c>
      <c r="W89" s="152">
        <v>0</v>
      </c>
      <c r="X89" s="152">
        <v>0</v>
      </c>
      <c r="Y89" s="152">
        <v>0</v>
      </c>
      <c r="Z89" s="152">
        <v>0</v>
      </c>
      <c r="AA89" s="152">
        <v>0</v>
      </c>
      <c r="AB89" s="152">
        <v>0</v>
      </c>
      <c r="AC89" s="152">
        <v>0</v>
      </c>
      <c r="AD89" s="152">
        <v>0</v>
      </c>
      <c r="AE89" s="152">
        <v>0</v>
      </c>
      <c r="AF89" s="152">
        <v>0</v>
      </c>
      <c r="AG89" s="152">
        <v>0</v>
      </c>
      <c r="AH89" s="152">
        <v>0</v>
      </c>
      <c r="AI89" s="152">
        <v>0</v>
      </c>
      <c r="AJ89" s="152">
        <v>0</v>
      </c>
      <c r="AK89" s="152">
        <v>0</v>
      </c>
      <c r="AL89" s="152">
        <v>0</v>
      </c>
      <c r="AM89" s="152">
        <v>0</v>
      </c>
      <c r="AN89" s="152">
        <v>0</v>
      </c>
      <c r="AO89" s="152">
        <v>0</v>
      </c>
      <c r="AP89" s="152">
        <v>0</v>
      </c>
      <c r="AQ89" s="152">
        <v>0</v>
      </c>
      <c r="AR89" s="152">
        <v>0</v>
      </c>
      <c r="AS89" s="152">
        <v>0</v>
      </c>
      <c r="AT89" s="152">
        <v>0</v>
      </c>
      <c r="AU89" s="152">
        <v>614.09130619191239</v>
      </c>
      <c r="AV89" s="152">
        <v>408.91466528818682</v>
      </c>
      <c r="AW89" s="152">
        <v>315.88660666770295</v>
      </c>
      <c r="AX89" s="152">
        <v>318.08338790274775</v>
      </c>
      <c r="AY89" s="152">
        <v>318.82736013118188</v>
      </c>
      <c r="AZ89" s="152">
        <v>312.85240872190775</v>
      </c>
      <c r="BA89" s="152">
        <v>325.11023563922078</v>
      </c>
      <c r="BB89" s="152">
        <v>340.55343812610744</v>
      </c>
      <c r="BC89" s="152">
        <v>394.5439662607522</v>
      </c>
      <c r="BD89" s="152">
        <v>437.59864764226734</v>
      </c>
      <c r="BE89" s="152">
        <v>479.84869184700943</v>
      </c>
      <c r="BF89" s="152">
        <v>359.54113621762866</v>
      </c>
      <c r="BG89" s="152">
        <v>403.61217355994245</v>
      </c>
      <c r="BH89" s="152">
        <v>156.75000135272973</v>
      </c>
      <c r="BI89" s="152">
        <v>186.92359362846713</v>
      </c>
      <c r="BJ89" s="152">
        <v>177.95907799065279</v>
      </c>
      <c r="BK89" s="152">
        <v>154.07922256056764</v>
      </c>
      <c r="BL89" s="152">
        <v>137.89590176235066</v>
      </c>
      <c r="BM89" s="152">
        <v>147.67745982468517</v>
      </c>
      <c r="BN89" s="152">
        <v>158.7420794512085</v>
      </c>
      <c r="BO89" s="152">
        <v>117.10362749931147</v>
      </c>
      <c r="BP89" s="152">
        <v>116.45577255766865</v>
      </c>
      <c r="BQ89" s="152">
        <v>0</v>
      </c>
      <c r="BR89" s="152">
        <v>0</v>
      </c>
      <c r="BS89" s="152">
        <v>0</v>
      </c>
      <c r="BT89" s="152">
        <v>0</v>
      </c>
      <c r="BU89" s="152">
        <v>0</v>
      </c>
      <c r="BV89" s="152">
        <v>0</v>
      </c>
      <c r="BW89" s="152">
        <v>0</v>
      </c>
      <c r="BX89" s="152">
        <v>0</v>
      </c>
      <c r="BY89" s="152">
        <v>0</v>
      </c>
      <c r="BZ89" s="152">
        <v>0</v>
      </c>
      <c r="CA89" s="152">
        <v>0</v>
      </c>
      <c r="CB89" s="152">
        <v>0</v>
      </c>
      <c r="CC89" s="153">
        <v>0</v>
      </c>
    </row>
    <row r="90" spans="1:81" x14ac:dyDescent="0.4">
      <c r="A90" s="113"/>
      <c r="B90" s="155" t="s">
        <v>289</v>
      </c>
      <c r="D90" s="152">
        <v>0</v>
      </c>
      <c r="E90" s="152">
        <v>0</v>
      </c>
      <c r="F90" s="152">
        <v>0</v>
      </c>
      <c r="G90" s="152">
        <v>0</v>
      </c>
      <c r="H90" s="152">
        <v>0</v>
      </c>
      <c r="I90" s="152">
        <v>0</v>
      </c>
      <c r="J90" s="152">
        <v>0</v>
      </c>
      <c r="K90" s="152">
        <v>0</v>
      </c>
      <c r="L90" s="152">
        <v>0</v>
      </c>
      <c r="M90" s="152">
        <v>0</v>
      </c>
      <c r="N90" s="152">
        <v>0</v>
      </c>
      <c r="O90" s="152">
        <v>0</v>
      </c>
      <c r="P90" s="152">
        <v>0</v>
      </c>
      <c r="Q90" s="152">
        <v>0</v>
      </c>
      <c r="R90" s="152">
        <v>0</v>
      </c>
      <c r="S90" s="152">
        <v>0</v>
      </c>
      <c r="T90" s="152">
        <v>0</v>
      </c>
      <c r="U90" s="152">
        <v>0</v>
      </c>
      <c r="V90" s="152">
        <v>0</v>
      </c>
      <c r="W90" s="152">
        <v>0</v>
      </c>
      <c r="X90" s="152">
        <v>0</v>
      </c>
      <c r="Y90" s="152">
        <v>0</v>
      </c>
      <c r="Z90" s="152">
        <v>0</v>
      </c>
      <c r="AA90" s="152">
        <v>0</v>
      </c>
      <c r="AB90" s="152">
        <v>0</v>
      </c>
      <c r="AC90" s="152">
        <v>0</v>
      </c>
      <c r="AD90" s="152">
        <v>0</v>
      </c>
      <c r="AE90" s="152">
        <v>0</v>
      </c>
      <c r="AF90" s="152">
        <v>0</v>
      </c>
      <c r="AG90" s="152">
        <v>0</v>
      </c>
      <c r="AH90" s="152">
        <v>0</v>
      </c>
      <c r="AI90" s="152">
        <v>0</v>
      </c>
      <c r="AJ90" s="152">
        <v>0</v>
      </c>
      <c r="AK90" s="152">
        <v>0</v>
      </c>
      <c r="AL90" s="152">
        <v>0</v>
      </c>
      <c r="AM90" s="152">
        <v>0</v>
      </c>
      <c r="AN90" s="152">
        <v>0</v>
      </c>
      <c r="AO90" s="152">
        <v>0</v>
      </c>
      <c r="AP90" s="152">
        <v>0</v>
      </c>
      <c r="AQ90" s="152">
        <v>0</v>
      </c>
      <c r="AR90" s="152">
        <v>0</v>
      </c>
      <c r="AS90" s="152">
        <v>0</v>
      </c>
      <c r="AT90" s="152">
        <v>0</v>
      </c>
      <c r="AU90" s="152">
        <v>0</v>
      </c>
      <c r="AV90" s="152">
        <v>0</v>
      </c>
      <c r="AW90" s="152">
        <v>0</v>
      </c>
      <c r="AX90" s="152">
        <v>0</v>
      </c>
      <c r="AY90" s="152">
        <v>0</v>
      </c>
      <c r="AZ90" s="152">
        <v>0</v>
      </c>
      <c r="BA90" s="152">
        <v>0</v>
      </c>
      <c r="BB90" s="152">
        <v>0</v>
      </c>
      <c r="BC90" s="152">
        <v>0</v>
      </c>
      <c r="BD90" s="152">
        <v>0</v>
      </c>
      <c r="BE90" s="152">
        <v>0</v>
      </c>
      <c r="BF90" s="152">
        <v>1.4745203347795863</v>
      </c>
      <c r="BG90" s="152">
        <v>1.8159165944360893</v>
      </c>
      <c r="BH90" s="152">
        <v>1.9506132707358745</v>
      </c>
      <c r="BI90" s="152">
        <v>1.8912321443159648</v>
      </c>
      <c r="BJ90" s="152">
        <v>2.163906187083569</v>
      </c>
      <c r="BK90" s="152">
        <v>2.7858985238697294</v>
      </c>
      <c r="BL90" s="152">
        <v>3.2170886478799927</v>
      </c>
      <c r="BM90" s="152">
        <v>3.6580317181590534</v>
      </c>
      <c r="BN90" s="152">
        <v>2.9594640957884213</v>
      </c>
      <c r="BO90" s="152">
        <v>1.0766316092155066</v>
      </c>
      <c r="BP90" s="152">
        <v>1.3588049030856195</v>
      </c>
      <c r="BQ90" s="152">
        <v>20.025869079259007</v>
      </c>
      <c r="BR90" s="152">
        <v>49.141526537069289</v>
      </c>
      <c r="BS90" s="152">
        <v>5.8345537782353327</v>
      </c>
      <c r="BT90" s="152">
        <v>46.687879373405082</v>
      </c>
      <c r="BU90" s="152">
        <v>6.7141511313452984</v>
      </c>
      <c r="BV90" s="152">
        <v>6.5627089229045694</v>
      </c>
      <c r="BW90" s="152">
        <v>9.6092947777191746</v>
      </c>
      <c r="BX90" s="152">
        <v>0</v>
      </c>
      <c r="BY90" s="152">
        <v>0</v>
      </c>
      <c r="BZ90" s="152">
        <v>0</v>
      </c>
      <c r="CA90" s="152">
        <v>0</v>
      </c>
      <c r="CB90" s="152">
        <v>0</v>
      </c>
      <c r="CC90" s="153">
        <v>0</v>
      </c>
    </row>
    <row r="91" spans="1:81" x14ac:dyDescent="0.4">
      <c r="A91" s="113"/>
      <c r="B91" s="75" t="s">
        <v>300</v>
      </c>
      <c r="CC91" s="94"/>
    </row>
    <row r="92" spans="1:81" ht="32.25" customHeight="1" x14ac:dyDescent="0.4">
      <c r="A92" s="113"/>
      <c r="B92" s="49" t="s">
        <v>301</v>
      </c>
      <c r="CC92" s="94"/>
    </row>
    <row r="93" spans="1:81" x14ac:dyDescent="0.4">
      <c r="A93" s="113"/>
      <c r="B93" s="49" t="s">
        <v>302</v>
      </c>
      <c r="CC93" s="94"/>
    </row>
    <row r="94" spans="1:81" ht="15.4" thickBot="1" x14ac:dyDescent="0.45">
      <c r="A94" s="156"/>
      <c r="B94" s="65" t="s">
        <v>303</v>
      </c>
      <c r="C94" s="131"/>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87"/>
      <c r="BY94" s="87"/>
      <c r="BZ94" s="87"/>
      <c r="CA94" s="87"/>
      <c r="CB94" s="87"/>
      <c r="CC94" s="9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62"/>
  <sheetViews>
    <sheetView zoomScale="70" zoomScaleNormal="70" workbookViewId="0">
      <pane xSplit="3" ySplit="4" topLeftCell="BS5" activePane="bottomRight" state="frozen"/>
      <selection pane="topRight" activeCell="D1" sqref="D1"/>
      <selection pane="bottomLeft" activeCell="A5" sqref="A5"/>
      <selection pane="bottomRight" activeCell="BU20" sqref="BU20"/>
    </sheetView>
  </sheetViews>
  <sheetFormatPr defaultColWidth="11.73046875" defaultRowHeight="15" x14ac:dyDescent="0.4"/>
  <cols>
    <col min="1" max="1" width="23.1328125" style="169" bestFit="1" customWidth="1"/>
    <col min="2" max="2" width="75.73046875" style="161" customWidth="1"/>
    <col min="3" max="3" width="25.73046875" style="169" customWidth="1"/>
    <col min="4" max="75" width="12.73046875" style="183" customWidth="1"/>
    <col min="76" max="81" width="12.73046875" style="161" customWidth="1"/>
    <col min="82" max="82" width="11.73046875" style="161" customWidth="1"/>
    <col min="83" max="16384" width="11.73046875" style="161"/>
  </cols>
  <sheetData>
    <row r="1" spans="1:81" s="158" customFormat="1" ht="25.5" customHeight="1" thickBot="1" x14ac:dyDescent="0.4">
      <c r="A1" s="14" t="s">
        <v>44</v>
      </c>
      <c r="B1" s="42" t="s">
        <v>83</v>
      </c>
      <c r="C1" s="76"/>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row>
    <row r="2" spans="1:81" ht="33" customHeight="1" x14ac:dyDescent="0.4">
      <c r="A2" s="44" t="s">
        <v>45</v>
      </c>
      <c r="B2" s="159" t="s">
        <v>304</v>
      </c>
      <c r="C2" s="160"/>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164" customFormat="1" x14ac:dyDescent="0.4">
      <c r="A3" s="78">
        <v>2020</v>
      </c>
      <c r="B3" s="162" t="s">
        <v>305</v>
      </c>
      <c r="C3" s="163"/>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80"/>
      <c r="B4" s="165"/>
      <c r="C4" s="166"/>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8"/>
    </row>
    <row r="5" spans="1:81" ht="27" customHeight="1" x14ac:dyDescent="0.4">
      <c r="B5" s="49" t="s">
        <v>213</v>
      </c>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1">
        <v>1</v>
      </c>
      <c r="BR5" s="171">
        <v>1</v>
      </c>
      <c r="BS5" s="171">
        <v>1</v>
      </c>
      <c r="BT5" s="171">
        <v>1</v>
      </c>
      <c r="BU5" s="171">
        <v>1</v>
      </c>
      <c r="BV5" s="171">
        <v>1</v>
      </c>
      <c r="BW5" s="171">
        <v>1</v>
      </c>
      <c r="BX5" s="171">
        <v>1</v>
      </c>
      <c r="BY5" s="171">
        <v>1</v>
      </c>
      <c r="BZ5" s="171">
        <v>1</v>
      </c>
      <c r="CA5" s="171">
        <v>1</v>
      </c>
      <c r="CB5" s="171">
        <v>1</v>
      </c>
      <c r="CC5" s="172">
        <v>1</v>
      </c>
    </row>
    <row r="6" spans="1:81" x14ac:dyDescent="0.4">
      <c r="B6" s="161" t="s">
        <v>215</v>
      </c>
      <c r="D6" s="171">
        <v>0</v>
      </c>
      <c r="E6" s="171">
        <v>0</v>
      </c>
      <c r="F6" s="171">
        <v>0</v>
      </c>
      <c r="G6" s="171">
        <v>0</v>
      </c>
      <c r="H6" s="171">
        <v>0</v>
      </c>
      <c r="I6" s="171">
        <v>0</v>
      </c>
      <c r="J6" s="171">
        <v>0</v>
      </c>
      <c r="K6" s="171">
        <v>0</v>
      </c>
      <c r="L6" s="171">
        <v>0</v>
      </c>
      <c r="M6" s="171">
        <v>0</v>
      </c>
      <c r="N6" s="171">
        <v>0</v>
      </c>
      <c r="O6" s="171">
        <v>0</v>
      </c>
      <c r="P6" s="171">
        <v>0</v>
      </c>
      <c r="Q6" s="171">
        <v>0</v>
      </c>
      <c r="R6" s="171">
        <v>0</v>
      </c>
      <c r="S6" s="171">
        <v>0</v>
      </c>
      <c r="T6" s="171">
        <v>0</v>
      </c>
      <c r="U6" s="171">
        <v>0</v>
      </c>
      <c r="V6" s="171">
        <v>0</v>
      </c>
      <c r="W6" s="171">
        <v>0</v>
      </c>
      <c r="X6" s="171">
        <v>0</v>
      </c>
      <c r="Y6" s="171">
        <v>0</v>
      </c>
      <c r="Z6" s="171">
        <v>0</v>
      </c>
      <c r="AA6" s="171">
        <v>0</v>
      </c>
      <c r="AB6" s="171">
        <v>0</v>
      </c>
      <c r="AC6" s="171">
        <v>0</v>
      </c>
      <c r="AD6" s="171">
        <v>0</v>
      </c>
      <c r="AE6" s="171">
        <v>0</v>
      </c>
      <c r="AF6" s="171">
        <v>0</v>
      </c>
      <c r="AG6" s="171">
        <v>0</v>
      </c>
      <c r="AH6" s="171">
        <v>0</v>
      </c>
      <c r="AI6" s="171">
        <v>0</v>
      </c>
      <c r="AJ6" s="171">
        <v>0</v>
      </c>
      <c r="AK6" s="171">
        <v>0</v>
      </c>
      <c r="AL6" s="171">
        <v>0</v>
      </c>
      <c r="AM6" s="171">
        <v>0</v>
      </c>
      <c r="AN6" s="171">
        <v>0</v>
      </c>
      <c r="AO6" s="171">
        <v>0</v>
      </c>
      <c r="AP6" s="171">
        <v>0</v>
      </c>
      <c r="AQ6" s="171">
        <v>0</v>
      </c>
      <c r="AR6" s="171">
        <v>0</v>
      </c>
      <c r="AS6" s="171">
        <v>0</v>
      </c>
      <c r="AT6" s="171">
        <v>0</v>
      </c>
      <c r="AU6" s="171">
        <v>0</v>
      </c>
      <c r="AV6" s="171">
        <v>0</v>
      </c>
      <c r="AW6" s="171">
        <v>0</v>
      </c>
      <c r="AX6" s="171">
        <v>0</v>
      </c>
      <c r="AY6" s="171">
        <v>1268</v>
      </c>
      <c r="AZ6" s="171">
        <v>1298</v>
      </c>
      <c r="BA6" s="171">
        <v>1365</v>
      </c>
      <c r="BB6" s="171">
        <v>1404</v>
      </c>
      <c r="BC6" s="171">
        <v>1434</v>
      </c>
      <c r="BD6" s="171">
        <v>1464</v>
      </c>
      <c r="BE6" s="171">
        <v>1495</v>
      </c>
      <c r="BF6" s="171">
        <v>1510</v>
      </c>
      <c r="BG6" s="171">
        <v>1547</v>
      </c>
      <c r="BH6" s="171">
        <v>1589</v>
      </c>
      <c r="BI6" s="171">
        <v>1629</v>
      </c>
      <c r="BJ6" s="171">
        <v>1666</v>
      </c>
      <c r="BK6" s="171">
        <v>1700</v>
      </c>
      <c r="BL6" s="171">
        <v>1737</v>
      </c>
      <c r="BM6" s="171">
        <v>1776</v>
      </c>
      <c r="BN6" s="171">
        <v>1782</v>
      </c>
      <c r="BO6" s="171">
        <v>1756</v>
      </c>
      <c r="BP6" s="171">
        <v>1710</v>
      </c>
      <c r="BQ6" s="171">
        <v>1641</v>
      </c>
      <c r="BR6" s="171">
        <v>1617</v>
      </c>
      <c r="BS6" s="171">
        <v>1603</v>
      </c>
      <c r="BT6" s="171">
        <v>1594</v>
      </c>
      <c r="BU6" s="171">
        <v>1578</v>
      </c>
      <c r="BV6" s="171">
        <v>1571</v>
      </c>
      <c r="BW6" s="171">
        <v>1595</v>
      </c>
      <c r="BX6" s="171">
        <v>1440</v>
      </c>
      <c r="BY6" s="171">
        <v>1451</v>
      </c>
      <c r="BZ6" s="171">
        <v>1476</v>
      </c>
      <c r="CA6" s="171">
        <v>1505</v>
      </c>
      <c r="CB6" s="171">
        <v>1541</v>
      </c>
      <c r="CC6" s="172">
        <v>1588</v>
      </c>
    </row>
    <row r="7" spans="1:81" x14ac:dyDescent="0.4">
      <c r="B7" s="173" t="s">
        <v>306</v>
      </c>
      <c r="D7" s="151">
        <v>0</v>
      </c>
      <c r="E7" s="151">
        <v>0</v>
      </c>
      <c r="F7" s="151">
        <v>0</v>
      </c>
      <c r="G7" s="151">
        <v>0</v>
      </c>
      <c r="H7" s="151">
        <v>0</v>
      </c>
      <c r="I7" s="151">
        <v>0</v>
      </c>
      <c r="J7" s="151">
        <v>0</v>
      </c>
      <c r="K7" s="151">
        <v>0</v>
      </c>
      <c r="L7" s="151">
        <v>0</v>
      </c>
      <c r="M7" s="151">
        <v>0</v>
      </c>
      <c r="N7" s="151">
        <v>0</v>
      </c>
      <c r="O7" s="151">
        <v>0</v>
      </c>
      <c r="P7" s="151">
        <v>0</v>
      </c>
      <c r="Q7" s="151">
        <v>0</v>
      </c>
      <c r="R7" s="151">
        <v>0</v>
      </c>
      <c r="S7" s="151">
        <v>0</v>
      </c>
      <c r="T7" s="151">
        <v>0</v>
      </c>
      <c r="U7" s="151">
        <v>0</v>
      </c>
      <c r="V7" s="151">
        <v>0</v>
      </c>
      <c r="W7" s="151">
        <v>0</v>
      </c>
      <c r="X7" s="151">
        <v>0</v>
      </c>
      <c r="Y7" s="151">
        <v>0</v>
      </c>
      <c r="Z7" s="151">
        <v>0</v>
      </c>
      <c r="AA7" s="151">
        <v>0</v>
      </c>
      <c r="AB7" s="151">
        <v>0</v>
      </c>
      <c r="AC7" s="151">
        <v>143</v>
      </c>
      <c r="AD7" s="151">
        <v>170</v>
      </c>
      <c r="AE7" s="151">
        <v>193</v>
      </c>
      <c r="AF7" s="151">
        <v>217</v>
      </c>
      <c r="AG7" s="151">
        <v>243</v>
      </c>
      <c r="AH7" s="151">
        <v>264</v>
      </c>
      <c r="AI7" s="151">
        <v>278</v>
      </c>
      <c r="AJ7" s="151">
        <v>314</v>
      </c>
      <c r="AK7" s="151">
        <v>350</v>
      </c>
      <c r="AL7" s="151">
        <v>388</v>
      </c>
      <c r="AM7" s="151">
        <v>441</v>
      </c>
      <c r="AN7" s="151">
        <v>507</v>
      </c>
      <c r="AO7" s="151">
        <v>562</v>
      </c>
      <c r="AP7" s="151">
        <v>611</v>
      </c>
      <c r="AQ7" s="151">
        <v>677</v>
      </c>
      <c r="AR7" s="151">
        <v>737</v>
      </c>
      <c r="AS7" s="151">
        <v>798</v>
      </c>
      <c r="AT7" s="151">
        <v>875</v>
      </c>
      <c r="AU7" s="151">
        <v>988</v>
      </c>
      <c r="AV7" s="151">
        <v>890</v>
      </c>
      <c r="AW7" s="151">
        <v>962</v>
      </c>
      <c r="AX7" s="151">
        <v>1046</v>
      </c>
      <c r="AY7" s="151">
        <v>1115</v>
      </c>
      <c r="AZ7" s="151">
        <v>1152</v>
      </c>
      <c r="BA7" s="151">
        <v>1207</v>
      </c>
      <c r="BB7" s="151">
        <v>1238</v>
      </c>
      <c r="BC7" s="151">
        <v>1256</v>
      </c>
      <c r="BD7" s="151">
        <v>1276</v>
      </c>
      <c r="BE7" s="151">
        <v>1296</v>
      </c>
      <c r="BF7" s="151">
        <v>1304</v>
      </c>
      <c r="BG7" s="151">
        <v>1343</v>
      </c>
      <c r="BH7" s="151">
        <v>1400</v>
      </c>
      <c r="BI7" s="151">
        <v>1445</v>
      </c>
      <c r="BJ7" s="151">
        <v>1489</v>
      </c>
      <c r="BK7" s="151">
        <v>1528</v>
      </c>
      <c r="BL7" s="151">
        <v>1568</v>
      </c>
      <c r="BM7" s="151">
        <v>1607</v>
      </c>
      <c r="BN7" s="151">
        <v>1619</v>
      </c>
      <c r="BO7" s="151">
        <v>1597</v>
      </c>
      <c r="BP7" s="151">
        <v>1553</v>
      </c>
      <c r="BQ7" s="151">
        <v>1490</v>
      </c>
      <c r="BR7" s="151">
        <v>1462</v>
      </c>
      <c r="BS7" s="151">
        <v>1459</v>
      </c>
      <c r="BT7" s="151">
        <v>1445</v>
      </c>
      <c r="BU7" s="151">
        <v>1435</v>
      </c>
      <c r="BV7" s="151">
        <v>1431</v>
      </c>
      <c r="BW7" s="151">
        <v>1443</v>
      </c>
      <c r="BX7" s="151">
        <v>1322</v>
      </c>
      <c r="BY7" s="151">
        <v>1334</v>
      </c>
      <c r="BZ7" s="151">
        <v>1357</v>
      </c>
      <c r="CA7" s="151">
        <v>1385</v>
      </c>
      <c r="CB7" s="151">
        <v>1416</v>
      </c>
      <c r="CC7" s="174">
        <v>1459</v>
      </c>
    </row>
    <row r="8" spans="1:81" x14ac:dyDescent="0.4">
      <c r="B8" s="173" t="s">
        <v>307</v>
      </c>
      <c r="D8" s="151">
        <v>0</v>
      </c>
      <c r="E8" s="151">
        <v>0</v>
      </c>
      <c r="F8" s="151">
        <v>0</v>
      </c>
      <c r="G8" s="151">
        <v>0</v>
      </c>
      <c r="H8" s="151">
        <v>0</v>
      </c>
      <c r="I8" s="151">
        <v>0</v>
      </c>
      <c r="J8" s="151">
        <v>0</v>
      </c>
      <c r="K8" s="151">
        <v>0</v>
      </c>
      <c r="L8" s="151">
        <v>0</v>
      </c>
      <c r="M8" s="151">
        <v>0</v>
      </c>
      <c r="N8" s="151">
        <v>0</v>
      </c>
      <c r="O8" s="151">
        <v>0</v>
      </c>
      <c r="P8" s="151">
        <v>0</v>
      </c>
      <c r="Q8" s="151">
        <v>0</v>
      </c>
      <c r="R8" s="151">
        <v>0</v>
      </c>
      <c r="S8" s="151">
        <v>0</v>
      </c>
      <c r="T8" s="151">
        <v>0</v>
      </c>
      <c r="U8" s="151">
        <v>0</v>
      </c>
      <c r="V8" s="151">
        <v>0</v>
      </c>
      <c r="W8" s="151">
        <v>0</v>
      </c>
      <c r="X8" s="151">
        <v>0</v>
      </c>
      <c r="Y8" s="151">
        <v>0</v>
      </c>
      <c r="Z8" s="151">
        <v>0</v>
      </c>
      <c r="AA8" s="151">
        <v>0</v>
      </c>
      <c r="AB8" s="151">
        <v>0</v>
      </c>
      <c r="AC8" s="151">
        <v>0</v>
      </c>
      <c r="AD8" s="151">
        <v>0</v>
      </c>
      <c r="AE8" s="151">
        <v>0</v>
      </c>
      <c r="AF8" s="151">
        <v>0</v>
      </c>
      <c r="AG8" s="151">
        <v>0</v>
      </c>
      <c r="AH8" s="151">
        <v>0</v>
      </c>
      <c r="AI8" s="151">
        <v>0</v>
      </c>
      <c r="AJ8" s="151">
        <v>0</v>
      </c>
      <c r="AK8" s="151">
        <v>0</v>
      </c>
      <c r="AL8" s="151">
        <v>0</v>
      </c>
      <c r="AM8" s="151">
        <v>0</v>
      </c>
      <c r="AN8" s="151">
        <v>0</v>
      </c>
      <c r="AO8" s="151">
        <v>0</v>
      </c>
      <c r="AP8" s="151">
        <v>0</v>
      </c>
      <c r="AQ8" s="151">
        <v>0</v>
      </c>
      <c r="AR8" s="151">
        <v>0</v>
      </c>
      <c r="AS8" s="151">
        <v>0</v>
      </c>
      <c r="AT8" s="151">
        <v>0</v>
      </c>
      <c r="AU8" s="151">
        <v>0</v>
      </c>
      <c r="AV8" s="151">
        <v>0</v>
      </c>
      <c r="AW8" s="151">
        <v>0</v>
      </c>
      <c r="AX8" s="151">
        <v>0</v>
      </c>
      <c r="AY8" s="151">
        <v>153</v>
      </c>
      <c r="AZ8" s="151">
        <v>146</v>
      </c>
      <c r="BA8" s="151">
        <v>158</v>
      </c>
      <c r="BB8" s="151">
        <v>166</v>
      </c>
      <c r="BC8" s="151">
        <v>178</v>
      </c>
      <c r="BD8" s="151">
        <v>188</v>
      </c>
      <c r="BE8" s="151">
        <v>199</v>
      </c>
      <c r="BF8" s="151">
        <v>206</v>
      </c>
      <c r="BG8" s="151">
        <v>204</v>
      </c>
      <c r="BH8" s="151">
        <v>189</v>
      </c>
      <c r="BI8" s="151">
        <v>184</v>
      </c>
      <c r="BJ8" s="151">
        <v>177</v>
      </c>
      <c r="BK8" s="151">
        <v>172</v>
      </c>
      <c r="BL8" s="151">
        <v>169</v>
      </c>
      <c r="BM8" s="151">
        <v>169</v>
      </c>
      <c r="BN8" s="151">
        <v>163</v>
      </c>
      <c r="BO8" s="151">
        <v>160</v>
      </c>
      <c r="BP8" s="151">
        <v>158</v>
      </c>
      <c r="BQ8" s="151">
        <v>151</v>
      </c>
      <c r="BR8" s="151">
        <v>155</v>
      </c>
      <c r="BS8" s="151">
        <v>144</v>
      </c>
      <c r="BT8" s="151">
        <v>149</v>
      </c>
      <c r="BU8" s="151">
        <v>144</v>
      </c>
      <c r="BV8" s="151">
        <v>140</v>
      </c>
      <c r="BW8" s="151">
        <v>152</v>
      </c>
      <c r="BX8" s="151">
        <v>118</v>
      </c>
      <c r="BY8" s="151">
        <v>117</v>
      </c>
      <c r="BZ8" s="151">
        <v>118</v>
      </c>
      <c r="CA8" s="151">
        <v>120</v>
      </c>
      <c r="CB8" s="151">
        <v>124</v>
      </c>
      <c r="CC8" s="174">
        <v>130</v>
      </c>
    </row>
    <row r="9" spans="1:81" x14ac:dyDescent="0.4">
      <c r="B9" s="161" t="s">
        <v>216</v>
      </c>
      <c r="D9" s="171">
        <v>0</v>
      </c>
      <c r="E9" s="171">
        <v>0</v>
      </c>
      <c r="F9" s="171">
        <v>0</v>
      </c>
      <c r="G9" s="171">
        <v>0</v>
      </c>
      <c r="H9" s="171">
        <v>0</v>
      </c>
      <c r="I9" s="171">
        <v>0</v>
      </c>
      <c r="J9" s="171">
        <v>0</v>
      </c>
      <c r="K9" s="171">
        <v>0</v>
      </c>
      <c r="L9" s="171">
        <v>0</v>
      </c>
      <c r="M9" s="171">
        <v>0</v>
      </c>
      <c r="N9" s="171">
        <v>0</v>
      </c>
      <c r="O9" s="171">
        <v>0</v>
      </c>
      <c r="P9" s="171">
        <v>0</v>
      </c>
      <c r="Q9" s="171">
        <v>0</v>
      </c>
      <c r="R9" s="171">
        <v>0</v>
      </c>
      <c r="S9" s="171">
        <v>0</v>
      </c>
      <c r="T9" s="171">
        <v>0</v>
      </c>
      <c r="U9" s="171">
        <v>0</v>
      </c>
      <c r="V9" s="171">
        <v>0</v>
      </c>
      <c r="W9" s="171">
        <v>0</v>
      </c>
      <c r="X9" s="171">
        <v>0</v>
      </c>
      <c r="Y9" s="171">
        <v>0</v>
      </c>
      <c r="Z9" s="171">
        <v>0</v>
      </c>
      <c r="AA9" s="171">
        <v>0</v>
      </c>
      <c r="AB9" s="171">
        <v>0</v>
      </c>
      <c r="AC9" s="171">
        <v>0</v>
      </c>
      <c r="AD9" s="171">
        <v>0</v>
      </c>
      <c r="AE9" s="171">
        <v>0</v>
      </c>
      <c r="AF9" s="171">
        <v>0</v>
      </c>
      <c r="AG9" s="171">
        <v>0</v>
      </c>
      <c r="AH9" s="171">
        <v>469</v>
      </c>
      <c r="AI9" s="171">
        <v>463</v>
      </c>
      <c r="AJ9" s="171">
        <v>446</v>
      </c>
      <c r="AK9" s="171">
        <v>429</v>
      </c>
      <c r="AL9" s="171">
        <v>422</v>
      </c>
      <c r="AM9" s="171">
        <v>416</v>
      </c>
      <c r="AN9" s="171">
        <v>410</v>
      </c>
      <c r="AO9" s="171">
        <v>394</v>
      </c>
      <c r="AP9" s="171">
        <v>385</v>
      </c>
      <c r="AQ9" s="171">
        <v>376</v>
      </c>
      <c r="AR9" s="171">
        <v>384</v>
      </c>
      <c r="AS9" s="171">
        <v>381</v>
      </c>
      <c r="AT9" s="171">
        <v>362</v>
      </c>
      <c r="AU9" s="171">
        <v>354</v>
      </c>
      <c r="AV9" s="171">
        <v>349</v>
      </c>
      <c r="AW9" s="171">
        <v>343</v>
      </c>
      <c r="AX9" s="171">
        <v>332</v>
      </c>
      <c r="AY9" s="171">
        <v>322</v>
      </c>
      <c r="AZ9" s="171">
        <v>309</v>
      </c>
      <c r="BA9" s="171">
        <v>291</v>
      </c>
      <c r="BB9" s="171">
        <v>280</v>
      </c>
      <c r="BC9" s="171">
        <v>270</v>
      </c>
      <c r="BD9" s="171">
        <v>263</v>
      </c>
      <c r="BE9" s="171">
        <v>243</v>
      </c>
      <c r="BF9" s="171">
        <v>256</v>
      </c>
      <c r="BG9" s="171">
        <v>230</v>
      </c>
      <c r="BH9" s="171">
        <v>206</v>
      </c>
      <c r="BI9" s="171">
        <v>186</v>
      </c>
      <c r="BJ9" s="171">
        <v>168</v>
      </c>
      <c r="BK9" s="171">
        <v>148</v>
      </c>
      <c r="BL9" s="171">
        <v>131</v>
      </c>
      <c r="BM9" s="171">
        <v>119</v>
      </c>
      <c r="BN9" s="171">
        <v>112</v>
      </c>
      <c r="BO9" s="171">
        <v>106</v>
      </c>
      <c r="BP9" s="171">
        <v>102</v>
      </c>
      <c r="BQ9" s="171">
        <v>98</v>
      </c>
      <c r="BR9" s="171">
        <v>94</v>
      </c>
      <c r="BS9" s="171">
        <v>93</v>
      </c>
      <c r="BT9" s="171">
        <v>91</v>
      </c>
      <c r="BU9" s="171">
        <v>87</v>
      </c>
      <c r="BV9" s="171">
        <v>101</v>
      </c>
      <c r="BW9" s="171">
        <v>101</v>
      </c>
      <c r="BX9" s="171">
        <v>98</v>
      </c>
      <c r="BY9" s="171">
        <v>93</v>
      </c>
      <c r="BZ9" s="171">
        <v>87</v>
      </c>
      <c r="CA9" s="171">
        <v>82</v>
      </c>
      <c r="CB9" s="171">
        <v>78</v>
      </c>
      <c r="CC9" s="172">
        <v>74</v>
      </c>
    </row>
    <row r="10" spans="1:81" ht="27" customHeight="1" x14ac:dyDescent="0.4">
      <c r="B10" s="161" t="s">
        <v>218</v>
      </c>
      <c r="D10" s="171">
        <v>0</v>
      </c>
      <c r="E10" s="171">
        <v>0</v>
      </c>
      <c r="F10" s="171">
        <v>0</v>
      </c>
      <c r="G10" s="171">
        <v>0</v>
      </c>
      <c r="H10" s="171">
        <v>0</v>
      </c>
      <c r="I10" s="171">
        <v>0</v>
      </c>
      <c r="J10" s="171">
        <v>0</v>
      </c>
      <c r="K10" s="171">
        <v>0</v>
      </c>
      <c r="L10" s="171">
        <v>0</v>
      </c>
      <c r="M10" s="171">
        <v>0</v>
      </c>
      <c r="N10" s="171">
        <v>0</v>
      </c>
      <c r="O10" s="171">
        <v>0</v>
      </c>
      <c r="P10" s="171">
        <v>0</v>
      </c>
      <c r="Q10" s="171">
        <v>0</v>
      </c>
      <c r="R10" s="171">
        <v>0</v>
      </c>
      <c r="S10" s="171">
        <v>0</v>
      </c>
      <c r="T10" s="171">
        <v>0</v>
      </c>
      <c r="U10" s="171">
        <v>0</v>
      </c>
      <c r="V10" s="171">
        <v>0</v>
      </c>
      <c r="W10" s="171">
        <v>0</v>
      </c>
      <c r="X10" s="171">
        <v>0</v>
      </c>
      <c r="Y10" s="171">
        <v>0</v>
      </c>
      <c r="Z10" s="171">
        <v>0</v>
      </c>
      <c r="AA10" s="171">
        <v>0</v>
      </c>
      <c r="AB10" s="171">
        <v>0</v>
      </c>
      <c r="AC10" s="171">
        <v>0</v>
      </c>
      <c r="AD10" s="171">
        <v>0</v>
      </c>
      <c r="AE10" s="171">
        <v>0</v>
      </c>
      <c r="AF10" s="171">
        <v>0</v>
      </c>
      <c r="AG10" s="171">
        <v>0</v>
      </c>
      <c r="AH10" s="171">
        <v>0</v>
      </c>
      <c r="AI10" s="171">
        <v>0</v>
      </c>
      <c r="AJ10" s="171">
        <v>0</v>
      </c>
      <c r="AK10" s="171">
        <v>0</v>
      </c>
      <c r="AL10" s="171">
        <v>0</v>
      </c>
      <c r="AM10" s="171">
        <v>0</v>
      </c>
      <c r="AN10" s="171">
        <v>0</v>
      </c>
      <c r="AO10" s="171">
        <v>0</v>
      </c>
      <c r="AP10" s="171">
        <v>0</v>
      </c>
      <c r="AQ10" s="171">
        <v>0</v>
      </c>
      <c r="AR10" s="171">
        <v>0</v>
      </c>
      <c r="AS10" s="171">
        <v>0</v>
      </c>
      <c r="AT10" s="171">
        <v>0</v>
      </c>
      <c r="AU10" s="171">
        <v>0</v>
      </c>
      <c r="AV10" s="171">
        <v>0</v>
      </c>
      <c r="AW10" s="171">
        <v>0</v>
      </c>
      <c r="AX10" s="171">
        <v>0</v>
      </c>
      <c r="AY10" s="171">
        <v>0</v>
      </c>
      <c r="AZ10" s="171">
        <v>0</v>
      </c>
      <c r="BA10" s="171">
        <v>0</v>
      </c>
      <c r="BB10" s="171">
        <v>0</v>
      </c>
      <c r="BC10" s="171">
        <v>448</v>
      </c>
      <c r="BD10" s="171">
        <v>459</v>
      </c>
      <c r="BE10" s="171">
        <v>493</v>
      </c>
      <c r="BF10" s="171">
        <v>541</v>
      </c>
      <c r="BG10" s="171">
        <v>632</v>
      </c>
      <c r="BH10" s="171">
        <v>702</v>
      </c>
      <c r="BI10" s="171">
        <v>754</v>
      </c>
      <c r="BJ10" s="171">
        <v>803</v>
      </c>
      <c r="BK10" s="171">
        <v>852</v>
      </c>
      <c r="BL10" s="171">
        <v>907</v>
      </c>
      <c r="BM10" s="171">
        <v>961</v>
      </c>
      <c r="BN10" s="171">
        <v>1004</v>
      </c>
      <c r="BO10" s="171">
        <v>1032</v>
      </c>
      <c r="BP10" s="171">
        <v>1056</v>
      </c>
      <c r="BQ10" s="171">
        <v>1071</v>
      </c>
      <c r="BR10" s="171">
        <v>1108</v>
      </c>
      <c r="BS10" s="171">
        <v>1170</v>
      </c>
      <c r="BT10" s="171">
        <v>1210</v>
      </c>
      <c r="BU10" s="171">
        <v>1245</v>
      </c>
      <c r="BV10" s="171">
        <v>1219</v>
      </c>
      <c r="BW10" s="171">
        <v>1177</v>
      </c>
      <c r="BX10" s="171">
        <v>1207</v>
      </c>
      <c r="BY10" s="171">
        <v>1256</v>
      </c>
      <c r="BZ10" s="171">
        <v>1318</v>
      </c>
      <c r="CA10" s="171">
        <v>1376</v>
      </c>
      <c r="CB10" s="171">
        <v>1437</v>
      </c>
      <c r="CC10" s="172">
        <v>1489</v>
      </c>
    </row>
    <row r="11" spans="1:81" x14ac:dyDescent="0.4">
      <c r="B11" s="173" t="s">
        <v>306</v>
      </c>
      <c r="D11" s="151">
        <v>0</v>
      </c>
      <c r="E11" s="151">
        <v>0</v>
      </c>
      <c r="F11" s="151">
        <v>0</v>
      </c>
      <c r="G11" s="151">
        <v>0</v>
      </c>
      <c r="H11" s="151">
        <v>0</v>
      </c>
      <c r="I11" s="151">
        <v>0</v>
      </c>
      <c r="J11" s="151">
        <v>0</v>
      </c>
      <c r="K11" s="151">
        <v>0</v>
      </c>
      <c r="L11" s="151">
        <v>0</v>
      </c>
      <c r="M11" s="151">
        <v>0</v>
      </c>
      <c r="N11" s="151">
        <v>0</v>
      </c>
      <c r="O11" s="151">
        <v>0</v>
      </c>
      <c r="P11" s="151">
        <v>0</v>
      </c>
      <c r="Q11" s="151">
        <v>0</v>
      </c>
      <c r="R11" s="151">
        <v>0</v>
      </c>
      <c r="S11" s="151">
        <v>0</v>
      </c>
      <c r="T11" s="151">
        <v>0</v>
      </c>
      <c r="U11" s="151">
        <v>0</v>
      </c>
      <c r="V11" s="151">
        <v>0</v>
      </c>
      <c r="W11" s="151">
        <v>0</v>
      </c>
      <c r="X11" s="151">
        <v>0</v>
      </c>
      <c r="Y11" s="151">
        <v>0</v>
      </c>
      <c r="Z11" s="151">
        <v>0</v>
      </c>
      <c r="AA11" s="151">
        <v>0</v>
      </c>
      <c r="AB11" s="151">
        <v>0</v>
      </c>
      <c r="AC11" s="151">
        <v>0</v>
      </c>
      <c r="AD11" s="151">
        <v>0</v>
      </c>
      <c r="AE11" s="151">
        <v>0</v>
      </c>
      <c r="AF11" s="151">
        <v>0</v>
      </c>
      <c r="AG11" s="151">
        <v>0</v>
      </c>
      <c r="AH11" s="151">
        <v>6</v>
      </c>
      <c r="AI11" s="151">
        <v>6</v>
      </c>
      <c r="AJ11" s="151">
        <v>7</v>
      </c>
      <c r="AK11" s="151">
        <v>7</v>
      </c>
      <c r="AL11" s="151">
        <v>8</v>
      </c>
      <c r="AM11" s="151">
        <v>9</v>
      </c>
      <c r="AN11" s="151">
        <v>10</v>
      </c>
      <c r="AO11" s="151">
        <v>10</v>
      </c>
      <c r="AP11" s="151">
        <v>33</v>
      </c>
      <c r="AQ11" s="151">
        <v>76</v>
      </c>
      <c r="AR11" s="151">
        <v>104</v>
      </c>
      <c r="AS11" s="151">
        <v>118</v>
      </c>
      <c r="AT11" s="151">
        <v>130</v>
      </c>
      <c r="AU11" s="151">
        <v>152</v>
      </c>
      <c r="AV11" s="151">
        <v>182</v>
      </c>
      <c r="AW11" s="151">
        <v>220</v>
      </c>
      <c r="AX11" s="151">
        <v>263</v>
      </c>
      <c r="AY11" s="151">
        <v>326</v>
      </c>
      <c r="AZ11" s="151">
        <v>343</v>
      </c>
      <c r="BA11" s="151">
        <v>367</v>
      </c>
      <c r="BB11" s="151">
        <v>373</v>
      </c>
      <c r="BC11" s="151">
        <v>378</v>
      </c>
      <c r="BD11" s="151">
        <v>384</v>
      </c>
      <c r="BE11" s="151">
        <v>386</v>
      </c>
      <c r="BF11" s="151">
        <v>395</v>
      </c>
      <c r="BG11" s="151">
        <v>406</v>
      </c>
      <c r="BH11" s="151">
        <v>429</v>
      </c>
      <c r="BI11" s="151">
        <v>446</v>
      </c>
      <c r="BJ11" s="151">
        <v>458</v>
      </c>
      <c r="BK11" s="151">
        <v>471</v>
      </c>
      <c r="BL11" s="151">
        <v>492</v>
      </c>
      <c r="BM11" s="151">
        <v>521</v>
      </c>
      <c r="BN11" s="151">
        <v>553</v>
      </c>
      <c r="BO11" s="151">
        <v>584</v>
      </c>
      <c r="BP11" s="151">
        <v>618</v>
      </c>
      <c r="BQ11" s="151">
        <v>653</v>
      </c>
      <c r="BR11" s="151">
        <v>699</v>
      </c>
      <c r="BS11" s="151">
        <v>760</v>
      </c>
      <c r="BT11" s="151">
        <v>798</v>
      </c>
      <c r="BU11" s="151">
        <v>826</v>
      </c>
      <c r="BV11" s="151">
        <v>815</v>
      </c>
      <c r="BW11" s="151">
        <v>805</v>
      </c>
      <c r="BX11" s="151">
        <v>841</v>
      </c>
      <c r="BY11" s="151">
        <v>887</v>
      </c>
      <c r="BZ11" s="151">
        <v>944</v>
      </c>
      <c r="CA11" s="151">
        <v>996</v>
      </c>
      <c r="CB11" s="151">
        <v>1050</v>
      </c>
      <c r="CC11" s="174">
        <v>1094</v>
      </c>
    </row>
    <row r="12" spans="1:81" x14ac:dyDescent="0.4">
      <c r="B12" s="173" t="s">
        <v>307</v>
      </c>
      <c r="D12" s="151">
        <v>0</v>
      </c>
      <c r="E12" s="151">
        <v>0</v>
      </c>
      <c r="F12" s="151">
        <v>0</v>
      </c>
      <c r="G12" s="151">
        <v>0</v>
      </c>
      <c r="H12" s="151">
        <v>0</v>
      </c>
      <c r="I12" s="151">
        <v>0</v>
      </c>
      <c r="J12" s="151">
        <v>0</v>
      </c>
      <c r="K12" s="151">
        <v>0</v>
      </c>
      <c r="L12" s="151">
        <v>0</v>
      </c>
      <c r="M12" s="151">
        <v>0</v>
      </c>
      <c r="N12" s="151">
        <v>0</v>
      </c>
      <c r="O12" s="151">
        <v>0</v>
      </c>
      <c r="P12" s="151">
        <v>0</v>
      </c>
      <c r="Q12" s="151">
        <v>0</v>
      </c>
      <c r="R12" s="151">
        <v>0</v>
      </c>
      <c r="S12" s="151">
        <v>0</v>
      </c>
      <c r="T12" s="151">
        <v>0</v>
      </c>
      <c r="U12" s="151">
        <v>0</v>
      </c>
      <c r="V12" s="151">
        <v>0</v>
      </c>
      <c r="W12" s="151">
        <v>0</v>
      </c>
      <c r="X12" s="151">
        <v>0</v>
      </c>
      <c r="Y12" s="151">
        <v>0</v>
      </c>
      <c r="Z12" s="151">
        <v>0</v>
      </c>
      <c r="AA12" s="151">
        <v>0</v>
      </c>
      <c r="AB12" s="151">
        <v>0</v>
      </c>
      <c r="AC12" s="151">
        <v>0</v>
      </c>
      <c r="AD12" s="151">
        <v>0</v>
      </c>
      <c r="AE12" s="151">
        <v>0</v>
      </c>
      <c r="AF12" s="151">
        <v>0</v>
      </c>
      <c r="AG12" s="151">
        <v>0</v>
      </c>
      <c r="AH12" s="151">
        <v>0</v>
      </c>
      <c r="AI12" s="151">
        <v>0</v>
      </c>
      <c r="AJ12" s="151">
        <v>0</v>
      </c>
      <c r="AK12" s="151">
        <v>0</v>
      </c>
      <c r="AL12" s="151">
        <v>0</v>
      </c>
      <c r="AM12" s="151">
        <v>0</v>
      </c>
      <c r="AN12" s="151">
        <v>0</v>
      </c>
      <c r="AO12" s="151">
        <v>0</v>
      </c>
      <c r="AP12" s="151">
        <v>0</v>
      </c>
      <c r="AQ12" s="151">
        <v>0</v>
      </c>
      <c r="AR12" s="151">
        <v>0</v>
      </c>
      <c r="AS12" s="151">
        <v>0</v>
      </c>
      <c r="AT12" s="151">
        <v>0</v>
      </c>
      <c r="AU12" s="151">
        <v>0</v>
      </c>
      <c r="AV12" s="151">
        <v>0</v>
      </c>
      <c r="AW12" s="151">
        <v>0</v>
      </c>
      <c r="AX12" s="151">
        <v>0</v>
      </c>
      <c r="AY12" s="151">
        <v>0</v>
      </c>
      <c r="AZ12" s="151">
        <v>0</v>
      </c>
      <c r="BA12" s="151">
        <v>0</v>
      </c>
      <c r="BB12" s="151">
        <v>0</v>
      </c>
      <c r="BC12" s="151">
        <v>0</v>
      </c>
      <c r="BD12" s="151">
        <v>0</v>
      </c>
      <c r="BE12" s="151">
        <v>0</v>
      </c>
      <c r="BF12" s="151">
        <v>0</v>
      </c>
      <c r="BG12" s="151">
        <v>226</v>
      </c>
      <c r="BH12" s="151">
        <v>273</v>
      </c>
      <c r="BI12" s="151">
        <v>308</v>
      </c>
      <c r="BJ12" s="151">
        <v>345</v>
      </c>
      <c r="BK12" s="151">
        <v>381</v>
      </c>
      <c r="BL12" s="151">
        <v>414</v>
      </c>
      <c r="BM12" s="151">
        <v>439</v>
      </c>
      <c r="BN12" s="151">
        <v>451</v>
      </c>
      <c r="BO12" s="151">
        <v>448</v>
      </c>
      <c r="BP12" s="151">
        <v>438</v>
      </c>
      <c r="BQ12" s="151">
        <v>418</v>
      </c>
      <c r="BR12" s="151">
        <v>409</v>
      </c>
      <c r="BS12" s="151">
        <v>411</v>
      </c>
      <c r="BT12" s="151">
        <v>412</v>
      </c>
      <c r="BU12" s="151">
        <v>419</v>
      </c>
      <c r="BV12" s="151">
        <v>404</v>
      </c>
      <c r="BW12" s="151">
        <v>372</v>
      </c>
      <c r="BX12" s="151">
        <v>366</v>
      </c>
      <c r="BY12" s="151">
        <v>368</v>
      </c>
      <c r="BZ12" s="151">
        <v>374</v>
      </c>
      <c r="CA12" s="151">
        <v>380</v>
      </c>
      <c r="CB12" s="151">
        <v>387</v>
      </c>
      <c r="CC12" s="174">
        <v>395</v>
      </c>
    </row>
    <row r="13" spans="1:81" ht="26.25" customHeight="1" x14ac:dyDescent="0.4">
      <c r="B13" s="161" t="s">
        <v>122</v>
      </c>
      <c r="D13" s="151">
        <v>0</v>
      </c>
      <c r="E13" s="151">
        <v>0</v>
      </c>
      <c r="F13" s="151">
        <v>0</v>
      </c>
      <c r="G13" s="151">
        <v>0</v>
      </c>
      <c r="H13" s="151">
        <v>0</v>
      </c>
      <c r="I13" s="151">
        <v>0</v>
      </c>
      <c r="J13" s="151">
        <v>0</v>
      </c>
      <c r="K13" s="151">
        <v>0</v>
      </c>
      <c r="L13" s="151">
        <v>0</v>
      </c>
      <c r="M13" s="151">
        <v>0</v>
      </c>
      <c r="N13" s="151">
        <v>0</v>
      </c>
      <c r="O13" s="151">
        <v>0</v>
      </c>
      <c r="P13" s="151">
        <v>0</v>
      </c>
      <c r="Q13" s="151">
        <v>0</v>
      </c>
      <c r="R13" s="151">
        <v>0</v>
      </c>
      <c r="S13" s="151">
        <v>0</v>
      </c>
      <c r="T13" s="151">
        <v>0</v>
      </c>
      <c r="U13" s="151">
        <v>0</v>
      </c>
      <c r="V13" s="151">
        <v>0</v>
      </c>
      <c r="W13" s="151">
        <v>0</v>
      </c>
      <c r="X13" s="151">
        <v>0</v>
      </c>
      <c r="Y13" s="151">
        <v>0</v>
      </c>
      <c r="Z13" s="151">
        <v>0</v>
      </c>
      <c r="AA13" s="151">
        <v>0</v>
      </c>
      <c r="AB13" s="151">
        <v>0</v>
      </c>
      <c r="AC13" s="151">
        <v>0</v>
      </c>
      <c r="AD13" s="151">
        <v>0</v>
      </c>
      <c r="AE13" s="151">
        <v>0</v>
      </c>
      <c r="AF13" s="151">
        <v>0</v>
      </c>
      <c r="AG13" s="151">
        <v>0</v>
      </c>
      <c r="AH13" s="151">
        <v>7244</v>
      </c>
      <c r="AI13" s="151">
        <v>7250</v>
      </c>
      <c r="AJ13" s="151">
        <v>7230</v>
      </c>
      <c r="AK13" s="151">
        <v>7174</v>
      </c>
      <c r="AL13" s="151">
        <v>7091</v>
      </c>
      <c r="AM13" s="151">
        <v>6983</v>
      </c>
      <c r="AN13" s="151">
        <v>6924</v>
      </c>
      <c r="AO13" s="151">
        <v>6868</v>
      </c>
      <c r="AP13" s="151">
        <v>6816</v>
      </c>
      <c r="AQ13" s="151">
        <v>6768</v>
      </c>
      <c r="AR13" s="151">
        <v>6752</v>
      </c>
      <c r="AS13" s="151">
        <v>6745</v>
      </c>
      <c r="AT13" s="151">
        <v>6780</v>
      </c>
      <c r="AU13" s="151">
        <v>6854</v>
      </c>
      <c r="AV13" s="151">
        <v>6795</v>
      </c>
      <c r="AW13" s="151">
        <v>6849</v>
      </c>
      <c r="AX13" s="151">
        <v>6905</v>
      </c>
      <c r="AY13" s="151">
        <v>6943</v>
      </c>
      <c r="AZ13" s="151">
        <v>6970</v>
      </c>
      <c r="BA13" s="151">
        <v>7008</v>
      </c>
      <c r="BB13" s="151">
        <v>7021</v>
      </c>
      <c r="BC13" s="151">
        <v>7025</v>
      </c>
      <c r="BD13" s="151">
        <v>7012</v>
      </c>
      <c r="BE13" s="151">
        <v>6991</v>
      </c>
      <c r="BF13" s="151">
        <v>7042</v>
      </c>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74"/>
    </row>
    <row r="14" spans="1:81" x14ac:dyDescent="0.4">
      <c r="B14" s="173" t="s">
        <v>308</v>
      </c>
      <c r="D14" s="151">
        <v>0</v>
      </c>
      <c r="E14" s="151">
        <v>0</v>
      </c>
      <c r="F14" s="151">
        <v>0</v>
      </c>
      <c r="G14" s="151">
        <v>0</v>
      </c>
      <c r="H14" s="151">
        <v>0</v>
      </c>
      <c r="I14" s="151">
        <v>0</v>
      </c>
      <c r="J14" s="151">
        <v>0</v>
      </c>
      <c r="K14" s="151">
        <v>0</v>
      </c>
      <c r="L14" s="151">
        <v>0</v>
      </c>
      <c r="M14" s="151">
        <v>0</v>
      </c>
      <c r="N14" s="151">
        <v>0</v>
      </c>
      <c r="O14" s="151">
        <v>0</v>
      </c>
      <c r="P14" s="151">
        <v>0</v>
      </c>
      <c r="Q14" s="151">
        <v>0</v>
      </c>
      <c r="R14" s="151">
        <v>0</v>
      </c>
      <c r="S14" s="151">
        <v>0</v>
      </c>
      <c r="T14" s="151">
        <v>0</v>
      </c>
      <c r="U14" s="151">
        <v>0</v>
      </c>
      <c r="V14" s="151">
        <v>0</v>
      </c>
      <c r="W14" s="151">
        <v>0</v>
      </c>
      <c r="X14" s="151">
        <v>0</v>
      </c>
      <c r="Y14" s="151">
        <v>0</v>
      </c>
      <c r="Z14" s="151">
        <v>0</v>
      </c>
      <c r="AA14" s="151">
        <v>0</v>
      </c>
      <c r="AB14" s="151">
        <v>0</v>
      </c>
      <c r="AC14" s="151">
        <v>0</v>
      </c>
      <c r="AD14" s="151">
        <v>0</v>
      </c>
      <c r="AE14" s="151">
        <v>0</v>
      </c>
      <c r="AF14" s="151">
        <v>0</v>
      </c>
      <c r="AG14" s="151">
        <v>0</v>
      </c>
      <c r="AH14" s="151">
        <v>13589</v>
      </c>
      <c r="AI14" s="151">
        <v>13438</v>
      </c>
      <c r="AJ14" s="151">
        <v>13273</v>
      </c>
      <c r="AK14" s="151">
        <v>13079</v>
      </c>
      <c r="AL14" s="151">
        <v>12856</v>
      </c>
      <c r="AM14" s="151">
        <v>12584</v>
      </c>
      <c r="AN14" s="151">
        <v>12449</v>
      </c>
      <c r="AO14" s="151">
        <v>12325</v>
      </c>
      <c r="AP14" s="151">
        <v>12217</v>
      </c>
      <c r="AQ14" s="151">
        <v>12141</v>
      </c>
      <c r="AR14" s="151">
        <v>12124</v>
      </c>
      <c r="AS14" s="151">
        <v>12137</v>
      </c>
      <c r="AT14" s="151">
        <v>12227</v>
      </c>
      <c r="AU14" s="151">
        <v>12405</v>
      </c>
      <c r="AV14" s="151">
        <v>12285</v>
      </c>
      <c r="AW14" s="151">
        <v>12414</v>
      </c>
      <c r="AX14" s="151">
        <v>12543</v>
      </c>
      <c r="AY14" s="151">
        <v>12579</v>
      </c>
      <c r="AZ14" s="151">
        <v>12625</v>
      </c>
      <c r="BA14" s="151">
        <v>12729</v>
      </c>
      <c r="BB14" s="151">
        <v>12716</v>
      </c>
      <c r="BC14" s="151">
        <v>12689</v>
      </c>
      <c r="BD14" s="151">
        <v>12656</v>
      </c>
      <c r="BE14" s="151">
        <v>12600</v>
      </c>
      <c r="BF14" s="151">
        <v>12622</v>
      </c>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74"/>
    </row>
    <row r="15" spans="1:81" x14ac:dyDescent="0.4">
      <c r="B15" s="161" t="s">
        <v>219</v>
      </c>
      <c r="D15" s="171">
        <v>0</v>
      </c>
      <c r="E15" s="171">
        <v>0</v>
      </c>
      <c r="F15" s="171">
        <v>0</v>
      </c>
      <c r="G15" s="171">
        <v>0</v>
      </c>
      <c r="H15" s="171">
        <v>0</v>
      </c>
      <c r="I15" s="171">
        <v>0</v>
      </c>
      <c r="J15" s="171">
        <v>0</v>
      </c>
      <c r="K15" s="171">
        <v>0</v>
      </c>
      <c r="L15" s="171">
        <v>0</v>
      </c>
      <c r="M15" s="171">
        <v>0</v>
      </c>
      <c r="N15" s="171">
        <v>0</v>
      </c>
      <c r="O15" s="171">
        <v>0</v>
      </c>
      <c r="P15" s="171">
        <v>0</v>
      </c>
      <c r="Q15" s="171">
        <v>0</v>
      </c>
      <c r="R15" s="171">
        <v>0</v>
      </c>
      <c r="S15" s="171">
        <v>0</v>
      </c>
      <c r="T15" s="171">
        <v>0</v>
      </c>
      <c r="U15" s="171">
        <v>0</v>
      </c>
      <c r="V15" s="171">
        <v>0</v>
      </c>
      <c r="W15" s="171">
        <v>0</v>
      </c>
      <c r="X15" s="171">
        <v>0</v>
      </c>
      <c r="Y15" s="171">
        <v>0</v>
      </c>
      <c r="Z15" s="171">
        <v>0</v>
      </c>
      <c r="AA15" s="171">
        <v>0</v>
      </c>
      <c r="AB15" s="171">
        <v>8050</v>
      </c>
      <c r="AC15" s="171">
        <v>7980</v>
      </c>
      <c r="AD15" s="171">
        <v>9190</v>
      </c>
      <c r="AE15" s="171">
        <v>10</v>
      </c>
      <c r="AF15" s="171">
        <v>0</v>
      </c>
      <c r="AG15" s="171">
        <v>9800</v>
      </c>
      <c r="AH15" s="171">
        <v>10100</v>
      </c>
      <c r="AI15" s="171">
        <v>10100</v>
      </c>
      <c r="AJ15" s="171">
        <v>10300</v>
      </c>
      <c r="AK15" s="171">
        <v>10700</v>
      </c>
      <c r="AL15" s="171">
        <v>10800</v>
      </c>
      <c r="AM15" s="171">
        <v>10900</v>
      </c>
      <c r="AN15" s="171">
        <v>11100</v>
      </c>
      <c r="AO15" s="171">
        <v>11200</v>
      </c>
      <c r="AP15" s="171">
        <v>11500</v>
      </c>
      <c r="AQ15" s="171">
        <v>11587</v>
      </c>
      <c r="AR15" s="171">
        <v>11761</v>
      </c>
      <c r="AS15" s="171">
        <v>12077</v>
      </c>
      <c r="AT15" s="171">
        <v>12170</v>
      </c>
      <c r="AU15" s="171">
        <v>12500</v>
      </c>
      <c r="AV15" s="171">
        <v>12776</v>
      </c>
      <c r="AW15" s="171">
        <v>13601</v>
      </c>
      <c r="AX15" s="171">
        <v>13591</v>
      </c>
      <c r="AY15" s="171">
        <v>13894</v>
      </c>
      <c r="AZ15" s="171">
        <v>14405</v>
      </c>
      <c r="BA15" s="171">
        <v>13904</v>
      </c>
      <c r="BB15" s="171">
        <v>14048</v>
      </c>
      <c r="BC15" s="171">
        <v>13430</v>
      </c>
      <c r="BD15" s="171">
        <v>13518</v>
      </c>
      <c r="BE15" s="171">
        <v>13649</v>
      </c>
      <c r="BF15" s="171">
        <v>13721</v>
      </c>
      <c r="BG15" s="171">
        <v>14086</v>
      </c>
      <c r="BH15" s="171">
        <v>14223</v>
      </c>
      <c r="BI15" s="171">
        <v>14299</v>
      </c>
      <c r="BJ15" s="171">
        <v>14507</v>
      </c>
      <c r="BK15" s="171">
        <v>14731</v>
      </c>
      <c r="BL15" s="171">
        <v>14918</v>
      </c>
      <c r="BM15" s="171">
        <v>15370</v>
      </c>
      <c r="BN15" s="171">
        <v>15466</v>
      </c>
      <c r="BO15" s="171">
        <v>15547</v>
      </c>
      <c r="BP15" s="171">
        <v>15586</v>
      </c>
      <c r="BQ15" s="171">
        <v>15460</v>
      </c>
      <c r="BR15" s="171">
        <v>15789</v>
      </c>
      <c r="BS15" s="171">
        <v>16322</v>
      </c>
      <c r="BT15" s="171">
        <v>15952</v>
      </c>
      <c r="BU15" s="171">
        <v>15922</v>
      </c>
      <c r="BV15" s="171">
        <v>15812</v>
      </c>
      <c r="BW15" s="171">
        <v>15885</v>
      </c>
      <c r="BX15" s="171">
        <v>16189</v>
      </c>
      <c r="BY15" s="171">
        <v>16448</v>
      </c>
      <c r="BZ15" s="171">
        <v>16726</v>
      </c>
      <c r="CA15" s="171">
        <v>17004</v>
      </c>
      <c r="CB15" s="171">
        <v>17335</v>
      </c>
      <c r="CC15" s="172">
        <v>17676</v>
      </c>
    </row>
    <row r="16" spans="1:81" x14ac:dyDescent="0.4">
      <c r="B16" s="173" t="s">
        <v>220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c r="Z16" s="171">
        <v>0</v>
      </c>
      <c r="AA16" s="171">
        <v>0</v>
      </c>
      <c r="AB16" s="171">
        <v>0</v>
      </c>
      <c r="AC16" s="171">
        <v>7720</v>
      </c>
      <c r="AD16" s="171">
        <v>8850</v>
      </c>
      <c r="AE16" s="171">
        <v>10</v>
      </c>
      <c r="AF16" s="171">
        <v>0</v>
      </c>
      <c r="AG16" s="171">
        <v>0</v>
      </c>
      <c r="AH16" s="171">
        <v>9600</v>
      </c>
      <c r="AI16" s="171">
        <v>9600</v>
      </c>
      <c r="AJ16" s="171">
        <v>9800</v>
      </c>
      <c r="AK16" s="171">
        <v>10100</v>
      </c>
      <c r="AL16" s="171">
        <v>10200</v>
      </c>
      <c r="AM16" s="171">
        <v>10300</v>
      </c>
      <c r="AN16" s="171">
        <v>10500</v>
      </c>
      <c r="AO16" s="171">
        <v>10500</v>
      </c>
      <c r="AP16" s="171">
        <v>10700</v>
      </c>
      <c r="AQ16" s="171">
        <v>10700</v>
      </c>
      <c r="AR16" s="171">
        <v>10900</v>
      </c>
      <c r="AS16" s="171">
        <v>11200</v>
      </c>
      <c r="AT16" s="171">
        <v>11236</v>
      </c>
      <c r="AU16" s="171">
        <v>11432</v>
      </c>
      <c r="AV16" s="171">
        <v>11511</v>
      </c>
      <c r="AW16" s="171">
        <v>12209</v>
      </c>
      <c r="AX16" s="171">
        <v>12331</v>
      </c>
      <c r="AY16" s="171">
        <v>12418</v>
      </c>
      <c r="AZ16" s="171">
        <v>12861</v>
      </c>
      <c r="BA16" s="171">
        <v>12326</v>
      </c>
      <c r="BB16" s="171">
        <v>12442</v>
      </c>
      <c r="BC16" s="171">
        <v>11818</v>
      </c>
      <c r="BD16" s="171">
        <v>11896</v>
      </c>
      <c r="BE16" s="171">
        <v>12014</v>
      </c>
      <c r="BF16" s="171">
        <v>12002</v>
      </c>
      <c r="BG16" s="171">
        <v>12232</v>
      </c>
      <c r="BH16" s="171">
        <v>12302</v>
      </c>
      <c r="BI16" s="171">
        <v>12387</v>
      </c>
      <c r="BJ16" s="171">
        <v>12586</v>
      </c>
      <c r="BK16" s="171">
        <v>12728</v>
      </c>
      <c r="BL16" s="171">
        <v>11754</v>
      </c>
      <c r="BM16" s="171">
        <v>12123</v>
      </c>
      <c r="BN16" s="171">
        <v>12239</v>
      </c>
      <c r="BO16" s="171">
        <v>12335</v>
      </c>
      <c r="BP16" s="171">
        <v>12346</v>
      </c>
      <c r="BQ16" s="171">
        <v>12245</v>
      </c>
      <c r="BR16" s="171">
        <v>12459</v>
      </c>
      <c r="BS16" s="171">
        <v>12757</v>
      </c>
      <c r="BT16" s="171">
        <v>12642</v>
      </c>
      <c r="BU16" s="171">
        <v>12605</v>
      </c>
      <c r="BV16" s="171">
        <v>12570</v>
      </c>
      <c r="BW16" s="171">
        <v>12405</v>
      </c>
      <c r="BX16" s="171">
        <v>12589</v>
      </c>
      <c r="BY16" s="171">
        <v>12745</v>
      </c>
      <c r="BZ16" s="171">
        <v>12916</v>
      </c>
      <c r="CA16" s="171">
        <v>13109</v>
      </c>
      <c r="CB16" s="171">
        <v>13322</v>
      </c>
      <c r="CC16" s="172">
        <v>13540</v>
      </c>
    </row>
    <row r="17" spans="2:81" x14ac:dyDescent="0.4">
      <c r="B17" s="173" t="s">
        <v>221</v>
      </c>
      <c r="D17" s="171">
        <v>0</v>
      </c>
      <c r="E17" s="171">
        <v>0</v>
      </c>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1">
        <v>0</v>
      </c>
      <c r="AA17" s="171">
        <v>0</v>
      </c>
      <c r="AB17" s="171">
        <v>8050</v>
      </c>
      <c r="AC17" s="171">
        <v>260</v>
      </c>
      <c r="AD17" s="171">
        <v>340</v>
      </c>
      <c r="AE17" s="171">
        <v>0</v>
      </c>
      <c r="AF17" s="171">
        <v>0</v>
      </c>
      <c r="AG17" s="171">
        <v>9800</v>
      </c>
      <c r="AH17" s="171">
        <v>500</v>
      </c>
      <c r="AI17" s="171">
        <v>500</v>
      </c>
      <c r="AJ17" s="171">
        <v>500</v>
      </c>
      <c r="AK17" s="171">
        <v>600</v>
      </c>
      <c r="AL17" s="171">
        <v>600</v>
      </c>
      <c r="AM17" s="171">
        <v>600</v>
      </c>
      <c r="AN17" s="171">
        <v>600</v>
      </c>
      <c r="AO17" s="171">
        <v>700</v>
      </c>
      <c r="AP17" s="171">
        <v>800</v>
      </c>
      <c r="AQ17" s="171">
        <v>887</v>
      </c>
      <c r="AR17" s="171">
        <v>861</v>
      </c>
      <c r="AS17" s="171">
        <v>877</v>
      </c>
      <c r="AT17" s="171">
        <v>934</v>
      </c>
      <c r="AU17" s="171">
        <v>1067</v>
      </c>
      <c r="AV17" s="171">
        <v>1265</v>
      </c>
      <c r="AW17" s="171">
        <v>1392</v>
      </c>
      <c r="AX17" s="171">
        <v>1260</v>
      </c>
      <c r="AY17" s="171">
        <v>1476</v>
      </c>
      <c r="AZ17" s="171">
        <v>1544</v>
      </c>
      <c r="BA17" s="171">
        <v>1578</v>
      </c>
      <c r="BB17" s="171">
        <v>1607</v>
      </c>
      <c r="BC17" s="171">
        <v>1612</v>
      </c>
      <c r="BD17" s="171">
        <v>1622</v>
      </c>
      <c r="BE17" s="171">
        <v>1635</v>
      </c>
      <c r="BF17" s="171">
        <v>1719</v>
      </c>
      <c r="BG17" s="171">
        <v>1854</v>
      </c>
      <c r="BH17" s="171">
        <v>1921</v>
      </c>
      <c r="BI17" s="171">
        <v>1912</v>
      </c>
      <c r="BJ17" s="171">
        <v>1920</v>
      </c>
      <c r="BK17" s="171">
        <v>2003</v>
      </c>
      <c r="BL17" s="171">
        <v>3164</v>
      </c>
      <c r="BM17" s="171">
        <v>3246</v>
      </c>
      <c r="BN17" s="171">
        <v>3227</v>
      </c>
      <c r="BO17" s="171">
        <v>3212</v>
      </c>
      <c r="BP17" s="171">
        <v>3240</v>
      </c>
      <c r="BQ17" s="171">
        <v>3215</v>
      </c>
      <c r="BR17" s="171">
        <v>3329</v>
      </c>
      <c r="BS17" s="171">
        <v>3565</v>
      </c>
      <c r="BT17" s="171">
        <v>3310</v>
      </c>
      <c r="BU17" s="171">
        <v>3317</v>
      </c>
      <c r="BV17" s="171">
        <v>3241</v>
      </c>
      <c r="BW17" s="171">
        <v>3479</v>
      </c>
      <c r="BX17" s="171">
        <v>3599</v>
      </c>
      <c r="BY17" s="171">
        <v>3703</v>
      </c>
      <c r="BZ17" s="171">
        <v>3810</v>
      </c>
      <c r="CA17" s="171">
        <v>3895</v>
      </c>
      <c r="CB17" s="171">
        <v>4012</v>
      </c>
      <c r="CC17" s="172">
        <v>4136</v>
      </c>
    </row>
    <row r="18" spans="2:81" ht="26.25" customHeight="1" x14ac:dyDescent="0.4">
      <c r="B18" s="161" t="s">
        <v>23</v>
      </c>
      <c r="D18" s="171">
        <v>0</v>
      </c>
      <c r="E18" s="171">
        <v>0</v>
      </c>
      <c r="F18" s="171">
        <v>0</v>
      </c>
      <c r="G18" s="171">
        <v>0</v>
      </c>
      <c r="H18" s="171">
        <v>0</v>
      </c>
      <c r="I18" s="171">
        <v>0</v>
      </c>
      <c r="J18" s="171">
        <v>0</v>
      </c>
      <c r="K18" s="171">
        <v>0</v>
      </c>
      <c r="L18" s="171">
        <v>0</v>
      </c>
      <c r="M18" s="171">
        <v>0</v>
      </c>
      <c r="N18" s="171">
        <v>0</v>
      </c>
      <c r="O18" s="171">
        <v>0</v>
      </c>
      <c r="P18" s="171">
        <v>0</v>
      </c>
      <c r="Q18" s="171">
        <v>0</v>
      </c>
      <c r="R18" s="171">
        <v>0</v>
      </c>
      <c r="S18" s="171">
        <v>0</v>
      </c>
      <c r="T18" s="171">
        <v>0</v>
      </c>
      <c r="U18" s="171">
        <v>0</v>
      </c>
      <c r="V18" s="171">
        <v>0</v>
      </c>
      <c r="W18" s="171">
        <v>0</v>
      </c>
      <c r="X18" s="171">
        <v>0</v>
      </c>
      <c r="Y18" s="171">
        <v>0</v>
      </c>
      <c r="Z18" s="171">
        <v>0</v>
      </c>
      <c r="AA18" s="171">
        <v>0</v>
      </c>
      <c r="AB18" s="171">
        <v>0</v>
      </c>
      <c r="AC18" s="171">
        <v>0</v>
      </c>
      <c r="AD18" s="171">
        <v>0</v>
      </c>
      <c r="AE18" s="171">
        <v>0</v>
      </c>
      <c r="AF18" s="171">
        <v>0</v>
      </c>
      <c r="AG18" s="171">
        <v>0</v>
      </c>
      <c r="AH18" s="171">
        <v>5460</v>
      </c>
      <c r="AI18" s="171">
        <v>5396</v>
      </c>
      <c r="AJ18" s="171">
        <v>5800</v>
      </c>
      <c r="AK18" s="171">
        <v>6555</v>
      </c>
      <c r="AL18" s="171">
        <v>6950</v>
      </c>
      <c r="AM18" s="171">
        <v>7020</v>
      </c>
      <c r="AN18" s="171">
        <v>7230</v>
      </c>
      <c r="AO18" s="171">
        <v>7020</v>
      </c>
      <c r="AP18" s="171">
        <v>7050</v>
      </c>
      <c r="AQ18" s="171">
        <v>6875</v>
      </c>
      <c r="AR18" s="171">
        <v>5143</v>
      </c>
      <c r="AS18" s="171">
        <v>5201</v>
      </c>
      <c r="AT18" s="171">
        <v>6726</v>
      </c>
      <c r="AU18" s="171">
        <v>6367</v>
      </c>
      <c r="AV18" s="171">
        <v>6704</v>
      </c>
      <c r="AW18" s="171">
        <v>5466</v>
      </c>
      <c r="AX18" s="171">
        <v>5615</v>
      </c>
      <c r="AY18" s="171">
        <v>5690</v>
      </c>
      <c r="AZ18" s="171">
        <v>5618</v>
      </c>
      <c r="BA18" s="171">
        <v>5479</v>
      </c>
      <c r="BB18" s="171">
        <v>5306</v>
      </c>
      <c r="BC18" s="171">
        <v>5051</v>
      </c>
      <c r="BD18" s="171">
        <v>4761</v>
      </c>
      <c r="BE18" s="171">
        <v>4664</v>
      </c>
      <c r="BF18" s="171">
        <v>4625</v>
      </c>
      <c r="BG18" s="171">
        <v>4693</v>
      </c>
      <c r="BH18" s="171">
        <v>4915</v>
      </c>
      <c r="BI18" s="171">
        <v>5029</v>
      </c>
      <c r="BJ18" s="171">
        <v>5080</v>
      </c>
      <c r="BK18" s="171">
        <v>5068</v>
      </c>
      <c r="BL18" s="171">
        <v>5158</v>
      </c>
      <c r="BM18" s="171">
        <v>5571</v>
      </c>
      <c r="BN18" s="171">
        <v>5805</v>
      </c>
      <c r="BO18" s="171">
        <v>5874</v>
      </c>
      <c r="BP18" s="171">
        <v>5911</v>
      </c>
      <c r="BQ18" s="171"/>
      <c r="BR18" s="171"/>
      <c r="BS18" s="171"/>
      <c r="BT18" s="171"/>
      <c r="BU18" s="171"/>
      <c r="BV18" s="171"/>
      <c r="BW18" s="171"/>
      <c r="BX18" s="171"/>
      <c r="BY18" s="171"/>
      <c r="BZ18" s="171"/>
      <c r="CA18" s="171"/>
      <c r="CB18" s="171"/>
      <c r="CC18" s="172"/>
    </row>
    <row r="19" spans="2:81" x14ac:dyDescent="0.4">
      <c r="B19" s="161" t="s">
        <v>225</v>
      </c>
      <c r="D19" s="171">
        <v>0</v>
      </c>
      <c r="E19" s="171">
        <v>0</v>
      </c>
      <c r="F19" s="171">
        <v>0</v>
      </c>
      <c r="G19" s="171">
        <v>0</v>
      </c>
      <c r="H19" s="171">
        <v>0</v>
      </c>
      <c r="I19" s="171">
        <v>0</v>
      </c>
      <c r="J19" s="171">
        <v>0</v>
      </c>
      <c r="K19" s="171">
        <v>0</v>
      </c>
      <c r="L19" s="171">
        <v>0</v>
      </c>
      <c r="M19" s="171">
        <v>0</v>
      </c>
      <c r="N19" s="171">
        <v>0</v>
      </c>
      <c r="O19" s="171">
        <v>0</v>
      </c>
      <c r="P19" s="171">
        <v>0</v>
      </c>
      <c r="Q19" s="171">
        <v>0</v>
      </c>
      <c r="R19" s="171">
        <v>0</v>
      </c>
      <c r="S19" s="171">
        <v>0</v>
      </c>
      <c r="T19" s="171">
        <v>0</v>
      </c>
      <c r="U19" s="171">
        <v>0</v>
      </c>
      <c r="V19" s="171">
        <v>0</v>
      </c>
      <c r="W19" s="171">
        <v>0</v>
      </c>
      <c r="X19" s="171">
        <v>0</v>
      </c>
      <c r="Y19" s="171">
        <v>0</v>
      </c>
      <c r="Z19" s="171">
        <v>0</v>
      </c>
      <c r="AA19" s="171">
        <v>0</v>
      </c>
      <c r="AB19" s="171">
        <v>0</v>
      </c>
      <c r="AC19" s="171">
        <v>0</v>
      </c>
      <c r="AD19" s="171">
        <v>0</v>
      </c>
      <c r="AE19" s="171">
        <v>0</v>
      </c>
      <c r="AF19" s="171">
        <v>0</v>
      </c>
      <c r="AG19" s="171">
        <v>0</v>
      </c>
      <c r="AH19" s="171">
        <v>0</v>
      </c>
      <c r="AI19" s="171">
        <v>0</v>
      </c>
      <c r="AJ19" s="171">
        <v>0</v>
      </c>
      <c r="AK19" s="171">
        <v>0</v>
      </c>
      <c r="AL19" s="171">
        <v>0</v>
      </c>
      <c r="AM19" s="171">
        <v>0</v>
      </c>
      <c r="AN19" s="171">
        <v>0</v>
      </c>
      <c r="AO19" s="171">
        <v>0</v>
      </c>
      <c r="AP19" s="171">
        <v>0</v>
      </c>
      <c r="AQ19" s="171">
        <v>0</v>
      </c>
      <c r="AR19" s="171">
        <v>0</v>
      </c>
      <c r="AS19" s="171">
        <v>0</v>
      </c>
      <c r="AT19" s="171">
        <v>0</v>
      </c>
      <c r="AU19" s="171">
        <v>0</v>
      </c>
      <c r="AV19" s="171">
        <v>1045</v>
      </c>
      <c r="AW19" s="171">
        <v>1286</v>
      </c>
      <c r="AX19" s="171">
        <v>1466</v>
      </c>
      <c r="AY19" s="171">
        <v>1669</v>
      </c>
      <c r="AZ19" s="171">
        <v>1846</v>
      </c>
      <c r="BA19" s="171">
        <v>2004</v>
      </c>
      <c r="BB19" s="171">
        <v>2092</v>
      </c>
      <c r="BC19" s="171">
        <v>2165</v>
      </c>
      <c r="BD19" s="171">
        <v>2255</v>
      </c>
      <c r="BE19" s="171">
        <v>2368</v>
      </c>
      <c r="BF19" s="171">
        <v>2490</v>
      </c>
      <c r="BG19" s="171">
        <v>2607</v>
      </c>
      <c r="BH19" s="171">
        <v>2701</v>
      </c>
      <c r="BI19" s="171">
        <v>2777</v>
      </c>
      <c r="BJ19" s="171">
        <v>2852</v>
      </c>
      <c r="BK19" s="171">
        <v>2941</v>
      </c>
      <c r="BL19" s="171">
        <v>3034</v>
      </c>
      <c r="BM19" s="171">
        <v>3133</v>
      </c>
      <c r="BN19" s="171">
        <v>3205</v>
      </c>
      <c r="BO19" s="171">
        <v>3253</v>
      </c>
      <c r="BP19" s="171">
        <v>3307</v>
      </c>
      <c r="BQ19" s="171">
        <v>3307</v>
      </c>
      <c r="BR19" s="171">
        <v>3214</v>
      </c>
      <c r="BS19" s="171">
        <v>3018</v>
      </c>
      <c r="BT19" s="171">
        <v>2631</v>
      </c>
      <c r="BU19" s="171">
        <v>2128</v>
      </c>
      <c r="BV19" s="171">
        <v>1791</v>
      </c>
      <c r="BW19" s="171">
        <v>1557</v>
      </c>
      <c r="BX19" s="171">
        <v>1212</v>
      </c>
      <c r="BY19" s="171">
        <v>1139</v>
      </c>
      <c r="BZ19" s="171">
        <v>1049</v>
      </c>
      <c r="CA19" s="171">
        <v>973</v>
      </c>
      <c r="CB19" s="171">
        <v>954</v>
      </c>
      <c r="CC19" s="172">
        <v>909</v>
      </c>
    </row>
    <row r="20" spans="2:81" x14ac:dyDescent="0.4">
      <c r="B20" s="173" t="s">
        <v>306</v>
      </c>
      <c r="D20" s="151">
        <v>0</v>
      </c>
      <c r="E20" s="151">
        <v>0</v>
      </c>
      <c r="F20" s="151">
        <v>0</v>
      </c>
      <c r="G20" s="151">
        <v>0</v>
      </c>
      <c r="H20" s="151">
        <v>0</v>
      </c>
      <c r="I20" s="151">
        <v>0</v>
      </c>
      <c r="J20" s="151">
        <v>0</v>
      </c>
      <c r="K20" s="151">
        <v>0</v>
      </c>
      <c r="L20" s="151">
        <v>0</v>
      </c>
      <c r="M20" s="151">
        <v>0</v>
      </c>
      <c r="N20" s="151">
        <v>0</v>
      </c>
      <c r="O20" s="151">
        <v>0</v>
      </c>
      <c r="P20" s="151">
        <v>0</v>
      </c>
      <c r="Q20" s="151">
        <v>0</v>
      </c>
      <c r="R20" s="151">
        <v>0</v>
      </c>
      <c r="S20" s="151">
        <v>0</v>
      </c>
      <c r="T20" s="151">
        <v>0</v>
      </c>
      <c r="U20" s="151">
        <v>0</v>
      </c>
      <c r="V20" s="151">
        <v>0</v>
      </c>
      <c r="W20" s="151">
        <v>0</v>
      </c>
      <c r="X20" s="151">
        <v>0</v>
      </c>
      <c r="Y20" s="151">
        <v>0</v>
      </c>
      <c r="Z20" s="151">
        <v>0</v>
      </c>
      <c r="AA20" s="151">
        <v>0</v>
      </c>
      <c r="AB20" s="151">
        <v>0</v>
      </c>
      <c r="AC20" s="151">
        <v>0</v>
      </c>
      <c r="AD20" s="151">
        <v>0</v>
      </c>
      <c r="AE20" s="151">
        <v>0</v>
      </c>
      <c r="AF20" s="151">
        <v>0</v>
      </c>
      <c r="AG20" s="151">
        <v>0</v>
      </c>
      <c r="AH20" s="151">
        <v>0</v>
      </c>
      <c r="AI20" s="151">
        <v>0</v>
      </c>
      <c r="AJ20" s="151">
        <v>0</v>
      </c>
      <c r="AK20" s="151">
        <v>0</v>
      </c>
      <c r="AL20" s="151">
        <v>0</v>
      </c>
      <c r="AM20" s="151">
        <v>0</v>
      </c>
      <c r="AN20" s="151">
        <v>0</v>
      </c>
      <c r="AO20" s="151">
        <v>0</v>
      </c>
      <c r="AP20" s="151">
        <v>0</v>
      </c>
      <c r="AQ20" s="151">
        <v>0</v>
      </c>
      <c r="AR20" s="151">
        <v>0</v>
      </c>
      <c r="AS20" s="151">
        <v>0</v>
      </c>
      <c r="AT20" s="151">
        <v>0</v>
      </c>
      <c r="AU20" s="151">
        <v>0</v>
      </c>
      <c r="AV20" s="151">
        <v>983</v>
      </c>
      <c r="AW20" s="151">
        <v>1281</v>
      </c>
      <c r="AX20" s="151">
        <v>1455</v>
      </c>
      <c r="AY20" s="151">
        <v>1655</v>
      </c>
      <c r="AZ20" s="151">
        <v>1835</v>
      </c>
      <c r="BA20" s="151">
        <v>1995</v>
      </c>
      <c r="BB20" s="151">
        <v>2080</v>
      </c>
      <c r="BC20" s="151">
        <v>2150</v>
      </c>
      <c r="BD20" s="151">
        <v>2239</v>
      </c>
      <c r="BE20" s="151">
        <v>2350</v>
      </c>
      <c r="BF20" s="151">
        <v>2471</v>
      </c>
      <c r="BG20" s="151">
        <v>2588</v>
      </c>
      <c r="BH20" s="151">
        <v>2682</v>
      </c>
      <c r="BI20" s="151">
        <v>2757</v>
      </c>
      <c r="BJ20" s="151">
        <v>2830</v>
      </c>
      <c r="BK20" s="151">
        <v>2918</v>
      </c>
      <c r="BL20" s="151">
        <v>3009</v>
      </c>
      <c r="BM20" s="151">
        <v>3106</v>
      </c>
      <c r="BN20" s="151">
        <v>3177</v>
      </c>
      <c r="BO20" s="151">
        <v>3224</v>
      </c>
      <c r="BP20" s="151">
        <v>3278</v>
      </c>
      <c r="BQ20" s="151">
        <v>3277</v>
      </c>
      <c r="BR20" s="151">
        <v>3185</v>
      </c>
      <c r="BS20" s="151">
        <v>2989</v>
      </c>
      <c r="BT20" s="151">
        <v>2604</v>
      </c>
      <c r="BU20" s="151">
        <v>2105</v>
      </c>
      <c r="BV20" s="151">
        <v>1771</v>
      </c>
      <c r="BW20" s="151">
        <v>1540</v>
      </c>
      <c r="BX20" s="151">
        <v>1200</v>
      </c>
      <c r="BY20" s="151">
        <v>1128</v>
      </c>
      <c r="BZ20" s="151">
        <v>1040</v>
      </c>
      <c r="CA20" s="151">
        <v>966</v>
      </c>
      <c r="CB20" s="151">
        <v>949</v>
      </c>
      <c r="CC20" s="174">
        <v>904</v>
      </c>
    </row>
    <row r="21" spans="2:81" x14ac:dyDescent="0.4">
      <c r="B21" s="173" t="s">
        <v>307</v>
      </c>
      <c r="D21" s="151">
        <v>0</v>
      </c>
      <c r="E21" s="151">
        <v>0</v>
      </c>
      <c r="F21" s="151">
        <v>0</v>
      </c>
      <c r="G21" s="151">
        <v>0</v>
      </c>
      <c r="H21" s="151">
        <v>0</v>
      </c>
      <c r="I21" s="151">
        <v>0</v>
      </c>
      <c r="J21" s="151">
        <v>0</v>
      </c>
      <c r="K21" s="151">
        <v>0</v>
      </c>
      <c r="L21" s="151">
        <v>0</v>
      </c>
      <c r="M21" s="151">
        <v>0</v>
      </c>
      <c r="N21" s="151">
        <v>0</v>
      </c>
      <c r="O21" s="151">
        <v>0</v>
      </c>
      <c r="P21" s="151">
        <v>0</v>
      </c>
      <c r="Q21" s="151">
        <v>0</v>
      </c>
      <c r="R21" s="151">
        <v>0</v>
      </c>
      <c r="S21" s="151">
        <v>0</v>
      </c>
      <c r="T21" s="151">
        <v>0</v>
      </c>
      <c r="U21" s="151">
        <v>0</v>
      </c>
      <c r="V21" s="151">
        <v>0</v>
      </c>
      <c r="W21" s="151">
        <v>0</v>
      </c>
      <c r="X21" s="151">
        <v>0</v>
      </c>
      <c r="Y21" s="151">
        <v>0</v>
      </c>
      <c r="Z21" s="151">
        <v>0</v>
      </c>
      <c r="AA21" s="151">
        <v>0</v>
      </c>
      <c r="AB21" s="151">
        <v>0</v>
      </c>
      <c r="AC21" s="151">
        <v>0</v>
      </c>
      <c r="AD21" s="151">
        <v>0</v>
      </c>
      <c r="AE21" s="151">
        <v>0</v>
      </c>
      <c r="AF21" s="151">
        <v>0</v>
      </c>
      <c r="AG21" s="151">
        <v>0</v>
      </c>
      <c r="AH21" s="151">
        <v>0</v>
      </c>
      <c r="AI21" s="151">
        <v>0</v>
      </c>
      <c r="AJ21" s="151">
        <v>0</v>
      </c>
      <c r="AK21" s="151">
        <v>0</v>
      </c>
      <c r="AL21" s="151">
        <v>0</v>
      </c>
      <c r="AM21" s="151">
        <v>0</v>
      </c>
      <c r="AN21" s="151">
        <v>0</v>
      </c>
      <c r="AO21" s="151">
        <v>0</v>
      </c>
      <c r="AP21" s="151">
        <v>0</v>
      </c>
      <c r="AQ21" s="151">
        <v>0</v>
      </c>
      <c r="AR21" s="151">
        <v>0</v>
      </c>
      <c r="AS21" s="151">
        <v>0</v>
      </c>
      <c r="AT21" s="151">
        <v>0</v>
      </c>
      <c r="AU21" s="151">
        <v>0</v>
      </c>
      <c r="AV21" s="151">
        <v>62</v>
      </c>
      <c r="AW21" s="151">
        <v>5</v>
      </c>
      <c r="AX21" s="151">
        <v>11</v>
      </c>
      <c r="AY21" s="151">
        <v>14</v>
      </c>
      <c r="AZ21" s="151">
        <v>11</v>
      </c>
      <c r="BA21" s="151">
        <v>9</v>
      </c>
      <c r="BB21" s="151">
        <v>12</v>
      </c>
      <c r="BC21" s="151">
        <v>15</v>
      </c>
      <c r="BD21" s="151">
        <v>16</v>
      </c>
      <c r="BE21" s="151">
        <v>18</v>
      </c>
      <c r="BF21" s="151">
        <v>19</v>
      </c>
      <c r="BG21" s="151">
        <v>19</v>
      </c>
      <c r="BH21" s="151">
        <v>19</v>
      </c>
      <c r="BI21" s="151">
        <v>20</v>
      </c>
      <c r="BJ21" s="151">
        <v>22</v>
      </c>
      <c r="BK21" s="151">
        <v>23</v>
      </c>
      <c r="BL21" s="151">
        <v>24</v>
      </c>
      <c r="BM21" s="151">
        <v>27</v>
      </c>
      <c r="BN21" s="151">
        <v>28</v>
      </c>
      <c r="BO21" s="151">
        <v>29</v>
      </c>
      <c r="BP21" s="151">
        <v>29</v>
      </c>
      <c r="BQ21" s="151">
        <v>30</v>
      </c>
      <c r="BR21" s="151">
        <v>30</v>
      </c>
      <c r="BS21" s="151">
        <v>29</v>
      </c>
      <c r="BT21" s="151">
        <v>27</v>
      </c>
      <c r="BU21" s="151">
        <v>23</v>
      </c>
      <c r="BV21" s="151">
        <v>20</v>
      </c>
      <c r="BW21" s="151">
        <v>17</v>
      </c>
      <c r="BX21" s="151">
        <v>12</v>
      </c>
      <c r="BY21" s="151">
        <v>11</v>
      </c>
      <c r="BZ21" s="151">
        <v>9</v>
      </c>
      <c r="CA21" s="151">
        <v>6</v>
      </c>
      <c r="CB21" s="151">
        <v>5</v>
      </c>
      <c r="CC21" s="174">
        <v>5</v>
      </c>
    </row>
    <row r="22" spans="2:81" x14ac:dyDescent="0.4">
      <c r="B22" s="161" t="s">
        <v>226</v>
      </c>
      <c r="D22" s="171">
        <v>0</v>
      </c>
      <c r="E22" s="171">
        <v>0</v>
      </c>
      <c r="F22" s="171">
        <v>0</v>
      </c>
      <c r="G22" s="171">
        <v>0</v>
      </c>
      <c r="H22" s="171">
        <v>0</v>
      </c>
      <c r="I22" s="171">
        <v>0</v>
      </c>
      <c r="J22" s="171">
        <v>0</v>
      </c>
      <c r="K22" s="171">
        <v>0</v>
      </c>
      <c r="L22" s="171">
        <v>0</v>
      </c>
      <c r="M22" s="171">
        <v>0</v>
      </c>
      <c r="N22" s="171">
        <v>0</v>
      </c>
      <c r="O22" s="171">
        <v>0</v>
      </c>
      <c r="P22" s="171">
        <v>0</v>
      </c>
      <c r="Q22" s="171">
        <v>0</v>
      </c>
      <c r="R22" s="171">
        <v>0</v>
      </c>
      <c r="S22" s="171">
        <v>0</v>
      </c>
      <c r="T22" s="171">
        <v>0</v>
      </c>
      <c r="U22" s="171">
        <v>0</v>
      </c>
      <c r="V22" s="171">
        <v>0</v>
      </c>
      <c r="W22" s="171">
        <v>0</v>
      </c>
      <c r="X22" s="171">
        <v>0</v>
      </c>
      <c r="Y22" s="171">
        <v>0</v>
      </c>
      <c r="Z22" s="171">
        <v>0</v>
      </c>
      <c r="AA22" s="171">
        <v>0</v>
      </c>
      <c r="AB22" s="171">
        <v>0</v>
      </c>
      <c r="AC22" s="171">
        <v>0</v>
      </c>
      <c r="AD22" s="171">
        <v>0</v>
      </c>
      <c r="AE22" s="171">
        <v>0</v>
      </c>
      <c r="AF22" s="171">
        <v>0</v>
      </c>
      <c r="AG22" s="171">
        <v>0</v>
      </c>
      <c r="AH22" s="171">
        <v>0</v>
      </c>
      <c r="AI22" s="171">
        <v>0</v>
      </c>
      <c r="AJ22" s="171">
        <v>0</v>
      </c>
      <c r="AK22" s="171">
        <v>0</v>
      </c>
      <c r="AL22" s="171">
        <v>0</v>
      </c>
      <c r="AM22" s="171">
        <v>0</v>
      </c>
      <c r="AN22" s="171">
        <v>0</v>
      </c>
      <c r="AO22" s="171">
        <v>0</v>
      </c>
      <c r="AP22" s="171">
        <v>0</v>
      </c>
      <c r="AQ22" s="171">
        <v>0</v>
      </c>
      <c r="AR22" s="171">
        <v>0</v>
      </c>
      <c r="AS22" s="171">
        <v>0</v>
      </c>
      <c r="AT22" s="171">
        <v>0</v>
      </c>
      <c r="AU22" s="171">
        <v>0</v>
      </c>
      <c r="AV22" s="171">
        <v>1</v>
      </c>
      <c r="AW22" s="171">
        <v>3</v>
      </c>
      <c r="AX22" s="171">
        <v>5</v>
      </c>
      <c r="AY22" s="171">
        <v>7</v>
      </c>
      <c r="AZ22" s="171">
        <v>11</v>
      </c>
      <c r="BA22" s="171">
        <v>14</v>
      </c>
      <c r="BB22" s="171">
        <v>16</v>
      </c>
      <c r="BC22" s="171">
        <v>13</v>
      </c>
      <c r="BD22" s="171">
        <v>0</v>
      </c>
      <c r="BE22" s="171">
        <v>0</v>
      </c>
      <c r="BF22" s="171">
        <v>0</v>
      </c>
      <c r="BG22" s="171">
        <v>0</v>
      </c>
      <c r="BH22" s="171">
        <v>0</v>
      </c>
      <c r="BI22" s="171">
        <v>0</v>
      </c>
      <c r="BJ22" s="171">
        <v>0</v>
      </c>
      <c r="BK22" s="171">
        <v>0</v>
      </c>
      <c r="BL22" s="171">
        <v>0</v>
      </c>
      <c r="BM22" s="171">
        <v>0</v>
      </c>
      <c r="BN22" s="171">
        <v>0</v>
      </c>
      <c r="BO22" s="171">
        <v>0</v>
      </c>
      <c r="BP22" s="171">
        <v>0</v>
      </c>
      <c r="BQ22" s="171">
        <v>0</v>
      </c>
      <c r="BR22" s="171">
        <v>0</v>
      </c>
      <c r="BS22" s="171">
        <v>0</v>
      </c>
      <c r="BT22" s="171">
        <v>0</v>
      </c>
      <c r="BU22" s="171">
        <v>0</v>
      </c>
      <c r="BV22" s="171">
        <v>0</v>
      </c>
      <c r="BW22" s="171">
        <v>0</v>
      </c>
      <c r="BX22" s="171">
        <v>0</v>
      </c>
      <c r="BY22" s="171">
        <v>0</v>
      </c>
      <c r="BZ22" s="171">
        <v>0</v>
      </c>
      <c r="CA22" s="171">
        <v>0</v>
      </c>
      <c r="CB22" s="171">
        <v>0</v>
      </c>
      <c r="CC22" s="172">
        <v>0</v>
      </c>
    </row>
    <row r="23" spans="2:81" ht="26.25" customHeight="1" x14ac:dyDescent="0.4">
      <c r="B23" s="161" t="s">
        <v>229</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c r="Z23" s="171">
        <v>0</v>
      </c>
      <c r="AA23" s="171">
        <v>0</v>
      </c>
      <c r="AB23" s="171">
        <v>0</v>
      </c>
      <c r="AC23" s="171">
        <v>0</v>
      </c>
      <c r="AD23" s="171">
        <v>0</v>
      </c>
      <c r="AE23" s="171">
        <v>0</v>
      </c>
      <c r="AF23" s="171">
        <v>0</v>
      </c>
      <c r="AG23" s="171">
        <v>0</v>
      </c>
      <c r="AH23" s="171">
        <v>0</v>
      </c>
      <c r="AI23" s="171">
        <v>0</v>
      </c>
      <c r="AJ23" s="171">
        <v>0</v>
      </c>
      <c r="AK23" s="171">
        <v>0</v>
      </c>
      <c r="AL23" s="171">
        <v>0</v>
      </c>
      <c r="AM23" s="171">
        <v>0</v>
      </c>
      <c r="AN23" s="171">
        <v>0</v>
      </c>
      <c r="AO23" s="171">
        <v>0</v>
      </c>
      <c r="AP23" s="171">
        <v>0</v>
      </c>
      <c r="AQ23" s="171">
        <v>0</v>
      </c>
      <c r="AR23" s="171">
        <v>0</v>
      </c>
      <c r="AS23" s="171">
        <v>0</v>
      </c>
      <c r="AT23" s="171">
        <v>0</v>
      </c>
      <c r="AU23" s="171">
        <v>0</v>
      </c>
      <c r="AV23" s="171">
        <v>0</v>
      </c>
      <c r="AW23" s="171">
        <v>0</v>
      </c>
      <c r="AX23" s="171">
        <v>0</v>
      </c>
      <c r="AY23" s="171">
        <v>0</v>
      </c>
      <c r="AZ23" s="171">
        <v>0</v>
      </c>
      <c r="BA23" s="171">
        <v>0</v>
      </c>
      <c r="BB23" s="171">
        <v>0</v>
      </c>
      <c r="BC23" s="171">
        <v>0</v>
      </c>
      <c r="BD23" s="171">
        <v>0</v>
      </c>
      <c r="BE23" s="171">
        <v>0</v>
      </c>
      <c r="BF23" s="171">
        <v>0</v>
      </c>
      <c r="BG23" s="171">
        <v>0</v>
      </c>
      <c r="BH23" s="171">
        <v>0</v>
      </c>
      <c r="BI23" s="171">
        <v>0</v>
      </c>
      <c r="BJ23" s="171">
        <v>0</v>
      </c>
      <c r="BK23" s="171">
        <v>0</v>
      </c>
      <c r="BL23" s="171">
        <v>136</v>
      </c>
      <c r="BM23" s="171">
        <v>391</v>
      </c>
      <c r="BN23" s="171">
        <v>579</v>
      </c>
      <c r="BO23" s="171">
        <v>811</v>
      </c>
      <c r="BP23" s="171">
        <v>1365</v>
      </c>
      <c r="BQ23" s="171">
        <v>1912</v>
      </c>
      <c r="BR23" s="171">
        <v>2235</v>
      </c>
      <c r="BS23" s="171">
        <v>2356</v>
      </c>
      <c r="BT23" s="171">
        <v>2381</v>
      </c>
      <c r="BU23" s="171">
        <v>2326</v>
      </c>
      <c r="BV23" s="171">
        <v>2166</v>
      </c>
      <c r="BW23" s="171">
        <v>1959</v>
      </c>
      <c r="BX23" s="171">
        <v>1876</v>
      </c>
      <c r="BY23" s="171">
        <v>1805</v>
      </c>
      <c r="BZ23" s="171">
        <v>1737</v>
      </c>
      <c r="CA23" s="171">
        <v>1602</v>
      </c>
      <c r="CB23" s="171">
        <v>1386</v>
      </c>
      <c r="CC23" s="172">
        <v>1124</v>
      </c>
    </row>
    <row r="24" spans="2:81" x14ac:dyDescent="0.4">
      <c r="B24" s="173" t="s">
        <v>309</v>
      </c>
      <c r="D24" s="171">
        <v>0</v>
      </c>
      <c r="E24" s="171">
        <v>0</v>
      </c>
      <c r="F24" s="171">
        <v>0</v>
      </c>
      <c r="G24" s="171">
        <v>0</v>
      </c>
      <c r="H24" s="171">
        <v>0</v>
      </c>
      <c r="I24" s="171">
        <v>0</v>
      </c>
      <c r="J24" s="171">
        <v>0</v>
      </c>
      <c r="K24" s="171">
        <v>0</v>
      </c>
      <c r="L24" s="171">
        <v>0</v>
      </c>
      <c r="M24" s="171">
        <v>0</v>
      </c>
      <c r="N24" s="171">
        <v>0</v>
      </c>
      <c r="O24" s="171">
        <v>0</v>
      </c>
      <c r="P24" s="171">
        <v>0</v>
      </c>
      <c r="Q24" s="171">
        <v>0</v>
      </c>
      <c r="R24" s="171">
        <v>0</v>
      </c>
      <c r="S24" s="171">
        <v>0</v>
      </c>
      <c r="T24" s="171">
        <v>0</v>
      </c>
      <c r="U24" s="171">
        <v>0</v>
      </c>
      <c r="V24" s="171">
        <v>0</v>
      </c>
      <c r="W24" s="171">
        <v>0</v>
      </c>
      <c r="X24" s="171">
        <v>0</v>
      </c>
      <c r="Y24" s="171">
        <v>0</v>
      </c>
      <c r="Z24" s="171">
        <v>0</v>
      </c>
      <c r="AA24" s="171">
        <v>0</v>
      </c>
      <c r="AB24" s="171">
        <v>0</v>
      </c>
      <c r="AC24" s="171">
        <v>0</v>
      </c>
      <c r="AD24" s="171">
        <v>0</v>
      </c>
      <c r="AE24" s="171">
        <v>0</v>
      </c>
      <c r="AF24" s="171">
        <v>0</v>
      </c>
      <c r="AG24" s="171">
        <v>0</v>
      </c>
      <c r="AH24" s="171">
        <v>0</v>
      </c>
      <c r="AI24" s="171">
        <v>0</v>
      </c>
      <c r="AJ24" s="171">
        <v>0</v>
      </c>
      <c r="AK24" s="171">
        <v>0</v>
      </c>
      <c r="AL24" s="171">
        <v>0</v>
      </c>
      <c r="AM24" s="171">
        <v>0</v>
      </c>
      <c r="AN24" s="171">
        <v>0</v>
      </c>
      <c r="AO24" s="171">
        <v>0</v>
      </c>
      <c r="AP24" s="171">
        <v>0</v>
      </c>
      <c r="AQ24" s="171">
        <v>0</v>
      </c>
      <c r="AR24" s="171">
        <v>0</v>
      </c>
      <c r="AS24" s="171">
        <v>0</v>
      </c>
      <c r="AT24" s="171">
        <v>0</v>
      </c>
      <c r="AU24" s="171">
        <v>0</v>
      </c>
      <c r="AV24" s="171">
        <v>0</v>
      </c>
      <c r="AW24" s="171">
        <v>0</v>
      </c>
      <c r="AX24" s="171">
        <v>0</v>
      </c>
      <c r="AY24" s="171">
        <v>0</v>
      </c>
      <c r="AZ24" s="171">
        <v>0</v>
      </c>
      <c r="BA24" s="171">
        <v>0</v>
      </c>
      <c r="BB24" s="171">
        <v>0</v>
      </c>
      <c r="BC24" s="171">
        <v>0</v>
      </c>
      <c r="BD24" s="171">
        <v>0</v>
      </c>
      <c r="BE24" s="171">
        <v>0</v>
      </c>
      <c r="BF24" s="171">
        <v>0</v>
      </c>
      <c r="BG24" s="171">
        <v>0</v>
      </c>
      <c r="BH24" s="171">
        <v>0</v>
      </c>
      <c r="BI24" s="171">
        <v>0</v>
      </c>
      <c r="BJ24" s="171">
        <v>0</v>
      </c>
      <c r="BK24" s="171">
        <v>0</v>
      </c>
      <c r="BL24" s="171">
        <v>59</v>
      </c>
      <c r="BM24" s="171">
        <v>145</v>
      </c>
      <c r="BN24" s="171">
        <v>199</v>
      </c>
      <c r="BO24" s="171">
        <v>262</v>
      </c>
      <c r="BP24" s="171">
        <v>364</v>
      </c>
      <c r="BQ24" s="171">
        <v>492</v>
      </c>
      <c r="BR24" s="171">
        <v>507</v>
      </c>
      <c r="BS24" s="171">
        <v>489</v>
      </c>
      <c r="BT24" s="171">
        <v>483</v>
      </c>
      <c r="BU24" s="171">
        <v>460</v>
      </c>
      <c r="BV24" s="171">
        <v>404</v>
      </c>
      <c r="BW24" s="171">
        <v>360</v>
      </c>
      <c r="BX24" s="171">
        <v>386</v>
      </c>
      <c r="BY24" s="171">
        <v>415</v>
      </c>
      <c r="BZ24" s="171">
        <v>484</v>
      </c>
      <c r="CA24" s="171">
        <v>558</v>
      </c>
      <c r="CB24" s="171">
        <v>635</v>
      </c>
      <c r="CC24" s="172">
        <v>721</v>
      </c>
    </row>
    <row r="25" spans="2:81" x14ac:dyDescent="0.4">
      <c r="B25" s="173" t="s">
        <v>310</v>
      </c>
      <c r="D25" s="171">
        <v>0</v>
      </c>
      <c r="E25" s="171">
        <v>0</v>
      </c>
      <c r="F25" s="171">
        <v>0</v>
      </c>
      <c r="G25" s="171">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1">
        <v>0</v>
      </c>
      <c r="AN25" s="171">
        <v>0</v>
      </c>
      <c r="AO25" s="171">
        <v>0</v>
      </c>
      <c r="AP25" s="171">
        <v>0</v>
      </c>
      <c r="AQ25" s="171">
        <v>0</v>
      </c>
      <c r="AR25" s="171">
        <v>0</v>
      </c>
      <c r="AS25" s="171">
        <v>0</v>
      </c>
      <c r="AT25" s="171">
        <v>0</v>
      </c>
      <c r="AU25" s="171">
        <v>0</v>
      </c>
      <c r="AV25" s="171">
        <v>0</v>
      </c>
      <c r="AW25" s="171">
        <v>0</v>
      </c>
      <c r="AX25" s="171">
        <v>0</v>
      </c>
      <c r="AY25" s="171">
        <v>0</v>
      </c>
      <c r="AZ25" s="171">
        <v>0</v>
      </c>
      <c r="BA25" s="171">
        <v>0</v>
      </c>
      <c r="BB25" s="171">
        <v>0</v>
      </c>
      <c r="BC25" s="171">
        <v>0</v>
      </c>
      <c r="BD25" s="171">
        <v>0</v>
      </c>
      <c r="BE25" s="171">
        <v>0</v>
      </c>
      <c r="BF25" s="171">
        <v>0</v>
      </c>
      <c r="BG25" s="171">
        <v>0</v>
      </c>
      <c r="BH25" s="171">
        <v>0</v>
      </c>
      <c r="BI25" s="171">
        <v>0</v>
      </c>
      <c r="BJ25" s="171">
        <v>0</v>
      </c>
      <c r="BK25" s="171">
        <v>0</v>
      </c>
      <c r="BL25" s="171">
        <v>6</v>
      </c>
      <c r="BM25" s="171">
        <v>22</v>
      </c>
      <c r="BN25" s="171">
        <v>38</v>
      </c>
      <c r="BO25" s="171">
        <v>59</v>
      </c>
      <c r="BP25" s="171">
        <v>103</v>
      </c>
      <c r="BQ25" s="171">
        <v>180</v>
      </c>
      <c r="BR25" s="171">
        <v>248</v>
      </c>
      <c r="BS25" s="171">
        <v>325</v>
      </c>
      <c r="BT25" s="171">
        <v>379</v>
      </c>
      <c r="BU25" s="171">
        <v>398</v>
      </c>
      <c r="BV25" s="171">
        <v>413</v>
      </c>
      <c r="BW25" s="171">
        <v>436</v>
      </c>
      <c r="BX25" s="171">
        <v>423</v>
      </c>
      <c r="BY25" s="171">
        <v>397</v>
      </c>
      <c r="BZ25" s="171">
        <v>357</v>
      </c>
      <c r="CA25" s="171">
        <v>295</v>
      </c>
      <c r="CB25" s="171">
        <v>204</v>
      </c>
      <c r="CC25" s="172">
        <v>95</v>
      </c>
    </row>
    <row r="26" spans="2:81" x14ac:dyDescent="0.4">
      <c r="B26" s="173" t="s">
        <v>311</v>
      </c>
      <c r="D26" s="171">
        <v>0</v>
      </c>
      <c r="E26" s="171">
        <v>0</v>
      </c>
      <c r="F26" s="171">
        <v>0</v>
      </c>
      <c r="G26" s="171">
        <v>0</v>
      </c>
      <c r="H26" s="171">
        <v>0</v>
      </c>
      <c r="I26" s="171">
        <v>0</v>
      </c>
      <c r="J26" s="171">
        <v>0</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56</v>
      </c>
      <c r="BM26" s="171">
        <v>168</v>
      </c>
      <c r="BN26" s="171">
        <v>275</v>
      </c>
      <c r="BO26" s="171">
        <v>424</v>
      </c>
      <c r="BP26" s="171">
        <v>784</v>
      </c>
      <c r="BQ26" s="171">
        <v>1116</v>
      </c>
      <c r="BR26" s="171">
        <v>1340</v>
      </c>
      <c r="BS26" s="171">
        <v>1398</v>
      </c>
      <c r="BT26" s="171">
        <v>1381</v>
      </c>
      <c r="BU26" s="171">
        <v>1335</v>
      </c>
      <c r="BV26" s="171">
        <v>1226</v>
      </c>
      <c r="BW26" s="171">
        <v>1056</v>
      </c>
      <c r="BX26" s="171">
        <v>964</v>
      </c>
      <c r="BY26" s="171">
        <v>891</v>
      </c>
      <c r="BZ26" s="171">
        <v>793</v>
      </c>
      <c r="CA26" s="171">
        <v>646</v>
      </c>
      <c r="CB26" s="171">
        <v>444</v>
      </c>
      <c r="CC26" s="172">
        <v>204</v>
      </c>
    </row>
    <row r="27" spans="2:81" x14ac:dyDescent="0.4">
      <c r="B27" s="173" t="s">
        <v>312</v>
      </c>
      <c r="D27" s="171">
        <v>0</v>
      </c>
      <c r="E27" s="171">
        <v>0</v>
      </c>
      <c r="F27" s="171">
        <v>0</v>
      </c>
      <c r="G27" s="171">
        <v>0</v>
      </c>
      <c r="H27" s="171">
        <v>0</v>
      </c>
      <c r="I27" s="171">
        <v>0</v>
      </c>
      <c r="J27" s="171">
        <v>0</v>
      </c>
      <c r="K27" s="171">
        <v>0</v>
      </c>
      <c r="L27" s="171">
        <v>0</v>
      </c>
      <c r="M27" s="171">
        <v>0</v>
      </c>
      <c r="N27" s="171">
        <v>0</v>
      </c>
      <c r="O27" s="171">
        <v>0</v>
      </c>
      <c r="P27" s="171">
        <v>0</v>
      </c>
      <c r="Q27" s="171">
        <v>0</v>
      </c>
      <c r="R27" s="171">
        <v>0</v>
      </c>
      <c r="S27" s="171">
        <v>0</v>
      </c>
      <c r="T27" s="171">
        <v>0</v>
      </c>
      <c r="U27" s="171">
        <v>0</v>
      </c>
      <c r="V27" s="171">
        <v>0</v>
      </c>
      <c r="W27" s="171">
        <v>0</v>
      </c>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c r="AX27" s="171">
        <v>0</v>
      </c>
      <c r="AY27" s="171">
        <v>0</v>
      </c>
      <c r="AZ27" s="171">
        <v>0</v>
      </c>
      <c r="BA27" s="171">
        <v>0</v>
      </c>
      <c r="BB27" s="171">
        <v>0</v>
      </c>
      <c r="BC27" s="171">
        <v>0</v>
      </c>
      <c r="BD27" s="171">
        <v>0</v>
      </c>
      <c r="BE27" s="171">
        <v>0</v>
      </c>
      <c r="BF27" s="171">
        <v>0</v>
      </c>
      <c r="BG27" s="171">
        <v>0</v>
      </c>
      <c r="BH27" s="171">
        <v>0</v>
      </c>
      <c r="BI27" s="171">
        <v>0</v>
      </c>
      <c r="BJ27" s="171">
        <v>0</v>
      </c>
      <c r="BK27" s="171">
        <v>0</v>
      </c>
      <c r="BL27" s="171">
        <v>16</v>
      </c>
      <c r="BM27" s="171">
        <v>56</v>
      </c>
      <c r="BN27" s="171">
        <v>67</v>
      </c>
      <c r="BO27" s="171">
        <v>65</v>
      </c>
      <c r="BP27" s="171">
        <v>114</v>
      </c>
      <c r="BQ27" s="171">
        <v>124</v>
      </c>
      <c r="BR27" s="171">
        <v>141</v>
      </c>
      <c r="BS27" s="171">
        <v>144</v>
      </c>
      <c r="BT27" s="171">
        <v>137</v>
      </c>
      <c r="BU27" s="171">
        <v>133</v>
      </c>
      <c r="BV27" s="171">
        <v>123</v>
      </c>
      <c r="BW27" s="171">
        <v>106</v>
      </c>
      <c r="BX27" s="171">
        <v>103</v>
      </c>
      <c r="BY27" s="171">
        <v>103</v>
      </c>
      <c r="BZ27" s="171">
        <v>103</v>
      </c>
      <c r="CA27" s="171">
        <v>103</v>
      </c>
      <c r="CB27" s="171">
        <v>103</v>
      </c>
      <c r="CC27" s="172">
        <v>104</v>
      </c>
    </row>
    <row r="28" spans="2:81" ht="26.25" customHeight="1" x14ac:dyDescent="0.4">
      <c r="B28" s="161" t="s">
        <v>231</v>
      </c>
      <c r="D28" s="171">
        <v>0</v>
      </c>
      <c r="E28" s="171">
        <v>0</v>
      </c>
      <c r="F28" s="171">
        <v>0</v>
      </c>
      <c r="G28" s="171">
        <v>0</v>
      </c>
      <c r="H28" s="171">
        <v>0</v>
      </c>
      <c r="I28" s="171">
        <v>0</v>
      </c>
      <c r="J28" s="171">
        <v>0</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96</v>
      </c>
      <c r="AK28" s="171">
        <v>124</v>
      </c>
      <c r="AL28" s="171">
        <v>165</v>
      </c>
      <c r="AM28" s="171">
        <v>195</v>
      </c>
      <c r="AN28" s="171">
        <v>201</v>
      </c>
      <c r="AO28" s="171">
        <v>200</v>
      </c>
      <c r="AP28" s="171">
        <v>210</v>
      </c>
      <c r="AQ28" s="171">
        <v>217</v>
      </c>
      <c r="AR28" s="171">
        <v>277</v>
      </c>
      <c r="AS28" s="171">
        <v>308</v>
      </c>
      <c r="AT28" s="171">
        <v>327</v>
      </c>
      <c r="AU28" s="171">
        <v>365</v>
      </c>
      <c r="AV28" s="171">
        <v>431</v>
      </c>
      <c r="AW28" s="171">
        <v>512</v>
      </c>
      <c r="AX28" s="171">
        <v>575</v>
      </c>
      <c r="AY28" s="171">
        <v>638</v>
      </c>
      <c r="AZ28" s="171">
        <v>714</v>
      </c>
      <c r="BA28" s="171">
        <v>758</v>
      </c>
      <c r="BB28" s="171">
        <v>782</v>
      </c>
      <c r="BC28" s="171">
        <v>537</v>
      </c>
      <c r="BD28" s="171">
        <v>0</v>
      </c>
      <c r="BE28" s="171">
        <v>0</v>
      </c>
      <c r="BF28" s="171">
        <v>0</v>
      </c>
      <c r="BG28" s="171">
        <v>0</v>
      </c>
      <c r="BH28" s="171">
        <v>0</v>
      </c>
      <c r="BI28" s="171">
        <v>0</v>
      </c>
      <c r="BJ28" s="171">
        <v>0</v>
      </c>
      <c r="BK28" s="171">
        <v>0</v>
      </c>
      <c r="BL28" s="171">
        <v>0</v>
      </c>
      <c r="BM28" s="171">
        <v>0</v>
      </c>
      <c r="BN28" s="171">
        <v>0</v>
      </c>
      <c r="BO28" s="171">
        <v>0</v>
      </c>
      <c r="BP28" s="171">
        <v>0</v>
      </c>
      <c r="BQ28" s="171">
        <v>0</v>
      </c>
      <c r="BR28" s="171">
        <v>0</v>
      </c>
      <c r="BS28" s="171">
        <v>0</v>
      </c>
      <c r="BT28" s="171">
        <v>0</v>
      </c>
      <c r="BU28" s="171">
        <v>0</v>
      </c>
      <c r="BV28" s="171">
        <v>0</v>
      </c>
      <c r="BW28" s="171">
        <v>0</v>
      </c>
      <c r="BX28" s="171">
        <v>0</v>
      </c>
      <c r="BY28" s="171">
        <v>0</v>
      </c>
      <c r="BZ28" s="171">
        <v>0</v>
      </c>
      <c r="CA28" s="171">
        <v>0</v>
      </c>
      <c r="CB28" s="171">
        <v>0</v>
      </c>
      <c r="CC28" s="172">
        <v>0</v>
      </c>
    </row>
    <row r="29" spans="2:81" x14ac:dyDescent="0.4">
      <c r="B29" s="161" t="s">
        <v>235</v>
      </c>
      <c r="D29" s="171">
        <v>0</v>
      </c>
      <c r="E29" s="171">
        <v>0</v>
      </c>
      <c r="F29" s="171">
        <v>0</v>
      </c>
      <c r="G29" s="171">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0</v>
      </c>
      <c r="AD29" s="171">
        <v>0</v>
      </c>
      <c r="AE29" s="171">
        <v>0</v>
      </c>
      <c r="AF29" s="171">
        <v>0</v>
      </c>
      <c r="AG29" s="171">
        <v>0</v>
      </c>
      <c r="AH29" s="171">
        <v>3408</v>
      </c>
      <c r="AI29" s="171">
        <v>3314</v>
      </c>
      <c r="AJ29" s="171">
        <v>3556</v>
      </c>
      <c r="AK29" s="171">
        <v>4151</v>
      </c>
      <c r="AL29" s="171">
        <v>4431</v>
      </c>
      <c r="AM29" s="171">
        <v>4750</v>
      </c>
      <c r="AN29" s="171">
        <v>4825</v>
      </c>
      <c r="AO29" s="171">
        <v>4860</v>
      </c>
      <c r="AP29" s="171">
        <v>4900</v>
      </c>
      <c r="AQ29" s="171">
        <v>4860</v>
      </c>
      <c r="AR29" s="171">
        <v>3996</v>
      </c>
      <c r="AS29" s="171">
        <v>3886</v>
      </c>
      <c r="AT29" s="171">
        <v>3950</v>
      </c>
      <c r="AU29" s="171">
        <v>4120</v>
      </c>
      <c r="AV29" s="171">
        <v>4380</v>
      </c>
      <c r="AW29" s="171">
        <v>4601</v>
      </c>
      <c r="AX29" s="171">
        <v>4692</v>
      </c>
      <c r="AY29" s="171">
        <v>4757</v>
      </c>
      <c r="AZ29" s="171">
        <v>4740</v>
      </c>
      <c r="BA29" s="171">
        <v>4588</v>
      </c>
      <c r="BB29" s="171">
        <v>4423</v>
      </c>
      <c r="BC29" s="171">
        <v>4187</v>
      </c>
      <c r="BD29" s="171">
        <v>3946</v>
      </c>
      <c r="BE29" s="171">
        <v>3846</v>
      </c>
      <c r="BF29" s="171">
        <v>3807</v>
      </c>
      <c r="BG29" s="171">
        <v>3812</v>
      </c>
      <c r="BH29" s="171">
        <v>3940</v>
      </c>
      <c r="BI29" s="171">
        <v>3986</v>
      </c>
      <c r="BJ29" s="171">
        <v>4021</v>
      </c>
      <c r="BK29" s="171">
        <v>4036</v>
      </c>
      <c r="BL29" s="171">
        <v>4166</v>
      </c>
      <c r="BM29" s="171">
        <v>4547</v>
      </c>
      <c r="BN29" s="171">
        <v>4798</v>
      </c>
      <c r="BO29" s="171">
        <v>4932</v>
      </c>
      <c r="BP29" s="171">
        <v>5053</v>
      </c>
      <c r="BQ29" s="171">
        <v>5026</v>
      </c>
      <c r="BR29" s="171">
        <v>4921</v>
      </c>
      <c r="BS29" s="171">
        <v>4777</v>
      </c>
      <c r="BT29" s="171">
        <v>4594</v>
      </c>
      <c r="BU29" s="171">
        <v>4371</v>
      </c>
      <c r="BV29" s="171">
        <v>3984</v>
      </c>
      <c r="BW29" s="171">
        <v>3394</v>
      </c>
      <c r="BX29" s="171">
        <v>3062</v>
      </c>
      <c r="BY29" s="171">
        <v>2748</v>
      </c>
      <c r="BZ29" s="171">
        <v>2492</v>
      </c>
      <c r="CA29" s="171">
        <v>2207</v>
      </c>
      <c r="CB29" s="171">
        <v>1916</v>
      </c>
      <c r="CC29" s="172">
        <v>1600</v>
      </c>
    </row>
    <row r="30" spans="2:81" x14ac:dyDescent="0.4">
      <c r="B30" s="59" t="s">
        <v>270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c r="Z30" s="171">
        <v>0</v>
      </c>
      <c r="AA30" s="171">
        <v>0</v>
      </c>
      <c r="AB30" s="171">
        <v>0</v>
      </c>
      <c r="AC30" s="171">
        <v>0</v>
      </c>
      <c r="AD30" s="171">
        <v>0</v>
      </c>
      <c r="AE30" s="171">
        <v>0</v>
      </c>
      <c r="AF30" s="171">
        <v>0</v>
      </c>
      <c r="AG30" s="171">
        <v>0</v>
      </c>
      <c r="AH30" s="171">
        <v>0</v>
      </c>
      <c r="AI30" s="171">
        <v>0</v>
      </c>
      <c r="AJ30" s="171">
        <v>0</v>
      </c>
      <c r="AK30" s="171">
        <v>0</v>
      </c>
      <c r="AL30" s="171">
        <v>0</v>
      </c>
      <c r="AM30" s="171">
        <v>0</v>
      </c>
      <c r="AN30" s="171">
        <v>0</v>
      </c>
      <c r="AO30" s="171">
        <v>0</v>
      </c>
      <c r="AP30" s="171">
        <v>0</v>
      </c>
      <c r="AQ30" s="171">
        <v>0</v>
      </c>
      <c r="AR30" s="171">
        <v>0</v>
      </c>
      <c r="AS30" s="171">
        <v>0</v>
      </c>
      <c r="AT30" s="171">
        <v>0</v>
      </c>
      <c r="AU30" s="171">
        <v>0</v>
      </c>
      <c r="AV30" s="171">
        <v>0</v>
      </c>
      <c r="AW30" s="171">
        <v>0</v>
      </c>
      <c r="AX30" s="171">
        <v>0</v>
      </c>
      <c r="AY30" s="171">
        <v>0</v>
      </c>
      <c r="AZ30" s="171">
        <v>0</v>
      </c>
      <c r="BA30" s="171">
        <v>0</v>
      </c>
      <c r="BB30" s="171">
        <v>0</v>
      </c>
      <c r="BC30" s="171">
        <v>0</v>
      </c>
      <c r="BD30" s="171">
        <v>0</v>
      </c>
      <c r="BE30" s="171">
        <v>0</v>
      </c>
      <c r="BF30" s="171">
        <v>0</v>
      </c>
      <c r="BG30" s="171">
        <v>0</v>
      </c>
      <c r="BH30" s="171">
        <v>0</v>
      </c>
      <c r="BI30" s="171">
        <v>0</v>
      </c>
      <c r="BJ30" s="171">
        <v>0</v>
      </c>
      <c r="BK30" s="171">
        <v>0</v>
      </c>
      <c r="BL30" s="171">
        <v>3796</v>
      </c>
      <c r="BM30" s="171">
        <v>3966</v>
      </c>
      <c r="BN30" s="171">
        <v>4155</v>
      </c>
      <c r="BO30" s="171">
        <v>4237</v>
      </c>
      <c r="BP30" s="171">
        <v>4309</v>
      </c>
      <c r="BQ30" s="171">
        <v>4365</v>
      </c>
      <c r="BR30" s="171">
        <v>4440</v>
      </c>
      <c r="BS30" s="171">
        <v>4410</v>
      </c>
      <c r="BT30" s="171">
        <v>4287</v>
      </c>
      <c r="BU30" s="171">
        <v>4098</v>
      </c>
      <c r="BV30" s="171">
        <v>3774</v>
      </c>
      <c r="BW30" s="171">
        <v>3291</v>
      </c>
      <c r="BX30" s="171">
        <v>2991</v>
      </c>
      <c r="BY30" s="171">
        <v>2724</v>
      </c>
      <c r="BZ30" s="171">
        <v>2476</v>
      </c>
      <c r="CA30" s="171">
        <v>2196</v>
      </c>
      <c r="CB30" s="171">
        <v>1908</v>
      </c>
      <c r="CC30" s="172">
        <v>1594</v>
      </c>
    </row>
    <row r="31" spans="2:81" x14ac:dyDescent="0.4">
      <c r="B31" s="59" t="s">
        <v>271</v>
      </c>
      <c r="D31" s="171">
        <v>0</v>
      </c>
      <c r="E31" s="171">
        <v>0</v>
      </c>
      <c r="F31" s="171">
        <v>0</v>
      </c>
      <c r="G31" s="171">
        <v>0</v>
      </c>
      <c r="H31" s="171">
        <v>0</v>
      </c>
      <c r="I31" s="171">
        <v>0</v>
      </c>
      <c r="J31" s="171">
        <v>0</v>
      </c>
      <c r="K31" s="171">
        <v>0</v>
      </c>
      <c r="L31" s="171">
        <v>0</v>
      </c>
      <c r="M31" s="171">
        <v>0</v>
      </c>
      <c r="N31" s="171">
        <v>0</v>
      </c>
      <c r="O31" s="171">
        <v>0</v>
      </c>
      <c r="P31" s="171">
        <v>0</v>
      </c>
      <c r="Q31" s="171">
        <v>0</v>
      </c>
      <c r="R31" s="171">
        <v>0</v>
      </c>
      <c r="S31" s="171">
        <v>0</v>
      </c>
      <c r="T31" s="171">
        <v>0</v>
      </c>
      <c r="U31" s="171">
        <v>0</v>
      </c>
      <c r="V31" s="171">
        <v>0</v>
      </c>
      <c r="W31" s="171">
        <v>0</v>
      </c>
      <c r="X31" s="171">
        <v>0</v>
      </c>
      <c r="Y31" s="171">
        <v>0</v>
      </c>
      <c r="Z31" s="171">
        <v>0</v>
      </c>
      <c r="AA31" s="171">
        <v>0</v>
      </c>
      <c r="AB31" s="171">
        <v>0</v>
      </c>
      <c r="AC31" s="171">
        <v>0</v>
      </c>
      <c r="AD31" s="171">
        <v>0</v>
      </c>
      <c r="AE31" s="171">
        <v>0</v>
      </c>
      <c r="AF31" s="171">
        <v>0</v>
      </c>
      <c r="AG31" s="171">
        <v>0</v>
      </c>
      <c r="AH31" s="171">
        <v>0</v>
      </c>
      <c r="AI31" s="171">
        <v>0</v>
      </c>
      <c r="AJ31" s="171">
        <v>0</v>
      </c>
      <c r="AK31" s="171">
        <v>0</v>
      </c>
      <c r="AL31" s="171">
        <v>0</v>
      </c>
      <c r="AM31" s="171">
        <v>0</v>
      </c>
      <c r="AN31" s="171">
        <v>0</v>
      </c>
      <c r="AO31" s="171">
        <v>0</v>
      </c>
      <c r="AP31" s="171">
        <v>0</v>
      </c>
      <c r="AQ31" s="171">
        <v>0</v>
      </c>
      <c r="AR31" s="171">
        <v>0</v>
      </c>
      <c r="AS31" s="171">
        <v>0</v>
      </c>
      <c r="AT31" s="171">
        <v>0</v>
      </c>
      <c r="AU31" s="171">
        <v>0</v>
      </c>
      <c r="AV31" s="171">
        <v>0</v>
      </c>
      <c r="AW31" s="171">
        <v>0</v>
      </c>
      <c r="AX31" s="171">
        <v>0</v>
      </c>
      <c r="AY31" s="171">
        <v>0</v>
      </c>
      <c r="AZ31" s="171">
        <v>0</v>
      </c>
      <c r="BA31" s="171">
        <v>0</v>
      </c>
      <c r="BB31" s="171">
        <v>0</v>
      </c>
      <c r="BC31" s="171">
        <v>0</v>
      </c>
      <c r="BD31" s="171">
        <v>0</v>
      </c>
      <c r="BE31" s="171">
        <v>0</v>
      </c>
      <c r="BF31" s="171">
        <v>0</v>
      </c>
      <c r="BG31" s="171">
        <v>0</v>
      </c>
      <c r="BH31" s="171">
        <v>0</v>
      </c>
      <c r="BI31" s="171">
        <v>0</v>
      </c>
      <c r="BJ31" s="171">
        <v>0</v>
      </c>
      <c r="BK31" s="171">
        <v>0</v>
      </c>
      <c r="BL31" s="171">
        <v>370</v>
      </c>
      <c r="BM31" s="171">
        <v>580</v>
      </c>
      <c r="BN31" s="171">
        <v>643</v>
      </c>
      <c r="BO31" s="171">
        <v>696</v>
      </c>
      <c r="BP31" s="171">
        <v>744</v>
      </c>
      <c r="BQ31" s="171">
        <v>661</v>
      </c>
      <c r="BR31" s="171">
        <v>481</v>
      </c>
      <c r="BS31" s="171">
        <v>367</v>
      </c>
      <c r="BT31" s="171">
        <v>307</v>
      </c>
      <c r="BU31" s="171">
        <v>273</v>
      </c>
      <c r="BV31" s="171">
        <v>210</v>
      </c>
      <c r="BW31" s="171">
        <v>103</v>
      </c>
      <c r="BX31" s="171">
        <v>71</v>
      </c>
      <c r="BY31" s="171">
        <v>24</v>
      </c>
      <c r="BZ31" s="171">
        <v>15</v>
      </c>
      <c r="CA31" s="171">
        <v>11</v>
      </c>
      <c r="CB31" s="171">
        <v>8</v>
      </c>
      <c r="CC31" s="172">
        <v>6</v>
      </c>
    </row>
    <row r="32" spans="2:81" x14ac:dyDescent="0.4">
      <c r="B32" s="161" t="s">
        <v>239</v>
      </c>
      <c r="D32" s="151">
        <v>0</v>
      </c>
      <c r="E32" s="151">
        <v>0</v>
      </c>
      <c r="F32" s="151">
        <v>0</v>
      </c>
      <c r="G32" s="151">
        <v>0</v>
      </c>
      <c r="H32" s="151">
        <v>0</v>
      </c>
      <c r="I32" s="151">
        <v>0</v>
      </c>
      <c r="J32" s="151">
        <v>0</v>
      </c>
      <c r="K32" s="151">
        <v>0</v>
      </c>
      <c r="L32" s="151">
        <v>0</v>
      </c>
      <c r="M32" s="151">
        <v>0</v>
      </c>
      <c r="N32" s="151">
        <v>0</v>
      </c>
      <c r="O32" s="151">
        <v>0</v>
      </c>
      <c r="P32" s="151">
        <v>0</v>
      </c>
      <c r="Q32" s="151">
        <v>0</v>
      </c>
      <c r="R32" s="151">
        <v>0</v>
      </c>
      <c r="S32" s="151">
        <v>0</v>
      </c>
      <c r="T32" s="151">
        <v>0</v>
      </c>
      <c r="U32" s="151">
        <v>0</v>
      </c>
      <c r="V32" s="151">
        <v>0</v>
      </c>
      <c r="W32" s="151">
        <v>0</v>
      </c>
      <c r="X32" s="151">
        <v>0</v>
      </c>
      <c r="Y32" s="151">
        <v>0</v>
      </c>
      <c r="Z32" s="151">
        <v>0</v>
      </c>
      <c r="AA32" s="151">
        <v>0</v>
      </c>
      <c r="AB32" s="151">
        <v>0</v>
      </c>
      <c r="AC32" s="151">
        <v>0</v>
      </c>
      <c r="AD32" s="151">
        <v>0</v>
      </c>
      <c r="AE32" s="151">
        <v>0</v>
      </c>
      <c r="AF32" s="151">
        <v>0</v>
      </c>
      <c r="AG32" s="151">
        <v>0</v>
      </c>
      <c r="AH32" s="151">
        <v>0</v>
      </c>
      <c r="AI32" s="151">
        <v>0</v>
      </c>
      <c r="AJ32" s="151">
        <v>0</v>
      </c>
      <c r="AK32" s="151">
        <v>0</v>
      </c>
      <c r="AL32" s="151">
        <v>0</v>
      </c>
      <c r="AM32" s="151">
        <v>0</v>
      </c>
      <c r="AN32" s="151">
        <v>0</v>
      </c>
      <c r="AO32" s="151">
        <v>0</v>
      </c>
      <c r="AP32" s="151">
        <v>0</v>
      </c>
      <c r="AQ32" s="151">
        <v>0</v>
      </c>
      <c r="AR32" s="151">
        <v>0</v>
      </c>
      <c r="AS32" s="151">
        <v>0</v>
      </c>
      <c r="AT32" s="151">
        <v>0</v>
      </c>
      <c r="AU32" s="151">
        <v>0</v>
      </c>
      <c r="AV32" s="151">
        <v>0</v>
      </c>
      <c r="AW32" s="151">
        <v>0</v>
      </c>
      <c r="AX32" s="151">
        <v>0</v>
      </c>
      <c r="AY32" s="151">
        <v>2490</v>
      </c>
      <c r="AZ32" s="151">
        <v>2455</v>
      </c>
      <c r="BA32" s="151">
        <v>2437</v>
      </c>
      <c r="BB32" s="151">
        <v>2371</v>
      </c>
      <c r="BC32" s="151">
        <v>2354</v>
      </c>
      <c r="BD32" s="151">
        <v>2391</v>
      </c>
      <c r="BE32" s="151">
        <v>2430</v>
      </c>
      <c r="BF32" s="151">
        <v>2483</v>
      </c>
      <c r="BG32" s="151">
        <v>2504</v>
      </c>
      <c r="BH32" s="151">
        <v>2510</v>
      </c>
      <c r="BI32" s="151">
        <v>2475</v>
      </c>
      <c r="BJ32" s="151">
        <v>2443</v>
      </c>
      <c r="BK32" s="151">
        <v>2415</v>
      </c>
      <c r="BL32" s="151">
        <v>2332</v>
      </c>
      <c r="BM32" s="151">
        <v>2031</v>
      </c>
      <c r="BN32" s="151">
        <v>1827</v>
      </c>
      <c r="BO32" s="151">
        <v>1577</v>
      </c>
      <c r="BP32" s="151">
        <v>965</v>
      </c>
      <c r="BQ32" s="151">
        <v>366</v>
      </c>
      <c r="BR32" s="151">
        <v>133</v>
      </c>
      <c r="BS32" s="151">
        <v>74</v>
      </c>
      <c r="BT32" s="151">
        <v>52</v>
      </c>
      <c r="BU32" s="151">
        <v>40</v>
      </c>
      <c r="BV32" s="151">
        <v>32</v>
      </c>
      <c r="BW32" s="151">
        <v>26</v>
      </c>
      <c r="BX32" s="151">
        <v>23</v>
      </c>
      <c r="BY32" s="151">
        <v>21</v>
      </c>
      <c r="BZ32" s="151">
        <v>19</v>
      </c>
      <c r="CA32" s="151">
        <v>17</v>
      </c>
      <c r="CB32" s="151">
        <v>14</v>
      </c>
      <c r="CC32" s="174">
        <v>12</v>
      </c>
    </row>
    <row r="33" spans="2:81" x14ac:dyDescent="0.4">
      <c r="B33" s="173" t="s">
        <v>306</v>
      </c>
      <c r="D33" s="151">
        <v>0</v>
      </c>
      <c r="E33" s="151">
        <v>0</v>
      </c>
      <c r="F33" s="151">
        <v>0</v>
      </c>
      <c r="G33" s="151">
        <v>0</v>
      </c>
      <c r="H33" s="151">
        <v>0</v>
      </c>
      <c r="I33" s="151">
        <v>0</v>
      </c>
      <c r="J33" s="151">
        <v>0</v>
      </c>
      <c r="K33" s="151">
        <v>0</v>
      </c>
      <c r="L33" s="151">
        <v>0</v>
      </c>
      <c r="M33" s="151">
        <v>0</v>
      </c>
      <c r="N33" s="151">
        <v>0</v>
      </c>
      <c r="O33" s="151">
        <v>0</v>
      </c>
      <c r="P33" s="151">
        <v>0</v>
      </c>
      <c r="Q33" s="151">
        <v>0</v>
      </c>
      <c r="R33" s="151">
        <v>0</v>
      </c>
      <c r="S33" s="151">
        <v>0</v>
      </c>
      <c r="T33" s="151">
        <v>0</v>
      </c>
      <c r="U33" s="151">
        <v>0</v>
      </c>
      <c r="V33" s="151">
        <v>0</v>
      </c>
      <c r="W33" s="151">
        <v>0</v>
      </c>
      <c r="X33" s="151">
        <v>0</v>
      </c>
      <c r="Y33" s="151">
        <v>0</v>
      </c>
      <c r="Z33" s="151">
        <v>0</v>
      </c>
      <c r="AA33" s="151">
        <v>0</v>
      </c>
      <c r="AB33" s="151">
        <v>0</v>
      </c>
      <c r="AC33" s="151">
        <v>0</v>
      </c>
      <c r="AD33" s="151">
        <v>0</v>
      </c>
      <c r="AE33" s="151">
        <v>0</v>
      </c>
      <c r="AF33" s="151">
        <v>0</v>
      </c>
      <c r="AG33" s="151">
        <v>0</v>
      </c>
      <c r="AH33" s="151">
        <v>0</v>
      </c>
      <c r="AI33" s="151">
        <v>0</v>
      </c>
      <c r="AJ33" s="151">
        <v>0</v>
      </c>
      <c r="AK33" s="151">
        <v>0</v>
      </c>
      <c r="AL33" s="151">
        <v>0</v>
      </c>
      <c r="AM33" s="151">
        <v>0</v>
      </c>
      <c r="AN33" s="151">
        <v>0</v>
      </c>
      <c r="AO33" s="151">
        <v>0</v>
      </c>
      <c r="AP33" s="151">
        <v>0</v>
      </c>
      <c r="AQ33" s="151">
        <v>0</v>
      </c>
      <c r="AR33" s="151">
        <v>0</v>
      </c>
      <c r="AS33" s="151">
        <v>0</v>
      </c>
      <c r="AT33" s="151">
        <v>0</v>
      </c>
      <c r="AU33" s="151">
        <v>0</v>
      </c>
      <c r="AV33" s="151">
        <v>0</v>
      </c>
      <c r="AW33" s="151">
        <v>0</v>
      </c>
      <c r="AX33" s="151">
        <v>0</v>
      </c>
      <c r="AY33" s="151">
        <v>1899</v>
      </c>
      <c r="AZ33" s="151">
        <v>1832</v>
      </c>
      <c r="BA33" s="151">
        <v>1765</v>
      </c>
      <c r="BB33" s="151">
        <v>1660</v>
      </c>
      <c r="BC33" s="151">
        <v>1595</v>
      </c>
      <c r="BD33" s="151">
        <v>1580</v>
      </c>
      <c r="BE33" s="151">
        <v>1574</v>
      </c>
      <c r="BF33" s="151">
        <v>1586</v>
      </c>
      <c r="BG33" s="151">
        <v>1570</v>
      </c>
      <c r="BH33" s="151">
        <v>1543</v>
      </c>
      <c r="BI33" s="151">
        <v>1500</v>
      </c>
      <c r="BJ33" s="151">
        <v>1456</v>
      </c>
      <c r="BK33" s="151">
        <v>1413</v>
      </c>
      <c r="BL33" s="151">
        <v>1346</v>
      </c>
      <c r="BM33" s="151">
        <v>1177</v>
      </c>
      <c r="BN33" s="151">
        <v>1054</v>
      </c>
      <c r="BO33" s="151">
        <v>909</v>
      </c>
      <c r="BP33" s="151">
        <v>566</v>
      </c>
      <c r="BQ33" s="151">
        <v>192</v>
      </c>
      <c r="BR33" s="151">
        <v>38</v>
      </c>
      <c r="BS33" s="151">
        <v>10</v>
      </c>
      <c r="BT33" s="151">
        <v>3</v>
      </c>
      <c r="BU33" s="151">
        <v>2</v>
      </c>
      <c r="BV33" s="151">
        <v>0</v>
      </c>
      <c r="BW33" s="151">
        <v>0</v>
      </c>
      <c r="BX33" s="151">
        <v>0</v>
      </c>
      <c r="BY33" s="151">
        <v>0</v>
      </c>
      <c r="BZ33" s="151">
        <v>0</v>
      </c>
      <c r="CA33" s="151">
        <v>0</v>
      </c>
      <c r="CB33" s="151">
        <v>0</v>
      </c>
      <c r="CC33" s="174">
        <v>0</v>
      </c>
    </row>
    <row r="34" spans="2:81" x14ac:dyDescent="0.4">
      <c r="B34" s="173" t="s">
        <v>312</v>
      </c>
      <c r="D34" s="151">
        <v>0</v>
      </c>
      <c r="E34" s="151">
        <v>0</v>
      </c>
      <c r="F34" s="151">
        <v>0</v>
      </c>
      <c r="G34" s="151">
        <v>0</v>
      </c>
      <c r="H34" s="151">
        <v>0</v>
      </c>
      <c r="I34" s="151">
        <v>0</v>
      </c>
      <c r="J34" s="151">
        <v>0</v>
      </c>
      <c r="K34" s="151">
        <v>0</v>
      </c>
      <c r="L34" s="151">
        <v>0</v>
      </c>
      <c r="M34" s="151">
        <v>0</v>
      </c>
      <c r="N34" s="151">
        <v>0</v>
      </c>
      <c r="O34" s="151">
        <v>0</v>
      </c>
      <c r="P34" s="151">
        <v>0</v>
      </c>
      <c r="Q34" s="151">
        <v>0</v>
      </c>
      <c r="R34" s="151">
        <v>0</v>
      </c>
      <c r="S34" s="151">
        <v>0</v>
      </c>
      <c r="T34" s="151">
        <v>0</v>
      </c>
      <c r="U34" s="151">
        <v>0</v>
      </c>
      <c r="V34" s="151">
        <v>0</v>
      </c>
      <c r="W34" s="151">
        <v>0</v>
      </c>
      <c r="X34" s="151">
        <v>0</v>
      </c>
      <c r="Y34" s="151">
        <v>0</v>
      </c>
      <c r="Z34" s="151">
        <v>0</v>
      </c>
      <c r="AA34" s="151">
        <v>0</v>
      </c>
      <c r="AB34" s="151">
        <v>0</v>
      </c>
      <c r="AC34" s="151">
        <v>0</v>
      </c>
      <c r="AD34" s="151">
        <v>0</v>
      </c>
      <c r="AE34" s="151">
        <v>0</v>
      </c>
      <c r="AF34" s="151">
        <v>0</v>
      </c>
      <c r="AG34" s="151">
        <v>0</v>
      </c>
      <c r="AH34" s="151">
        <v>0</v>
      </c>
      <c r="AI34" s="151">
        <v>0</v>
      </c>
      <c r="AJ34" s="151">
        <v>0</v>
      </c>
      <c r="AK34" s="151">
        <v>0</v>
      </c>
      <c r="AL34" s="151">
        <v>0</v>
      </c>
      <c r="AM34" s="151">
        <v>0</v>
      </c>
      <c r="AN34" s="151">
        <v>0</v>
      </c>
      <c r="AO34" s="151">
        <v>0</v>
      </c>
      <c r="AP34" s="151">
        <v>0</v>
      </c>
      <c r="AQ34" s="151">
        <v>0</v>
      </c>
      <c r="AR34" s="151">
        <v>0</v>
      </c>
      <c r="AS34" s="151">
        <v>0</v>
      </c>
      <c r="AT34" s="151">
        <v>0</v>
      </c>
      <c r="AU34" s="151">
        <v>0</v>
      </c>
      <c r="AV34" s="151">
        <v>0</v>
      </c>
      <c r="AW34" s="151">
        <v>0</v>
      </c>
      <c r="AX34" s="151">
        <v>0</v>
      </c>
      <c r="AY34" s="151">
        <v>590</v>
      </c>
      <c r="AZ34" s="151">
        <v>623</v>
      </c>
      <c r="BA34" s="151">
        <v>671</v>
      </c>
      <c r="BB34" s="151">
        <v>712</v>
      </c>
      <c r="BC34" s="151">
        <v>759</v>
      </c>
      <c r="BD34" s="151">
        <v>811</v>
      </c>
      <c r="BE34" s="151">
        <v>856</v>
      </c>
      <c r="BF34" s="151">
        <v>898</v>
      </c>
      <c r="BG34" s="151">
        <v>934</v>
      </c>
      <c r="BH34" s="151">
        <v>967</v>
      </c>
      <c r="BI34" s="151">
        <v>975</v>
      </c>
      <c r="BJ34" s="151">
        <v>987</v>
      </c>
      <c r="BK34" s="151">
        <v>1002</v>
      </c>
      <c r="BL34" s="151">
        <v>986</v>
      </c>
      <c r="BM34" s="151">
        <v>854</v>
      </c>
      <c r="BN34" s="151">
        <v>773</v>
      </c>
      <c r="BO34" s="151">
        <v>668</v>
      </c>
      <c r="BP34" s="151">
        <v>399</v>
      </c>
      <c r="BQ34" s="151">
        <v>174</v>
      </c>
      <c r="BR34" s="151">
        <v>95</v>
      </c>
      <c r="BS34" s="151">
        <v>65</v>
      </c>
      <c r="BT34" s="151">
        <v>49</v>
      </c>
      <c r="BU34" s="151">
        <v>39</v>
      </c>
      <c r="BV34" s="151">
        <v>32</v>
      </c>
      <c r="BW34" s="151">
        <v>25</v>
      </c>
      <c r="BX34" s="151">
        <v>23</v>
      </c>
      <c r="BY34" s="151">
        <v>21</v>
      </c>
      <c r="BZ34" s="151">
        <v>19</v>
      </c>
      <c r="CA34" s="151">
        <v>17</v>
      </c>
      <c r="CB34" s="151">
        <v>14</v>
      </c>
      <c r="CC34" s="174">
        <v>12</v>
      </c>
    </row>
    <row r="35" spans="2:81" ht="26.25" customHeight="1" x14ac:dyDescent="0.4">
      <c r="B35" s="161" t="s">
        <v>27</v>
      </c>
      <c r="D35" s="171">
        <v>0</v>
      </c>
      <c r="E35" s="171">
        <v>0</v>
      </c>
      <c r="F35" s="171">
        <v>0</v>
      </c>
      <c r="G35" s="171">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2838</v>
      </c>
      <c r="AJ35" s="171">
        <v>3010</v>
      </c>
      <c r="AK35" s="171">
        <v>3584</v>
      </c>
      <c r="AL35" s="171">
        <v>4157</v>
      </c>
      <c r="AM35" s="171">
        <v>4336</v>
      </c>
      <c r="AN35" s="171">
        <v>4541</v>
      </c>
      <c r="AO35" s="171">
        <v>4709</v>
      </c>
      <c r="AP35" s="171">
        <v>4710</v>
      </c>
      <c r="AQ35" s="171">
        <v>4517</v>
      </c>
      <c r="AR35" s="171">
        <v>4089</v>
      </c>
      <c r="AS35" s="171">
        <v>3977</v>
      </c>
      <c r="AT35" s="171">
        <v>4124</v>
      </c>
      <c r="AU35" s="171">
        <v>4593</v>
      </c>
      <c r="AV35" s="171">
        <v>5179</v>
      </c>
      <c r="AW35" s="171">
        <v>5512</v>
      </c>
      <c r="AX35" s="171">
        <v>5647</v>
      </c>
      <c r="AY35" s="171">
        <v>5657</v>
      </c>
      <c r="AZ35" s="171">
        <v>5514</v>
      </c>
      <c r="BA35" s="171">
        <v>3943</v>
      </c>
      <c r="BB35" s="171">
        <v>3834</v>
      </c>
      <c r="BC35" s="171">
        <v>3822</v>
      </c>
      <c r="BD35" s="171">
        <v>3901</v>
      </c>
      <c r="BE35" s="171">
        <v>3986</v>
      </c>
      <c r="BF35" s="171">
        <v>3989</v>
      </c>
      <c r="BG35" s="171">
        <v>3129</v>
      </c>
      <c r="BH35" s="171">
        <v>2187</v>
      </c>
      <c r="BI35" s="171">
        <v>2142</v>
      </c>
      <c r="BJ35" s="171">
        <v>2135</v>
      </c>
      <c r="BK35" s="171">
        <v>2117</v>
      </c>
      <c r="BL35" s="171">
        <v>2087</v>
      </c>
      <c r="BM35" s="171">
        <v>1935</v>
      </c>
      <c r="BN35" s="171">
        <v>1803</v>
      </c>
      <c r="BO35" s="171">
        <v>1619</v>
      </c>
      <c r="BP35" s="171">
        <v>1254</v>
      </c>
      <c r="BQ35" s="171">
        <v>939</v>
      </c>
      <c r="BR35" s="171">
        <v>799</v>
      </c>
      <c r="BS35" s="171">
        <v>706</v>
      </c>
      <c r="BT35" s="171">
        <v>625</v>
      </c>
      <c r="BU35" s="171">
        <v>588</v>
      </c>
      <c r="BV35" s="171">
        <v>494</v>
      </c>
      <c r="BW35" s="171">
        <v>359</v>
      </c>
      <c r="BX35" s="171">
        <v>262</v>
      </c>
      <c r="BY35" s="171">
        <v>186</v>
      </c>
      <c r="BZ35" s="171">
        <v>132</v>
      </c>
      <c r="CA35" s="171">
        <v>89</v>
      </c>
      <c r="CB35" s="171">
        <v>52</v>
      </c>
      <c r="CC35" s="172">
        <v>27</v>
      </c>
    </row>
    <row r="36" spans="2:81" x14ac:dyDescent="0.4">
      <c r="B36" s="161" t="s">
        <v>313</v>
      </c>
      <c r="D36" s="171">
        <v>0</v>
      </c>
      <c r="E36" s="171">
        <v>0</v>
      </c>
      <c r="F36" s="171">
        <v>0</v>
      </c>
      <c r="G36" s="171">
        <v>0</v>
      </c>
      <c r="H36" s="171">
        <v>0</v>
      </c>
      <c r="I36" s="171">
        <v>0</v>
      </c>
      <c r="J36" s="171">
        <v>0</v>
      </c>
      <c r="K36" s="171">
        <v>0</v>
      </c>
      <c r="L36" s="171">
        <v>0</v>
      </c>
      <c r="M36" s="171">
        <v>0</v>
      </c>
      <c r="N36" s="171">
        <v>0</v>
      </c>
      <c r="O36" s="171">
        <v>0</v>
      </c>
      <c r="P36" s="171">
        <v>0</v>
      </c>
      <c r="Q36" s="171">
        <v>0</v>
      </c>
      <c r="R36" s="171">
        <v>0</v>
      </c>
      <c r="S36" s="171">
        <v>0</v>
      </c>
      <c r="T36" s="171">
        <v>0</v>
      </c>
      <c r="U36" s="171">
        <v>0</v>
      </c>
      <c r="V36" s="171">
        <v>0</v>
      </c>
      <c r="W36" s="171">
        <v>0</v>
      </c>
      <c r="X36" s="171">
        <v>0</v>
      </c>
      <c r="Y36" s="171">
        <v>0</v>
      </c>
      <c r="Z36" s="171">
        <v>0</v>
      </c>
      <c r="AA36" s="171">
        <v>0</v>
      </c>
      <c r="AB36" s="171">
        <v>0</v>
      </c>
      <c r="AC36" s="171">
        <v>0</v>
      </c>
      <c r="AD36" s="171">
        <v>0</v>
      </c>
      <c r="AE36" s="171">
        <v>0</v>
      </c>
      <c r="AF36" s="171">
        <v>0</v>
      </c>
      <c r="AG36" s="171">
        <v>0</v>
      </c>
      <c r="AH36" s="171">
        <v>0</v>
      </c>
      <c r="AI36" s="171">
        <v>0</v>
      </c>
      <c r="AJ36" s="171">
        <v>0</v>
      </c>
      <c r="AK36" s="171">
        <v>0</v>
      </c>
      <c r="AL36" s="171">
        <v>0</v>
      </c>
      <c r="AM36" s="171">
        <v>0</v>
      </c>
      <c r="AN36" s="171">
        <v>0</v>
      </c>
      <c r="AO36" s="171">
        <v>0</v>
      </c>
      <c r="AP36" s="171">
        <v>0</v>
      </c>
      <c r="AQ36" s="171">
        <v>0</v>
      </c>
      <c r="AR36" s="171">
        <v>0</v>
      </c>
      <c r="AS36" s="171">
        <v>0</v>
      </c>
      <c r="AT36" s="171">
        <v>0</v>
      </c>
      <c r="AU36" s="171">
        <v>229</v>
      </c>
      <c r="AV36" s="171">
        <v>236</v>
      </c>
      <c r="AW36" s="171">
        <v>248</v>
      </c>
      <c r="AX36" s="171">
        <v>256</v>
      </c>
      <c r="AY36" s="171">
        <v>268</v>
      </c>
      <c r="AZ36" s="171">
        <v>275</v>
      </c>
      <c r="BA36" s="171">
        <v>359</v>
      </c>
      <c r="BB36" s="171">
        <v>369</v>
      </c>
      <c r="BC36" s="171">
        <v>374</v>
      </c>
      <c r="BD36" s="171">
        <v>373</v>
      </c>
      <c r="BE36" s="171">
        <v>368</v>
      </c>
      <c r="BF36" s="171">
        <v>354</v>
      </c>
      <c r="BG36" s="171">
        <v>353</v>
      </c>
      <c r="BH36" s="171">
        <v>352</v>
      </c>
      <c r="BI36" s="171">
        <v>349</v>
      </c>
      <c r="BJ36" s="171">
        <v>345</v>
      </c>
      <c r="BK36" s="171">
        <v>341</v>
      </c>
      <c r="BL36" s="171">
        <v>336</v>
      </c>
      <c r="BM36" s="171">
        <v>333</v>
      </c>
      <c r="BN36" s="171">
        <v>334</v>
      </c>
      <c r="BO36" s="171">
        <v>330</v>
      </c>
      <c r="BP36" s="171">
        <v>324</v>
      </c>
      <c r="BQ36" s="171">
        <v>326</v>
      </c>
      <c r="BR36" s="171">
        <v>320</v>
      </c>
      <c r="BS36" s="171">
        <v>313</v>
      </c>
      <c r="BT36" s="171">
        <v>305</v>
      </c>
      <c r="BU36" s="171">
        <v>296</v>
      </c>
      <c r="BV36" s="171">
        <v>288</v>
      </c>
      <c r="BW36" s="171">
        <v>280</v>
      </c>
      <c r="BX36" s="171">
        <v>238</v>
      </c>
      <c r="BY36" s="171">
        <v>228</v>
      </c>
      <c r="BZ36" s="171">
        <v>220</v>
      </c>
      <c r="CA36" s="171">
        <v>213</v>
      </c>
      <c r="CB36" s="171">
        <v>205</v>
      </c>
      <c r="CC36" s="172">
        <v>198</v>
      </c>
    </row>
    <row r="37" spans="2:81" x14ac:dyDescent="0.4">
      <c r="B37" s="161" t="s">
        <v>314</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c r="Z37" s="171">
        <v>0</v>
      </c>
      <c r="AA37" s="171">
        <v>0</v>
      </c>
      <c r="AB37" s="171">
        <v>0</v>
      </c>
      <c r="AC37" s="171">
        <v>0</v>
      </c>
      <c r="AD37" s="171">
        <v>0</v>
      </c>
      <c r="AE37" s="171">
        <v>0</v>
      </c>
      <c r="AF37" s="171">
        <v>0</v>
      </c>
      <c r="AG37" s="171">
        <v>0</v>
      </c>
      <c r="AH37" s="171">
        <v>586</v>
      </c>
      <c r="AI37" s="171">
        <v>613</v>
      </c>
      <c r="AJ37" s="171">
        <v>643</v>
      </c>
      <c r="AK37" s="171">
        <v>710</v>
      </c>
      <c r="AL37" s="171">
        <v>754</v>
      </c>
      <c r="AM37" s="171">
        <v>796</v>
      </c>
      <c r="AN37" s="171">
        <v>861</v>
      </c>
      <c r="AO37" s="171">
        <v>921</v>
      </c>
      <c r="AP37" s="171">
        <v>974</v>
      </c>
      <c r="AQ37" s="171">
        <v>1067</v>
      </c>
      <c r="AR37" s="171">
        <v>1178</v>
      </c>
      <c r="AS37" s="171">
        <v>1300</v>
      </c>
      <c r="AT37" s="171">
        <v>1441</v>
      </c>
      <c r="AU37" s="171">
        <v>1623</v>
      </c>
      <c r="AV37" s="171">
        <v>1826</v>
      </c>
      <c r="AW37" s="171">
        <v>1990</v>
      </c>
      <c r="AX37" s="171">
        <v>2142</v>
      </c>
      <c r="AY37" s="171">
        <v>0</v>
      </c>
      <c r="AZ37" s="171">
        <v>0</v>
      </c>
      <c r="BA37" s="171">
        <v>0</v>
      </c>
      <c r="BB37" s="171">
        <v>0</v>
      </c>
      <c r="BC37" s="171">
        <v>0</v>
      </c>
      <c r="BD37" s="171">
        <v>0</v>
      </c>
      <c r="BE37" s="171">
        <v>0</v>
      </c>
      <c r="BF37" s="171">
        <v>0</v>
      </c>
      <c r="BG37" s="171">
        <v>0</v>
      </c>
      <c r="BH37" s="171">
        <v>0</v>
      </c>
      <c r="BI37" s="171">
        <v>0</v>
      </c>
      <c r="BJ37" s="171">
        <v>0</v>
      </c>
      <c r="BK37" s="171">
        <v>0</v>
      </c>
      <c r="BL37" s="171">
        <v>0</v>
      </c>
      <c r="BM37" s="171">
        <v>0</v>
      </c>
      <c r="BN37" s="171">
        <v>0</v>
      </c>
      <c r="BO37" s="171">
        <v>0</v>
      </c>
      <c r="BP37" s="171">
        <v>0</v>
      </c>
      <c r="BQ37" s="171">
        <v>0</v>
      </c>
      <c r="BR37" s="171">
        <v>0</v>
      </c>
      <c r="BS37" s="171">
        <v>0</v>
      </c>
      <c r="BT37" s="171">
        <v>0</v>
      </c>
      <c r="BU37" s="171">
        <v>0</v>
      </c>
      <c r="BV37" s="171">
        <v>0</v>
      </c>
      <c r="BW37" s="171">
        <v>0</v>
      </c>
      <c r="BX37" s="171">
        <v>0</v>
      </c>
      <c r="BY37" s="171">
        <v>0</v>
      </c>
      <c r="BZ37" s="171">
        <v>0</v>
      </c>
      <c r="CA37" s="171">
        <v>0</v>
      </c>
      <c r="CB37" s="171">
        <v>0</v>
      </c>
      <c r="CC37" s="172">
        <v>0</v>
      </c>
    </row>
    <row r="38" spans="2:81" x14ac:dyDescent="0.4">
      <c r="B38" s="173" t="s">
        <v>306</v>
      </c>
      <c r="D38" s="151">
        <v>0</v>
      </c>
      <c r="E38" s="151">
        <v>0</v>
      </c>
      <c r="F38" s="151">
        <v>0</v>
      </c>
      <c r="G38" s="151">
        <v>0</v>
      </c>
      <c r="H38" s="151">
        <v>0</v>
      </c>
      <c r="I38" s="151">
        <v>0</v>
      </c>
      <c r="J38" s="151">
        <v>0</v>
      </c>
      <c r="K38" s="151">
        <v>0</v>
      </c>
      <c r="L38" s="151">
        <v>0</v>
      </c>
      <c r="M38" s="151">
        <v>0</v>
      </c>
      <c r="N38" s="151">
        <v>0</v>
      </c>
      <c r="O38" s="151">
        <v>0</v>
      </c>
      <c r="P38" s="151">
        <v>0</v>
      </c>
      <c r="Q38" s="151">
        <v>0</v>
      </c>
      <c r="R38" s="151">
        <v>0</v>
      </c>
      <c r="S38" s="151">
        <v>0</v>
      </c>
      <c r="T38" s="151">
        <v>0</v>
      </c>
      <c r="U38" s="151">
        <v>0</v>
      </c>
      <c r="V38" s="151">
        <v>0</v>
      </c>
      <c r="W38" s="151">
        <v>0</v>
      </c>
      <c r="X38" s="151">
        <v>0</v>
      </c>
      <c r="Y38" s="151">
        <v>0</v>
      </c>
      <c r="Z38" s="151">
        <v>0</v>
      </c>
      <c r="AA38" s="151">
        <v>0</v>
      </c>
      <c r="AB38" s="151">
        <v>0</v>
      </c>
      <c r="AC38" s="151">
        <v>0</v>
      </c>
      <c r="AD38" s="151">
        <v>0</v>
      </c>
      <c r="AE38" s="151">
        <v>0</v>
      </c>
      <c r="AF38" s="151">
        <v>0</v>
      </c>
      <c r="AG38" s="151">
        <v>0</v>
      </c>
      <c r="AH38" s="151">
        <v>0</v>
      </c>
      <c r="AI38" s="151">
        <v>0</v>
      </c>
      <c r="AJ38" s="151">
        <v>0</v>
      </c>
      <c r="AK38" s="151">
        <v>0</v>
      </c>
      <c r="AL38" s="151">
        <v>0</v>
      </c>
      <c r="AM38" s="151">
        <v>0</v>
      </c>
      <c r="AN38" s="151">
        <v>813</v>
      </c>
      <c r="AO38" s="151">
        <v>864</v>
      </c>
      <c r="AP38" s="151">
        <v>900</v>
      </c>
      <c r="AQ38" s="151">
        <v>964</v>
      </c>
      <c r="AR38" s="151">
        <v>1030</v>
      </c>
      <c r="AS38" s="151">
        <v>1099</v>
      </c>
      <c r="AT38" s="151">
        <v>1181</v>
      </c>
      <c r="AU38" s="151">
        <v>1303</v>
      </c>
      <c r="AV38" s="151">
        <v>1439</v>
      </c>
      <c r="AW38" s="151">
        <v>1540</v>
      </c>
      <c r="AX38" s="151">
        <v>1624</v>
      </c>
      <c r="AY38" s="151">
        <v>0</v>
      </c>
      <c r="AZ38" s="151">
        <v>0</v>
      </c>
      <c r="BA38" s="151">
        <v>0</v>
      </c>
      <c r="BB38" s="151">
        <v>0</v>
      </c>
      <c r="BC38" s="151">
        <v>0</v>
      </c>
      <c r="BD38" s="151">
        <v>0</v>
      </c>
      <c r="BE38" s="151">
        <v>0</v>
      </c>
      <c r="BF38" s="151">
        <v>0</v>
      </c>
      <c r="BG38" s="151">
        <v>0</v>
      </c>
      <c r="BH38" s="151">
        <v>0</v>
      </c>
      <c r="BI38" s="151">
        <v>0</v>
      </c>
      <c r="BJ38" s="151">
        <v>0</v>
      </c>
      <c r="BK38" s="151">
        <v>0</v>
      </c>
      <c r="BL38" s="151">
        <v>0</v>
      </c>
      <c r="BM38" s="151">
        <v>0</v>
      </c>
      <c r="BN38" s="151">
        <v>0</v>
      </c>
      <c r="BO38" s="151">
        <v>0</v>
      </c>
      <c r="BP38" s="151">
        <v>0</v>
      </c>
      <c r="BQ38" s="151">
        <v>0</v>
      </c>
      <c r="BR38" s="151">
        <v>0</v>
      </c>
      <c r="BS38" s="151">
        <v>0</v>
      </c>
      <c r="BT38" s="151">
        <v>0</v>
      </c>
      <c r="BU38" s="151">
        <v>0</v>
      </c>
      <c r="BV38" s="151">
        <v>0</v>
      </c>
      <c r="BW38" s="151">
        <v>0</v>
      </c>
      <c r="BX38" s="151">
        <v>0</v>
      </c>
      <c r="BY38" s="151">
        <v>0</v>
      </c>
      <c r="BZ38" s="151">
        <v>0</v>
      </c>
      <c r="CA38" s="151">
        <v>0</v>
      </c>
      <c r="CB38" s="151">
        <v>0</v>
      </c>
      <c r="CC38" s="174">
        <v>0</v>
      </c>
    </row>
    <row r="39" spans="2:81" x14ac:dyDescent="0.4">
      <c r="B39" s="173" t="s">
        <v>312</v>
      </c>
      <c r="D39" s="151">
        <v>0</v>
      </c>
      <c r="E39" s="151">
        <v>0</v>
      </c>
      <c r="F39" s="151">
        <v>0</v>
      </c>
      <c r="G39" s="151">
        <v>0</v>
      </c>
      <c r="H39" s="151">
        <v>0</v>
      </c>
      <c r="I39" s="151">
        <v>0</v>
      </c>
      <c r="J39" s="151">
        <v>0</v>
      </c>
      <c r="K39" s="151">
        <v>0</v>
      </c>
      <c r="L39" s="151">
        <v>0</v>
      </c>
      <c r="M39" s="151">
        <v>0</v>
      </c>
      <c r="N39" s="151">
        <v>0</v>
      </c>
      <c r="O39" s="151">
        <v>0</v>
      </c>
      <c r="P39" s="151">
        <v>0</v>
      </c>
      <c r="Q39" s="151">
        <v>0</v>
      </c>
      <c r="R39" s="151">
        <v>0</v>
      </c>
      <c r="S39" s="151">
        <v>0</v>
      </c>
      <c r="T39" s="151">
        <v>0</v>
      </c>
      <c r="U39" s="151">
        <v>0</v>
      </c>
      <c r="V39" s="151">
        <v>0</v>
      </c>
      <c r="W39" s="151">
        <v>0</v>
      </c>
      <c r="X39" s="151">
        <v>0</v>
      </c>
      <c r="Y39" s="151">
        <v>0</v>
      </c>
      <c r="Z39" s="151">
        <v>0</v>
      </c>
      <c r="AA39" s="151">
        <v>0</v>
      </c>
      <c r="AB39" s="151">
        <v>0</v>
      </c>
      <c r="AC39" s="151">
        <v>0</v>
      </c>
      <c r="AD39" s="151">
        <v>0</v>
      </c>
      <c r="AE39" s="151">
        <v>0</v>
      </c>
      <c r="AF39" s="151">
        <v>0</v>
      </c>
      <c r="AG39" s="151">
        <v>0</v>
      </c>
      <c r="AH39" s="151">
        <v>0</v>
      </c>
      <c r="AI39" s="151">
        <v>0</v>
      </c>
      <c r="AJ39" s="151">
        <v>0</v>
      </c>
      <c r="AK39" s="151">
        <v>0</v>
      </c>
      <c r="AL39" s="151">
        <v>0</v>
      </c>
      <c r="AM39" s="151">
        <v>0</v>
      </c>
      <c r="AN39" s="151">
        <v>48</v>
      </c>
      <c r="AO39" s="151">
        <v>57</v>
      </c>
      <c r="AP39" s="151">
        <v>74</v>
      </c>
      <c r="AQ39" s="151">
        <v>103</v>
      </c>
      <c r="AR39" s="151">
        <v>148</v>
      </c>
      <c r="AS39" s="151">
        <v>201</v>
      </c>
      <c r="AT39" s="151">
        <v>260</v>
      </c>
      <c r="AU39" s="151">
        <v>320</v>
      </c>
      <c r="AV39" s="151">
        <v>387</v>
      </c>
      <c r="AW39" s="151">
        <v>450</v>
      </c>
      <c r="AX39" s="151">
        <v>518</v>
      </c>
      <c r="AY39" s="151">
        <v>0</v>
      </c>
      <c r="AZ39" s="151">
        <v>0</v>
      </c>
      <c r="BA39" s="151">
        <v>0</v>
      </c>
      <c r="BB39" s="151">
        <v>0</v>
      </c>
      <c r="BC39" s="151">
        <v>0</v>
      </c>
      <c r="BD39" s="151">
        <v>0</v>
      </c>
      <c r="BE39" s="151">
        <v>0</v>
      </c>
      <c r="BF39" s="151">
        <v>0</v>
      </c>
      <c r="BG39" s="151">
        <v>0</v>
      </c>
      <c r="BH39" s="151">
        <v>0</v>
      </c>
      <c r="BI39" s="151">
        <v>0</v>
      </c>
      <c r="BJ39" s="151">
        <v>0</v>
      </c>
      <c r="BK39" s="151">
        <v>0</v>
      </c>
      <c r="BL39" s="151">
        <v>0</v>
      </c>
      <c r="BM39" s="151">
        <v>0</v>
      </c>
      <c r="BN39" s="151">
        <v>0</v>
      </c>
      <c r="BO39" s="151">
        <v>0</v>
      </c>
      <c r="BP39" s="151">
        <v>0</v>
      </c>
      <c r="BQ39" s="151">
        <v>0</v>
      </c>
      <c r="BR39" s="151">
        <v>0</v>
      </c>
      <c r="BS39" s="151">
        <v>0</v>
      </c>
      <c r="BT39" s="151">
        <v>0</v>
      </c>
      <c r="BU39" s="151">
        <v>0</v>
      </c>
      <c r="BV39" s="151">
        <v>0</v>
      </c>
      <c r="BW39" s="151">
        <v>0</v>
      </c>
      <c r="BX39" s="151">
        <v>0</v>
      </c>
      <c r="BY39" s="151">
        <v>0</v>
      </c>
      <c r="BZ39" s="151">
        <v>0</v>
      </c>
      <c r="CA39" s="151">
        <v>0</v>
      </c>
      <c r="CB39" s="151">
        <v>0</v>
      </c>
      <c r="CC39" s="174">
        <v>0</v>
      </c>
    </row>
    <row r="40" spans="2:81" ht="26.25" customHeight="1" x14ac:dyDescent="0.4">
      <c r="B40" s="161" t="s">
        <v>245</v>
      </c>
      <c r="D40" s="171">
        <v>0</v>
      </c>
      <c r="E40" s="171">
        <v>0</v>
      </c>
      <c r="F40" s="171">
        <v>0</v>
      </c>
      <c r="G40" s="171">
        <v>0</v>
      </c>
      <c r="H40" s="171">
        <v>0</v>
      </c>
      <c r="I40" s="171">
        <v>0</v>
      </c>
      <c r="J40" s="171">
        <v>0</v>
      </c>
      <c r="K40" s="171">
        <v>0</v>
      </c>
      <c r="L40" s="171">
        <v>0</v>
      </c>
      <c r="M40" s="171">
        <v>0</v>
      </c>
      <c r="N40" s="171">
        <v>0</v>
      </c>
      <c r="O40" s="171">
        <v>0</v>
      </c>
      <c r="P40" s="171">
        <v>0</v>
      </c>
      <c r="Q40" s="171">
        <v>0</v>
      </c>
      <c r="R40" s="171">
        <v>0</v>
      </c>
      <c r="S40" s="171">
        <v>0</v>
      </c>
      <c r="T40" s="171">
        <v>0</v>
      </c>
      <c r="U40" s="171">
        <v>0</v>
      </c>
      <c r="V40" s="171">
        <v>0</v>
      </c>
      <c r="W40" s="171">
        <v>0</v>
      </c>
      <c r="X40" s="171">
        <v>0</v>
      </c>
      <c r="Y40" s="171">
        <v>0</v>
      </c>
      <c r="Z40" s="171">
        <v>0</v>
      </c>
      <c r="AA40" s="171">
        <v>0</v>
      </c>
      <c r="AB40" s="171">
        <v>0</v>
      </c>
      <c r="AC40" s="171">
        <v>0</v>
      </c>
      <c r="AD40" s="171">
        <v>0</v>
      </c>
      <c r="AE40" s="171">
        <v>0</v>
      </c>
      <c r="AF40" s="171">
        <v>0</v>
      </c>
      <c r="AG40" s="171">
        <v>0</v>
      </c>
      <c r="AH40" s="171">
        <v>0</v>
      </c>
      <c r="AI40" s="171">
        <v>0</v>
      </c>
      <c r="AJ40" s="171">
        <v>0</v>
      </c>
      <c r="AK40" s="171">
        <v>0</v>
      </c>
      <c r="AL40" s="171">
        <v>0</v>
      </c>
      <c r="AM40" s="171">
        <v>0</v>
      </c>
      <c r="AN40" s="171">
        <v>0</v>
      </c>
      <c r="AO40" s="171">
        <v>0</v>
      </c>
      <c r="AP40" s="171">
        <v>0</v>
      </c>
      <c r="AQ40" s="171">
        <v>0</v>
      </c>
      <c r="AR40" s="171">
        <v>0</v>
      </c>
      <c r="AS40" s="171">
        <v>0</v>
      </c>
      <c r="AT40" s="171">
        <v>0</v>
      </c>
      <c r="AU40" s="171">
        <v>0</v>
      </c>
      <c r="AV40" s="171">
        <v>0</v>
      </c>
      <c r="AW40" s="171">
        <v>0</v>
      </c>
      <c r="AX40" s="171">
        <v>0</v>
      </c>
      <c r="AY40" s="171">
        <v>0</v>
      </c>
      <c r="AZ40" s="171">
        <v>1931</v>
      </c>
      <c r="BA40" s="171">
        <v>1252</v>
      </c>
      <c r="BB40" s="171">
        <v>1110</v>
      </c>
      <c r="BC40" s="171">
        <v>1177</v>
      </c>
      <c r="BD40" s="171">
        <v>1022</v>
      </c>
      <c r="BE40" s="171">
        <v>932</v>
      </c>
      <c r="BF40" s="171">
        <v>920</v>
      </c>
      <c r="BG40" s="171">
        <v>898</v>
      </c>
      <c r="BH40" s="171">
        <v>819</v>
      </c>
      <c r="BI40" s="171">
        <v>870</v>
      </c>
      <c r="BJ40" s="171">
        <v>927</v>
      </c>
      <c r="BK40" s="171">
        <v>818</v>
      </c>
      <c r="BL40" s="171">
        <v>1025</v>
      </c>
      <c r="BM40" s="171">
        <v>1538</v>
      </c>
      <c r="BN40" s="171">
        <v>1415</v>
      </c>
      <c r="BO40" s="171">
        <v>1515</v>
      </c>
      <c r="BP40" s="171">
        <v>1507</v>
      </c>
      <c r="BQ40" s="171">
        <v>1273</v>
      </c>
      <c r="BR40" s="171">
        <v>885</v>
      </c>
      <c r="BS40" s="171">
        <v>652</v>
      </c>
      <c r="BT40" s="171">
        <v>564</v>
      </c>
      <c r="BU40" s="171">
        <v>443</v>
      </c>
      <c r="BV40" s="171">
        <v>333</v>
      </c>
      <c r="BW40" s="171">
        <v>171</v>
      </c>
      <c r="BX40" s="171">
        <v>267</v>
      </c>
      <c r="BY40" s="171">
        <v>127</v>
      </c>
      <c r="BZ40" s="171">
        <v>52</v>
      </c>
      <c r="CA40" s="171">
        <v>42</v>
      </c>
      <c r="CB40" s="171">
        <v>36</v>
      </c>
      <c r="CC40" s="172">
        <v>35</v>
      </c>
    </row>
    <row r="41" spans="2:81" x14ac:dyDescent="0.4">
      <c r="B41" s="173" t="s">
        <v>309</v>
      </c>
      <c r="D41" s="171">
        <v>0</v>
      </c>
      <c r="E41" s="171">
        <v>0</v>
      </c>
      <c r="F41" s="171">
        <v>0</v>
      </c>
      <c r="G41" s="171">
        <v>0</v>
      </c>
      <c r="H41" s="171">
        <v>0</v>
      </c>
      <c r="I41" s="171">
        <v>0</v>
      </c>
      <c r="J41" s="171">
        <v>0</v>
      </c>
      <c r="K41" s="171">
        <v>0</v>
      </c>
      <c r="L41" s="171">
        <v>0</v>
      </c>
      <c r="M41" s="171">
        <v>0</v>
      </c>
      <c r="N41" s="171">
        <v>0</v>
      </c>
      <c r="O41" s="171">
        <v>0</v>
      </c>
      <c r="P41" s="171">
        <v>0</v>
      </c>
      <c r="Q41" s="171">
        <v>0</v>
      </c>
      <c r="R41" s="171">
        <v>0</v>
      </c>
      <c r="S41" s="171">
        <v>0</v>
      </c>
      <c r="T41" s="171">
        <v>0</v>
      </c>
      <c r="U41" s="171">
        <v>0</v>
      </c>
      <c r="V41" s="171">
        <v>0</v>
      </c>
      <c r="W41" s="171">
        <v>0</v>
      </c>
      <c r="X41" s="171">
        <v>0</v>
      </c>
      <c r="Y41" s="171">
        <v>0</v>
      </c>
      <c r="Z41" s="171">
        <v>0</v>
      </c>
      <c r="AA41" s="171">
        <v>0</v>
      </c>
      <c r="AB41" s="171">
        <v>0</v>
      </c>
      <c r="AC41" s="171">
        <v>0</v>
      </c>
      <c r="AD41" s="171">
        <v>0</v>
      </c>
      <c r="AE41" s="171">
        <v>0</v>
      </c>
      <c r="AF41" s="171">
        <v>0</v>
      </c>
      <c r="AG41" s="171">
        <v>0</v>
      </c>
      <c r="AH41" s="171">
        <v>0</v>
      </c>
      <c r="AI41" s="171">
        <v>0</v>
      </c>
      <c r="AJ41" s="171">
        <v>0</v>
      </c>
      <c r="AK41" s="171">
        <v>0</v>
      </c>
      <c r="AL41" s="171">
        <v>0</v>
      </c>
      <c r="AM41" s="171">
        <v>0</v>
      </c>
      <c r="AN41" s="171">
        <v>0</v>
      </c>
      <c r="AO41" s="171">
        <v>0</v>
      </c>
      <c r="AP41" s="171">
        <v>0</v>
      </c>
      <c r="AQ41" s="171">
        <v>0</v>
      </c>
      <c r="AR41" s="171">
        <v>0</v>
      </c>
      <c r="AS41" s="171">
        <v>0</v>
      </c>
      <c r="AT41" s="171">
        <v>0</v>
      </c>
      <c r="AU41" s="171">
        <v>0</v>
      </c>
      <c r="AV41" s="171">
        <v>0</v>
      </c>
      <c r="AW41" s="171">
        <v>0</v>
      </c>
      <c r="AX41" s="171">
        <v>0</v>
      </c>
      <c r="AY41" s="171">
        <v>0</v>
      </c>
      <c r="AZ41" s="171">
        <v>308</v>
      </c>
      <c r="BA41" s="171">
        <v>170</v>
      </c>
      <c r="BB41" s="171">
        <v>162</v>
      </c>
      <c r="BC41" s="171">
        <v>178</v>
      </c>
      <c r="BD41" s="171">
        <v>168</v>
      </c>
      <c r="BE41" s="171">
        <v>178</v>
      </c>
      <c r="BF41" s="171">
        <v>190</v>
      </c>
      <c r="BG41" s="171">
        <v>185</v>
      </c>
      <c r="BH41" s="171">
        <v>158</v>
      </c>
      <c r="BI41" s="171">
        <v>165</v>
      </c>
      <c r="BJ41" s="171">
        <v>157</v>
      </c>
      <c r="BK41" s="171">
        <v>142</v>
      </c>
      <c r="BL41" s="171">
        <v>244</v>
      </c>
      <c r="BM41" s="171">
        <v>321</v>
      </c>
      <c r="BN41" s="171">
        <v>234</v>
      </c>
      <c r="BO41" s="171">
        <v>212</v>
      </c>
      <c r="BP41" s="171">
        <v>178</v>
      </c>
      <c r="BQ41" s="171">
        <v>145</v>
      </c>
      <c r="BR41" s="171">
        <v>111</v>
      </c>
      <c r="BS41" s="171">
        <v>86</v>
      </c>
      <c r="BT41" s="171">
        <v>92</v>
      </c>
      <c r="BU41" s="171">
        <v>68</v>
      </c>
      <c r="BV41" s="171">
        <v>38</v>
      </c>
      <c r="BW41" s="171">
        <v>24</v>
      </c>
      <c r="BX41" s="171">
        <v>160</v>
      </c>
      <c r="BY41" s="171">
        <v>105</v>
      </c>
      <c r="BZ41" s="171">
        <v>50</v>
      </c>
      <c r="CA41" s="171">
        <v>40</v>
      </c>
      <c r="CB41" s="171">
        <v>35</v>
      </c>
      <c r="CC41" s="172">
        <v>34</v>
      </c>
    </row>
    <row r="42" spans="2:81" x14ac:dyDescent="0.4">
      <c r="B42" s="173" t="s">
        <v>310</v>
      </c>
      <c r="D42" s="171">
        <v>0</v>
      </c>
      <c r="E42" s="171">
        <v>0</v>
      </c>
      <c r="F42" s="171">
        <v>0</v>
      </c>
      <c r="G42" s="171">
        <v>0</v>
      </c>
      <c r="H42" s="171">
        <v>0</v>
      </c>
      <c r="I42" s="171">
        <v>0</v>
      </c>
      <c r="J42" s="171">
        <v>0</v>
      </c>
      <c r="K42" s="171">
        <v>0</v>
      </c>
      <c r="L42" s="171">
        <v>0</v>
      </c>
      <c r="M42" s="171">
        <v>0</v>
      </c>
      <c r="N42" s="171">
        <v>0</v>
      </c>
      <c r="O42" s="171">
        <v>0</v>
      </c>
      <c r="P42" s="171">
        <v>0</v>
      </c>
      <c r="Q42" s="171">
        <v>0</v>
      </c>
      <c r="R42" s="171">
        <v>0</v>
      </c>
      <c r="S42" s="171">
        <v>0</v>
      </c>
      <c r="T42" s="171">
        <v>0</v>
      </c>
      <c r="U42" s="171">
        <v>0</v>
      </c>
      <c r="V42" s="171">
        <v>0</v>
      </c>
      <c r="W42" s="171">
        <v>0</v>
      </c>
      <c r="X42" s="171">
        <v>0</v>
      </c>
      <c r="Y42" s="171">
        <v>0</v>
      </c>
      <c r="Z42" s="171">
        <v>0</v>
      </c>
      <c r="AA42" s="171">
        <v>0</v>
      </c>
      <c r="AB42" s="171">
        <v>0</v>
      </c>
      <c r="AC42" s="171">
        <v>0</v>
      </c>
      <c r="AD42" s="171">
        <v>0</v>
      </c>
      <c r="AE42" s="171">
        <v>0</v>
      </c>
      <c r="AF42" s="171">
        <v>0</v>
      </c>
      <c r="AG42" s="171">
        <v>0</v>
      </c>
      <c r="AH42" s="171">
        <v>0</v>
      </c>
      <c r="AI42" s="171">
        <v>0</v>
      </c>
      <c r="AJ42" s="171">
        <v>0</v>
      </c>
      <c r="AK42" s="171">
        <v>0</v>
      </c>
      <c r="AL42" s="171">
        <v>0</v>
      </c>
      <c r="AM42" s="171">
        <v>0</v>
      </c>
      <c r="AN42" s="171">
        <v>0</v>
      </c>
      <c r="AO42" s="171">
        <v>0</v>
      </c>
      <c r="AP42" s="171">
        <v>0</v>
      </c>
      <c r="AQ42" s="171">
        <v>0</v>
      </c>
      <c r="AR42" s="171">
        <v>0</v>
      </c>
      <c r="AS42" s="171">
        <v>0</v>
      </c>
      <c r="AT42" s="171">
        <v>0</v>
      </c>
      <c r="AU42" s="171">
        <v>0</v>
      </c>
      <c r="AV42" s="171">
        <v>0</v>
      </c>
      <c r="AW42" s="171">
        <v>0</v>
      </c>
      <c r="AX42" s="171">
        <v>0</v>
      </c>
      <c r="AY42" s="171">
        <v>0</v>
      </c>
      <c r="AZ42" s="171">
        <v>48</v>
      </c>
      <c r="BA42" s="171">
        <v>25</v>
      </c>
      <c r="BB42" s="171">
        <v>23</v>
      </c>
      <c r="BC42" s="171">
        <v>24</v>
      </c>
      <c r="BD42" s="171">
        <v>21</v>
      </c>
      <c r="BE42" s="171">
        <v>20</v>
      </c>
      <c r="BF42" s="171">
        <v>19</v>
      </c>
      <c r="BG42" s="171">
        <v>18</v>
      </c>
      <c r="BH42" s="171">
        <v>14</v>
      </c>
      <c r="BI42" s="171">
        <v>15</v>
      </c>
      <c r="BJ42" s="171">
        <v>15</v>
      </c>
      <c r="BK42" s="171">
        <v>13</v>
      </c>
      <c r="BL42" s="171">
        <v>21</v>
      </c>
      <c r="BM42" s="171">
        <v>30</v>
      </c>
      <c r="BN42" s="171">
        <v>22</v>
      </c>
      <c r="BO42" s="171">
        <v>19</v>
      </c>
      <c r="BP42" s="171">
        <v>18</v>
      </c>
      <c r="BQ42" s="171">
        <v>15</v>
      </c>
      <c r="BR42" s="171">
        <v>11</v>
      </c>
      <c r="BS42" s="171">
        <v>9</v>
      </c>
      <c r="BT42" s="171">
        <v>8</v>
      </c>
      <c r="BU42" s="171">
        <v>6</v>
      </c>
      <c r="BV42" s="171">
        <v>3</v>
      </c>
      <c r="BW42" s="171">
        <v>0</v>
      </c>
      <c r="BX42" s="171">
        <v>0</v>
      </c>
      <c r="BY42" s="171">
        <v>0</v>
      </c>
      <c r="BZ42" s="171">
        <v>0</v>
      </c>
      <c r="CA42" s="171">
        <v>0</v>
      </c>
      <c r="CB42" s="171">
        <v>0</v>
      </c>
      <c r="CC42" s="172">
        <v>0</v>
      </c>
    </row>
    <row r="43" spans="2:81" x14ac:dyDescent="0.4">
      <c r="B43" s="173" t="s">
        <v>311</v>
      </c>
      <c r="D43" s="171">
        <v>0</v>
      </c>
      <c r="E43" s="171">
        <v>0</v>
      </c>
      <c r="F43" s="171">
        <v>0</v>
      </c>
      <c r="G43" s="171">
        <v>0</v>
      </c>
      <c r="H43" s="171">
        <v>0</v>
      </c>
      <c r="I43" s="171">
        <v>0</v>
      </c>
      <c r="J43" s="171">
        <v>0</v>
      </c>
      <c r="K43" s="171">
        <v>0</v>
      </c>
      <c r="L43" s="171">
        <v>0</v>
      </c>
      <c r="M43" s="171">
        <v>0</v>
      </c>
      <c r="N43" s="171">
        <v>0</v>
      </c>
      <c r="O43" s="171">
        <v>0</v>
      </c>
      <c r="P43" s="171">
        <v>0</v>
      </c>
      <c r="Q43" s="171">
        <v>0</v>
      </c>
      <c r="R43" s="171">
        <v>0</v>
      </c>
      <c r="S43" s="171">
        <v>0</v>
      </c>
      <c r="T43" s="171">
        <v>0</v>
      </c>
      <c r="U43" s="171">
        <v>0</v>
      </c>
      <c r="V43" s="171">
        <v>0</v>
      </c>
      <c r="W43" s="171">
        <v>0</v>
      </c>
      <c r="X43" s="171">
        <v>0</v>
      </c>
      <c r="Y43" s="171">
        <v>0</v>
      </c>
      <c r="Z43" s="171">
        <v>0</v>
      </c>
      <c r="AA43" s="171">
        <v>0</v>
      </c>
      <c r="AB43" s="171">
        <v>0</v>
      </c>
      <c r="AC43" s="171">
        <v>0</v>
      </c>
      <c r="AD43" s="171">
        <v>0</v>
      </c>
      <c r="AE43" s="171">
        <v>0</v>
      </c>
      <c r="AF43" s="171">
        <v>0</v>
      </c>
      <c r="AG43" s="171">
        <v>0</v>
      </c>
      <c r="AH43" s="171">
        <v>0</v>
      </c>
      <c r="AI43" s="171">
        <v>0</v>
      </c>
      <c r="AJ43" s="171">
        <v>0</v>
      </c>
      <c r="AK43" s="171">
        <v>0</v>
      </c>
      <c r="AL43" s="171">
        <v>0</v>
      </c>
      <c r="AM43" s="171">
        <v>0</v>
      </c>
      <c r="AN43" s="171">
        <v>0</v>
      </c>
      <c r="AO43" s="171">
        <v>0</v>
      </c>
      <c r="AP43" s="171">
        <v>0</v>
      </c>
      <c r="AQ43" s="171">
        <v>0</v>
      </c>
      <c r="AR43" s="171">
        <v>0</v>
      </c>
      <c r="AS43" s="171">
        <v>0</v>
      </c>
      <c r="AT43" s="171">
        <v>0</v>
      </c>
      <c r="AU43" s="171">
        <v>0</v>
      </c>
      <c r="AV43" s="171">
        <v>0</v>
      </c>
      <c r="AW43" s="171">
        <v>0</v>
      </c>
      <c r="AX43" s="171">
        <v>0</v>
      </c>
      <c r="AY43" s="171">
        <v>0</v>
      </c>
      <c r="AZ43" s="171">
        <v>1389</v>
      </c>
      <c r="BA43" s="171">
        <v>962</v>
      </c>
      <c r="BB43" s="171">
        <v>846</v>
      </c>
      <c r="BC43" s="171">
        <v>888</v>
      </c>
      <c r="BD43" s="171">
        <v>764</v>
      </c>
      <c r="BE43" s="171">
        <v>666</v>
      </c>
      <c r="BF43" s="171">
        <v>646</v>
      </c>
      <c r="BG43" s="171">
        <v>631</v>
      </c>
      <c r="BH43" s="171">
        <v>588</v>
      </c>
      <c r="BI43" s="171">
        <v>632</v>
      </c>
      <c r="BJ43" s="171">
        <v>691</v>
      </c>
      <c r="BK43" s="171">
        <v>609</v>
      </c>
      <c r="BL43" s="171">
        <v>695</v>
      </c>
      <c r="BM43" s="171">
        <v>1072</v>
      </c>
      <c r="BN43" s="171">
        <v>1069</v>
      </c>
      <c r="BO43" s="171">
        <v>1208</v>
      </c>
      <c r="BP43" s="171">
        <v>1242</v>
      </c>
      <c r="BQ43" s="171">
        <v>1045</v>
      </c>
      <c r="BR43" s="171">
        <v>710</v>
      </c>
      <c r="BS43" s="171">
        <v>522</v>
      </c>
      <c r="BT43" s="171">
        <v>424</v>
      </c>
      <c r="BU43" s="171">
        <v>333</v>
      </c>
      <c r="BV43" s="171">
        <v>274</v>
      </c>
      <c r="BW43" s="171">
        <v>138</v>
      </c>
      <c r="BX43" s="171">
        <v>92</v>
      </c>
      <c r="BY43" s="171">
        <v>16</v>
      </c>
      <c r="BZ43" s="171">
        <v>0</v>
      </c>
      <c r="CA43" s="171">
        <v>0</v>
      </c>
      <c r="CB43" s="171">
        <v>0</v>
      </c>
      <c r="CC43" s="172">
        <v>0</v>
      </c>
    </row>
    <row r="44" spans="2:81" x14ac:dyDescent="0.4">
      <c r="B44" s="173" t="s">
        <v>312</v>
      </c>
      <c r="D44" s="151">
        <v>0</v>
      </c>
      <c r="E44" s="151">
        <v>0</v>
      </c>
      <c r="F44" s="151">
        <v>0</v>
      </c>
      <c r="G44" s="151">
        <v>0</v>
      </c>
      <c r="H44" s="151">
        <v>0</v>
      </c>
      <c r="I44" s="151">
        <v>0</v>
      </c>
      <c r="J44" s="151">
        <v>0</v>
      </c>
      <c r="K44" s="151">
        <v>0</v>
      </c>
      <c r="L44" s="151">
        <v>0</v>
      </c>
      <c r="M44" s="151">
        <v>0</v>
      </c>
      <c r="N44" s="151">
        <v>0</v>
      </c>
      <c r="O44" s="151">
        <v>0</v>
      </c>
      <c r="P44" s="151">
        <v>0</v>
      </c>
      <c r="Q44" s="151">
        <v>0</v>
      </c>
      <c r="R44" s="151">
        <v>0</v>
      </c>
      <c r="S44" s="151">
        <v>0</v>
      </c>
      <c r="T44" s="151">
        <v>0</v>
      </c>
      <c r="U44" s="151">
        <v>0</v>
      </c>
      <c r="V44" s="151">
        <v>0</v>
      </c>
      <c r="W44" s="151">
        <v>0</v>
      </c>
      <c r="X44" s="151">
        <v>0</v>
      </c>
      <c r="Y44" s="151">
        <v>0</v>
      </c>
      <c r="Z44" s="151">
        <v>0</v>
      </c>
      <c r="AA44" s="151">
        <v>0</v>
      </c>
      <c r="AB44" s="151">
        <v>0</v>
      </c>
      <c r="AC44" s="151">
        <v>0</v>
      </c>
      <c r="AD44" s="151">
        <v>0</v>
      </c>
      <c r="AE44" s="151">
        <v>0</v>
      </c>
      <c r="AF44" s="151">
        <v>0</v>
      </c>
      <c r="AG44" s="151">
        <v>0</v>
      </c>
      <c r="AH44" s="151">
        <v>0</v>
      </c>
      <c r="AI44" s="151">
        <v>0</v>
      </c>
      <c r="AJ44" s="151">
        <v>0</v>
      </c>
      <c r="AK44" s="151">
        <v>0</v>
      </c>
      <c r="AL44" s="151">
        <v>0</v>
      </c>
      <c r="AM44" s="151">
        <v>0</v>
      </c>
      <c r="AN44" s="151">
        <v>0</v>
      </c>
      <c r="AO44" s="151">
        <v>0</v>
      </c>
      <c r="AP44" s="151">
        <v>0</v>
      </c>
      <c r="AQ44" s="151">
        <v>0</v>
      </c>
      <c r="AR44" s="151">
        <v>0</v>
      </c>
      <c r="AS44" s="151">
        <v>0</v>
      </c>
      <c r="AT44" s="151">
        <v>0</v>
      </c>
      <c r="AU44" s="151">
        <v>0</v>
      </c>
      <c r="AV44" s="151">
        <v>0</v>
      </c>
      <c r="AW44" s="151">
        <v>0</v>
      </c>
      <c r="AX44" s="151">
        <v>0</v>
      </c>
      <c r="AY44" s="151">
        <v>0</v>
      </c>
      <c r="AZ44" s="151">
        <v>187</v>
      </c>
      <c r="BA44" s="151">
        <v>96</v>
      </c>
      <c r="BB44" s="151">
        <v>79</v>
      </c>
      <c r="BC44" s="151">
        <v>87</v>
      </c>
      <c r="BD44" s="151">
        <v>69</v>
      </c>
      <c r="BE44" s="151">
        <v>67</v>
      </c>
      <c r="BF44" s="151">
        <v>65</v>
      </c>
      <c r="BG44" s="151">
        <v>64</v>
      </c>
      <c r="BH44" s="151">
        <v>59</v>
      </c>
      <c r="BI44" s="151">
        <v>58</v>
      </c>
      <c r="BJ44" s="151">
        <v>64</v>
      </c>
      <c r="BK44" s="151">
        <v>54</v>
      </c>
      <c r="BL44" s="151">
        <v>66</v>
      </c>
      <c r="BM44" s="151">
        <v>114</v>
      </c>
      <c r="BN44" s="171">
        <v>91</v>
      </c>
      <c r="BO44" s="171">
        <v>77</v>
      </c>
      <c r="BP44" s="171">
        <v>69</v>
      </c>
      <c r="BQ44" s="171">
        <v>68</v>
      </c>
      <c r="BR44" s="171">
        <v>53</v>
      </c>
      <c r="BS44" s="171">
        <v>35</v>
      </c>
      <c r="BT44" s="171">
        <v>41</v>
      </c>
      <c r="BU44" s="171">
        <v>36</v>
      </c>
      <c r="BV44" s="171">
        <v>19</v>
      </c>
      <c r="BW44" s="171">
        <v>8</v>
      </c>
      <c r="BX44" s="171">
        <v>14</v>
      </c>
      <c r="BY44" s="171">
        <v>6</v>
      </c>
      <c r="BZ44" s="171">
        <v>2</v>
      </c>
      <c r="CA44" s="171">
        <v>1</v>
      </c>
      <c r="CB44" s="171">
        <v>1</v>
      </c>
      <c r="CC44" s="172">
        <v>1</v>
      </c>
    </row>
    <row r="45" spans="2:81" ht="26.25" customHeight="1" x14ac:dyDescent="0.4">
      <c r="B45" s="161" t="s">
        <v>246</v>
      </c>
      <c r="D45" s="171">
        <v>0</v>
      </c>
      <c r="E45" s="171">
        <v>0</v>
      </c>
      <c r="F45" s="171">
        <v>0</v>
      </c>
      <c r="G45" s="171">
        <v>0</v>
      </c>
      <c r="H45" s="171">
        <v>0</v>
      </c>
      <c r="I45" s="171">
        <v>0</v>
      </c>
      <c r="J45" s="171">
        <v>0</v>
      </c>
      <c r="K45" s="171">
        <v>0</v>
      </c>
      <c r="L45" s="171">
        <v>0</v>
      </c>
      <c r="M45" s="171">
        <v>0</v>
      </c>
      <c r="N45" s="171">
        <v>0</v>
      </c>
      <c r="O45" s="171">
        <v>0</v>
      </c>
      <c r="P45" s="171">
        <v>0</v>
      </c>
      <c r="Q45" s="171">
        <v>0</v>
      </c>
      <c r="R45" s="171">
        <v>0</v>
      </c>
      <c r="S45" s="171">
        <v>0</v>
      </c>
      <c r="T45" s="171">
        <v>0</v>
      </c>
      <c r="U45" s="171">
        <v>0</v>
      </c>
      <c r="V45" s="171">
        <v>0</v>
      </c>
      <c r="W45" s="171">
        <v>0</v>
      </c>
      <c r="X45" s="171">
        <v>0</v>
      </c>
      <c r="Y45" s="171">
        <v>0</v>
      </c>
      <c r="Z45" s="171">
        <v>0</v>
      </c>
      <c r="AA45" s="171">
        <v>0</v>
      </c>
      <c r="AB45" s="171">
        <v>0</v>
      </c>
      <c r="AC45" s="171">
        <v>0</v>
      </c>
      <c r="AD45" s="171">
        <v>0</v>
      </c>
      <c r="AE45" s="171">
        <v>0</v>
      </c>
      <c r="AF45" s="171">
        <v>0</v>
      </c>
      <c r="AG45" s="171">
        <v>0</v>
      </c>
      <c r="AH45" s="171">
        <v>0</v>
      </c>
      <c r="AI45" s="171">
        <v>0</v>
      </c>
      <c r="AJ45" s="171">
        <v>0</v>
      </c>
      <c r="AK45" s="171">
        <v>0</v>
      </c>
      <c r="AL45" s="171">
        <v>0</v>
      </c>
      <c r="AM45" s="171">
        <v>0</v>
      </c>
      <c r="AN45" s="171">
        <v>0</v>
      </c>
      <c r="AO45" s="171">
        <v>0</v>
      </c>
      <c r="AP45" s="171">
        <v>0</v>
      </c>
      <c r="AQ45" s="171">
        <v>0</v>
      </c>
      <c r="AR45" s="171">
        <v>0</v>
      </c>
      <c r="AS45" s="171">
        <v>0</v>
      </c>
      <c r="AT45" s="171">
        <v>0</v>
      </c>
      <c r="AU45" s="171">
        <v>11</v>
      </c>
      <c r="AV45" s="171">
        <v>13</v>
      </c>
      <c r="AW45" s="171">
        <v>12</v>
      </c>
      <c r="AX45" s="171">
        <v>11</v>
      </c>
      <c r="AY45" s="171">
        <v>13</v>
      </c>
      <c r="AZ45" s="171">
        <v>12</v>
      </c>
      <c r="BA45" s="171">
        <v>11</v>
      </c>
      <c r="BB45" s="171">
        <v>13</v>
      </c>
      <c r="BC45" s="171">
        <v>13</v>
      </c>
      <c r="BD45" s="171">
        <v>15</v>
      </c>
      <c r="BE45" s="171">
        <v>17</v>
      </c>
      <c r="BF45" s="171">
        <v>17</v>
      </c>
      <c r="BG45" s="171">
        <v>25</v>
      </c>
      <c r="BH45" s="171">
        <v>29</v>
      </c>
      <c r="BI45" s="171">
        <v>31</v>
      </c>
      <c r="BJ45" s="171">
        <v>30</v>
      </c>
      <c r="BK45" s="171">
        <v>44</v>
      </c>
      <c r="BL45" s="171">
        <v>54</v>
      </c>
      <c r="BM45" s="171">
        <v>56</v>
      </c>
      <c r="BN45" s="171">
        <v>54</v>
      </c>
      <c r="BO45" s="171">
        <v>57</v>
      </c>
      <c r="BP45" s="171">
        <v>60</v>
      </c>
      <c r="BQ45" s="171">
        <v>58</v>
      </c>
      <c r="BR45" s="171">
        <v>59</v>
      </c>
      <c r="BS45" s="171">
        <v>62</v>
      </c>
      <c r="BT45" s="171">
        <v>61</v>
      </c>
      <c r="BU45" s="171">
        <v>59</v>
      </c>
      <c r="BV45" s="171">
        <v>58</v>
      </c>
      <c r="BW45" s="171">
        <v>55</v>
      </c>
      <c r="BX45" s="171">
        <v>53</v>
      </c>
      <c r="BY45" s="171">
        <v>52</v>
      </c>
      <c r="BZ45" s="171">
        <v>52</v>
      </c>
      <c r="CA45" s="171">
        <v>53</v>
      </c>
      <c r="CB45" s="171">
        <v>55</v>
      </c>
      <c r="CC45" s="172">
        <v>55</v>
      </c>
    </row>
    <row r="46" spans="2:81" x14ac:dyDescent="0.4">
      <c r="B46" s="161" t="s">
        <v>249</v>
      </c>
      <c r="D46" s="171">
        <v>0</v>
      </c>
      <c r="E46" s="171">
        <v>0</v>
      </c>
      <c r="F46" s="171">
        <v>0</v>
      </c>
      <c r="G46" s="171">
        <v>0</v>
      </c>
      <c r="H46" s="171">
        <v>0</v>
      </c>
      <c r="I46" s="171">
        <v>0</v>
      </c>
      <c r="J46" s="171">
        <v>0</v>
      </c>
      <c r="K46" s="171">
        <v>0</v>
      </c>
      <c r="L46" s="171">
        <v>0</v>
      </c>
      <c r="M46" s="171">
        <v>0</v>
      </c>
      <c r="N46" s="171">
        <v>0</v>
      </c>
      <c r="O46" s="171">
        <v>0</v>
      </c>
      <c r="P46" s="171">
        <v>0</v>
      </c>
      <c r="Q46" s="171">
        <v>0</v>
      </c>
      <c r="R46" s="171">
        <v>0</v>
      </c>
      <c r="S46" s="171">
        <v>0</v>
      </c>
      <c r="T46" s="171">
        <v>0</v>
      </c>
      <c r="U46" s="171">
        <v>0</v>
      </c>
      <c r="V46" s="171">
        <v>0</v>
      </c>
      <c r="W46" s="171">
        <v>0</v>
      </c>
      <c r="X46" s="171">
        <v>0</v>
      </c>
      <c r="Y46" s="171">
        <v>0</v>
      </c>
      <c r="Z46" s="171">
        <v>0</v>
      </c>
      <c r="AA46" s="171">
        <v>0</v>
      </c>
      <c r="AB46" s="171">
        <v>0</v>
      </c>
      <c r="AC46" s="171">
        <v>0</v>
      </c>
      <c r="AD46" s="171">
        <v>0</v>
      </c>
      <c r="AE46" s="171">
        <v>0</v>
      </c>
      <c r="AF46" s="171">
        <v>34</v>
      </c>
      <c r="AG46" s="171">
        <v>55</v>
      </c>
      <c r="AH46" s="171">
        <v>75</v>
      </c>
      <c r="AI46" s="171">
        <v>105</v>
      </c>
      <c r="AJ46" s="171">
        <v>147</v>
      </c>
      <c r="AK46" s="171">
        <v>177</v>
      </c>
      <c r="AL46" s="171">
        <v>214</v>
      </c>
      <c r="AM46" s="171">
        <v>263</v>
      </c>
      <c r="AN46" s="171">
        <v>314</v>
      </c>
      <c r="AO46" s="171">
        <v>367</v>
      </c>
      <c r="AP46" s="171">
        <v>422</v>
      </c>
      <c r="AQ46" s="171">
        <v>474</v>
      </c>
      <c r="AR46" s="171">
        <v>520</v>
      </c>
      <c r="AS46" s="171">
        <v>565</v>
      </c>
      <c r="AT46" s="171">
        <v>607</v>
      </c>
      <c r="AU46" s="171">
        <v>654</v>
      </c>
      <c r="AV46" s="171">
        <v>0</v>
      </c>
      <c r="AW46" s="171">
        <v>0</v>
      </c>
      <c r="AX46" s="171">
        <v>0</v>
      </c>
      <c r="AY46" s="171">
        <v>0</v>
      </c>
      <c r="AZ46" s="171">
        <v>0</v>
      </c>
      <c r="BA46" s="171">
        <v>0</v>
      </c>
      <c r="BB46" s="171">
        <v>0</v>
      </c>
      <c r="BC46" s="171">
        <v>0</v>
      </c>
      <c r="BD46" s="171">
        <v>0</v>
      </c>
      <c r="BE46" s="171">
        <v>0</v>
      </c>
      <c r="BF46" s="171">
        <v>0</v>
      </c>
      <c r="BG46" s="171">
        <v>0</v>
      </c>
      <c r="BH46" s="171">
        <v>0</v>
      </c>
      <c r="BI46" s="171">
        <v>0</v>
      </c>
      <c r="BJ46" s="171">
        <v>0</v>
      </c>
      <c r="BK46" s="171">
        <v>0</v>
      </c>
      <c r="BL46" s="171">
        <v>0</v>
      </c>
      <c r="BM46" s="171">
        <v>0</v>
      </c>
      <c r="BN46" s="171">
        <v>0</v>
      </c>
      <c r="BO46" s="171">
        <v>0</v>
      </c>
      <c r="BP46" s="171">
        <v>0</v>
      </c>
      <c r="BQ46" s="171">
        <v>0</v>
      </c>
      <c r="BR46" s="171">
        <v>0</v>
      </c>
      <c r="BS46" s="171">
        <v>0</v>
      </c>
      <c r="BT46" s="171">
        <v>0</v>
      </c>
      <c r="BU46" s="171">
        <v>0</v>
      </c>
      <c r="BV46" s="171">
        <v>0</v>
      </c>
      <c r="BW46" s="171">
        <v>0</v>
      </c>
      <c r="BX46" s="171">
        <v>0</v>
      </c>
      <c r="BY46" s="171">
        <v>0</v>
      </c>
      <c r="BZ46" s="171">
        <v>0</v>
      </c>
      <c r="CA46" s="171">
        <v>0</v>
      </c>
      <c r="CB46" s="171">
        <v>0</v>
      </c>
      <c r="CC46" s="172">
        <v>0</v>
      </c>
    </row>
    <row r="47" spans="2:81" x14ac:dyDescent="0.4">
      <c r="B47" s="161" t="s">
        <v>251</v>
      </c>
      <c r="D47" s="151">
        <v>0</v>
      </c>
      <c r="E47" s="151">
        <v>0</v>
      </c>
      <c r="F47" s="151">
        <v>0</v>
      </c>
      <c r="G47" s="151">
        <v>0</v>
      </c>
      <c r="H47" s="151">
        <v>0</v>
      </c>
      <c r="I47" s="151">
        <v>0</v>
      </c>
      <c r="J47" s="151">
        <v>0</v>
      </c>
      <c r="K47" s="151">
        <v>0</v>
      </c>
      <c r="L47" s="151">
        <v>0</v>
      </c>
      <c r="M47" s="151">
        <v>0</v>
      </c>
      <c r="N47" s="151">
        <v>0</v>
      </c>
      <c r="O47" s="151">
        <v>0</v>
      </c>
      <c r="P47" s="151">
        <v>0</v>
      </c>
      <c r="Q47" s="151">
        <v>0</v>
      </c>
      <c r="R47" s="151">
        <v>0</v>
      </c>
      <c r="S47" s="151">
        <v>0</v>
      </c>
      <c r="T47" s="151">
        <v>0</v>
      </c>
      <c r="U47" s="151">
        <v>0</v>
      </c>
      <c r="V47" s="151">
        <v>0</v>
      </c>
      <c r="W47" s="151">
        <v>0</v>
      </c>
      <c r="X47" s="151">
        <v>0</v>
      </c>
      <c r="Y47" s="151">
        <v>0</v>
      </c>
      <c r="Z47" s="151">
        <v>0</v>
      </c>
      <c r="AA47" s="151">
        <v>0</v>
      </c>
      <c r="AB47" s="151">
        <v>0</v>
      </c>
      <c r="AC47" s="151">
        <v>0</v>
      </c>
      <c r="AD47" s="151">
        <v>0</v>
      </c>
      <c r="AE47" s="151">
        <v>0</v>
      </c>
      <c r="AF47" s="151">
        <v>0</v>
      </c>
      <c r="AG47" s="151">
        <v>0</v>
      </c>
      <c r="AH47" s="151">
        <v>311</v>
      </c>
      <c r="AI47" s="151">
        <v>381</v>
      </c>
      <c r="AJ47" s="151">
        <v>438</v>
      </c>
      <c r="AK47" s="151">
        <v>469</v>
      </c>
      <c r="AL47" s="151">
        <v>508</v>
      </c>
      <c r="AM47" s="151">
        <v>537</v>
      </c>
      <c r="AN47" s="151">
        <v>517</v>
      </c>
      <c r="AO47" s="151">
        <v>576</v>
      </c>
      <c r="AP47" s="151">
        <v>607</v>
      </c>
      <c r="AQ47" s="151">
        <v>686</v>
      </c>
      <c r="AR47" s="151">
        <v>710</v>
      </c>
      <c r="AS47" s="151">
        <v>724</v>
      </c>
      <c r="AT47" s="151">
        <v>777</v>
      </c>
      <c r="AU47" s="151">
        <v>821</v>
      </c>
      <c r="AV47" s="151">
        <v>839</v>
      </c>
      <c r="AW47" s="151">
        <v>886</v>
      </c>
      <c r="AX47" s="151">
        <v>918</v>
      </c>
      <c r="AY47" s="151">
        <v>964</v>
      </c>
      <c r="AZ47" s="151">
        <v>1010</v>
      </c>
      <c r="BA47" s="151">
        <v>0</v>
      </c>
      <c r="BB47" s="151">
        <v>0</v>
      </c>
      <c r="BC47" s="151">
        <v>0</v>
      </c>
      <c r="BD47" s="151">
        <v>0</v>
      </c>
      <c r="BE47" s="151">
        <v>0</v>
      </c>
      <c r="BF47" s="151">
        <v>0</v>
      </c>
      <c r="BG47" s="151">
        <v>0</v>
      </c>
      <c r="BH47" s="151">
        <v>0</v>
      </c>
      <c r="BI47" s="151">
        <v>0</v>
      </c>
      <c r="BJ47" s="151">
        <v>0</v>
      </c>
      <c r="BK47" s="151">
        <v>0</v>
      </c>
      <c r="BL47" s="151">
        <v>0</v>
      </c>
      <c r="BM47" s="151">
        <v>0</v>
      </c>
      <c r="BN47" s="151">
        <v>0</v>
      </c>
      <c r="BO47" s="151">
        <v>0</v>
      </c>
      <c r="BP47" s="151">
        <v>0</v>
      </c>
      <c r="BQ47" s="151">
        <v>0</v>
      </c>
      <c r="BR47" s="151">
        <v>0</v>
      </c>
      <c r="BS47" s="151">
        <v>0</v>
      </c>
      <c r="BT47" s="151">
        <v>0</v>
      </c>
      <c r="BU47" s="151">
        <v>0</v>
      </c>
      <c r="BV47" s="151">
        <v>0</v>
      </c>
      <c r="BW47" s="151">
        <v>0</v>
      </c>
      <c r="BX47" s="151">
        <v>0</v>
      </c>
      <c r="BY47" s="151">
        <v>0</v>
      </c>
      <c r="BZ47" s="151">
        <v>0</v>
      </c>
      <c r="CA47" s="151">
        <v>0</v>
      </c>
      <c r="CB47" s="151">
        <v>0</v>
      </c>
      <c r="CC47" s="174">
        <v>0</v>
      </c>
    </row>
    <row r="48" spans="2:81" x14ac:dyDescent="0.4">
      <c r="B48" s="161" t="s">
        <v>254</v>
      </c>
      <c r="D48" s="151">
        <v>0</v>
      </c>
      <c r="E48" s="151">
        <v>0</v>
      </c>
      <c r="F48" s="151">
        <v>0</v>
      </c>
      <c r="G48" s="151">
        <v>0</v>
      </c>
      <c r="H48" s="151">
        <v>0</v>
      </c>
      <c r="I48" s="151">
        <v>0</v>
      </c>
      <c r="J48" s="151">
        <v>0</v>
      </c>
      <c r="K48" s="151">
        <v>0</v>
      </c>
      <c r="L48" s="151">
        <v>0</v>
      </c>
      <c r="M48" s="151">
        <v>0</v>
      </c>
      <c r="N48" s="151">
        <v>0</v>
      </c>
      <c r="O48" s="151">
        <v>0</v>
      </c>
      <c r="P48" s="151">
        <v>0</v>
      </c>
      <c r="Q48" s="151">
        <v>0</v>
      </c>
      <c r="R48" s="151">
        <v>0</v>
      </c>
      <c r="S48" s="151">
        <v>0</v>
      </c>
      <c r="T48" s="151">
        <v>0</v>
      </c>
      <c r="U48" s="151">
        <v>0</v>
      </c>
      <c r="V48" s="151">
        <v>0</v>
      </c>
      <c r="W48" s="151">
        <v>0</v>
      </c>
      <c r="X48" s="151">
        <v>0</v>
      </c>
      <c r="Y48" s="151">
        <v>0</v>
      </c>
      <c r="Z48" s="151">
        <v>0</v>
      </c>
      <c r="AA48" s="151">
        <v>0</v>
      </c>
      <c r="AB48" s="151">
        <v>0</v>
      </c>
      <c r="AC48" s="151">
        <v>0</v>
      </c>
      <c r="AD48" s="151">
        <v>0</v>
      </c>
      <c r="AE48" s="151">
        <v>0</v>
      </c>
      <c r="AF48" s="151">
        <v>0</v>
      </c>
      <c r="AG48" s="151">
        <v>0</v>
      </c>
      <c r="AH48" s="151">
        <v>0</v>
      </c>
      <c r="AI48" s="151">
        <v>0</v>
      </c>
      <c r="AJ48" s="151">
        <v>0</v>
      </c>
      <c r="AK48" s="151">
        <v>0</v>
      </c>
      <c r="AL48" s="151">
        <v>0</v>
      </c>
      <c r="AM48" s="151">
        <v>0</v>
      </c>
      <c r="AN48" s="151">
        <v>0</v>
      </c>
      <c r="AO48" s="151">
        <v>0</v>
      </c>
      <c r="AP48" s="151">
        <v>0</v>
      </c>
      <c r="AQ48" s="151">
        <v>0</v>
      </c>
      <c r="AR48" s="151">
        <v>0</v>
      </c>
      <c r="AS48" s="151">
        <v>0</v>
      </c>
      <c r="AT48" s="151">
        <v>0</v>
      </c>
      <c r="AU48" s="151">
        <v>0</v>
      </c>
      <c r="AV48" s="151">
        <v>0</v>
      </c>
      <c r="AW48" s="151">
        <v>0</v>
      </c>
      <c r="AX48" s="151">
        <v>0</v>
      </c>
      <c r="AY48" s="151">
        <v>0</v>
      </c>
      <c r="AZ48" s="151">
        <v>0</v>
      </c>
      <c r="BA48" s="151">
        <v>0</v>
      </c>
      <c r="BB48" s="151">
        <v>0</v>
      </c>
      <c r="BC48" s="151">
        <v>0</v>
      </c>
      <c r="BD48" s="151">
        <v>3156</v>
      </c>
      <c r="BE48" s="151">
        <v>3859</v>
      </c>
      <c r="BF48" s="151">
        <v>3790</v>
      </c>
      <c r="BG48" s="151">
        <v>3839</v>
      </c>
      <c r="BH48" s="151">
        <v>3892</v>
      </c>
      <c r="BI48" s="151">
        <v>3965</v>
      </c>
      <c r="BJ48" s="151">
        <v>3982</v>
      </c>
      <c r="BK48" s="151">
        <v>3993</v>
      </c>
      <c r="BL48" s="151">
        <v>4079</v>
      </c>
      <c r="BM48" s="151">
        <v>4206</v>
      </c>
      <c r="BN48" s="151">
        <v>4236</v>
      </c>
      <c r="BO48" s="151">
        <v>4277</v>
      </c>
      <c r="BP48" s="151">
        <v>4316</v>
      </c>
      <c r="BQ48" s="151">
        <v>4414</v>
      </c>
      <c r="BR48" s="151">
        <v>4493</v>
      </c>
      <c r="BS48" s="151">
        <v>4360</v>
      </c>
      <c r="BT48" s="151">
        <v>4516</v>
      </c>
      <c r="BU48" s="151">
        <v>4551</v>
      </c>
      <c r="BV48" s="151">
        <v>4665</v>
      </c>
      <c r="BW48" s="151">
        <v>4779</v>
      </c>
      <c r="BX48" s="151">
        <v>0</v>
      </c>
      <c r="BY48" s="151">
        <v>0</v>
      </c>
      <c r="BZ48" s="151">
        <v>0</v>
      </c>
      <c r="CA48" s="151">
        <v>0</v>
      </c>
      <c r="CB48" s="151">
        <v>0</v>
      </c>
      <c r="CC48" s="174">
        <v>0</v>
      </c>
    </row>
    <row r="49" spans="1:81" x14ac:dyDescent="0.4">
      <c r="B49" s="161" t="s">
        <v>31</v>
      </c>
      <c r="D49" s="171">
        <v>0</v>
      </c>
      <c r="E49" s="171">
        <v>0</v>
      </c>
      <c r="F49" s="171">
        <v>0</v>
      </c>
      <c r="G49" s="171">
        <v>0</v>
      </c>
      <c r="H49" s="171">
        <v>0</v>
      </c>
      <c r="I49" s="171">
        <v>0</v>
      </c>
      <c r="J49" s="171">
        <v>0</v>
      </c>
      <c r="K49" s="171">
        <v>0</v>
      </c>
      <c r="L49" s="171">
        <v>0</v>
      </c>
      <c r="M49" s="171">
        <v>0</v>
      </c>
      <c r="N49" s="171">
        <v>0</v>
      </c>
      <c r="O49" s="171">
        <v>0</v>
      </c>
      <c r="P49" s="171">
        <v>0</v>
      </c>
      <c r="Q49" s="171">
        <v>0</v>
      </c>
      <c r="R49" s="171">
        <v>0</v>
      </c>
      <c r="S49" s="171">
        <v>0</v>
      </c>
      <c r="T49" s="171">
        <v>0</v>
      </c>
      <c r="U49" s="171">
        <v>0</v>
      </c>
      <c r="V49" s="171">
        <v>0</v>
      </c>
      <c r="W49" s="171">
        <v>0</v>
      </c>
      <c r="X49" s="171">
        <v>0</v>
      </c>
      <c r="Y49" s="171">
        <v>0</v>
      </c>
      <c r="Z49" s="171">
        <v>0</v>
      </c>
      <c r="AA49" s="171">
        <v>0</v>
      </c>
      <c r="AB49" s="171">
        <v>0</v>
      </c>
      <c r="AC49" s="171">
        <v>0</v>
      </c>
      <c r="AD49" s="171">
        <v>0</v>
      </c>
      <c r="AE49" s="171">
        <v>0</v>
      </c>
      <c r="AF49" s="171">
        <v>0</v>
      </c>
      <c r="AG49" s="171">
        <v>0</v>
      </c>
      <c r="AH49" s="171">
        <v>0</v>
      </c>
      <c r="AI49" s="171">
        <v>0</v>
      </c>
      <c r="AJ49" s="171">
        <v>0</v>
      </c>
      <c r="AK49" s="171">
        <v>0</v>
      </c>
      <c r="AL49" s="171">
        <v>0</v>
      </c>
      <c r="AM49" s="171">
        <v>0</v>
      </c>
      <c r="AN49" s="171">
        <v>0</v>
      </c>
      <c r="AO49" s="171">
        <v>0</v>
      </c>
      <c r="AP49" s="171">
        <v>0</v>
      </c>
      <c r="AQ49" s="171">
        <v>0</v>
      </c>
      <c r="AR49" s="171">
        <v>0</v>
      </c>
      <c r="AS49" s="171">
        <v>0</v>
      </c>
      <c r="AT49" s="171">
        <v>0</v>
      </c>
      <c r="AU49" s="171">
        <v>0</v>
      </c>
      <c r="AV49" s="171">
        <v>0</v>
      </c>
      <c r="AW49" s="171">
        <v>0</v>
      </c>
      <c r="AX49" s="171">
        <v>0</v>
      </c>
      <c r="AY49" s="171">
        <v>0</v>
      </c>
      <c r="AZ49" s="171">
        <v>0</v>
      </c>
      <c r="BA49" s="171">
        <v>0</v>
      </c>
      <c r="BB49" s="171">
        <v>0</v>
      </c>
      <c r="BC49" s="171">
        <v>0</v>
      </c>
      <c r="BD49" s="171">
        <v>0</v>
      </c>
      <c r="BE49" s="171">
        <v>0</v>
      </c>
      <c r="BF49" s="171">
        <v>0</v>
      </c>
      <c r="BG49" s="171">
        <v>1979</v>
      </c>
      <c r="BH49" s="171">
        <v>2594</v>
      </c>
      <c r="BI49" s="171">
        <v>2700</v>
      </c>
      <c r="BJ49" s="171">
        <v>2729</v>
      </c>
      <c r="BK49" s="171">
        <v>2732</v>
      </c>
      <c r="BL49" s="171">
        <v>2724</v>
      </c>
      <c r="BM49" s="171">
        <v>2736</v>
      </c>
      <c r="BN49" s="171">
        <v>2718</v>
      </c>
      <c r="BO49" s="171">
        <v>2649</v>
      </c>
      <c r="BP49" s="171">
        <v>2505</v>
      </c>
      <c r="BQ49" s="171">
        <v>2380</v>
      </c>
      <c r="BR49" s="171">
        <v>2228</v>
      </c>
      <c r="BS49" s="171">
        <v>2098</v>
      </c>
      <c r="BT49" s="171">
        <v>1903</v>
      </c>
      <c r="BU49" s="171">
        <v>1792</v>
      </c>
      <c r="BV49" s="171">
        <v>1654</v>
      </c>
      <c r="BW49" s="171">
        <v>1616</v>
      </c>
      <c r="BX49" s="171">
        <v>1667</v>
      </c>
      <c r="BY49" s="171">
        <v>1658</v>
      </c>
      <c r="BZ49" s="171">
        <v>1596</v>
      </c>
      <c r="CA49" s="171">
        <v>1531</v>
      </c>
      <c r="CB49" s="171">
        <v>1515</v>
      </c>
      <c r="CC49" s="172">
        <v>1494</v>
      </c>
    </row>
    <row r="50" spans="1:81" ht="25.5" customHeight="1" x14ac:dyDescent="0.4">
      <c r="B50" s="13" t="s">
        <v>255</v>
      </c>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f>ROUND(Disability_benefits!BQ60,0)</f>
        <v>13</v>
      </c>
      <c r="BR50" s="171">
        <f>ROUND(Disability_benefits!BR60,0)</f>
        <v>200</v>
      </c>
      <c r="BS50" s="171">
        <f>ROUND(Disability_benefits!BS60,0)</f>
        <v>594</v>
      </c>
      <c r="BT50" s="171">
        <f>ROUND(Disability_benefits!BT60,0)</f>
        <v>1056</v>
      </c>
      <c r="BU50" s="171">
        <f>ROUND(Disability_benefits!BU60,0)</f>
        <v>1557</v>
      </c>
      <c r="BV50" s="171">
        <f>ROUND(Disability_benefits!BV60,0)</f>
        <v>1917</v>
      </c>
      <c r="BW50" s="171">
        <f>ROUND(Disability_benefits!BW60,0)</f>
        <v>2211</v>
      </c>
      <c r="BX50" s="171">
        <f>ROUND(Disability_benefits!BX60,0)</f>
        <v>2212</v>
      </c>
      <c r="BY50" s="171">
        <f>ROUND(Disability_benefits!BY60,0)</f>
        <v>2405</v>
      </c>
      <c r="BZ50" s="171">
        <f>ROUND(Disability_benefits!BZ60,0)</f>
        <v>2652</v>
      </c>
      <c r="CA50" s="171">
        <f>ROUND(Disability_benefits!CA60,0)</f>
        <v>2866</v>
      </c>
      <c r="CB50" s="171">
        <f>ROUND(Disability_benefits!CB60,0)</f>
        <v>3028</v>
      </c>
      <c r="CC50" s="172">
        <f>ROUND(Disability_benefits!CC60,0)</f>
        <v>3238</v>
      </c>
    </row>
    <row r="51" spans="1:81" x14ac:dyDescent="0.4">
      <c r="B51" s="173" t="s">
        <v>306</v>
      </c>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v>13</v>
      </c>
      <c r="BR51" s="171">
        <v>198</v>
      </c>
      <c r="BS51" s="171">
        <v>588</v>
      </c>
      <c r="BT51" s="171">
        <v>1045</v>
      </c>
      <c r="BU51" s="171">
        <v>1540</v>
      </c>
      <c r="BV51" s="171">
        <v>1896</v>
      </c>
      <c r="BW51" s="171">
        <v>2187</v>
      </c>
      <c r="BX51" s="171">
        <v>2185</v>
      </c>
      <c r="BY51" s="171">
        <v>2375</v>
      </c>
      <c r="BZ51" s="171">
        <v>2619</v>
      </c>
      <c r="CA51" s="171">
        <v>2829</v>
      </c>
      <c r="CB51" s="171">
        <v>2990</v>
      </c>
      <c r="CC51" s="172">
        <v>3198</v>
      </c>
    </row>
    <row r="52" spans="1:81" x14ac:dyDescent="0.4">
      <c r="B52" s="173" t="s">
        <v>307</v>
      </c>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v>0</v>
      </c>
      <c r="BR52" s="171">
        <v>2</v>
      </c>
      <c r="BS52" s="171">
        <v>6</v>
      </c>
      <c r="BT52" s="171">
        <v>12</v>
      </c>
      <c r="BU52" s="171">
        <v>17</v>
      </c>
      <c r="BV52" s="171">
        <v>21</v>
      </c>
      <c r="BW52" s="171">
        <v>24</v>
      </c>
      <c r="BX52" s="171">
        <v>27</v>
      </c>
      <c r="BY52" s="171">
        <v>29</v>
      </c>
      <c r="BZ52" s="171">
        <v>33</v>
      </c>
      <c r="CA52" s="171">
        <v>36</v>
      </c>
      <c r="CB52" s="171">
        <v>38</v>
      </c>
      <c r="CC52" s="172">
        <v>40</v>
      </c>
    </row>
    <row r="53" spans="1:81" x14ac:dyDescent="0.4">
      <c r="B53" s="161" t="s">
        <v>259</v>
      </c>
      <c r="D53" s="151">
        <v>0</v>
      </c>
      <c r="E53" s="151">
        <v>0</v>
      </c>
      <c r="F53" s="151">
        <v>0</v>
      </c>
      <c r="G53" s="151">
        <v>0</v>
      </c>
      <c r="H53" s="151">
        <v>0</v>
      </c>
      <c r="I53" s="151">
        <v>0</v>
      </c>
      <c r="J53" s="151">
        <v>0</v>
      </c>
      <c r="K53" s="151">
        <v>0</v>
      </c>
      <c r="L53" s="151">
        <v>0</v>
      </c>
      <c r="M53" s="151">
        <v>0</v>
      </c>
      <c r="N53" s="151">
        <v>0</v>
      </c>
      <c r="O53" s="151">
        <v>0</v>
      </c>
      <c r="P53" s="151">
        <v>0</v>
      </c>
      <c r="Q53" s="151">
        <v>0</v>
      </c>
      <c r="R53" s="151">
        <v>0</v>
      </c>
      <c r="S53" s="151">
        <v>0</v>
      </c>
      <c r="T53" s="151">
        <v>0</v>
      </c>
      <c r="U53" s="151">
        <v>0</v>
      </c>
      <c r="V53" s="151">
        <v>0</v>
      </c>
      <c r="W53" s="151">
        <v>0</v>
      </c>
      <c r="X53" s="151">
        <v>0</v>
      </c>
      <c r="Y53" s="151">
        <v>0</v>
      </c>
      <c r="Z53" s="151">
        <v>0</v>
      </c>
      <c r="AA53" s="151">
        <v>0</v>
      </c>
      <c r="AB53" s="151">
        <v>0</v>
      </c>
      <c r="AC53" s="151">
        <v>0</v>
      </c>
      <c r="AD53" s="151">
        <v>0</v>
      </c>
      <c r="AE53" s="151">
        <v>0</v>
      </c>
      <c r="AF53" s="151">
        <v>103</v>
      </c>
      <c r="AG53" s="151">
        <v>107</v>
      </c>
      <c r="AH53" s="151">
        <v>116</v>
      </c>
      <c r="AI53" s="151">
        <v>153</v>
      </c>
      <c r="AJ53" s="151">
        <v>178</v>
      </c>
      <c r="AK53" s="151">
        <v>186</v>
      </c>
      <c r="AL53" s="151">
        <v>196</v>
      </c>
      <c r="AM53" s="151">
        <v>209</v>
      </c>
      <c r="AN53" s="151">
        <v>236</v>
      </c>
      <c r="AO53" s="151">
        <v>254</v>
      </c>
      <c r="AP53" s="151">
        <v>257</v>
      </c>
      <c r="AQ53" s="151">
        <v>258</v>
      </c>
      <c r="AR53" s="151">
        <v>267</v>
      </c>
      <c r="AS53" s="151">
        <v>277</v>
      </c>
      <c r="AT53" s="151">
        <v>286</v>
      </c>
      <c r="AU53" s="151">
        <v>296</v>
      </c>
      <c r="AV53" s="151">
        <v>307</v>
      </c>
      <c r="AW53" s="151">
        <v>321</v>
      </c>
      <c r="AX53" s="151">
        <v>337</v>
      </c>
      <c r="AY53" s="151">
        <v>358</v>
      </c>
      <c r="AZ53" s="151">
        <v>364</v>
      </c>
      <c r="BA53" s="151">
        <v>376</v>
      </c>
      <c r="BB53" s="151">
        <v>378</v>
      </c>
      <c r="BC53" s="151">
        <v>377</v>
      </c>
      <c r="BD53" s="151">
        <v>376</v>
      </c>
      <c r="BE53" s="151">
        <v>367</v>
      </c>
      <c r="BF53" s="151">
        <v>331</v>
      </c>
      <c r="BG53" s="151">
        <v>315</v>
      </c>
      <c r="BH53" s="151">
        <v>301</v>
      </c>
      <c r="BI53" s="151">
        <v>288</v>
      </c>
      <c r="BJ53" s="151">
        <v>275</v>
      </c>
      <c r="BK53" s="151">
        <v>263</v>
      </c>
      <c r="BL53" s="151">
        <v>251</v>
      </c>
      <c r="BM53" s="151">
        <v>240</v>
      </c>
      <c r="BN53" s="151">
        <v>230</v>
      </c>
      <c r="BO53" s="151">
        <v>220</v>
      </c>
      <c r="BP53" s="151">
        <v>211</v>
      </c>
      <c r="BQ53" s="151">
        <v>198</v>
      </c>
      <c r="BR53" s="151">
        <v>163</v>
      </c>
      <c r="BS53" s="151">
        <v>113</v>
      </c>
      <c r="BT53" s="151">
        <v>58</v>
      </c>
      <c r="BU53" s="151">
        <v>33</v>
      </c>
      <c r="BV53" s="151">
        <v>27</v>
      </c>
      <c r="BW53" s="151">
        <v>24</v>
      </c>
      <c r="BX53" s="151">
        <v>20</v>
      </c>
      <c r="BY53" s="151">
        <v>19</v>
      </c>
      <c r="BZ53" s="151">
        <v>17</v>
      </c>
      <c r="CA53" s="151">
        <v>17</v>
      </c>
      <c r="CB53" s="151">
        <v>15</v>
      </c>
      <c r="CC53" s="174">
        <v>14</v>
      </c>
    </row>
    <row r="54" spans="1:81" x14ac:dyDescent="0.4">
      <c r="B54" s="161" t="s">
        <v>315</v>
      </c>
      <c r="D54" s="171">
        <v>0</v>
      </c>
      <c r="E54" s="171">
        <v>0</v>
      </c>
      <c r="F54" s="171">
        <v>0</v>
      </c>
      <c r="G54" s="171">
        <v>0</v>
      </c>
      <c r="H54" s="171">
        <v>0</v>
      </c>
      <c r="I54" s="171">
        <v>0</v>
      </c>
      <c r="J54" s="171">
        <v>0</v>
      </c>
      <c r="K54" s="171">
        <v>4621</v>
      </c>
      <c r="L54" s="171">
        <v>4729</v>
      </c>
      <c r="M54" s="171">
        <v>4832</v>
      </c>
      <c r="N54" s="171">
        <v>5412</v>
      </c>
      <c r="O54" s="171">
        <v>5541</v>
      </c>
      <c r="P54" s="171">
        <v>5661</v>
      </c>
      <c r="Q54" s="171">
        <v>5778</v>
      </c>
      <c r="R54" s="171">
        <v>5919</v>
      </c>
      <c r="S54" s="171">
        <v>5965</v>
      </c>
      <c r="T54" s="171">
        <v>6142</v>
      </c>
      <c r="U54" s="171">
        <v>6340</v>
      </c>
      <c r="V54" s="171">
        <v>6523</v>
      </c>
      <c r="W54" s="171">
        <v>6751</v>
      </c>
      <c r="X54" s="171">
        <v>6955</v>
      </c>
      <c r="Y54" s="171">
        <v>7151</v>
      </c>
      <c r="Z54" s="171">
        <v>7344</v>
      </c>
      <c r="AA54" s="171">
        <v>7495</v>
      </c>
      <c r="AB54" s="171">
        <v>7648</v>
      </c>
      <c r="AC54" s="171">
        <v>7803</v>
      </c>
      <c r="AD54" s="171">
        <v>7951</v>
      </c>
      <c r="AE54" s="171">
        <v>8128</v>
      </c>
      <c r="AF54" s="171">
        <v>8315</v>
      </c>
      <c r="AG54" s="171">
        <v>8436</v>
      </c>
      <c r="AH54" s="171">
        <v>8579</v>
      </c>
      <c r="AI54" s="171">
        <v>8727</v>
      </c>
      <c r="AJ54" s="171">
        <v>8895</v>
      </c>
      <c r="AK54" s="171">
        <v>9074</v>
      </c>
      <c r="AL54" s="171">
        <v>9164</v>
      </c>
      <c r="AM54" s="171">
        <v>9261</v>
      </c>
      <c r="AN54" s="171">
        <v>9298</v>
      </c>
      <c r="AO54" s="171">
        <v>9495</v>
      </c>
      <c r="AP54" s="171">
        <v>9627</v>
      </c>
      <c r="AQ54" s="171">
        <v>9700</v>
      </c>
      <c r="AR54" s="171">
        <v>9755</v>
      </c>
      <c r="AS54" s="171">
        <v>9755</v>
      </c>
      <c r="AT54" s="171">
        <v>9930</v>
      </c>
      <c r="AU54" s="171">
        <v>9990</v>
      </c>
      <c r="AV54" s="171">
        <v>10056</v>
      </c>
      <c r="AW54" s="171">
        <v>10061</v>
      </c>
      <c r="AX54" s="171">
        <v>10097</v>
      </c>
      <c r="AY54" s="171">
        <v>10384</v>
      </c>
      <c r="AZ54" s="171">
        <v>10536</v>
      </c>
      <c r="BA54" s="171">
        <v>10680</v>
      </c>
      <c r="BB54" s="171">
        <v>10782</v>
      </c>
      <c r="BC54" s="171">
        <v>10936</v>
      </c>
      <c r="BD54" s="171">
        <v>11004</v>
      </c>
      <c r="BE54" s="171">
        <v>11095</v>
      </c>
      <c r="BF54" s="171">
        <v>11195</v>
      </c>
      <c r="BG54" s="171">
        <v>11320</v>
      </c>
      <c r="BH54" s="171">
        <v>11477</v>
      </c>
      <c r="BI54" s="171">
        <v>11585</v>
      </c>
      <c r="BJ54" s="171">
        <v>11715</v>
      </c>
      <c r="BK54" s="171">
        <v>11938</v>
      </c>
      <c r="BL54" s="171">
        <v>12160</v>
      </c>
      <c r="BM54" s="171">
        <v>12410</v>
      </c>
      <c r="BN54" s="171">
        <v>12566</v>
      </c>
      <c r="BO54" s="171">
        <v>12667</v>
      </c>
      <c r="BP54" s="171">
        <v>12810</v>
      </c>
      <c r="BQ54" s="171">
        <v>12888</v>
      </c>
      <c r="BR54" s="171">
        <v>12958</v>
      </c>
      <c r="BS54" s="171">
        <v>12957</v>
      </c>
      <c r="BT54" s="171">
        <v>12930</v>
      </c>
      <c r="BU54" s="171">
        <v>12838</v>
      </c>
      <c r="BV54" s="171">
        <v>12724</v>
      </c>
      <c r="BW54" s="171">
        <v>12556</v>
      </c>
      <c r="BX54" s="171">
        <v>12357</v>
      </c>
      <c r="BY54" s="171">
        <v>12487</v>
      </c>
      <c r="BZ54" s="171">
        <v>12685</v>
      </c>
      <c r="CA54" s="171">
        <v>12904</v>
      </c>
      <c r="CB54" s="171">
        <v>13142</v>
      </c>
      <c r="CC54" s="172">
        <v>13384</v>
      </c>
    </row>
    <row r="55" spans="1:81" ht="27" customHeight="1" x14ac:dyDescent="0.4">
      <c r="B55" s="161" t="s">
        <v>264</v>
      </c>
      <c r="D55" s="151">
        <v>0</v>
      </c>
      <c r="E55" s="151">
        <v>0</v>
      </c>
      <c r="F55" s="151">
        <v>0</v>
      </c>
      <c r="G55" s="151">
        <v>0</v>
      </c>
      <c r="H55" s="151">
        <v>0</v>
      </c>
      <c r="I55" s="151">
        <v>0</v>
      </c>
      <c r="J55" s="151">
        <v>0</v>
      </c>
      <c r="K55" s="151">
        <v>0</v>
      </c>
      <c r="L55" s="151">
        <v>0</v>
      </c>
      <c r="M55" s="151">
        <v>0</v>
      </c>
      <c r="N55" s="151">
        <v>0</v>
      </c>
      <c r="O55" s="151">
        <v>0</v>
      </c>
      <c r="P55" s="151">
        <v>0</v>
      </c>
      <c r="Q55" s="151">
        <v>0</v>
      </c>
      <c r="R55" s="151">
        <v>0</v>
      </c>
      <c r="S55" s="151">
        <v>0</v>
      </c>
      <c r="T55" s="151">
        <v>0</v>
      </c>
      <c r="U55" s="151">
        <v>0</v>
      </c>
      <c r="V55" s="151">
        <v>0</v>
      </c>
      <c r="W55" s="151">
        <v>0</v>
      </c>
      <c r="X55" s="151">
        <v>0</v>
      </c>
      <c r="Y55" s="151">
        <v>0</v>
      </c>
      <c r="Z55" s="151">
        <v>0</v>
      </c>
      <c r="AA55" s="151">
        <v>0</v>
      </c>
      <c r="AB55" s="151">
        <v>0</v>
      </c>
      <c r="AC55" s="151">
        <v>0</v>
      </c>
      <c r="AD55" s="151">
        <v>0</v>
      </c>
      <c r="AE55" s="151">
        <v>0</v>
      </c>
      <c r="AF55" s="151">
        <v>0</v>
      </c>
      <c r="AG55" s="151">
        <v>0</v>
      </c>
      <c r="AH55" s="151">
        <v>0</v>
      </c>
      <c r="AI55" s="151">
        <v>0</v>
      </c>
      <c r="AJ55" s="151">
        <v>0</v>
      </c>
      <c r="AK55" s="151">
        <v>0</v>
      </c>
      <c r="AL55" s="151">
        <v>0</v>
      </c>
      <c r="AM55" s="151">
        <v>0</v>
      </c>
      <c r="AN55" s="151">
        <v>0</v>
      </c>
      <c r="AO55" s="151">
        <v>0</v>
      </c>
      <c r="AP55" s="151">
        <v>0</v>
      </c>
      <c r="AQ55" s="151">
        <v>0</v>
      </c>
      <c r="AR55" s="151">
        <v>0</v>
      </c>
      <c r="AS55" s="151">
        <v>0</v>
      </c>
      <c r="AT55" s="151">
        <v>0</v>
      </c>
      <c r="AU55" s="151">
        <v>0</v>
      </c>
      <c r="AV55" s="151">
        <v>0</v>
      </c>
      <c r="AW55" s="151">
        <v>0</v>
      </c>
      <c r="AX55" s="151">
        <v>0</v>
      </c>
      <c r="AY55" s="151">
        <v>0</v>
      </c>
      <c r="AZ55" s="151">
        <v>0</v>
      </c>
      <c r="BA55" s="151">
        <v>0</v>
      </c>
      <c r="BB55" s="151">
        <v>0</v>
      </c>
      <c r="BC55" s="151">
        <v>0</v>
      </c>
      <c r="BD55" s="151">
        <v>80</v>
      </c>
      <c r="BE55" s="151">
        <v>82</v>
      </c>
      <c r="BF55" s="151">
        <v>86</v>
      </c>
      <c r="BG55" s="151">
        <v>104</v>
      </c>
      <c r="BH55" s="151">
        <v>137</v>
      </c>
      <c r="BI55" s="151">
        <v>154</v>
      </c>
      <c r="BJ55" s="151">
        <v>154</v>
      </c>
      <c r="BK55" s="151">
        <v>193</v>
      </c>
      <c r="BL55" s="151">
        <v>245</v>
      </c>
      <c r="BM55" s="151">
        <v>250</v>
      </c>
      <c r="BN55" s="151">
        <v>269</v>
      </c>
      <c r="BO55" s="151">
        <v>266</v>
      </c>
      <c r="BP55" s="151">
        <v>275</v>
      </c>
      <c r="BQ55" s="151">
        <v>271</v>
      </c>
      <c r="BR55" s="151">
        <v>264</v>
      </c>
      <c r="BS55" s="151">
        <v>263</v>
      </c>
      <c r="BT55" s="151">
        <v>270</v>
      </c>
      <c r="BU55" s="151">
        <v>271</v>
      </c>
      <c r="BV55" s="151">
        <v>269</v>
      </c>
      <c r="BW55" s="151">
        <v>263</v>
      </c>
      <c r="BX55" s="151">
        <v>263</v>
      </c>
      <c r="BY55" s="151">
        <v>261</v>
      </c>
      <c r="BZ55" s="151">
        <v>262</v>
      </c>
      <c r="CA55" s="151">
        <v>265</v>
      </c>
      <c r="CB55" s="151">
        <v>268</v>
      </c>
      <c r="CC55" s="174">
        <v>270</v>
      </c>
    </row>
    <row r="56" spans="1:81" x14ac:dyDescent="0.4">
      <c r="B56" s="161" t="s">
        <v>268</v>
      </c>
      <c r="D56" s="171">
        <v>0</v>
      </c>
      <c r="E56" s="171">
        <v>0</v>
      </c>
      <c r="F56" s="171">
        <v>0</v>
      </c>
      <c r="G56" s="171">
        <v>0</v>
      </c>
      <c r="H56" s="171">
        <v>0</v>
      </c>
      <c r="I56" s="171">
        <v>0</v>
      </c>
      <c r="J56" s="171">
        <v>0</v>
      </c>
      <c r="K56" s="171">
        <v>0</v>
      </c>
      <c r="L56" s="171">
        <v>0</v>
      </c>
      <c r="M56" s="171">
        <v>0</v>
      </c>
      <c r="N56" s="171">
        <v>0</v>
      </c>
      <c r="O56" s="171">
        <v>0</v>
      </c>
      <c r="P56" s="171">
        <v>0</v>
      </c>
      <c r="Q56" s="171">
        <v>0</v>
      </c>
      <c r="R56" s="171">
        <v>0</v>
      </c>
      <c r="S56" s="171">
        <v>0</v>
      </c>
      <c r="T56" s="171">
        <v>0</v>
      </c>
      <c r="U56" s="171">
        <v>0</v>
      </c>
      <c r="V56" s="171">
        <v>0</v>
      </c>
      <c r="W56" s="171">
        <v>0</v>
      </c>
      <c r="X56" s="171">
        <v>0</v>
      </c>
      <c r="Y56" s="171">
        <v>0</v>
      </c>
      <c r="Z56" s="171">
        <v>0</v>
      </c>
      <c r="AA56" s="171">
        <v>0</v>
      </c>
      <c r="AB56" s="171">
        <v>0</v>
      </c>
      <c r="AC56" s="171">
        <v>0</v>
      </c>
      <c r="AD56" s="171">
        <v>0</v>
      </c>
      <c r="AE56" s="171">
        <v>0</v>
      </c>
      <c r="AF56" s="171">
        <v>572</v>
      </c>
      <c r="AG56" s="171">
        <v>552</v>
      </c>
      <c r="AH56" s="171">
        <v>503</v>
      </c>
      <c r="AI56" s="171">
        <v>461</v>
      </c>
      <c r="AJ56" s="171">
        <v>823</v>
      </c>
      <c r="AK56" s="171">
        <v>901</v>
      </c>
      <c r="AL56" s="171">
        <v>978</v>
      </c>
      <c r="AM56" s="171">
        <v>925</v>
      </c>
      <c r="AN56" s="171">
        <v>913</v>
      </c>
      <c r="AO56" s="171">
        <v>886</v>
      </c>
      <c r="AP56" s="171">
        <v>924</v>
      </c>
      <c r="AQ56" s="171">
        <v>716</v>
      </c>
      <c r="AR56" s="171">
        <v>546</v>
      </c>
      <c r="AS56" s="171">
        <v>319</v>
      </c>
      <c r="AT56" s="171">
        <v>328</v>
      </c>
      <c r="AU56" s="171">
        <v>603</v>
      </c>
      <c r="AV56" s="171">
        <v>660</v>
      </c>
      <c r="AW56" s="171">
        <v>609</v>
      </c>
      <c r="AX56" s="171">
        <v>487</v>
      </c>
      <c r="AY56" s="171">
        <v>395</v>
      </c>
      <c r="AZ56" s="171">
        <v>0</v>
      </c>
      <c r="BA56" s="171">
        <v>0</v>
      </c>
      <c r="BB56" s="171">
        <v>0</v>
      </c>
      <c r="BC56" s="171">
        <v>0</v>
      </c>
      <c r="BD56" s="171">
        <v>0</v>
      </c>
      <c r="BE56" s="171">
        <v>0</v>
      </c>
      <c r="BF56" s="171">
        <v>0</v>
      </c>
      <c r="BG56" s="171">
        <v>0</v>
      </c>
      <c r="BH56" s="171">
        <v>0</v>
      </c>
      <c r="BI56" s="171">
        <v>0</v>
      </c>
      <c r="BJ56" s="171">
        <v>0</v>
      </c>
      <c r="BK56" s="171">
        <v>0</v>
      </c>
      <c r="BL56" s="171">
        <v>0</v>
      </c>
      <c r="BM56" s="171">
        <v>0</v>
      </c>
      <c r="BN56" s="171">
        <v>0</v>
      </c>
      <c r="BO56" s="171">
        <v>0</v>
      </c>
      <c r="BP56" s="171">
        <v>0</v>
      </c>
      <c r="BQ56" s="171">
        <v>0</v>
      </c>
      <c r="BR56" s="171">
        <v>0</v>
      </c>
      <c r="BS56" s="171">
        <v>0</v>
      </c>
      <c r="BT56" s="171">
        <v>0</v>
      </c>
      <c r="BU56" s="171">
        <v>0</v>
      </c>
      <c r="BV56" s="171">
        <v>0</v>
      </c>
      <c r="BW56" s="171">
        <v>0</v>
      </c>
      <c r="BX56" s="171">
        <v>0</v>
      </c>
      <c r="BY56" s="171">
        <v>0</v>
      </c>
      <c r="BZ56" s="171">
        <v>0</v>
      </c>
      <c r="CA56" s="171">
        <v>0</v>
      </c>
      <c r="CB56" s="171">
        <v>0</v>
      </c>
      <c r="CC56" s="172">
        <v>0</v>
      </c>
    </row>
    <row r="57" spans="1:81" x14ac:dyDescent="0.4">
      <c r="A57" s="13"/>
      <c r="B57" s="13" t="s">
        <v>269</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v>2</v>
      </c>
      <c r="BR57" s="13">
        <v>13</v>
      </c>
      <c r="BS57" s="13">
        <v>130</v>
      </c>
      <c r="BT57" s="13">
        <v>373</v>
      </c>
      <c r="BU57" s="13">
        <v>627</v>
      </c>
      <c r="BV57" s="13">
        <v>1282</v>
      </c>
      <c r="BW57" s="175">
        <v>2159</v>
      </c>
      <c r="BX57" s="175">
        <v>4319</v>
      </c>
      <c r="BY57" s="175">
        <v>4987</v>
      </c>
      <c r="BZ57" s="175">
        <v>4744</v>
      </c>
      <c r="CA57" s="175">
        <v>5061</v>
      </c>
      <c r="CB57" s="175">
        <v>5497</v>
      </c>
      <c r="CC57" s="176">
        <v>6120</v>
      </c>
    </row>
    <row r="58" spans="1:81" x14ac:dyDescent="0.4">
      <c r="A58" s="126"/>
      <c r="B58" s="126" t="s">
        <v>270</v>
      </c>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3">
        <v>0</v>
      </c>
      <c r="BR58" s="13">
        <v>0</v>
      </c>
      <c r="BS58" s="13">
        <v>42</v>
      </c>
      <c r="BT58" s="13">
        <v>142</v>
      </c>
      <c r="BU58" s="13">
        <v>288</v>
      </c>
      <c r="BV58" s="13">
        <v>706</v>
      </c>
      <c r="BW58" s="175">
        <v>1204</v>
      </c>
      <c r="BX58" s="175">
        <v>2116</v>
      </c>
      <c r="BY58" s="175">
        <v>2514</v>
      </c>
      <c r="BZ58" s="175">
        <v>2687</v>
      </c>
      <c r="CA58" s="175">
        <v>3040</v>
      </c>
      <c r="CB58" s="175">
        <v>3421</v>
      </c>
      <c r="CC58" s="176">
        <v>3916</v>
      </c>
    </row>
    <row r="59" spans="1:81" x14ac:dyDescent="0.4">
      <c r="A59" s="126"/>
      <c r="B59" s="126" t="s">
        <v>271</v>
      </c>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3">
        <v>2</v>
      </c>
      <c r="BR59" s="13">
        <v>13</v>
      </c>
      <c r="BS59" s="13">
        <v>88</v>
      </c>
      <c r="BT59" s="13">
        <v>230</v>
      </c>
      <c r="BU59" s="13">
        <v>339</v>
      </c>
      <c r="BV59" s="13">
        <v>576</v>
      </c>
      <c r="BW59" s="175">
        <v>955</v>
      </c>
      <c r="BX59" s="175">
        <v>2203</v>
      </c>
      <c r="BY59" s="175">
        <v>2473</v>
      </c>
      <c r="BZ59" s="175">
        <v>2057</v>
      </c>
      <c r="CA59" s="175">
        <v>2021</v>
      </c>
      <c r="CB59" s="175">
        <v>2076</v>
      </c>
      <c r="CC59" s="176">
        <v>2205</v>
      </c>
    </row>
    <row r="60" spans="1:81" x14ac:dyDescent="0.4">
      <c r="B60" s="161" t="s">
        <v>273</v>
      </c>
      <c r="D60" s="151">
        <v>0</v>
      </c>
      <c r="E60" s="151">
        <v>0</v>
      </c>
      <c r="F60" s="151">
        <v>0</v>
      </c>
      <c r="G60" s="151">
        <v>0</v>
      </c>
      <c r="H60" s="151">
        <v>0</v>
      </c>
      <c r="I60" s="151">
        <v>0</v>
      </c>
      <c r="J60" s="151">
        <v>0</v>
      </c>
      <c r="K60" s="151">
        <v>0</v>
      </c>
      <c r="L60" s="151">
        <v>0</v>
      </c>
      <c r="M60" s="151">
        <v>0</v>
      </c>
      <c r="N60" s="151">
        <v>0</v>
      </c>
      <c r="O60" s="151">
        <v>0</v>
      </c>
      <c r="P60" s="151">
        <v>0</v>
      </c>
      <c r="Q60" s="151">
        <v>0</v>
      </c>
      <c r="R60" s="151">
        <v>0</v>
      </c>
      <c r="S60" s="151">
        <v>0</v>
      </c>
      <c r="T60" s="151">
        <v>0</v>
      </c>
      <c r="U60" s="151">
        <v>0</v>
      </c>
      <c r="V60" s="151">
        <v>0</v>
      </c>
      <c r="W60" s="151">
        <v>0</v>
      </c>
      <c r="X60" s="151">
        <v>0</v>
      </c>
      <c r="Y60" s="151">
        <v>0</v>
      </c>
      <c r="Z60" s="151">
        <v>0</v>
      </c>
      <c r="AA60" s="151">
        <v>0</v>
      </c>
      <c r="AB60" s="151">
        <v>0</v>
      </c>
      <c r="AC60" s="151">
        <v>0</v>
      </c>
      <c r="AD60" s="151">
        <v>0</v>
      </c>
      <c r="AE60" s="151">
        <v>0</v>
      </c>
      <c r="AF60" s="151">
        <v>0</v>
      </c>
      <c r="AG60" s="151">
        <v>0</v>
      </c>
      <c r="AH60" s="151">
        <v>0</v>
      </c>
      <c r="AI60" s="151">
        <v>0</v>
      </c>
      <c r="AJ60" s="151">
        <v>0</v>
      </c>
      <c r="AK60" s="151">
        <v>0</v>
      </c>
      <c r="AL60" s="151">
        <v>0</v>
      </c>
      <c r="AM60" s="151">
        <v>0</v>
      </c>
      <c r="AN60" s="151">
        <v>0</v>
      </c>
      <c r="AO60" s="151">
        <v>0</v>
      </c>
      <c r="AP60" s="151">
        <v>0</v>
      </c>
      <c r="AQ60" s="151">
        <v>0</v>
      </c>
      <c r="AR60" s="151">
        <v>0</v>
      </c>
      <c r="AS60" s="151">
        <v>0</v>
      </c>
      <c r="AT60" s="151">
        <v>0</v>
      </c>
      <c r="AU60" s="151">
        <v>0</v>
      </c>
      <c r="AV60" s="151">
        <v>0</v>
      </c>
      <c r="AW60" s="151">
        <v>0</v>
      </c>
      <c r="AX60" s="151">
        <v>0</v>
      </c>
      <c r="AY60" s="151">
        <v>0</v>
      </c>
      <c r="AZ60" s="151">
        <v>0</v>
      </c>
      <c r="BA60" s="151">
        <v>0</v>
      </c>
      <c r="BB60" s="151">
        <v>0</v>
      </c>
      <c r="BC60" s="151">
        <v>0</v>
      </c>
      <c r="BD60" s="151">
        <v>0</v>
      </c>
      <c r="BE60" s="151">
        <v>0</v>
      </c>
      <c r="BF60" s="151">
        <v>0</v>
      </c>
      <c r="BG60" s="151">
        <v>0</v>
      </c>
      <c r="BH60" s="151">
        <v>0</v>
      </c>
      <c r="BI60" s="151">
        <v>0</v>
      </c>
      <c r="BJ60" s="151">
        <v>0</v>
      </c>
      <c r="BK60" s="151">
        <v>0</v>
      </c>
      <c r="BL60" s="151">
        <v>0</v>
      </c>
      <c r="BM60" s="151">
        <v>0</v>
      </c>
      <c r="BN60" s="151">
        <v>0</v>
      </c>
      <c r="BO60" s="151">
        <v>0</v>
      </c>
      <c r="BP60" s="151">
        <v>0</v>
      </c>
      <c r="BQ60" s="151">
        <v>0</v>
      </c>
      <c r="BR60" s="151">
        <v>0</v>
      </c>
      <c r="BS60" s="151">
        <v>0</v>
      </c>
      <c r="BT60" s="151">
        <v>0</v>
      </c>
      <c r="BU60" s="151">
        <v>0</v>
      </c>
      <c r="BV60" s="151">
        <v>0</v>
      </c>
      <c r="BW60" s="151">
        <v>0</v>
      </c>
      <c r="BX60" s="151">
        <v>0</v>
      </c>
      <c r="BY60" s="151">
        <v>0</v>
      </c>
      <c r="BZ60" s="151">
        <v>0</v>
      </c>
      <c r="CA60" s="151">
        <v>0</v>
      </c>
      <c r="CB60" s="151">
        <v>0</v>
      </c>
      <c r="CC60" s="174">
        <v>0</v>
      </c>
    </row>
    <row r="61" spans="1:81" x14ac:dyDescent="0.4">
      <c r="B61" s="161" t="s">
        <v>274</v>
      </c>
      <c r="D61" s="151">
        <v>0</v>
      </c>
      <c r="E61" s="151">
        <v>0</v>
      </c>
      <c r="F61" s="151">
        <v>0</v>
      </c>
      <c r="G61" s="151">
        <v>0</v>
      </c>
      <c r="H61" s="151">
        <v>0</v>
      </c>
      <c r="I61" s="151">
        <v>0</v>
      </c>
      <c r="J61" s="151">
        <v>0</v>
      </c>
      <c r="K61" s="151">
        <v>0</v>
      </c>
      <c r="L61" s="151">
        <v>0</v>
      </c>
      <c r="M61" s="151">
        <v>0</v>
      </c>
      <c r="N61" s="151">
        <v>0</v>
      </c>
      <c r="O61" s="151">
        <v>0</v>
      </c>
      <c r="P61" s="151">
        <v>0</v>
      </c>
      <c r="Q61" s="151">
        <v>0</v>
      </c>
      <c r="R61" s="151">
        <v>0</v>
      </c>
      <c r="S61" s="151">
        <v>0</v>
      </c>
      <c r="T61" s="151">
        <v>0</v>
      </c>
      <c r="U61" s="151">
        <v>0</v>
      </c>
      <c r="V61" s="151">
        <v>0</v>
      </c>
      <c r="W61" s="151">
        <v>0</v>
      </c>
      <c r="X61" s="151">
        <v>0</v>
      </c>
      <c r="Y61" s="151">
        <v>0</v>
      </c>
      <c r="Z61" s="151">
        <v>0</v>
      </c>
      <c r="AA61" s="151">
        <v>0</v>
      </c>
      <c r="AB61" s="151">
        <v>0</v>
      </c>
      <c r="AC61" s="151">
        <v>0</v>
      </c>
      <c r="AD61" s="151">
        <v>0</v>
      </c>
      <c r="AE61" s="151">
        <v>0</v>
      </c>
      <c r="AF61" s="151">
        <v>0</v>
      </c>
      <c r="AG61" s="151">
        <v>0</v>
      </c>
      <c r="AH61" s="151">
        <v>0</v>
      </c>
      <c r="AI61" s="151">
        <v>0</v>
      </c>
      <c r="AJ61" s="151">
        <v>0</v>
      </c>
      <c r="AK61" s="151">
        <v>0</v>
      </c>
      <c r="AL61" s="151">
        <v>0</v>
      </c>
      <c r="AM61" s="151">
        <v>0</v>
      </c>
      <c r="AN61" s="151">
        <v>0</v>
      </c>
      <c r="AO61" s="151">
        <v>0</v>
      </c>
      <c r="AP61" s="151">
        <v>0</v>
      </c>
      <c r="AQ61" s="151">
        <v>0</v>
      </c>
      <c r="AR61" s="151">
        <v>0</v>
      </c>
      <c r="AS61" s="151">
        <v>0</v>
      </c>
      <c r="AT61" s="151">
        <v>0</v>
      </c>
      <c r="AU61" s="151">
        <v>0</v>
      </c>
      <c r="AV61" s="151">
        <v>0</v>
      </c>
      <c r="AW61" s="151">
        <v>0</v>
      </c>
      <c r="AX61" s="151">
        <v>0</v>
      </c>
      <c r="AY61" s="151">
        <v>0</v>
      </c>
      <c r="AZ61" s="151">
        <v>0</v>
      </c>
      <c r="BA61" s="151">
        <v>9759</v>
      </c>
      <c r="BB61" s="151">
        <v>9953</v>
      </c>
      <c r="BC61" s="151">
        <v>10084</v>
      </c>
      <c r="BD61" s="151">
        <v>11106</v>
      </c>
      <c r="BE61" s="151">
        <v>11202</v>
      </c>
      <c r="BF61" s="151">
        <v>11358</v>
      </c>
      <c r="BG61" s="151">
        <v>11486</v>
      </c>
      <c r="BH61" s="151">
        <v>11430</v>
      </c>
      <c r="BI61" s="151">
        <v>11555</v>
      </c>
      <c r="BJ61" s="151">
        <v>11750</v>
      </c>
      <c r="BK61" s="151">
        <v>12123</v>
      </c>
      <c r="BL61" s="151">
        <v>12421</v>
      </c>
      <c r="BM61" s="151">
        <v>12681</v>
      </c>
      <c r="BN61" s="151">
        <v>12783</v>
      </c>
      <c r="BO61" s="151">
        <v>12686</v>
      </c>
      <c r="BP61" s="151">
        <v>12683</v>
      </c>
      <c r="BQ61" s="151">
        <v>12585</v>
      </c>
      <c r="BR61" s="151">
        <v>12467</v>
      </c>
      <c r="BS61" s="151">
        <v>12215</v>
      </c>
      <c r="BT61" s="151">
        <v>12025</v>
      </c>
      <c r="BU61" s="151">
        <v>11808</v>
      </c>
      <c r="BV61" s="151">
        <v>11568</v>
      </c>
      <c r="BW61" s="151">
        <v>11391</v>
      </c>
      <c r="BX61" s="151">
        <v>11205</v>
      </c>
      <c r="BY61" s="151">
        <v>11324</v>
      </c>
      <c r="BZ61" s="151">
        <v>11513</v>
      </c>
      <c r="CA61" s="151">
        <v>11714</v>
      </c>
      <c r="CB61" s="151">
        <v>11929</v>
      </c>
      <c r="CC61" s="174">
        <v>12148</v>
      </c>
    </row>
    <row r="62" spans="1:81" s="182" customFormat="1" ht="15.4" thickBot="1" x14ac:dyDescent="0.45">
      <c r="A62" s="177"/>
      <c r="B62" s="178"/>
      <c r="C62" s="179"/>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1"/>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7"/>
  <sheetViews>
    <sheetView zoomScale="70" zoomScaleNormal="70" workbookViewId="0">
      <pane xSplit="3" ySplit="4" topLeftCell="BE115" activePane="bottomRight" state="frozen"/>
      <selection pane="topRight" activeCell="D1" sqref="D1"/>
      <selection pane="bottomLeft" activeCell="A5" sqref="A5"/>
      <selection pane="bottomRight" activeCell="BX128" sqref="BX128"/>
    </sheetView>
  </sheetViews>
  <sheetFormatPr defaultColWidth="9.1328125" defaultRowHeight="15" x14ac:dyDescent="0.4"/>
  <cols>
    <col min="1" max="1" width="23.1328125" style="123" bestFit="1" customWidth="1"/>
    <col min="2" max="2" width="75.73046875" style="49" customWidth="1"/>
    <col min="3" max="3" width="25.73046875" style="49" customWidth="1"/>
    <col min="4" max="75" width="12.73046875" style="54" customWidth="1"/>
    <col min="76" max="81" width="12.73046875" style="49" customWidth="1"/>
    <col min="82" max="82" width="9.1328125" style="49" customWidth="1"/>
    <col min="83" max="16384" width="9.1328125" style="49"/>
  </cols>
  <sheetData>
    <row r="1" spans="1:81" s="16" customFormat="1" ht="25.5" customHeight="1" thickBot="1" x14ac:dyDescent="0.4">
      <c r="A1" s="14" t="s">
        <v>44</v>
      </c>
      <c r="B1" s="42" t="s">
        <v>83</v>
      </c>
      <c r="C1" s="76"/>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row>
    <row r="2" spans="1:81" ht="33" customHeight="1" x14ac:dyDescent="0.4">
      <c r="A2" s="44" t="s">
        <v>45</v>
      </c>
      <c r="B2" s="18" t="s">
        <v>316</v>
      </c>
      <c r="C2" s="99"/>
      <c r="D2" s="47" t="s">
        <v>137</v>
      </c>
      <c r="E2" s="47" t="s">
        <v>138</v>
      </c>
      <c r="F2" s="47" t="s">
        <v>139</v>
      </c>
      <c r="G2" s="47" t="s">
        <v>140</v>
      </c>
      <c r="H2" s="47" t="s">
        <v>141</v>
      </c>
      <c r="I2" s="47" t="s">
        <v>142</v>
      </c>
      <c r="J2" s="47" t="s">
        <v>143</v>
      </c>
      <c r="K2" s="47" t="s">
        <v>144</v>
      </c>
      <c r="L2" s="47" t="s">
        <v>145</v>
      </c>
      <c r="M2" s="47" t="s">
        <v>146</v>
      </c>
      <c r="N2" s="47" t="s">
        <v>147</v>
      </c>
      <c r="O2" s="47" t="s">
        <v>148</v>
      </c>
      <c r="P2" s="47" t="s">
        <v>149</v>
      </c>
      <c r="Q2" s="47" t="s">
        <v>150</v>
      </c>
      <c r="R2" s="47" t="s">
        <v>151</v>
      </c>
      <c r="S2" s="47" t="s">
        <v>152</v>
      </c>
      <c r="T2" s="47" t="s">
        <v>153</v>
      </c>
      <c r="U2" s="47" t="s">
        <v>154</v>
      </c>
      <c r="V2" s="47" t="s">
        <v>155</v>
      </c>
      <c r="W2" s="47" t="s">
        <v>156</v>
      </c>
      <c r="X2" s="47" t="s">
        <v>157</v>
      </c>
      <c r="Y2" s="47" t="s">
        <v>158</v>
      </c>
      <c r="Z2" s="47" t="s">
        <v>159</v>
      </c>
      <c r="AA2" s="47" t="s">
        <v>160</v>
      </c>
      <c r="AB2" s="47" t="s">
        <v>161</v>
      </c>
      <c r="AC2" s="47" t="s">
        <v>162</v>
      </c>
      <c r="AD2" s="47" t="s">
        <v>163</v>
      </c>
      <c r="AE2" s="47" t="s">
        <v>164</v>
      </c>
      <c r="AF2" s="47" t="s">
        <v>165</v>
      </c>
      <c r="AG2" s="47" t="s">
        <v>166</v>
      </c>
      <c r="AH2" s="47" t="s">
        <v>167</v>
      </c>
      <c r="AI2" s="47" t="s">
        <v>168</v>
      </c>
      <c r="AJ2" s="47" t="s">
        <v>169</v>
      </c>
      <c r="AK2" s="47" t="s">
        <v>170</v>
      </c>
      <c r="AL2" s="47" t="s">
        <v>171</v>
      </c>
      <c r="AM2" s="47" t="s">
        <v>172</v>
      </c>
      <c r="AN2" s="47" t="s">
        <v>173</v>
      </c>
      <c r="AO2" s="47" t="s">
        <v>174</v>
      </c>
      <c r="AP2" s="47" t="s">
        <v>175</v>
      </c>
      <c r="AQ2" s="47" t="s">
        <v>176</v>
      </c>
      <c r="AR2" s="47" t="s">
        <v>177</v>
      </c>
      <c r="AS2" s="47" t="s">
        <v>178</v>
      </c>
      <c r="AT2" s="47" t="s">
        <v>179</v>
      </c>
      <c r="AU2" s="47" t="s">
        <v>180</v>
      </c>
      <c r="AV2" s="47" t="s">
        <v>181</v>
      </c>
      <c r="AW2" s="47" t="s">
        <v>182</v>
      </c>
      <c r="AX2" s="47" t="s">
        <v>183</v>
      </c>
      <c r="AY2" s="47" t="s">
        <v>85</v>
      </c>
      <c r="AZ2" s="47" t="s">
        <v>86</v>
      </c>
      <c r="BA2" s="47" t="s">
        <v>87</v>
      </c>
      <c r="BB2" s="47" t="s">
        <v>88</v>
      </c>
      <c r="BC2" s="47" t="s">
        <v>89</v>
      </c>
      <c r="BD2" s="47" t="s">
        <v>90</v>
      </c>
      <c r="BE2" s="47" t="s">
        <v>91</v>
      </c>
      <c r="BF2" s="47" t="s">
        <v>92</v>
      </c>
      <c r="BG2" s="47" t="s">
        <v>93</v>
      </c>
      <c r="BH2" s="47" t="s">
        <v>94</v>
      </c>
      <c r="BI2" s="47" t="s">
        <v>95</v>
      </c>
      <c r="BJ2" s="47" t="s">
        <v>96</v>
      </c>
      <c r="BK2" s="47" t="s">
        <v>97</v>
      </c>
      <c r="BL2" s="47" t="s">
        <v>98</v>
      </c>
      <c r="BM2" s="47" t="s">
        <v>99</v>
      </c>
      <c r="BN2" s="47" t="s">
        <v>100</v>
      </c>
      <c r="BO2" s="47" t="s">
        <v>101</v>
      </c>
      <c r="BP2" s="47" t="s">
        <v>102</v>
      </c>
      <c r="BQ2" s="47" t="s">
        <v>103</v>
      </c>
      <c r="BR2" s="47" t="s">
        <v>104</v>
      </c>
      <c r="BS2" s="47" t="s">
        <v>105</v>
      </c>
      <c r="BT2" s="47" t="s">
        <v>106</v>
      </c>
      <c r="BU2" s="47" t="s">
        <v>107</v>
      </c>
      <c r="BV2" s="47" t="s">
        <v>108</v>
      </c>
      <c r="BW2" s="47" t="s">
        <v>109</v>
      </c>
      <c r="BX2" s="47" t="s">
        <v>110</v>
      </c>
      <c r="BY2" s="47" t="s">
        <v>111</v>
      </c>
      <c r="BZ2" s="47" t="s">
        <v>112</v>
      </c>
      <c r="CA2" s="47" t="s">
        <v>113</v>
      </c>
      <c r="CB2" s="47" t="s">
        <v>114</v>
      </c>
      <c r="CC2" s="48" t="s">
        <v>115</v>
      </c>
    </row>
    <row r="3" spans="1:81" s="50" customFormat="1" x14ac:dyDescent="0.4">
      <c r="A3" s="78">
        <v>2020</v>
      </c>
      <c r="B3" s="21" t="s">
        <v>211</v>
      </c>
      <c r="C3" s="23"/>
      <c r="D3" s="52" t="s">
        <v>116</v>
      </c>
      <c r="E3" s="52" t="s">
        <v>116</v>
      </c>
      <c r="F3" s="52" t="s">
        <v>116</v>
      </c>
      <c r="G3" s="52" t="s">
        <v>116</v>
      </c>
      <c r="H3" s="52" t="s">
        <v>116</v>
      </c>
      <c r="I3" s="52" t="s">
        <v>116</v>
      </c>
      <c r="J3" s="52" t="s">
        <v>116</v>
      </c>
      <c r="K3" s="52" t="s">
        <v>116</v>
      </c>
      <c r="L3" s="52" t="s">
        <v>116</v>
      </c>
      <c r="M3" s="52" t="s">
        <v>116</v>
      </c>
      <c r="N3" s="52" t="s">
        <v>116</v>
      </c>
      <c r="O3" s="52" t="s">
        <v>116</v>
      </c>
      <c r="P3" s="52" t="s">
        <v>116</v>
      </c>
      <c r="Q3" s="52" t="s">
        <v>116</v>
      </c>
      <c r="R3" s="52" t="s">
        <v>116</v>
      </c>
      <c r="S3" s="52" t="s">
        <v>116</v>
      </c>
      <c r="T3" s="52" t="s">
        <v>116</v>
      </c>
      <c r="U3" s="52" t="s">
        <v>116</v>
      </c>
      <c r="V3" s="52" t="s">
        <v>116</v>
      </c>
      <c r="W3" s="52" t="s">
        <v>116</v>
      </c>
      <c r="X3" s="52" t="s">
        <v>116</v>
      </c>
      <c r="Y3" s="52" t="s">
        <v>116</v>
      </c>
      <c r="Z3" s="52" t="s">
        <v>116</v>
      </c>
      <c r="AA3" s="52" t="s">
        <v>116</v>
      </c>
      <c r="AB3" s="52" t="s">
        <v>116</v>
      </c>
      <c r="AC3" s="52" t="s">
        <v>116</v>
      </c>
      <c r="AD3" s="52" t="s">
        <v>116</v>
      </c>
      <c r="AE3" s="52" t="s">
        <v>116</v>
      </c>
      <c r="AF3" s="52" t="s">
        <v>116</v>
      </c>
      <c r="AG3" s="52" t="s">
        <v>116</v>
      </c>
      <c r="AH3" s="52" t="s">
        <v>116</v>
      </c>
      <c r="AI3" s="52" t="s">
        <v>116</v>
      </c>
      <c r="AJ3" s="52" t="s">
        <v>116</v>
      </c>
      <c r="AK3" s="52" t="s">
        <v>116</v>
      </c>
      <c r="AL3" s="52" t="s">
        <v>116</v>
      </c>
      <c r="AM3" s="52" t="s">
        <v>116</v>
      </c>
      <c r="AN3" s="52" t="s">
        <v>116</v>
      </c>
      <c r="AO3" s="52" t="s">
        <v>116</v>
      </c>
      <c r="AP3" s="52" t="s">
        <v>116</v>
      </c>
      <c r="AQ3" s="52" t="s">
        <v>116</v>
      </c>
      <c r="AR3" s="52" t="s">
        <v>116</v>
      </c>
      <c r="AS3" s="52" t="s">
        <v>116</v>
      </c>
      <c r="AT3" s="52" t="s">
        <v>116</v>
      </c>
      <c r="AU3" s="52" t="s">
        <v>116</v>
      </c>
      <c r="AV3" s="52" t="s">
        <v>116</v>
      </c>
      <c r="AW3" s="52" t="s">
        <v>116</v>
      </c>
      <c r="AX3" s="52" t="s">
        <v>116</v>
      </c>
      <c r="AY3" s="52" t="s">
        <v>116</v>
      </c>
      <c r="AZ3" s="52" t="s">
        <v>116</v>
      </c>
      <c r="BA3" s="52" t="s">
        <v>116</v>
      </c>
      <c r="BB3" s="52" t="s">
        <v>116</v>
      </c>
      <c r="BC3" s="52" t="s">
        <v>116</v>
      </c>
      <c r="BD3" s="52" t="s">
        <v>116</v>
      </c>
      <c r="BE3" s="52" t="s">
        <v>116</v>
      </c>
      <c r="BF3" s="52" t="s">
        <v>116</v>
      </c>
      <c r="BG3" s="52" t="s">
        <v>116</v>
      </c>
      <c r="BH3" s="52" t="s">
        <v>116</v>
      </c>
      <c r="BI3" s="52" t="s">
        <v>116</v>
      </c>
      <c r="BJ3" s="52" t="s">
        <v>116</v>
      </c>
      <c r="BK3" s="52" t="s">
        <v>116</v>
      </c>
      <c r="BL3" s="52" t="s">
        <v>116</v>
      </c>
      <c r="BM3" s="52" t="s">
        <v>116</v>
      </c>
      <c r="BN3" s="52" t="s">
        <v>116</v>
      </c>
      <c r="BO3" s="52" t="s">
        <v>116</v>
      </c>
      <c r="BP3" s="52" t="s">
        <v>116</v>
      </c>
      <c r="BQ3" s="52" t="s">
        <v>116</v>
      </c>
      <c r="BR3" s="52" t="s">
        <v>116</v>
      </c>
      <c r="BS3" s="52" t="s">
        <v>116</v>
      </c>
      <c r="BT3" s="52" t="s">
        <v>116</v>
      </c>
      <c r="BU3" s="52" t="s">
        <v>116</v>
      </c>
      <c r="BV3" s="52" t="s">
        <v>116</v>
      </c>
      <c r="BW3" s="52" t="s">
        <v>116</v>
      </c>
      <c r="BX3" s="52" t="s">
        <v>117</v>
      </c>
      <c r="BY3" s="52" t="s">
        <v>117</v>
      </c>
      <c r="BZ3" s="52" t="s">
        <v>117</v>
      </c>
      <c r="CA3" s="52" t="s">
        <v>117</v>
      </c>
      <c r="CB3" s="52" t="s">
        <v>117</v>
      </c>
      <c r="CC3" s="53" t="s">
        <v>117</v>
      </c>
    </row>
    <row r="4" spans="1:81" x14ac:dyDescent="0.4">
      <c r="A4" s="79"/>
      <c r="B4" s="80"/>
      <c r="C4" s="100"/>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82"/>
      <c r="BG4" s="82"/>
      <c r="BH4" s="82"/>
      <c r="BI4" s="82"/>
      <c r="BJ4" s="82"/>
      <c r="BK4" s="82"/>
      <c r="BL4" s="82"/>
      <c r="BM4" s="82"/>
      <c r="BN4" s="82"/>
      <c r="BO4" s="82"/>
      <c r="BP4" s="82"/>
      <c r="BQ4" s="82"/>
      <c r="BR4" s="82"/>
      <c r="BS4" s="82"/>
      <c r="BT4" s="82"/>
      <c r="BU4" s="82"/>
      <c r="BV4" s="82"/>
      <c r="BW4" s="82"/>
      <c r="BX4" s="82"/>
      <c r="BY4" s="82"/>
      <c r="BZ4" s="82"/>
      <c r="CA4" s="82"/>
      <c r="CB4" s="82"/>
      <c r="CC4" s="112"/>
    </row>
    <row r="5" spans="1:81" ht="27" customHeight="1" x14ac:dyDescent="0.4">
      <c r="A5" s="113"/>
      <c r="B5" s="75" t="s">
        <v>317</v>
      </c>
      <c r="C5" s="185"/>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20"/>
    </row>
    <row r="6" spans="1:81" x14ac:dyDescent="0.4">
      <c r="A6" s="113"/>
      <c r="B6" s="49" t="s">
        <v>215</v>
      </c>
      <c r="C6" s="186" t="s">
        <v>214</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v>29.110512129380052</v>
      </c>
      <c r="AI6" s="119">
        <v>33.549592894152475</v>
      </c>
      <c r="AJ6" s="119">
        <v>40.369007052134776</v>
      </c>
      <c r="AK6" s="119">
        <v>46.752225119122535</v>
      </c>
      <c r="AL6" s="119">
        <v>54.320191795418218</v>
      </c>
      <c r="AM6" s="119">
        <v>59.875101756018147</v>
      </c>
      <c r="AN6" s="119">
        <v>65.101994394921959</v>
      </c>
      <c r="AO6" s="119">
        <v>74.2190013532487</v>
      </c>
      <c r="AP6" s="119">
        <v>80.449906377863556</v>
      </c>
      <c r="AQ6" s="119">
        <v>90.01536154090887</v>
      </c>
      <c r="AR6" s="119">
        <v>97.347068426548574</v>
      </c>
      <c r="AS6" s="119">
        <v>106.17280948270272</v>
      </c>
      <c r="AT6" s="119">
        <v>124.86515488177545</v>
      </c>
      <c r="AU6" s="119">
        <v>152.5137354583984</v>
      </c>
      <c r="AV6" s="119">
        <v>0</v>
      </c>
      <c r="AW6" s="119">
        <v>0</v>
      </c>
      <c r="AX6" s="119">
        <v>0</v>
      </c>
      <c r="AY6" s="119">
        <v>0</v>
      </c>
      <c r="AZ6" s="119">
        <v>0</v>
      </c>
      <c r="BA6" s="119">
        <v>0</v>
      </c>
      <c r="BB6" s="119">
        <v>0</v>
      </c>
      <c r="BC6" s="119">
        <v>0</v>
      </c>
      <c r="BD6" s="119">
        <v>0</v>
      </c>
      <c r="BE6" s="119">
        <v>0</v>
      </c>
      <c r="BF6" s="119">
        <v>0</v>
      </c>
      <c r="BG6" s="119">
        <v>0</v>
      </c>
      <c r="BH6" s="119">
        <v>0</v>
      </c>
      <c r="BI6" s="119">
        <v>0</v>
      </c>
      <c r="BJ6" s="119">
        <v>0</v>
      </c>
      <c r="BK6" s="119">
        <v>0</v>
      </c>
      <c r="BL6" s="119">
        <v>0</v>
      </c>
      <c r="BM6" s="119">
        <v>0</v>
      </c>
      <c r="BN6" s="119">
        <v>0</v>
      </c>
      <c r="BO6" s="119">
        <v>0</v>
      </c>
      <c r="BP6" s="119">
        <v>0</v>
      </c>
      <c r="BQ6" s="119">
        <v>0</v>
      </c>
      <c r="BR6" s="119">
        <v>0</v>
      </c>
      <c r="BS6" s="119">
        <v>0</v>
      </c>
      <c r="BT6" s="119">
        <v>0</v>
      </c>
      <c r="BU6" s="119">
        <v>0</v>
      </c>
      <c r="BV6" s="119">
        <v>0</v>
      </c>
      <c r="BW6" s="119">
        <v>0</v>
      </c>
      <c r="BX6" s="119">
        <v>0</v>
      </c>
      <c r="BY6" s="119">
        <v>0</v>
      </c>
      <c r="BZ6" s="119">
        <v>0</v>
      </c>
      <c r="CA6" s="119">
        <v>0</v>
      </c>
      <c r="CB6" s="119">
        <v>0</v>
      </c>
      <c r="CC6" s="120">
        <v>0</v>
      </c>
    </row>
    <row r="7" spans="1:81" x14ac:dyDescent="0.4">
      <c r="A7" s="113"/>
      <c r="B7" s="49" t="s">
        <v>318</v>
      </c>
      <c r="C7" s="186" t="s">
        <v>214</v>
      </c>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v>1798</v>
      </c>
      <c r="AI7" s="119">
        <v>2830</v>
      </c>
      <c r="AJ7" s="119">
        <v>3005</v>
      </c>
      <c r="AK7" s="119">
        <v>3448</v>
      </c>
      <c r="AL7" s="119">
        <v>3751</v>
      </c>
      <c r="AM7" s="119">
        <v>4095</v>
      </c>
      <c r="AN7" s="119">
        <v>4396</v>
      </c>
      <c r="AO7" s="119">
        <v>4602</v>
      </c>
      <c r="AP7" s="119">
        <v>4661</v>
      </c>
      <c r="AQ7" s="119">
        <v>4760.201</v>
      </c>
      <c r="AR7" s="119">
        <v>4693.6689999999999</v>
      </c>
      <c r="AS7" s="119">
        <v>4736.817</v>
      </c>
      <c r="AT7" s="119">
        <v>4819.6320000000005</v>
      </c>
      <c r="AU7" s="119">
        <v>5437.5395747970842</v>
      </c>
      <c r="AV7" s="119">
        <v>5953.1810000000005</v>
      </c>
      <c r="AW7" s="119">
        <v>6331.3990000000003</v>
      </c>
      <c r="AX7" s="119">
        <v>6403.6940000000004</v>
      </c>
      <c r="AY7" s="119">
        <v>6642.2250000000004</v>
      </c>
      <c r="AZ7" s="119">
        <v>6941.3710000000001</v>
      </c>
      <c r="BA7" s="119">
        <v>7088.2730000000001</v>
      </c>
      <c r="BB7" s="119">
        <v>7294.9489999999996</v>
      </c>
      <c r="BC7" s="119">
        <v>8283.3439999999991</v>
      </c>
      <c r="BD7" s="119">
        <v>8659.5450000000001</v>
      </c>
      <c r="BE7" s="119">
        <v>8795.2162844499999</v>
      </c>
      <c r="BF7" s="119">
        <v>8945.096379300001</v>
      </c>
      <c r="BG7" s="119"/>
      <c r="BH7" s="119"/>
      <c r="BI7" s="119"/>
      <c r="BJ7" s="119"/>
      <c r="BK7" s="119"/>
      <c r="BL7" s="119"/>
      <c r="BM7" s="119"/>
      <c r="BN7" s="119"/>
      <c r="BO7" s="119"/>
      <c r="BP7" s="119"/>
      <c r="BQ7" s="119"/>
      <c r="BR7" s="119"/>
      <c r="BS7" s="119"/>
      <c r="BT7" s="119"/>
      <c r="BU7" s="119"/>
      <c r="BV7" s="119"/>
      <c r="BW7" s="119"/>
      <c r="BX7" s="119"/>
      <c r="BY7" s="119"/>
      <c r="BZ7" s="119"/>
      <c r="CA7" s="119"/>
      <c r="CB7" s="119"/>
      <c r="CC7" s="120"/>
    </row>
    <row r="8" spans="1:81" x14ac:dyDescent="0.4">
      <c r="A8" s="113"/>
      <c r="B8" s="49" t="s">
        <v>225</v>
      </c>
      <c r="C8" s="186" t="s">
        <v>214</v>
      </c>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v>0</v>
      </c>
      <c r="AI8" s="119">
        <v>0</v>
      </c>
      <c r="AJ8" s="119">
        <v>0</v>
      </c>
      <c r="AK8" s="119">
        <v>0</v>
      </c>
      <c r="AL8" s="119">
        <v>0</v>
      </c>
      <c r="AM8" s="119">
        <v>0</v>
      </c>
      <c r="AN8" s="119">
        <v>0</v>
      </c>
      <c r="AO8" s="119">
        <v>0</v>
      </c>
      <c r="AP8" s="119">
        <v>0</v>
      </c>
      <c r="AQ8" s="119">
        <v>0</v>
      </c>
      <c r="AR8" s="119">
        <v>0</v>
      </c>
      <c r="AS8" s="119">
        <v>0</v>
      </c>
      <c r="AT8" s="119">
        <v>0</v>
      </c>
      <c r="AU8" s="119">
        <v>0</v>
      </c>
      <c r="AV8" s="119">
        <v>231.47411666314397</v>
      </c>
      <c r="AW8" s="119">
        <v>325.20902588180275</v>
      </c>
      <c r="AX8" s="119">
        <v>365.13545224968743</v>
      </c>
      <c r="AY8" s="119">
        <v>437.39160512525461</v>
      </c>
      <c r="AZ8" s="119">
        <v>443.26224191823394</v>
      </c>
      <c r="BA8" s="119">
        <v>488.61175918926864</v>
      </c>
      <c r="BB8" s="119">
        <v>528.58293270578872</v>
      </c>
      <c r="BC8" s="119">
        <v>566.36950568822147</v>
      </c>
      <c r="BD8" s="119">
        <v>607.03198548293733</v>
      </c>
      <c r="BE8" s="119">
        <v>673.62344552251193</v>
      </c>
      <c r="BF8" s="119">
        <v>762.23</v>
      </c>
      <c r="BG8" s="119">
        <v>793.54721823565706</v>
      </c>
      <c r="BH8" s="119">
        <v>842.13</v>
      </c>
      <c r="BI8" s="119">
        <v>923.7647969778385</v>
      </c>
      <c r="BJ8" s="119">
        <v>972.69087379439623</v>
      </c>
      <c r="BK8" s="119">
        <v>1039.8247158707195</v>
      </c>
      <c r="BL8" s="119">
        <v>1105.9393085337213</v>
      </c>
      <c r="BM8" s="119">
        <v>1192.1009182195146</v>
      </c>
      <c r="BN8" s="119">
        <v>1220.2044423261623</v>
      </c>
      <c r="BO8" s="119">
        <v>1314.7165739259212</v>
      </c>
      <c r="BP8" s="119">
        <v>1390.6353122046253</v>
      </c>
      <c r="BQ8" s="119">
        <v>1463.3914453663692</v>
      </c>
      <c r="BR8" s="119">
        <v>1717.304349681425</v>
      </c>
      <c r="BS8" s="119">
        <v>1834.7090892979174</v>
      </c>
      <c r="BT8" s="119">
        <v>1896.9720008984343</v>
      </c>
      <c r="BU8" s="119">
        <v>1965.0761694445403</v>
      </c>
      <c r="BV8" s="119">
        <v>2114.125452431344</v>
      </c>
      <c r="BW8" s="119">
        <v>2299.1628969676312</v>
      </c>
      <c r="BX8" s="119">
        <v>2285.0801473079086</v>
      </c>
      <c r="BY8" s="119">
        <v>2418.2290611298977</v>
      </c>
      <c r="BZ8" s="119">
        <v>2582.7937102962114</v>
      </c>
      <c r="CA8" s="119">
        <v>2760.106729164861</v>
      </c>
      <c r="CB8" s="119">
        <v>2949.9221561142017</v>
      </c>
      <c r="CC8" s="120">
        <v>2892.2501065148913</v>
      </c>
    </row>
    <row r="9" spans="1:81" x14ac:dyDescent="0.4">
      <c r="A9" s="113"/>
      <c r="B9" s="49" t="s">
        <v>319</v>
      </c>
      <c r="C9" s="186" t="s">
        <v>223</v>
      </c>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v>0</v>
      </c>
      <c r="AI9" s="119">
        <v>0</v>
      </c>
      <c r="AJ9" s="119">
        <v>0</v>
      </c>
      <c r="AK9" s="119">
        <v>0</v>
      </c>
      <c r="AL9" s="119">
        <v>0</v>
      </c>
      <c r="AM9" s="119">
        <v>0</v>
      </c>
      <c r="AN9" s="119">
        <v>0</v>
      </c>
      <c r="AO9" s="119">
        <v>0</v>
      </c>
      <c r="AP9" s="119">
        <v>0</v>
      </c>
      <c r="AQ9" s="119">
        <v>0</v>
      </c>
      <c r="AR9" s="119">
        <v>0</v>
      </c>
      <c r="AS9" s="119">
        <v>0</v>
      </c>
      <c r="AT9" s="119">
        <v>0</v>
      </c>
      <c r="AU9" s="119">
        <v>0</v>
      </c>
      <c r="AV9" s="119">
        <v>0.65355075911120464</v>
      </c>
      <c r="AW9" s="119">
        <v>1.6217743773994191</v>
      </c>
      <c r="AX9" s="119">
        <v>2.5752797853609004</v>
      </c>
      <c r="AY9" s="119">
        <v>4.0695107580942906</v>
      </c>
      <c r="AZ9" s="119">
        <v>7.3852964480226744</v>
      </c>
      <c r="BA9" s="119">
        <v>9.2967079417926204</v>
      </c>
      <c r="BB9" s="119">
        <v>10.80366474213008</v>
      </c>
      <c r="BC9" s="119">
        <v>9.355921533335783</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20">
        <v>0</v>
      </c>
    </row>
    <row r="10" spans="1:81" x14ac:dyDescent="0.4">
      <c r="A10" s="113"/>
      <c r="B10" s="60" t="s">
        <v>231</v>
      </c>
      <c r="C10" s="186" t="s">
        <v>223</v>
      </c>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v>14.511966970103668</v>
      </c>
      <c r="AI10" s="119">
        <v>16.133326530612248</v>
      </c>
      <c r="AJ10" s="119">
        <v>24.717428571428567</v>
      </c>
      <c r="AK10" s="119">
        <v>38.256555984555987</v>
      </c>
      <c r="AL10" s="119">
        <v>53.688094574692514</v>
      </c>
      <c r="AM10" s="119">
        <v>69.433802484230412</v>
      </c>
      <c r="AN10" s="119">
        <v>70.79400989192159</v>
      </c>
      <c r="AO10" s="119">
        <v>72.922577563434828</v>
      </c>
      <c r="AP10" s="119">
        <v>90.311245126833001</v>
      </c>
      <c r="AQ10" s="119">
        <v>101.14080485724621</v>
      </c>
      <c r="AR10" s="119">
        <v>214.69849528659114</v>
      </c>
      <c r="AS10" s="119">
        <v>246.22674990624449</v>
      </c>
      <c r="AT10" s="119">
        <v>290.78532291356805</v>
      </c>
      <c r="AU10" s="119">
        <v>374.87953670196288</v>
      </c>
      <c r="AV10" s="119">
        <v>515.91282807874779</v>
      </c>
      <c r="AW10" s="119">
        <v>639.46872373484587</v>
      </c>
      <c r="AX10" s="119">
        <v>746.17943712198155</v>
      </c>
      <c r="AY10" s="119">
        <v>868.26822643117271</v>
      </c>
      <c r="AZ10" s="119">
        <v>1014.3606606667142</v>
      </c>
      <c r="BA10" s="119">
        <v>1119.2241017635679</v>
      </c>
      <c r="BB10" s="119">
        <v>1161.318333432162</v>
      </c>
      <c r="BC10" s="119">
        <v>952.99214417084886</v>
      </c>
      <c r="BD10" s="119">
        <v>0.85962981144998363</v>
      </c>
      <c r="BE10" s="119">
        <v>0</v>
      </c>
      <c r="BF10" s="119">
        <v>0</v>
      </c>
      <c r="BG10" s="119">
        <v>4.2834981501008555E-2</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20">
        <v>0</v>
      </c>
    </row>
    <row r="11" spans="1:81" ht="24.75" customHeight="1" x14ac:dyDescent="0.4">
      <c r="A11" s="113"/>
      <c r="B11" s="60" t="s">
        <v>234</v>
      </c>
      <c r="C11" s="186" t="s">
        <v>217</v>
      </c>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v>2</v>
      </c>
      <c r="AI11" s="119">
        <v>2</v>
      </c>
      <c r="AJ11" s="119">
        <v>2</v>
      </c>
      <c r="AK11" s="119">
        <v>2</v>
      </c>
      <c r="AL11" s="119">
        <v>2</v>
      </c>
      <c r="AM11" s="119">
        <v>2</v>
      </c>
      <c r="AN11" s="119">
        <v>2</v>
      </c>
      <c r="AO11" s="119">
        <v>1</v>
      </c>
      <c r="AP11" s="119">
        <v>2</v>
      </c>
      <c r="AQ11" s="119">
        <v>1.4339999999999999</v>
      </c>
      <c r="AR11" s="119">
        <v>1.3520000000000001</v>
      </c>
      <c r="AS11" s="119">
        <v>1.355</v>
      </c>
      <c r="AT11" s="119">
        <v>1.5509999999999999</v>
      </c>
      <c r="AU11" s="119">
        <v>1.4710000000000001</v>
      </c>
      <c r="AV11" s="119">
        <v>2</v>
      </c>
      <c r="AW11" s="119">
        <v>1</v>
      </c>
      <c r="AX11" s="119">
        <v>1</v>
      </c>
      <c r="AY11" s="119">
        <v>1.7210000000000001</v>
      </c>
      <c r="AZ11" s="119">
        <v>1.496</v>
      </c>
      <c r="BA11" s="119">
        <v>1.5720000000000001</v>
      </c>
      <c r="BB11" s="119">
        <v>1.7769999999999999</v>
      </c>
      <c r="BC11" s="119">
        <v>1.359</v>
      </c>
      <c r="BD11" s="119">
        <v>1.452</v>
      </c>
      <c r="BE11" s="119">
        <v>1.6164412184601897</v>
      </c>
      <c r="BF11" s="119">
        <v>1.6007503600000001</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20">
        <v>0</v>
      </c>
    </row>
    <row r="12" spans="1:81" x14ac:dyDescent="0.4">
      <c r="A12" s="113"/>
      <c r="B12" s="49" t="s">
        <v>320</v>
      </c>
      <c r="C12" s="186" t="s">
        <v>223</v>
      </c>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v>287.50626379634298</v>
      </c>
      <c r="AI12" s="119">
        <v>302.08045600000003</v>
      </c>
      <c r="AJ12" s="119">
        <v>395.88564615384615</v>
      </c>
      <c r="AK12" s="119">
        <v>564.3645305</v>
      </c>
      <c r="AL12" s="119">
        <v>755.4666057500001</v>
      </c>
      <c r="AM12" s="119">
        <v>882.96256549999987</v>
      </c>
      <c r="AN12" s="119">
        <v>1020.7705977499999</v>
      </c>
      <c r="AO12" s="119">
        <v>1172.1197127142857</v>
      </c>
      <c r="AP12" s="119">
        <v>1245.5755610666668</v>
      </c>
      <c r="AQ12" s="119">
        <v>1291.2906329999998</v>
      </c>
      <c r="AR12" s="119">
        <v>1322.3629533333335</v>
      </c>
      <c r="AS12" s="119">
        <v>1417.252283333333</v>
      </c>
      <c r="AT12" s="119">
        <v>1601.3146243333333</v>
      </c>
      <c r="AU12" s="119">
        <v>2084.0561549999998</v>
      </c>
      <c r="AV12" s="119">
        <v>2588.9620103333332</v>
      </c>
      <c r="AW12" s="119">
        <v>2871.8776219999995</v>
      </c>
      <c r="AX12" s="119">
        <v>2785.9169999999999</v>
      </c>
      <c r="AY12" s="119">
        <v>2744.35</v>
      </c>
      <c r="AZ12" s="119">
        <v>2438.2424801734269</v>
      </c>
      <c r="BA12" s="119">
        <v>2154.4810000000002</v>
      </c>
      <c r="BB12" s="119">
        <v>2160.527</v>
      </c>
      <c r="BC12" s="119">
        <v>2384.0059999999999</v>
      </c>
      <c r="BD12" s="119">
        <v>2944.4639999999999</v>
      </c>
      <c r="BE12" s="119">
        <v>3325.067</v>
      </c>
      <c r="BF12" s="119">
        <v>3655.0069999999996</v>
      </c>
      <c r="BG12" s="119">
        <v>3752.7889999999998</v>
      </c>
      <c r="BH12" s="119">
        <v>3278</v>
      </c>
      <c r="BI12" s="119">
        <v>2526</v>
      </c>
      <c r="BJ12" s="119">
        <v>2050</v>
      </c>
      <c r="BK12" s="119">
        <v>1737.5119804834528</v>
      </c>
      <c r="BL12" s="119">
        <v>1455.6900798477316</v>
      </c>
      <c r="BM12" s="119">
        <v>876.97242974579706</v>
      </c>
      <c r="BN12" s="119">
        <v>633.219714059539</v>
      </c>
      <c r="BO12" s="119">
        <v>451.05771460709826</v>
      </c>
      <c r="BP12" s="119">
        <v>292.27523465753882</v>
      </c>
      <c r="BQ12" s="119">
        <v>172.17469324246855</v>
      </c>
      <c r="BR12" s="119">
        <v>119.49141678258313</v>
      </c>
      <c r="BS12" s="119">
        <v>80.22480311229458</v>
      </c>
      <c r="BT12" s="119">
        <v>59.174369123155124</v>
      </c>
      <c r="BU12" s="119">
        <v>42.607802019297836</v>
      </c>
      <c r="BV12" s="119">
        <v>32.681386523429381</v>
      </c>
      <c r="BW12" s="119">
        <v>25.502906301287169</v>
      </c>
      <c r="BX12" s="119">
        <v>19.906815776762869</v>
      </c>
      <c r="BY12" s="119">
        <v>16.077206537917384</v>
      </c>
      <c r="BZ12" s="119">
        <v>12.808500506505023</v>
      </c>
      <c r="CA12" s="119">
        <v>2.0030486078239105</v>
      </c>
      <c r="CB12" s="119">
        <v>1.1588312258468048</v>
      </c>
      <c r="CC12" s="120">
        <v>0</v>
      </c>
    </row>
    <row r="13" spans="1:81" x14ac:dyDescent="0.4">
      <c r="A13" s="113"/>
      <c r="B13" s="49" t="s">
        <v>321</v>
      </c>
      <c r="C13" s="186" t="s">
        <v>223</v>
      </c>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v>0</v>
      </c>
      <c r="AI13" s="119">
        <v>0</v>
      </c>
      <c r="AJ13" s="119">
        <v>0</v>
      </c>
      <c r="AK13" s="119">
        <v>0</v>
      </c>
      <c r="AL13" s="119">
        <v>0</v>
      </c>
      <c r="AM13" s="119">
        <v>0</v>
      </c>
      <c r="AN13" s="119">
        <v>0</v>
      </c>
      <c r="AO13" s="119">
        <v>0</v>
      </c>
      <c r="AP13" s="119">
        <v>0</v>
      </c>
      <c r="AQ13" s="119">
        <v>0</v>
      </c>
      <c r="AR13" s="119">
        <v>0</v>
      </c>
      <c r="AS13" s="119">
        <v>0</v>
      </c>
      <c r="AT13" s="119">
        <v>0</v>
      </c>
      <c r="AU13" s="119">
        <v>0</v>
      </c>
      <c r="AV13" s="119">
        <v>0</v>
      </c>
      <c r="AW13" s="119">
        <v>0</v>
      </c>
      <c r="AX13" s="119">
        <v>0</v>
      </c>
      <c r="AY13" s="119">
        <v>0</v>
      </c>
      <c r="AZ13" s="119">
        <v>214.28451982657336</v>
      </c>
      <c r="BA13" s="119">
        <v>330</v>
      </c>
      <c r="BB13" s="119">
        <v>305</v>
      </c>
      <c r="BC13" s="119">
        <v>285</v>
      </c>
      <c r="BD13" s="119">
        <v>305</v>
      </c>
      <c r="BE13" s="119">
        <v>284</v>
      </c>
      <c r="BF13" s="119">
        <v>289.81299999999999</v>
      </c>
      <c r="BG13" s="119">
        <v>255.8872903330878</v>
      </c>
      <c r="BH13" s="119">
        <v>142.881</v>
      </c>
      <c r="BI13" s="119">
        <v>24.123565300067376</v>
      </c>
      <c r="BJ13" s="119">
        <v>12.22461096189574</v>
      </c>
      <c r="BK13" s="119">
        <v>0</v>
      </c>
      <c r="BL13" s="119">
        <v>0</v>
      </c>
      <c r="BM13" s="119">
        <v>0</v>
      </c>
      <c r="BN13" s="119">
        <v>0</v>
      </c>
      <c r="BO13" s="119">
        <v>0</v>
      </c>
      <c r="BP13" s="119">
        <v>0</v>
      </c>
      <c r="BQ13" s="119">
        <v>0</v>
      </c>
      <c r="BR13" s="119">
        <v>0</v>
      </c>
      <c r="BS13" s="119">
        <v>0</v>
      </c>
      <c r="BT13" s="119">
        <v>0</v>
      </c>
      <c r="BU13" s="119">
        <v>0</v>
      </c>
      <c r="BV13" s="119">
        <v>0</v>
      </c>
      <c r="BW13" s="119">
        <v>0</v>
      </c>
      <c r="BX13" s="119">
        <v>0</v>
      </c>
      <c r="BY13" s="119">
        <v>0</v>
      </c>
      <c r="BZ13" s="119">
        <v>0</v>
      </c>
      <c r="CA13" s="119">
        <v>0</v>
      </c>
      <c r="CB13" s="119">
        <v>0</v>
      </c>
      <c r="CC13" s="120">
        <v>0</v>
      </c>
    </row>
    <row r="14" spans="1:81" x14ac:dyDescent="0.4">
      <c r="A14" s="113"/>
      <c r="B14" s="49" t="s">
        <v>322</v>
      </c>
      <c r="C14" s="186" t="s">
        <v>214</v>
      </c>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v>9.1014969282685811</v>
      </c>
      <c r="AI14" s="119">
        <v>11.640236243555856</v>
      </c>
      <c r="AJ14" s="119">
        <v>13.630234353478913</v>
      </c>
      <c r="AK14" s="119">
        <v>15.590189419879557</v>
      </c>
      <c r="AL14" s="119">
        <v>17.539349755901764</v>
      </c>
      <c r="AM14" s="119">
        <v>18.772171160752329</v>
      </c>
      <c r="AN14" s="119">
        <v>18.932891833284359</v>
      </c>
      <c r="AO14" s="119">
        <v>19.456935976129234</v>
      </c>
      <c r="AP14" s="119">
        <v>20.544119957107366</v>
      </c>
      <c r="AQ14" s="119">
        <v>21.373524682261195</v>
      </c>
      <c r="AR14" s="119">
        <v>22.393906028598739</v>
      </c>
      <c r="AS14" s="119">
        <v>23.906947632296195</v>
      </c>
      <c r="AT14" s="119">
        <v>26.429268414933048</v>
      </c>
      <c r="AU14" s="119">
        <v>30.590785383135724</v>
      </c>
      <c r="AV14" s="119">
        <v>1.9676571350371104</v>
      </c>
      <c r="AW14" s="119">
        <v>0</v>
      </c>
      <c r="AX14" s="119">
        <v>0</v>
      </c>
      <c r="AY14" s="119">
        <v>0</v>
      </c>
      <c r="AZ14" s="119">
        <v>0</v>
      </c>
      <c r="BA14" s="119">
        <v>0</v>
      </c>
      <c r="BB14" s="119">
        <v>0</v>
      </c>
      <c r="BC14" s="119">
        <v>0</v>
      </c>
      <c r="BD14" s="119">
        <v>0</v>
      </c>
      <c r="BE14" s="119">
        <v>0</v>
      </c>
      <c r="BF14" s="119">
        <v>0</v>
      </c>
      <c r="BG14" s="119">
        <v>0</v>
      </c>
      <c r="BH14" s="119">
        <v>0</v>
      </c>
      <c r="BI14" s="119">
        <v>0</v>
      </c>
      <c r="BJ14" s="119">
        <v>0</v>
      </c>
      <c r="BK14" s="119">
        <v>0</v>
      </c>
      <c r="BL14" s="119">
        <v>0</v>
      </c>
      <c r="BM14" s="119">
        <v>0</v>
      </c>
      <c r="BN14" s="119">
        <v>0</v>
      </c>
      <c r="BO14" s="119">
        <v>0</v>
      </c>
      <c r="BP14" s="119">
        <v>0</v>
      </c>
      <c r="BQ14" s="119">
        <v>0</v>
      </c>
      <c r="BR14" s="119">
        <v>0</v>
      </c>
      <c r="BS14" s="119">
        <v>0</v>
      </c>
      <c r="BT14" s="119">
        <v>0</v>
      </c>
      <c r="BU14" s="119">
        <v>0</v>
      </c>
      <c r="BV14" s="119">
        <v>0</v>
      </c>
      <c r="BW14" s="119">
        <v>0</v>
      </c>
      <c r="BX14" s="119">
        <v>0</v>
      </c>
      <c r="BY14" s="119">
        <v>0</v>
      </c>
      <c r="BZ14" s="119">
        <v>0</v>
      </c>
      <c r="CA14" s="119">
        <v>0</v>
      </c>
      <c r="CB14" s="119">
        <v>0</v>
      </c>
      <c r="CC14" s="120">
        <v>0</v>
      </c>
    </row>
    <row r="15" spans="1:81" x14ac:dyDescent="0.4">
      <c r="A15" s="113"/>
      <c r="B15" s="49" t="s">
        <v>272</v>
      </c>
      <c r="C15" s="186" t="s">
        <v>214</v>
      </c>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v>0</v>
      </c>
      <c r="AI15" s="119">
        <v>0</v>
      </c>
      <c r="AJ15" s="119">
        <v>0</v>
      </c>
      <c r="AK15" s="119">
        <v>0</v>
      </c>
      <c r="AL15" s="119">
        <v>0</v>
      </c>
      <c r="AM15" s="119">
        <v>0</v>
      </c>
      <c r="AN15" s="119">
        <v>0</v>
      </c>
      <c r="AO15" s="119">
        <v>0</v>
      </c>
      <c r="AP15" s="119">
        <v>0</v>
      </c>
      <c r="AQ15" s="119">
        <v>0</v>
      </c>
      <c r="AR15" s="119">
        <v>0</v>
      </c>
      <c r="AS15" s="119">
        <v>0</v>
      </c>
      <c r="AT15" s="119">
        <v>0</v>
      </c>
      <c r="AU15" s="119">
        <v>0</v>
      </c>
      <c r="AV15" s="119">
        <v>0</v>
      </c>
      <c r="AW15" s="119">
        <v>2.5999999999999999E-2</v>
      </c>
      <c r="AX15" s="119">
        <v>1.7000000000000001E-2</v>
      </c>
      <c r="AY15" s="119">
        <v>0</v>
      </c>
      <c r="AZ15" s="119">
        <v>8.9999999999999993E-3</v>
      </c>
      <c r="BA15" s="119">
        <v>1.2E-2</v>
      </c>
      <c r="BB15" s="119">
        <v>0</v>
      </c>
      <c r="BC15" s="119">
        <v>0.06</v>
      </c>
      <c r="BD15" s="119">
        <v>60.734000000000002</v>
      </c>
      <c r="BE15" s="119">
        <v>6.5244999999999997</v>
      </c>
      <c r="BF15" s="119">
        <v>0.56799999999999995</v>
      </c>
      <c r="BG15" s="119">
        <v>0.47799999999999998</v>
      </c>
      <c r="BH15" s="119">
        <v>0.42899999999999999</v>
      </c>
      <c r="BI15" s="119">
        <v>0.5</v>
      </c>
      <c r="BJ15" s="119">
        <v>0.38900000000000001</v>
      </c>
      <c r="BK15" s="119">
        <v>0.2</v>
      </c>
      <c r="BL15" s="119">
        <v>0</v>
      </c>
      <c r="BM15" s="119">
        <v>0.29149999999999998</v>
      </c>
      <c r="BN15" s="119">
        <v>9.1499999999999998E-2</v>
      </c>
      <c r="BO15" s="119">
        <v>0</v>
      </c>
      <c r="BP15" s="119">
        <v>0</v>
      </c>
      <c r="BQ15" s="119">
        <v>2.1110000000001961E-4</v>
      </c>
      <c r="BR15" s="119">
        <v>9.9999999999999978E-2</v>
      </c>
      <c r="BS15" s="119">
        <v>0.24</v>
      </c>
      <c r="BT15" s="119">
        <v>0.24</v>
      </c>
      <c r="BU15" s="119">
        <v>0.36</v>
      </c>
      <c r="BV15" s="119">
        <v>0.19999999999999996</v>
      </c>
      <c r="BW15" s="119">
        <v>0.3</v>
      </c>
      <c r="BX15" s="119">
        <v>0.36</v>
      </c>
      <c r="BY15" s="119">
        <v>0.24</v>
      </c>
      <c r="BZ15" s="119">
        <v>0.24</v>
      </c>
      <c r="CA15" s="119">
        <v>0.24</v>
      </c>
      <c r="CB15" s="119">
        <v>0.24</v>
      </c>
      <c r="CC15" s="120">
        <v>0.24</v>
      </c>
    </row>
    <row r="16" spans="1:81" ht="24.75" customHeight="1" x14ac:dyDescent="0.4">
      <c r="A16" s="113"/>
      <c r="B16" s="75" t="s">
        <v>323</v>
      </c>
      <c r="C16" s="186"/>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f t="shared" ref="AH16:CC16" si="0">SUM(AH6:AH15)</f>
        <v>2140.2302398240954</v>
      </c>
      <c r="AI16" s="52">
        <f t="shared" si="0"/>
        <v>3195.4036116683205</v>
      </c>
      <c r="AJ16" s="52">
        <f t="shared" si="0"/>
        <v>3481.6023161308885</v>
      </c>
      <c r="AK16" s="52">
        <f t="shared" si="0"/>
        <v>4114.9635010235579</v>
      </c>
      <c r="AL16" s="52">
        <f t="shared" si="0"/>
        <v>4634.0142418760124</v>
      </c>
      <c r="AM16" s="52">
        <f t="shared" si="0"/>
        <v>5128.0436409009999</v>
      </c>
      <c r="AN16" s="52">
        <f t="shared" si="0"/>
        <v>5573.5994938701278</v>
      </c>
      <c r="AO16" s="52">
        <f t="shared" si="0"/>
        <v>5941.7182276070989</v>
      </c>
      <c r="AP16" s="52">
        <f t="shared" si="0"/>
        <v>6099.8808325284717</v>
      </c>
      <c r="AQ16" s="52">
        <f t="shared" si="0"/>
        <v>6265.4553240804171</v>
      </c>
      <c r="AR16" s="52">
        <f t="shared" si="0"/>
        <v>6351.8234230750713</v>
      </c>
      <c r="AS16" s="52">
        <f t="shared" si="0"/>
        <v>6531.730790354577</v>
      </c>
      <c r="AT16" s="52">
        <f t="shared" si="0"/>
        <v>6864.5773705436104</v>
      </c>
      <c r="AU16" s="52">
        <f t="shared" si="0"/>
        <v>8081.0507873405804</v>
      </c>
      <c r="AV16" s="52">
        <f t="shared" si="0"/>
        <v>9294.1511629693741</v>
      </c>
      <c r="AW16" s="52">
        <f t="shared" si="0"/>
        <v>10170.602145994048</v>
      </c>
      <c r="AX16" s="52">
        <f t="shared" si="0"/>
        <v>10304.518169157031</v>
      </c>
      <c r="AY16" s="52">
        <f t="shared" si="0"/>
        <v>10698.02534231452</v>
      </c>
      <c r="AZ16" s="52">
        <f t="shared" si="0"/>
        <v>11060.411199032971</v>
      </c>
      <c r="BA16" s="52">
        <f t="shared" si="0"/>
        <v>11191.470568894629</v>
      </c>
      <c r="BB16" s="52">
        <f t="shared" si="0"/>
        <v>11462.957930880082</v>
      </c>
      <c r="BC16" s="52">
        <f t="shared" si="0"/>
        <v>12482.486571392403</v>
      </c>
      <c r="BD16" s="52">
        <f t="shared" si="0"/>
        <v>12579.086615294387</v>
      </c>
      <c r="BE16" s="52">
        <f t="shared" si="0"/>
        <v>13086.047671190972</v>
      </c>
      <c r="BF16" s="52">
        <f t="shared" si="0"/>
        <v>13654.315129659999</v>
      </c>
      <c r="BG16" s="52">
        <f t="shared" si="0"/>
        <v>4802.7443435502455</v>
      </c>
      <c r="BH16" s="52">
        <f t="shared" si="0"/>
        <v>4263.4400000000005</v>
      </c>
      <c r="BI16" s="52">
        <f t="shared" si="0"/>
        <v>3474.3883622779058</v>
      </c>
      <c r="BJ16" s="52">
        <f t="shared" si="0"/>
        <v>3035.3044847562924</v>
      </c>
      <c r="BK16" s="52">
        <f t="shared" si="0"/>
        <v>2777.5366963541719</v>
      </c>
      <c r="BL16" s="52">
        <f t="shared" si="0"/>
        <v>2561.6293883814528</v>
      </c>
      <c r="BM16" s="52">
        <f t="shared" si="0"/>
        <v>2069.3648479653116</v>
      </c>
      <c r="BN16" s="52">
        <f t="shared" si="0"/>
        <v>1853.5156563857013</v>
      </c>
      <c r="BO16" s="52">
        <f t="shared" si="0"/>
        <v>1765.7742885330194</v>
      </c>
      <c r="BP16" s="52">
        <f t="shared" si="0"/>
        <v>1682.9105468621642</v>
      </c>
      <c r="BQ16" s="52">
        <f t="shared" si="0"/>
        <v>1635.5663497088376</v>
      </c>
      <c r="BR16" s="52">
        <f t="shared" si="0"/>
        <v>1836.8957664640081</v>
      </c>
      <c r="BS16" s="52">
        <f t="shared" si="0"/>
        <v>1915.1738924102121</v>
      </c>
      <c r="BT16" s="52">
        <f t="shared" si="0"/>
        <v>1956.3863700215895</v>
      </c>
      <c r="BU16" s="52">
        <f t="shared" si="0"/>
        <v>2008.043971463838</v>
      </c>
      <c r="BV16" s="52">
        <f t="shared" si="0"/>
        <v>2147.0068389547732</v>
      </c>
      <c r="BW16" s="52">
        <f t="shared" si="0"/>
        <v>2324.9658032689185</v>
      </c>
      <c r="BX16" s="52">
        <f t="shared" si="0"/>
        <v>2305.3469630846716</v>
      </c>
      <c r="BY16" s="52">
        <f t="shared" si="0"/>
        <v>2434.5462676678148</v>
      </c>
      <c r="BZ16" s="52">
        <f t="shared" si="0"/>
        <v>2595.8422108027162</v>
      </c>
      <c r="CA16" s="52">
        <f t="shared" si="0"/>
        <v>2762.3497777726848</v>
      </c>
      <c r="CB16" s="52">
        <f t="shared" si="0"/>
        <v>2951.3209873400483</v>
      </c>
      <c r="CC16" s="53">
        <f t="shared" si="0"/>
        <v>2892.4901065148911</v>
      </c>
    </row>
    <row r="17" spans="1:81" x14ac:dyDescent="0.4">
      <c r="A17" s="113"/>
      <c r="B17" s="187" t="s">
        <v>324</v>
      </c>
      <c r="C17" s="186"/>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f t="shared" ref="AH17:CC17" si="1">AH16-SUM(AH9:AH13,AH7)</f>
        <v>38.212009057648629</v>
      </c>
      <c r="AI17" s="52">
        <f t="shared" si="1"/>
        <v>45.18982913770833</v>
      </c>
      <c r="AJ17" s="52">
        <f t="shared" si="1"/>
        <v>53.999241405613702</v>
      </c>
      <c r="AK17" s="52">
        <f t="shared" si="1"/>
        <v>62.342414539001766</v>
      </c>
      <c r="AL17" s="52">
        <f t="shared" si="1"/>
        <v>71.859541551320035</v>
      </c>
      <c r="AM17" s="52">
        <f t="shared" si="1"/>
        <v>78.647272916769907</v>
      </c>
      <c r="AN17" s="52">
        <f t="shared" si="1"/>
        <v>84.034886228206233</v>
      </c>
      <c r="AO17" s="52">
        <f t="shared" si="1"/>
        <v>93.67593732937803</v>
      </c>
      <c r="AP17" s="52">
        <f t="shared" si="1"/>
        <v>100.99402633497175</v>
      </c>
      <c r="AQ17" s="52">
        <f t="shared" si="1"/>
        <v>111.38888622317154</v>
      </c>
      <c r="AR17" s="52">
        <f t="shared" si="1"/>
        <v>119.7409744551469</v>
      </c>
      <c r="AS17" s="52">
        <f t="shared" si="1"/>
        <v>130.07975711499967</v>
      </c>
      <c r="AT17" s="52">
        <f t="shared" si="1"/>
        <v>151.29442329670837</v>
      </c>
      <c r="AU17" s="52">
        <f t="shared" si="1"/>
        <v>183.10452084153349</v>
      </c>
      <c r="AV17" s="52">
        <f t="shared" si="1"/>
        <v>233.44177379818211</v>
      </c>
      <c r="AW17" s="52">
        <f t="shared" si="1"/>
        <v>325.23502588180236</v>
      </c>
      <c r="AX17" s="52">
        <f t="shared" si="1"/>
        <v>365.15245224968749</v>
      </c>
      <c r="AY17" s="52">
        <f t="shared" si="1"/>
        <v>437.39160512525268</v>
      </c>
      <c r="AZ17" s="52">
        <f t="shared" si="1"/>
        <v>443.2712419182335</v>
      </c>
      <c r="BA17" s="52">
        <f t="shared" si="1"/>
        <v>488.62375918926773</v>
      </c>
      <c r="BB17" s="52">
        <f t="shared" si="1"/>
        <v>528.58293270579088</v>
      </c>
      <c r="BC17" s="52">
        <f t="shared" si="1"/>
        <v>566.42950568822016</v>
      </c>
      <c r="BD17" s="52">
        <f t="shared" si="1"/>
        <v>667.76598548293805</v>
      </c>
      <c r="BE17" s="52">
        <f t="shared" si="1"/>
        <v>680.1479455225126</v>
      </c>
      <c r="BF17" s="52">
        <f t="shared" si="1"/>
        <v>762.79799999999886</v>
      </c>
      <c r="BG17" s="52">
        <f t="shared" si="1"/>
        <v>794.02521823565667</v>
      </c>
      <c r="BH17" s="52">
        <f t="shared" si="1"/>
        <v>842.55900000000065</v>
      </c>
      <c r="BI17" s="52">
        <f t="shared" si="1"/>
        <v>924.26479697783861</v>
      </c>
      <c r="BJ17" s="52">
        <f t="shared" si="1"/>
        <v>973.07987379439646</v>
      </c>
      <c r="BK17" s="52">
        <f t="shared" si="1"/>
        <v>1040.0247158707191</v>
      </c>
      <c r="BL17" s="52">
        <f t="shared" si="1"/>
        <v>1105.9393085337213</v>
      </c>
      <c r="BM17" s="52">
        <f t="shared" si="1"/>
        <v>1192.3924182195146</v>
      </c>
      <c r="BN17" s="52">
        <f t="shared" si="1"/>
        <v>1220.2959423261623</v>
      </c>
      <c r="BO17" s="52">
        <f t="shared" si="1"/>
        <v>1314.7165739259212</v>
      </c>
      <c r="BP17" s="52">
        <f t="shared" si="1"/>
        <v>1390.6353122046253</v>
      </c>
      <c r="BQ17" s="52">
        <f t="shared" si="1"/>
        <v>1463.3916564663691</v>
      </c>
      <c r="BR17" s="52">
        <f t="shared" si="1"/>
        <v>1717.4043496814249</v>
      </c>
      <c r="BS17" s="52">
        <f t="shared" si="1"/>
        <v>1834.9490892979175</v>
      </c>
      <c r="BT17" s="52">
        <f t="shared" si="1"/>
        <v>1897.2120008984343</v>
      </c>
      <c r="BU17" s="52">
        <f t="shared" si="1"/>
        <v>1965.4361694445402</v>
      </c>
      <c r="BV17" s="52">
        <f t="shared" si="1"/>
        <v>2114.3254524313438</v>
      </c>
      <c r="BW17" s="52">
        <f t="shared" si="1"/>
        <v>2299.4628969676314</v>
      </c>
      <c r="BX17" s="52">
        <f t="shared" si="1"/>
        <v>2285.4401473079088</v>
      </c>
      <c r="BY17" s="52">
        <f t="shared" si="1"/>
        <v>2418.4690611298975</v>
      </c>
      <c r="BZ17" s="52">
        <f t="shared" si="1"/>
        <v>2583.0337102962112</v>
      </c>
      <c r="CA17" s="52">
        <f t="shared" si="1"/>
        <v>2760.3467291648608</v>
      </c>
      <c r="CB17" s="52">
        <f t="shared" si="1"/>
        <v>2950.1621561142015</v>
      </c>
      <c r="CC17" s="53">
        <f t="shared" si="1"/>
        <v>2892.4901065148911</v>
      </c>
    </row>
    <row r="18" spans="1:81" ht="12.75" customHeight="1" x14ac:dyDescent="0.4">
      <c r="A18" s="113"/>
      <c r="B18" s="187"/>
      <c r="C18" s="186"/>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3"/>
    </row>
    <row r="19" spans="1:81" ht="27" customHeight="1" x14ac:dyDescent="0.4">
      <c r="A19" s="113"/>
      <c r="B19" s="75" t="s">
        <v>325</v>
      </c>
      <c r="C19" s="186"/>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20"/>
    </row>
    <row r="20" spans="1:81" x14ac:dyDescent="0.4">
      <c r="A20" s="113"/>
      <c r="B20" s="60" t="s">
        <v>213</v>
      </c>
      <c r="C20" s="186" t="s">
        <v>214</v>
      </c>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v>4.7691617500000003</v>
      </c>
      <c r="BR20" s="119">
        <v>6.040064700000003</v>
      </c>
      <c r="BS20" s="119">
        <v>6.9357352999999913</v>
      </c>
      <c r="BT20" s="119">
        <v>7.3484010500000174</v>
      </c>
      <c r="BU20" s="119">
        <v>8.2211221899999884</v>
      </c>
      <c r="BV20" s="119">
        <v>9.1482867099999936</v>
      </c>
      <c r="BW20" s="119">
        <v>10.039949220000004</v>
      </c>
      <c r="BX20" s="119">
        <v>9.9116195664442621</v>
      </c>
      <c r="BY20" s="119">
        <v>10.622578320853727</v>
      </c>
      <c r="BZ20" s="119">
        <v>11.26819092708592</v>
      </c>
      <c r="CA20" s="119">
        <v>11.990865944851901</v>
      </c>
      <c r="CB20" s="119">
        <v>12.658370629004407</v>
      </c>
      <c r="CC20" s="120">
        <v>13.382050240676739</v>
      </c>
    </row>
    <row r="21" spans="1:81" x14ac:dyDescent="0.4">
      <c r="A21" s="113"/>
      <c r="B21" s="49" t="s">
        <v>215</v>
      </c>
      <c r="C21" s="186" t="s">
        <v>214</v>
      </c>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v>47.094339622641513</v>
      </c>
      <c r="AI21" s="119">
        <v>56.833456698741671</v>
      </c>
      <c r="AJ21" s="119">
        <v>70.134664795816093</v>
      </c>
      <c r="AK21" s="119">
        <v>89.996179088375442</v>
      </c>
      <c r="AL21" s="119">
        <v>107.5668620138519</v>
      </c>
      <c r="AM21" s="119">
        <v>131.12117688103268</v>
      </c>
      <c r="AN21" s="119">
        <v>148.84093337854017</v>
      </c>
      <c r="AO21" s="119">
        <v>171.82790159378595</v>
      </c>
      <c r="AP21" s="119">
        <v>194.35447124132716</v>
      </c>
      <c r="AQ21" s="119">
        <v>218.41677683791443</v>
      </c>
      <c r="AR21" s="119">
        <v>236.30305082986754</v>
      </c>
      <c r="AS21" s="119">
        <v>267.54749990048106</v>
      </c>
      <c r="AT21" s="119">
        <v>311.34100986175179</v>
      </c>
      <c r="AU21" s="119">
        <v>365.16189983173882</v>
      </c>
      <c r="AV21" s="119">
        <v>0</v>
      </c>
      <c r="AW21" s="119">
        <v>0</v>
      </c>
      <c r="AX21" s="119">
        <v>0</v>
      </c>
      <c r="AY21" s="119">
        <v>0</v>
      </c>
      <c r="AZ21" s="119">
        <v>0</v>
      </c>
      <c r="BA21" s="119">
        <v>0</v>
      </c>
      <c r="BB21" s="119">
        <v>0</v>
      </c>
      <c r="BC21" s="119">
        <v>0</v>
      </c>
      <c r="BD21" s="119">
        <v>0</v>
      </c>
      <c r="BE21" s="119">
        <v>0</v>
      </c>
      <c r="BF21" s="119">
        <v>0</v>
      </c>
      <c r="BG21" s="119">
        <v>0</v>
      </c>
      <c r="BH21" s="119">
        <v>0</v>
      </c>
      <c r="BI21" s="119">
        <v>0</v>
      </c>
      <c r="BJ21" s="119">
        <v>0</v>
      </c>
      <c r="BK21" s="119">
        <v>0</v>
      </c>
      <c r="BL21" s="119">
        <v>0</v>
      </c>
      <c r="BM21" s="119">
        <v>0</v>
      </c>
      <c r="BN21" s="119">
        <v>0</v>
      </c>
      <c r="BO21" s="119">
        <v>0</v>
      </c>
      <c r="BP21" s="119">
        <v>0</v>
      </c>
      <c r="BQ21" s="119">
        <v>0</v>
      </c>
      <c r="BR21" s="119">
        <v>0</v>
      </c>
      <c r="BS21" s="119">
        <v>0</v>
      </c>
      <c r="BT21" s="119">
        <v>0</v>
      </c>
      <c r="BU21" s="119">
        <v>0</v>
      </c>
      <c r="BV21" s="119">
        <v>0</v>
      </c>
      <c r="BW21" s="119">
        <v>0</v>
      </c>
      <c r="BX21" s="119">
        <v>0</v>
      </c>
      <c r="BY21" s="119">
        <v>0</v>
      </c>
      <c r="BZ21" s="119">
        <v>0</v>
      </c>
      <c r="CA21" s="119">
        <v>0</v>
      </c>
      <c r="CB21" s="119">
        <v>0</v>
      </c>
      <c r="CC21" s="120">
        <v>0</v>
      </c>
    </row>
    <row r="22" spans="1:81" x14ac:dyDescent="0.4">
      <c r="A22" s="113"/>
      <c r="B22" s="49" t="s">
        <v>216</v>
      </c>
      <c r="C22" s="186"/>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f t="shared" ref="AH22:CC22" si="2">SUM(AH23:AH25)</f>
        <v>433.19637841651365</v>
      </c>
      <c r="AI22" s="119">
        <f t="shared" si="2"/>
        <v>491.69011230548637</v>
      </c>
      <c r="AJ22" s="119">
        <f t="shared" si="2"/>
        <v>556.78557678919367</v>
      </c>
      <c r="AK22" s="119">
        <f t="shared" si="2"/>
        <v>602.69066695632307</v>
      </c>
      <c r="AL22" s="119">
        <f t="shared" si="2"/>
        <v>638.92866433160452</v>
      </c>
      <c r="AM22" s="119">
        <f t="shared" si="2"/>
        <v>676.46664247621209</v>
      </c>
      <c r="AN22" s="119">
        <f t="shared" si="2"/>
        <v>690.46052004690171</v>
      </c>
      <c r="AO22" s="119">
        <f t="shared" si="2"/>
        <v>700.08555842769397</v>
      </c>
      <c r="AP22" s="119">
        <f t="shared" si="2"/>
        <v>724.45946224287422</v>
      </c>
      <c r="AQ22" s="119">
        <f t="shared" si="2"/>
        <v>734.90769715392037</v>
      </c>
      <c r="AR22" s="119">
        <f t="shared" si="2"/>
        <v>742.36020250581066</v>
      </c>
      <c r="AS22" s="119">
        <f t="shared" si="2"/>
        <v>730.13111097207798</v>
      </c>
      <c r="AT22" s="119">
        <f t="shared" si="2"/>
        <v>775.26191022330795</v>
      </c>
      <c r="AU22" s="119">
        <f t="shared" si="2"/>
        <v>863.60627344005002</v>
      </c>
      <c r="AV22" s="119">
        <f t="shared" si="2"/>
        <v>852.2527553950282</v>
      </c>
      <c r="AW22" s="119">
        <f t="shared" si="2"/>
        <v>873.20359314762982</v>
      </c>
      <c r="AX22" s="119">
        <f t="shared" si="2"/>
        <v>859.06318218085562</v>
      </c>
      <c r="AY22" s="119">
        <f t="shared" si="2"/>
        <v>851.731324624629</v>
      </c>
      <c r="AZ22" s="119">
        <f t="shared" si="2"/>
        <v>829.88126142015744</v>
      </c>
      <c r="BA22" s="119">
        <f t="shared" si="2"/>
        <v>847.58109511712473</v>
      </c>
      <c r="BB22" s="119">
        <f t="shared" si="2"/>
        <v>839.89658660323107</v>
      </c>
      <c r="BC22" s="119">
        <f t="shared" si="2"/>
        <v>872.56183395470418</v>
      </c>
      <c r="BD22" s="119">
        <f t="shared" si="2"/>
        <v>865.87408814187211</v>
      </c>
      <c r="BE22" s="119">
        <f t="shared" si="2"/>
        <v>975.0571849050001</v>
      </c>
      <c r="BF22" s="119">
        <f t="shared" si="2"/>
        <v>958.2172410367499</v>
      </c>
      <c r="BG22" s="119">
        <f t="shared" si="2"/>
        <v>884.55214787227749</v>
      </c>
      <c r="BH22" s="119">
        <f t="shared" si="2"/>
        <v>804.2732521245</v>
      </c>
      <c r="BI22" s="119">
        <f t="shared" si="2"/>
        <v>764.43906345325001</v>
      </c>
      <c r="BJ22" s="119">
        <f t="shared" si="2"/>
        <v>698.14931705625008</v>
      </c>
      <c r="BK22" s="119">
        <f t="shared" si="2"/>
        <v>657.23492130667955</v>
      </c>
      <c r="BL22" s="119">
        <f t="shared" si="2"/>
        <v>609.35377852930276</v>
      </c>
      <c r="BM22" s="119">
        <f t="shared" si="2"/>
        <v>598.15693215526335</v>
      </c>
      <c r="BN22" s="119">
        <f t="shared" si="2"/>
        <v>563.29060795511202</v>
      </c>
      <c r="BO22" s="119">
        <f t="shared" si="2"/>
        <v>556.61229230695847</v>
      </c>
      <c r="BP22" s="119">
        <f t="shared" si="2"/>
        <v>564.26172678124692</v>
      </c>
      <c r="BQ22" s="119">
        <f t="shared" si="2"/>
        <v>563.72247188354766</v>
      </c>
      <c r="BR22" s="119">
        <f t="shared" si="2"/>
        <v>558.3774162769223</v>
      </c>
      <c r="BS22" s="119">
        <f t="shared" si="2"/>
        <v>562.103048365684</v>
      </c>
      <c r="BT22" s="119">
        <f t="shared" si="2"/>
        <v>552.47871435148681</v>
      </c>
      <c r="BU22" s="119">
        <f t="shared" si="2"/>
        <v>499.30094930620544</v>
      </c>
      <c r="BV22" s="119">
        <f t="shared" si="2"/>
        <v>461.68818435114184</v>
      </c>
      <c r="BW22" s="119">
        <f t="shared" si="2"/>
        <v>505.25759415667676</v>
      </c>
      <c r="BX22" s="119">
        <f t="shared" si="2"/>
        <v>500.90514451419199</v>
      </c>
      <c r="BY22" s="119">
        <f t="shared" si="2"/>
        <v>398.64417234520022</v>
      </c>
      <c r="BZ22" s="119">
        <f t="shared" si="2"/>
        <v>364.23079592337035</v>
      </c>
      <c r="CA22" s="119">
        <f t="shared" si="2"/>
        <v>304.95234617339429</v>
      </c>
      <c r="CB22" s="119">
        <f t="shared" si="2"/>
        <v>283.25326081580812</v>
      </c>
      <c r="CC22" s="120">
        <f t="shared" si="2"/>
        <v>264.8934921804215</v>
      </c>
    </row>
    <row r="23" spans="1:81" x14ac:dyDescent="0.4">
      <c r="A23" s="113"/>
      <c r="B23" s="59" t="s">
        <v>326</v>
      </c>
      <c r="C23" s="186" t="s">
        <v>217</v>
      </c>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v>0</v>
      </c>
      <c r="AI23" s="119">
        <v>0</v>
      </c>
      <c r="AJ23" s="119">
        <v>0</v>
      </c>
      <c r="AK23" s="119">
        <v>0</v>
      </c>
      <c r="AL23" s="119">
        <v>0</v>
      </c>
      <c r="AM23" s="119">
        <v>0</v>
      </c>
      <c r="AN23" s="119">
        <v>0</v>
      </c>
      <c r="AO23" s="119">
        <v>0</v>
      </c>
      <c r="AP23" s="119">
        <v>0</v>
      </c>
      <c r="AQ23" s="119">
        <v>0</v>
      </c>
      <c r="AR23" s="119">
        <v>0</v>
      </c>
      <c r="AS23" s="119">
        <v>0</v>
      </c>
      <c r="AT23" s="119">
        <v>0</v>
      </c>
      <c r="AU23" s="119">
        <v>0</v>
      </c>
      <c r="AV23" s="119">
        <v>0</v>
      </c>
      <c r="AW23" s="119">
        <v>0</v>
      </c>
      <c r="AX23" s="119">
        <v>0</v>
      </c>
      <c r="AY23" s="119">
        <v>0</v>
      </c>
      <c r="AZ23" s="119">
        <v>0</v>
      </c>
      <c r="BA23" s="119">
        <v>0</v>
      </c>
      <c r="BB23" s="119">
        <v>0</v>
      </c>
      <c r="BC23" s="119">
        <v>0</v>
      </c>
      <c r="BD23" s="119">
        <v>0</v>
      </c>
      <c r="BE23" s="119">
        <v>0</v>
      </c>
      <c r="BF23" s="119">
        <v>0</v>
      </c>
      <c r="BG23" s="119">
        <v>0</v>
      </c>
      <c r="BH23" s="119">
        <v>0</v>
      </c>
      <c r="BI23" s="119">
        <v>0</v>
      </c>
      <c r="BJ23" s="119">
        <v>0</v>
      </c>
      <c r="BK23" s="119">
        <v>0</v>
      </c>
      <c r="BL23" s="119">
        <v>0</v>
      </c>
      <c r="BM23" s="119">
        <v>0</v>
      </c>
      <c r="BN23" s="119">
        <v>0</v>
      </c>
      <c r="BO23" s="119">
        <v>0</v>
      </c>
      <c r="BP23" s="119">
        <v>0</v>
      </c>
      <c r="BQ23" s="119">
        <v>0</v>
      </c>
      <c r="BR23" s="119">
        <v>0</v>
      </c>
      <c r="BS23" s="119">
        <v>0</v>
      </c>
      <c r="BT23" s="119">
        <v>0</v>
      </c>
      <c r="BU23" s="119">
        <v>109.92024563645997</v>
      </c>
      <c r="BV23" s="119">
        <v>184.96516445151136</v>
      </c>
      <c r="BW23" s="119">
        <v>222.14001544636551</v>
      </c>
      <c r="BX23" s="119">
        <v>253.88789687256894</v>
      </c>
      <c r="BY23" s="119">
        <v>218.67565241455955</v>
      </c>
      <c r="BZ23" s="119">
        <v>216.13912725043562</v>
      </c>
      <c r="CA23" s="119">
        <v>194.68466645374571</v>
      </c>
      <c r="CB23" s="119">
        <v>193.57810694496757</v>
      </c>
      <c r="CC23" s="120">
        <v>192.55240571666926</v>
      </c>
    </row>
    <row r="24" spans="1:81" x14ac:dyDescent="0.4">
      <c r="A24" s="113"/>
      <c r="B24" s="59" t="s">
        <v>327</v>
      </c>
      <c r="C24" s="186" t="s">
        <v>217</v>
      </c>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v>433.19637841651365</v>
      </c>
      <c r="AI24" s="119">
        <v>491.57804255409542</v>
      </c>
      <c r="AJ24" s="119">
        <v>554.82967264977924</v>
      </c>
      <c r="AK24" s="119">
        <v>597.63212258588965</v>
      </c>
      <c r="AL24" s="119">
        <v>630.14592004132612</v>
      </c>
      <c r="AM24" s="119">
        <v>661.919258538132</v>
      </c>
      <c r="AN24" s="119">
        <v>665.25957529428422</v>
      </c>
      <c r="AO24" s="119">
        <v>668.58081446977872</v>
      </c>
      <c r="AP24" s="119">
        <v>686.54822330144486</v>
      </c>
      <c r="AQ24" s="119">
        <v>687.83778406598583</v>
      </c>
      <c r="AR24" s="119">
        <v>683.46392070541924</v>
      </c>
      <c r="AS24" s="119">
        <v>656.05418789515488</v>
      </c>
      <c r="AT24" s="119">
        <v>683.68441738207923</v>
      </c>
      <c r="AU24" s="119">
        <v>746.31190271576043</v>
      </c>
      <c r="AV24" s="119">
        <v>720.91047448732343</v>
      </c>
      <c r="AW24" s="119">
        <v>722.98375426855523</v>
      </c>
      <c r="AX24" s="119">
        <v>701.70056148671415</v>
      </c>
      <c r="AY24" s="119">
        <v>683.57531623989541</v>
      </c>
      <c r="AZ24" s="119">
        <v>648.47078202168245</v>
      </c>
      <c r="BA24" s="119">
        <v>655.47438801712497</v>
      </c>
      <c r="BB24" s="119">
        <v>638.58108077177928</v>
      </c>
      <c r="BC24" s="119">
        <v>650.31584786041594</v>
      </c>
      <c r="BD24" s="119">
        <v>631.10693085508979</v>
      </c>
      <c r="BE24" s="119">
        <v>736.26207961364651</v>
      </c>
      <c r="BF24" s="119">
        <v>738.48558911616817</v>
      </c>
      <c r="BG24" s="119">
        <v>691.18314787227746</v>
      </c>
      <c r="BH24" s="119">
        <v>636.20925212450004</v>
      </c>
      <c r="BI24" s="119">
        <v>618.61569305871558</v>
      </c>
      <c r="BJ24" s="119">
        <v>572.93044173153885</v>
      </c>
      <c r="BK24" s="119">
        <v>547.30458607473906</v>
      </c>
      <c r="BL24" s="119">
        <v>515.55293311502305</v>
      </c>
      <c r="BM24" s="119">
        <v>512.88008897976067</v>
      </c>
      <c r="BN24" s="119">
        <v>492.72786275860085</v>
      </c>
      <c r="BO24" s="119">
        <v>489.66027087611786</v>
      </c>
      <c r="BP24" s="119">
        <v>502.77979164042989</v>
      </c>
      <c r="BQ24" s="119">
        <v>499.19309366482179</v>
      </c>
      <c r="BR24" s="119">
        <v>506.96691126187358</v>
      </c>
      <c r="BS24" s="119">
        <v>516.5294929940469</v>
      </c>
      <c r="BT24" s="119">
        <v>512.97957527602387</v>
      </c>
      <c r="BU24" s="119">
        <v>336.44911394526707</v>
      </c>
      <c r="BV24" s="119">
        <v>239.10587755384765</v>
      </c>
      <c r="BW24" s="119">
        <v>244.63117355759923</v>
      </c>
      <c r="BX24" s="119">
        <v>213.4382451799965</v>
      </c>
      <c r="BY24" s="119">
        <v>155.50397977620656</v>
      </c>
      <c r="BZ24" s="119">
        <v>127.96040029231766</v>
      </c>
      <c r="CA24" s="119">
        <v>95.278124439217962</v>
      </c>
      <c r="CB24" s="119">
        <v>77.484903022671446</v>
      </c>
      <c r="CC24" s="120">
        <v>62.50719209550428</v>
      </c>
    </row>
    <row r="25" spans="1:81" x14ac:dyDescent="0.4">
      <c r="A25" s="113"/>
      <c r="B25" s="59" t="s">
        <v>328</v>
      </c>
      <c r="C25" s="186" t="s">
        <v>217</v>
      </c>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v>0</v>
      </c>
      <c r="AI25" s="119">
        <v>0.11206975139097579</v>
      </c>
      <c r="AJ25" s="119">
        <v>1.9559041394144265</v>
      </c>
      <c r="AK25" s="119">
        <v>5.0585443704334674</v>
      </c>
      <c r="AL25" s="119">
        <v>8.7827442902784227</v>
      </c>
      <c r="AM25" s="119">
        <v>14.547383938080046</v>
      </c>
      <c r="AN25" s="119">
        <v>25.200944752617477</v>
      </c>
      <c r="AO25" s="119">
        <v>31.504743957915213</v>
      </c>
      <c r="AP25" s="119">
        <v>37.911238941429318</v>
      </c>
      <c r="AQ25" s="119">
        <v>47.069913087934566</v>
      </c>
      <c r="AR25" s="119">
        <v>58.896281800391392</v>
      </c>
      <c r="AS25" s="119">
        <v>74.07692307692308</v>
      </c>
      <c r="AT25" s="119">
        <v>91.577492841228676</v>
      </c>
      <c r="AU25" s="119">
        <v>117.29437072428964</v>
      </c>
      <c r="AV25" s="119">
        <v>131.3422809077048</v>
      </c>
      <c r="AW25" s="119">
        <v>150.21983887907462</v>
      </c>
      <c r="AX25" s="119">
        <v>157.36262069414141</v>
      </c>
      <c r="AY25" s="119">
        <v>168.15600838473355</v>
      </c>
      <c r="AZ25" s="119">
        <v>181.41047939847496</v>
      </c>
      <c r="BA25" s="119">
        <v>192.10670709999971</v>
      </c>
      <c r="BB25" s="119">
        <v>201.31550583145179</v>
      </c>
      <c r="BC25" s="119">
        <v>222.24598609428827</v>
      </c>
      <c r="BD25" s="119">
        <v>234.76715728678226</v>
      </c>
      <c r="BE25" s="119">
        <v>238.79510529135356</v>
      </c>
      <c r="BF25" s="119">
        <v>219.73165192058175</v>
      </c>
      <c r="BG25" s="119">
        <v>193.369</v>
      </c>
      <c r="BH25" s="119">
        <v>168.06399999999999</v>
      </c>
      <c r="BI25" s="119">
        <v>145.82337039453446</v>
      </c>
      <c r="BJ25" s="119">
        <v>125.21887532471118</v>
      </c>
      <c r="BK25" s="119">
        <v>109.93033523194052</v>
      </c>
      <c r="BL25" s="119">
        <v>93.800845414279749</v>
      </c>
      <c r="BM25" s="119">
        <v>85.276843175502719</v>
      </c>
      <c r="BN25" s="119">
        <v>70.562745196511173</v>
      </c>
      <c r="BO25" s="119">
        <v>66.952021430840631</v>
      </c>
      <c r="BP25" s="119">
        <v>61.481935140817022</v>
      </c>
      <c r="BQ25" s="119">
        <v>64.529378218725824</v>
      </c>
      <c r="BR25" s="119">
        <v>51.410505015048706</v>
      </c>
      <c r="BS25" s="119">
        <v>45.57355537163707</v>
      </c>
      <c r="BT25" s="119">
        <v>39.499139075463006</v>
      </c>
      <c r="BU25" s="119">
        <v>52.931589724478357</v>
      </c>
      <c r="BV25" s="119">
        <v>37.617142345782845</v>
      </c>
      <c r="BW25" s="119">
        <v>38.486405152711967</v>
      </c>
      <c r="BX25" s="119">
        <v>33.579002461626558</v>
      </c>
      <c r="BY25" s="119">
        <v>24.464540154434058</v>
      </c>
      <c r="BZ25" s="119">
        <v>20.131268380617058</v>
      </c>
      <c r="CA25" s="119">
        <v>14.989555280430618</v>
      </c>
      <c r="CB25" s="119">
        <v>12.190250848169116</v>
      </c>
      <c r="CC25" s="120">
        <v>9.8338943682479947</v>
      </c>
    </row>
    <row r="26" spans="1:81" ht="25.5" customHeight="1" x14ac:dyDescent="0.4">
      <c r="A26" s="113"/>
      <c r="B26" s="60" t="s">
        <v>218</v>
      </c>
      <c r="C26" s="186" t="s">
        <v>214</v>
      </c>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v>4</v>
      </c>
      <c r="AI26" s="119">
        <v>4</v>
      </c>
      <c r="AJ26" s="119">
        <v>5</v>
      </c>
      <c r="AK26" s="119">
        <v>6</v>
      </c>
      <c r="AL26" s="119">
        <v>8</v>
      </c>
      <c r="AM26" s="119">
        <v>10</v>
      </c>
      <c r="AN26" s="119">
        <v>11</v>
      </c>
      <c r="AO26" s="119">
        <v>13</v>
      </c>
      <c r="AP26" s="119">
        <v>104</v>
      </c>
      <c r="AQ26" s="119">
        <v>183.72300000000001</v>
      </c>
      <c r="AR26" s="119">
        <v>173.41800000000001</v>
      </c>
      <c r="AS26" s="119">
        <v>183.63200000000001</v>
      </c>
      <c r="AT26" s="119">
        <v>208.02</v>
      </c>
      <c r="AU26" s="119">
        <v>269.96832117263904</v>
      </c>
      <c r="AV26" s="119">
        <v>327.97337600551521</v>
      </c>
      <c r="AW26" s="119">
        <v>419.73289899962754</v>
      </c>
      <c r="AX26" s="119">
        <v>500.04761254962028</v>
      </c>
      <c r="AY26" s="119">
        <v>586.19055781453687</v>
      </c>
      <c r="AZ26" s="119">
        <v>699.84472339379818</v>
      </c>
      <c r="BA26" s="119">
        <v>709.21133412100005</v>
      </c>
      <c r="BB26" s="119">
        <v>743.95880802719989</v>
      </c>
      <c r="BC26" s="119">
        <v>796.16035103942988</v>
      </c>
      <c r="BD26" s="119">
        <v>809.72477850657356</v>
      </c>
      <c r="BE26" s="119">
        <v>870.53092037570082</v>
      </c>
      <c r="BF26" s="119">
        <v>947.298</v>
      </c>
      <c r="BG26" s="119">
        <v>1017.4757964240732</v>
      </c>
      <c r="BH26" s="119">
        <v>1057.6289999999999</v>
      </c>
      <c r="BI26" s="119">
        <v>1113.5155272727516</v>
      </c>
      <c r="BJ26" s="119">
        <v>1142.0356692484781</v>
      </c>
      <c r="BK26" s="119">
        <v>1235.597033053456</v>
      </c>
      <c r="BL26" s="119">
        <v>1316.2793594178083</v>
      </c>
      <c r="BM26" s="119">
        <v>1446.1896739375136</v>
      </c>
      <c r="BN26" s="119">
        <v>1526.3989427992453</v>
      </c>
      <c r="BO26" s="119">
        <v>1691.4195913635774</v>
      </c>
      <c r="BP26" s="119">
        <v>1882.2267307552024</v>
      </c>
      <c r="BQ26" s="119">
        <v>2041.8053091705644</v>
      </c>
      <c r="BR26" s="119">
        <v>2274.4593787053836</v>
      </c>
      <c r="BS26" s="119">
        <v>2503.5602726161615</v>
      </c>
      <c r="BT26" s="119">
        <v>2626.7182223174623</v>
      </c>
      <c r="BU26" s="119">
        <v>2791.2308667358793</v>
      </c>
      <c r="BV26" s="119">
        <v>2855.414544307062</v>
      </c>
      <c r="BW26" s="119">
        <v>2913.5904529019613</v>
      </c>
      <c r="BX26" s="119">
        <v>3036.6782580258409</v>
      </c>
      <c r="BY26" s="119">
        <v>3186.4139768085311</v>
      </c>
      <c r="BZ26" s="119">
        <v>3439.5489312804075</v>
      </c>
      <c r="CA26" s="119">
        <v>3675.2903678957082</v>
      </c>
      <c r="CB26" s="119">
        <v>3926.4449853843521</v>
      </c>
      <c r="CC26" s="120">
        <v>4186.6282309964372</v>
      </c>
    </row>
    <row r="27" spans="1:81" x14ac:dyDescent="0.4">
      <c r="A27" s="113"/>
      <c r="B27" s="49" t="s">
        <v>329</v>
      </c>
      <c r="C27" s="186" t="s">
        <v>214</v>
      </c>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v>5</v>
      </c>
      <c r="AI27" s="119">
        <v>5</v>
      </c>
      <c r="AJ27" s="119">
        <v>5</v>
      </c>
      <c r="AK27" s="119">
        <v>6</v>
      </c>
      <c r="AL27" s="119">
        <v>6</v>
      </c>
      <c r="AM27" s="119">
        <v>6</v>
      </c>
      <c r="AN27" s="119">
        <v>6</v>
      </c>
      <c r="AO27" s="119">
        <v>7</v>
      </c>
      <c r="AP27" s="119">
        <v>8</v>
      </c>
      <c r="AQ27" s="119">
        <v>8.8689999999999998</v>
      </c>
      <c r="AR27" s="119">
        <v>8.6080000000000005</v>
      </c>
      <c r="AS27" s="119">
        <v>8.7669999999999995</v>
      </c>
      <c r="AT27" s="119">
        <v>9.3409999999999993</v>
      </c>
      <c r="AU27" s="119">
        <v>10.673999999999999</v>
      </c>
      <c r="AV27" s="119">
        <v>12.653</v>
      </c>
      <c r="AW27" s="119">
        <v>13.920999999999999</v>
      </c>
      <c r="AX27" s="119">
        <v>12.601000000000001</v>
      </c>
      <c r="AY27" s="119">
        <v>14.76</v>
      </c>
      <c r="AZ27" s="119">
        <v>15.439</v>
      </c>
      <c r="BA27" s="119">
        <v>15.775</v>
      </c>
      <c r="BB27" s="119">
        <v>16.065999999999999</v>
      </c>
      <c r="BC27" s="119">
        <v>16.123000000000001</v>
      </c>
      <c r="BD27" s="119">
        <v>16.222000000000001</v>
      </c>
      <c r="BE27" s="119">
        <v>16.353000000000002</v>
      </c>
      <c r="BF27" s="119">
        <v>17.187999999999999</v>
      </c>
      <c r="BG27" s="119">
        <v>18.536000000000001</v>
      </c>
      <c r="BH27" s="119">
        <v>19.21</v>
      </c>
      <c r="BI27" s="119">
        <v>19.115849999999998</v>
      </c>
      <c r="BJ27" s="119">
        <v>19.204647819795415</v>
      </c>
      <c r="BK27" s="119">
        <v>20.031813160000006</v>
      </c>
      <c r="BL27" s="119">
        <v>221.46612579999999</v>
      </c>
      <c r="BM27" s="119">
        <v>32.464226920000009</v>
      </c>
      <c r="BN27" s="119">
        <v>32.271541450000001</v>
      </c>
      <c r="BO27" s="119">
        <v>32.125320869999996</v>
      </c>
      <c r="BP27" s="119">
        <v>32.399299220000003</v>
      </c>
      <c r="BQ27" s="119">
        <v>32.151345900000003</v>
      </c>
      <c r="BR27" s="119">
        <v>33.293720609999951</v>
      </c>
      <c r="BS27" s="119">
        <v>35.653026229999981</v>
      </c>
      <c r="BT27" s="119">
        <v>33.09609677000001</v>
      </c>
      <c r="BU27" s="119">
        <v>33.166871430000008</v>
      </c>
      <c r="BV27" s="119">
        <v>32.413626989999997</v>
      </c>
      <c r="BW27" s="119">
        <v>34.793876396760858</v>
      </c>
      <c r="BX27" s="119">
        <v>35.994166094941654</v>
      </c>
      <c r="BY27" s="119">
        <v>37.030750676625217</v>
      </c>
      <c r="BZ27" s="119">
        <v>38.102271953566813</v>
      </c>
      <c r="CA27" s="119">
        <v>38.948683495106017</v>
      </c>
      <c r="CB27" s="119">
        <v>40.124139113855222</v>
      </c>
      <c r="CC27" s="120">
        <v>41.35542570012705</v>
      </c>
    </row>
    <row r="28" spans="1:81" x14ac:dyDescent="0.4">
      <c r="A28" s="113"/>
      <c r="B28" s="49" t="s">
        <v>222</v>
      </c>
      <c r="C28" s="186" t="s">
        <v>223</v>
      </c>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v>0</v>
      </c>
      <c r="AR28" s="119">
        <v>0</v>
      </c>
      <c r="AS28" s="119">
        <v>0</v>
      </c>
      <c r="AT28" s="119">
        <v>0</v>
      </c>
      <c r="AU28" s="119">
        <v>0</v>
      </c>
      <c r="AV28" s="119">
        <v>0</v>
      </c>
      <c r="AW28" s="119">
        <v>0</v>
      </c>
      <c r="AX28" s="119">
        <v>0</v>
      </c>
      <c r="AY28" s="119">
        <v>0</v>
      </c>
      <c r="AZ28" s="119">
        <v>0</v>
      </c>
      <c r="BA28" s="119">
        <v>0</v>
      </c>
      <c r="BB28" s="119">
        <v>0</v>
      </c>
      <c r="BC28" s="119">
        <v>0</v>
      </c>
      <c r="BD28" s="119">
        <v>0</v>
      </c>
      <c r="BE28" s="119">
        <v>0</v>
      </c>
      <c r="BF28" s="119">
        <v>0</v>
      </c>
      <c r="BG28" s="119">
        <v>0</v>
      </c>
      <c r="BH28" s="119">
        <v>0</v>
      </c>
      <c r="BI28" s="119">
        <v>0</v>
      </c>
      <c r="BJ28" s="119">
        <v>1.0505242386959734</v>
      </c>
      <c r="BK28" s="119">
        <v>1.210020167696229</v>
      </c>
      <c r="BL28" s="119">
        <v>65.657498991665165</v>
      </c>
      <c r="BM28" s="119">
        <v>104.33784553056645</v>
      </c>
      <c r="BN28" s="119">
        <v>168.59935978139674</v>
      </c>
      <c r="BO28" s="119">
        <v>50.836237693819029</v>
      </c>
      <c r="BP28" s="119">
        <v>57.975814953357627</v>
      </c>
      <c r="BQ28" s="119">
        <v>3.5522999812671952</v>
      </c>
      <c r="BR28" s="119">
        <v>4.8918161573086953</v>
      </c>
      <c r="BS28" s="119">
        <v>1.9109448262326334</v>
      </c>
      <c r="BT28" s="119">
        <v>1.6191328653303012</v>
      </c>
      <c r="BU28" s="119">
        <v>60.169977330027926</v>
      </c>
      <c r="BV28" s="119">
        <v>6.8648158354659987</v>
      </c>
      <c r="BW28" s="119">
        <v>-10.017308560382315</v>
      </c>
      <c r="BX28" s="119">
        <v>40.738676914712947</v>
      </c>
      <c r="BY28" s="119">
        <v>42.729333073220246</v>
      </c>
      <c r="BZ28" s="119">
        <v>43.100326917573177</v>
      </c>
      <c r="CA28" s="119">
        <v>43.302379626303811</v>
      </c>
      <c r="CB28" s="119">
        <v>48.348348933191645</v>
      </c>
      <c r="CC28" s="120">
        <v>49.256498598281063</v>
      </c>
    </row>
    <row r="29" spans="1:81" x14ac:dyDescent="0.4">
      <c r="A29" s="113"/>
      <c r="B29" s="49" t="s">
        <v>23</v>
      </c>
      <c r="C29" s="186" t="s">
        <v>223</v>
      </c>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v>196.93959001068183</v>
      </c>
      <c r="AI29" s="119">
        <v>227.75813604082006</v>
      </c>
      <c r="AJ29" s="119">
        <v>307.35323341022615</v>
      </c>
      <c r="AK29" s="119">
        <v>454.80552867942873</v>
      </c>
      <c r="AL29" s="119">
        <v>551.35929177961918</v>
      </c>
      <c r="AM29" s="119">
        <v>618.08662477447024</v>
      </c>
      <c r="AN29" s="119">
        <v>686.40222253039815</v>
      </c>
      <c r="AO29" s="119">
        <v>748.45588650300476</v>
      </c>
      <c r="AP29" s="119">
        <v>829.39150543190704</v>
      </c>
      <c r="AQ29" s="119">
        <v>862.81164007812663</v>
      </c>
      <c r="AR29" s="119">
        <v>604.86500000000012</v>
      </c>
      <c r="AS29" s="119">
        <v>763.36878807806625</v>
      </c>
      <c r="AT29" s="119">
        <v>960.69299999999987</v>
      </c>
      <c r="AU29" s="119">
        <v>733.84</v>
      </c>
      <c r="AV29" s="119">
        <v>968.37500000000023</v>
      </c>
      <c r="AW29" s="119">
        <v>998.42199999999991</v>
      </c>
      <c r="AX29" s="119">
        <v>1103.9621309999998</v>
      </c>
      <c r="AY29" s="119">
        <v>1197.1680269999999</v>
      </c>
      <c r="AZ29" s="119">
        <v>1275.5067700000002</v>
      </c>
      <c r="BA29" s="119">
        <v>1315.1345980000001</v>
      </c>
      <c r="BB29" s="119">
        <v>1327.6819739999989</v>
      </c>
      <c r="BC29" s="119">
        <v>1347.1518148446023</v>
      </c>
      <c r="BD29" s="119">
        <v>1345.1564549999996</v>
      </c>
      <c r="BE29" s="119">
        <v>1336.3771304102056</v>
      </c>
      <c r="BF29" s="119">
        <v>1403.0935666124119</v>
      </c>
      <c r="BG29" s="119">
        <v>1613.6138907605705</v>
      </c>
      <c r="BH29" s="119">
        <v>1728.4576144734931</v>
      </c>
      <c r="BI29" s="119">
        <v>1930.7936408840555</v>
      </c>
      <c r="BJ29" s="119">
        <v>1937.0327149637794</v>
      </c>
      <c r="BK29" s="119">
        <v>1980.0739629037901</v>
      </c>
      <c r="BL29" s="119">
        <v>2071.6184511615088</v>
      </c>
      <c r="BM29" s="119">
        <v>2457.9322396321481</v>
      </c>
      <c r="BN29" s="119">
        <v>2651.7587673972803</v>
      </c>
      <c r="BO29" s="119">
        <v>2691.2493936043297</v>
      </c>
      <c r="BP29" s="119">
        <v>2775.3624294480583</v>
      </c>
      <c r="BQ29" s="119"/>
      <c r="BR29" s="119"/>
      <c r="BS29" s="119"/>
      <c r="BT29" s="119"/>
      <c r="BU29" s="119"/>
      <c r="BV29" s="119"/>
      <c r="BW29" s="119"/>
      <c r="BX29" s="119"/>
      <c r="BY29" s="119"/>
      <c r="BZ29" s="119"/>
      <c r="CA29" s="119"/>
      <c r="CB29" s="119"/>
      <c r="CC29" s="120"/>
    </row>
    <row r="30" spans="1:81" x14ac:dyDescent="0.4">
      <c r="A30" s="113"/>
      <c r="B30" s="60" t="s">
        <v>225</v>
      </c>
      <c r="C30" s="186" t="s">
        <v>214</v>
      </c>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v>0</v>
      </c>
      <c r="AI30" s="119">
        <v>0</v>
      </c>
      <c r="AJ30" s="119">
        <v>0</v>
      </c>
      <c r="AK30" s="119">
        <v>0</v>
      </c>
      <c r="AL30" s="119">
        <v>0</v>
      </c>
      <c r="AM30" s="119">
        <v>0</v>
      </c>
      <c r="AN30" s="119">
        <v>0</v>
      </c>
      <c r="AO30" s="119">
        <v>0</v>
      </c>
      <c r="AP30" s="119">
        <v>0</v>
      </c>
      <c r="AQ30" s="119">
        <v>0</v>
      </c>
      <c r="AR30" s="119">
        <v>0</v>
      </c>
      <c r="AS30" s="119">
        <v>0</v>
      </c>
      <c r="AT30" s="119">
        <v>0</v>
      </c>
      <c r="AU30" s="119">
        <v>0</v>
      </c>
      <c r="AV30" s="119">
        <v>1236.2204590686167</v>
      </c>
      <c r="AW30" s="119">
        <v>1736.8250803346616</v>
      </c>
      <c r="AX30" s="119">
        <v>1938.6567415590337</v>
      </c>
      <c r="AY30" s="119">
        <v>2356.4150170875105</v>
      </c>
      <c r="AZ30" s="119">
        <v>2842.0259956222508</v>
      </c>
      <c r="BA30" s="119">
        <v>3091.4517961447359</v>
      </c>
      <c r="BB30" s="119">
        <v>3258.3114352948169</v>
      </c>
      <c r="BC30" s="119">
        <v>3408.5922572418208</v>
      </c>
      <c r="BD30" s="119">
        <v>3589.6378004004227</v>
      </c>
      <c r="BE30" s="119">
        <v>3861.7406212620726</v>
      </c>
      <c r="BF30" s="119">
        <v>4105.2438886240434</v>
      </c>
      <c r="BG30" s="119">
        <v>4388.6272675576192</v>
      </c>
      <c r="BH30" s="119">
        <v>4628.2520000000004</v>
      </c>
      <c r="BI30" s="119">
        <v>4869.6964021188787</v>
      </c>
      <c r="BJ30" s="119">
        <v>5122.9964421995737</v>
      </c>
      <c r="BK30" s="119">
        <v>5468.0760196496631</v>
      </c>
      <c r="BL30" s="119">
        <v>5799.6705914329377</v>
      </c>
      <c r="BM30" s="119">
        <v>6277.2924692415208</v>
      </c>
      <c r="BN30" s="119">
        <v>6456.118999717567</v>
      </c>
      <c r="BO30" s="119">
        <v>6899.7753096582774</v>
      </c>
      <c r="BP30" s="119">
        <v>7419.4275888724915</v>
      </c>
      <c r="BQ30" s="119">
        <v>7528.3277963936862</v>
      </c>
      <c r="BR30" s="119">
        <v>7070.966334335757</v>
      </c>
      <c r="BS30" s="119">
        <v>6632.0880013466494</v>
      </c>
      <c r="BT30" s="119">
        <v>5138.3005447814785</v>
      </c>
      <c r="BU30" s="119">
        <v>3571.9625758396123</v>
      </c>
      <c r="BV30" s="119">
        <v>2486.5829515080131</v>
      </c>
      <c r="BW30" s="119">
        <v>1622.3606203199474</v>
      </c>
      <c r="BX30" s="119">
        <v>884.03476611520819</v>
      </c>
      <c r="BY30" s="119">
        <v>750.27393770557353</v>
      </c>
      <c r="BZ30" s="119">
        <v>663.12846769014311</v>
      </c>
      <c r="CA30" s="119">
        <v>549.91351835029923</v>
      </c>
      <c r="CB30" s="119">
        <v>275.9922424242273</v>
      </c>
      <c r="CC30" s="120">
        <v>73.521818085375997</v>
      </c>
    </row>
    <row r="31" spans="1:81" ht="25.5" customHeight="1" x14ac:dyDescent="0.4">
      <c r="A31" s="113"/>
      <c r="B31" s="60" t="s">
        <v>226</v>
      </c>
      <c r="C31" s="186" t="s">
        <v>223</v>
      </c>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v>0</v>
      </c>
      <c r="AI31" s="119">
        <v>0</v>
      </c>
      <c r="AJ31" s="119">
        <v>0</v>
      </c>
      <c r="AK31" s="119">
        <v>0</v>
      </c>
      <c r="AL31" s="119">
        <v>0</v>
      </c>
      <c r="AM31" s="119">
        <v>0</v>
      </c>
      <c r="AN31" s="119">
        <v>0</v>
      </c>
      <c r="AO31" s="119">
        <v>0</v>
      </c>
      <c r="AP31" s="119">
        <v>0</v>
      </c>
      <c r="AQ31" s="119">
        <v>0</v>
      </c>
      <c r="AR31" s="119">
        <v>0</v>
      </c>
      <c r="AS31" s="119">
        <v>0</v>
      </c>
      <c r="AT31" s="119">
        <v>0</v>
      </c>
      <c r="AU31" s="119">
        <v>0</v>
      </c>
      <c r="AV31" s="119">
        <v>2.2234492408887951</v>
      </c>
      <c r="AW31" s="119">
        <v>5.5822256226005811</v>
      </c>
      <c r="AX31" s="119">
        <v>8.7937202146390998</v>
      </c>
      <c r="AY31" s="119">
        <v>15.09348924190571</v>
      </c>
      <c r="AZ31" s="119">
        <v>26.641703551977329</v>
      </c>
      <c r="BA31" s="119">
        <v>32.729292058207385</v>
      </c>
      <c r="BB31" s="119">
        <v>38.028335257869927</v>
      </c>
      <c r="BC31" s="119">
        <v>29.932078466664212</v>
      </c>
      <c r="BD31" s="119">
        <v>-6.0999999999999999E-2</v>
      </c>
      <c r="BE31" s="119">
        <v>-8.6436562195121955E-2</v>
      </c>
      <c r="BF31" s="119">
        <v>-0.14737339999999999</v>
      </c>
      <c r="BG31" s="119">
        <v>8.5208560000000017E-2</v>
      </c>
      <c r="BH31" s="119">
        <v>-2.9000000000000001E-2</v>
      </c>
      <c r="BI31" s="119">
        <v>0</v>
      </c>
      <c r="BJ31" s="119">
        <v>0</v>
      </c>
      <c r="BK31" s="119">
        <v>0</v>
      </c>
      <c r="BL31" s="119">
        <v>0</v>
      </c>
      <c r="BM31" s="119">
        <v>0</v>
      </c>
      <c r="BN31" s="119">
        <v>0</v>
      </c>
      <c r="BO31" s="119">
        <v>0</v>
      </c>
      <c r="BP31" s="119">
        <v>0</v>
      </c>
      <c r="BQ31" s="119">
        <v>0</v>
      </c>
      <c r="BR31" s="119">
        <v>0</v>
      </c>
      <c r="BS31" s="119">
        <v>0</v>
      </c>
      <c r="BT31" s="119">
        <v>0</v>
      </c>
      <c r="BU31" s="119">
        <v>0</v>
      </c>
      <c r="BV31" s="119">
        <v>0</v>
      </c>
      <c r="BW31" s="119">
        <v>0</v>
      </c>
      <c r="BX31" s="119">
        <v>0</v>
      </c>
      <c r="BY31" s="119">
        <v>0</v>
      </c>
      <c r="BZ31" s="119">
        <v>0</v>
      </c>
      <c r="CA31" s="119">
        <v>0</v>
      </c>
      <c r="CB31" s="119">
        <v>0</v>
      </c>
      <c r="CC31" s="120">
        <v>0</v>
      </c>
    </row>
    <row r="32" spans="1:81" x14ac:dyDescent="0.4">
      <c r="A32" s="113"/>
      <c r="B32" s="49" t="s">
        <v>227</v>
      </c>
      <c r="C32" s="186" t="s">
        <v>223</v>
      </c>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v>0</v>
      </c>
      <c r="AI32" s="119">
        <v>0</v>
      </c>
      <c r="AJ32" s="119">
        <v>0</v>
      </c>
      <c r="AK32" s="119">
        <v>0</v>
      </c>
      <c r="AL32" s="119">
        <v>0</v>
      </c>
      <c r="AM32" s="119">
        <v>0</v>
      </c>
      <c r="AN32" s="119">
        <v>0</v>
      </c>
      <c r="AO32" s="119">
        <v>0</v>
      </c>
      <c r="AP32" s="119">
        <v>0</v>
      </c>
      <c r="AQ32" s="119">
        <v>0</v>
      </c>
      <c r="AR32" s="119">
        <v>0</v>
      </c>
      <c r="AS32" s="119">
        <v>0</v>
      </c>
      <c r="AT32" s="119">
        <v>0</v>
      </c>
      <c r="AU32" s="119">
        <v>0</v>
      </c>
      <c r="AV32" s="119">
        <v>0</v>
      </c>
      <c r="AW32" s="119">
        <v>0</v>
      </c>
      <c r="AX32" s="119">
        <v>0</v>
      </c>
      <c r="AY32" s="119">
        <v>0</v>
      </c>
      <c r="AZ32" s="119">
        <v>0</v>
      </c>
      <c r="BA32" s="119">
        <v>0</v>
      </c>
      <c r="BB32" s="119">
        <v>0</v>
      </c>
      <c r="BC32" s="119">
        <v>0</v>
      </c>
      <c r="BD32" s="119">
        <v>0</v>
      </c>
      <c r="BE32" s="119">
        <v>6.8540000000000001</v>
      </c>
      <c r="BF32" s="119">
        <v>13.107519600000002</v>
      </c>
      <c r="BG32" s="119">
        <v>14.986460219999998</v>
      </c>
      <c r="BH32" s="119">
        <v>16.622024122071426</v>
      </c>
      <c r="BI32" s="119">
        <v>17.693564299999998</v>
      </c>
      <c r="BJ32" s="119">
        <v>19.498030839999998</v>
      </c>
      <c r="BK32" s="119">
        <v>20.507303</v>
      </c>
      <c r="BL32" s="119">
        <v>21.180479929999997</v>
      </c>
      <c r="BM32" s="119">
        <v>21.798681950000002</v>
      </c>
      <c r="BN32" s="119">
        <v>21.362664119999998</v>
      </c>
      <c r="BO32" s="119">
        <v>22.339751259999996</v>
      </c>
      <c r="BP32" s="119">
        <v>56.572572000000001</v>
      </c>
      <c r="BQ32" s="119">
        <v>176.393889</v>
      </c>
      <c r="BR32" s="119">
        <v>199.78361200000001</v>
      </c>
      <c r="BS32" s="119">
        <v>161</v>
      </c>
      <c r="BT32" s="119">
        <v>184</v>
      </c>
      <c r="BU32" s="119">
        <v>164</v>
      </c>
      <c r="BV32" s="119">
        <v>154</v>
      </c>
      <c r="BW32" s="119">
        <v>145</v>
      </c>
      <c r="BX32" s="119">
        <v>179.5</v>
      </c>
      <c r="BY32" s="119">
        <v>140</v>
      </c>
      <c r="BZ32" s="119">
        <v>140</v>
      </c>
      <c r="CA32" s="119">
        <v>140</v>
      </c>
      <c r="CB32" s="119">
        <v>140</v>
      </c>
      <c r="CC32" s="120">
        <v>140</v>
      </c>
    </row>
    <row r="33" spans="1:81" x14ac:dyDescent="0.4">
      <c r="A33" s="113"/>
      <c r="B33" s="49" t="s">
        <v>330</v>
      </c>
      <c r="C33" s="186" t="s">
        <v>223</v>
      </c>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v>0</v>
      </c>
      <c r="AI33" s="119">
        <v>0</v>
      </c>
      <c r="AJ33" s="119">
        <v>0</v>
      </c>
      <c r="AK33" s="119">
        <v>0</v>
      </c>
      <c r="AL33" s="119">
        <v>0</v>
      </c>
      <c r="AM33" s="119">
        <v>0</v>
      </c>
      <c r="AN33" s="119">
        <v>0</v>
      </c>
      <c r="AO33" s="119">
        <v>0</v>
      </c>
      <c r="AP33" s="119">
        <v>0</v>
      </c>
      <c r="AQ33" s="119">
        <v>0</v>
      </c>
      <c r="AR33" s="119">
        <v>0</v>
      </c>
      <c r="AS33" s="119">
        <v>0</v>
      </c>
      <c r="AT33" s="119">
        <v>0</v>
      </c>
      <c r="AU33" s="119">
        <v>0</v>
      </c>
      <c r="AV33" s="119">
        <v>0</v>
      </c>
      <c r="AW33" s="119">
        <v>0</v>
      </c>
      <c r="AX33" s="119">
        <v>0</v>
      </c>
      <c r="AY33" s="119">
        <v>0</v>
      </c>
      <c r="AZ33" s="119">
        <v>3.1930000000000001</v>
      </c>
      <c r="BA33" s="119">
        <v>23.582999999999998</v>
      </c>
      <c r="BB33" s="119">
        <v>32.392000000000003</v>
      </c>
      <c r="BC33" s="119">
        <v>27.45</v>
      </c>
      <c r="BD33" s="119">
        <v>4.1689999999999996</v>
      </c>
      <c r="BE33" s="119">
        <v>6.0000000000000001E-3</v>
      </c>
      <c r="BF33" s="119">
        <v>4.2999999999999997E-2</v>
      </c>
      <c r="BG33" s="119">
        <v>0</v>
      </c>
      <c r="BH33" s="119">
        <v>0</v>
      </c>
      <c r="BI33" s="119">
        <v>0</v>
      </c>
      <c r="BJ33" s="119">
        <v>0</v>
      </c>
      <c r="BK33" s="119">
        <v>0</v>
      </c>
      <c r="BL33" s="119">
        <v>0</v>
      </c>
      <c r="BM33" s="119">
        <v>0</v>
      </c>
      <c r="BN33" s="119">
        <v>0</v>
      </c>
      <c r="BO33" s="119">
        <v>0</v>
      </c>
      <c r="BP33" s="119">
        <v>0</v>
      </c>
      <c r="BQ33" s="119">
        <v>0</v>
      </c>
      <c r="BR33" s="119">
        <v>0</v>
      </c>
      <c r="BS33" s="119">
        <v>0</v>
      </c>
      <c r="BT33" s="119">
        <v>0</v>
      </c>
      <c r="BU33" s="119">
        <v>0</v>
      </c>
      <c r="BV33" s="119">
        <v>0</v>
      </c>
      <c r="BW33" s="119">
        <v>0</v>
      </c>
      <c r="BX33" s="119">
        <v>0</v>
      </c>
      <c r="BY33" s="119">
        <v>0</v>
      </c>
      <c r="BZ33" s="119">
        <v>0</v>
      </c>
      <c r="CA33" s="119">
        <v>0</v>
      </c>
      <c r="CB33" s="119">
        <v>0</v>
      </c>
      <c r="CC33" s="120">
        <v>0</v>
      </c>
    </row>
    <row r="34" spans="1:81" x14ac:dyDescent="0.4">
      <c r="A34" s="113"/>
      <c r="B34" s="49" t="s">
        <v>229</v>
      </c>
      <c r="C34" s="186"/>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v>0</v>
      </c>
      <c r="AI34" s="119">
        <v>0</v>
      </c>
      <c r="AJ34" s="119">
        <v>0</v>
      </c>
      <c r="AK34" s="119">
        <v>0</v>
      </c>
      <c r="AL34" s="119">
        <v>0</v>
      </c>
      <c r="AM34" s="119">
        <v>0</v>
      </c>
      <c r="AN34" s="119">
        <v>0</v>
      </c>
      <c r="AO34" s="119">
        <v>0</v>
      </c>
      <c r="AP34" s="119">
        <v>0</v>
      </c>
      <c r="AQ34" s="119">
        <v>0</v>
      </c>
      <c r="AR34" s="119">
        <v>0</v>
      </c>
      <c r="AS34" s="119">
        <v>0</v>
      </c>
      <c r="AT34" s="119">
        <v>0</v>
      </c>
      <c r="AU34" s="119">
        <v>0</v>
      </c>
      <c r="AV34" s="119">
        <v>0</v>
      </c>
      <c r="AW34" s="119">
        <v>0</v>
      </c>
      <c r="AX34" s="119">
        <v>0</v>
      </c>
      <c r="AY34" s="119">
        <v>0</v>
      </c>
      <c r="AZ34" s="119">
        <v>0</v>
      </c>
      <c r="BA34" s="119">
        <v>0</v>
      </c>
      <c r="BB34" s="119">
        <v>0</v>
      </c>
      <c r="BC34" s="119">
        <v>0</v>
      </c>
      <c r="BD34" s="119">
        <v>0</v>
      </c>
      <c r="BE34" s="119">
        <v>0</v>
      </c>
      <c r="BF34" s="119">
        <v>0</v>
      </c>
      <c r="BG34" s="119">
        <v>0</v>
      </c>
      <c r="BH34" s="119">
        <v>0</v>
      </c>
      <c r="BI34" s="119">
        <v>0</v>
      </c>
      <c r="BJ34" s="119">
        <v>0</v>
      </c>
      <c r="BK34" s="119">
        <v>0</v>
      </c>
      <c r="BL34" s="119">
        <f t="shared" ref="BL34:CC34" si="3">SUM(BL35:BL36)</f>
        <v>127.18792895</v>
      </c>
      <c r="BM34" s="119">
        <f t="shared" si="3"/>
        <v>1267.3993002300001</v>
      </c>
      <c r="BN34" s="119">
        <f t="shared" si="3"/>
        <v>2231.7483619</v>
      </c>
      <c r="BO34" s="119">
        <f t="shared" si="3"/>
        <v>3554.1022156099998</v>
      </c>
      <c r="BP34" s="119">
        <f t="shared" si="3"/>
        <v>6779.6544881600003</v>
      </c>
      <c r="BQ34" s="119">
        <f t="shared" si="3"/>
        <v>10436.707839979998</v>
      </c>
      <c r="BR34" s="119">
        <f t="shared" si="3"/>
        <v>12827.382151170001</v>
      </c>
      <c r="BS34" s="119">
        <f t="shared" si="3"/>
        <v>14271.548569180002</v>
      </c>
      <c r="BT34" s="119">
        <f t="shared" si="3"/>
        <v>14830.444816650002</v>
      </c>
      <c r="BU34" s="119">
        <f t="shared" si="3"/>
        <v>15352.892355200001</v>
      </c>
      <c r="BV34" s="119">
        <f t="shared" si="3"/>
        <v>15097.866596480002</v>
      </c>
      <c r="BW34" s="119">
        <f t="shared" si="3"/>
        <v>13850.988828139998</v>
      </c>
      <c r="BX34" s="119">
        <f t="shared" si="3"/>
        <v>13431.41560101785</v>
      </c>
      <c r="BY34" s="119">
        <f t="shared" si="3"/>
        <v>13085.814819688203</v>
      </c>
      <c r="BZ34" s="119">
        <f t="shared" si="3"/>
        <v>12578.112826805651</v>
      </c>
      <c r="CA34" s="119">
        <f t="shared" si="3"/>
        <v>11524.246059814468</v>
      </c>
      <c r="CB34" s="119">
        <f t="shared" si="3"/>
        <v>9661.8263652475543</v>
      </c>
      <c r="CC34" s="120">
        <f t="shared" si="3"/>
        <v>7307.8972148421162</v>
      </c>
    </row>
    <row r="35" spans="1:81" x14ac:dyDescent="0.4">
      <c r="A35" s="113"/>
      <c r="B35" s="59" t="s">
        <v>220</v>
      </c>
      <c r="C35" s="186" t="s">
        <v>217</v>
      </c>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v>0</v>
      </c>
      <c r="AI35" s="119">
        <v>0</v>
      </c>
      <c r="AJ35" s="119">
        <v>0</v>
      </c>
      <c r="AK35" s="119">
        <v>0</v>
      </c>
      <c r="AL35" s="119">
        <v>0</v>
      </c>
      <c r="AM35" s="119">
        <v>0</v>
      </c>
      <c r="AN35" s="119">
        <v>0</v>
      </c>
      <c r="AO35" s="119">
        <v>0</v>
      </c>
      <c r="AP35" s="119">
        <v>0</v>
      </c>
      <c r="AQ35" s="119">
        <v>0</v>
      </c>
      <c r="AR35" s="119">
        <v>0</v>
      </c>
      <c r="AS35" s="119">
        <v>0</v>
      </c>
      <c r="AT35" s="119">
        <v>0</v>
      </c>
      <c r="AU35" s="119">
        <v>0</v>
      </c>
      <c r="AV35" s="119">
        <v>0</v>
      </c>
      <c r="AW35" s="119">
        <v>0</v>
      </c>
      <c r="AX35" s="119">
        <v>0</v>
      </c>
      <c r="AY35" s="119">
        <v>0</v>
      </c>
      <c r="AZ35" s="119">
        <v>0</v>
      </c>
      <c r="BA35" s="119">
        <v>0</v>
      </c>
      <c r="BB35" s="119">
        <v>0</v>
      </c>
      <c r="BC35" s="119">
        <v>0</v>
      </c>
      <c r="BD35" s="119">
        <v>0</v>
      </c>
      <c r="BE35" s="119">
        <v>0</v>
      </c>
      <c r="BF35" s="119">
        <v>0</v>
      </c>
      <c r="BG35" s="119">
        <v>0</v>
      </c>
      <c r="BH35" s="119">
        <v>0</v>
      </c>
      <c r="BI35" s="119">
        <v>0</v>
      </c>
      <c r="BJ35" s="119">
        <v>0</v>
      </c>
      <c r="BK35" s="119">
        <v>0</v>
      </c>
      <c r="BL35" s="119">
        <v>64.379764080000001</v>
      </c>
      <c r="BM35" s="119">
        <v>580.96194385999991</v>
      </c>
      <c r="BN35" s="119">
        <v>954.84283312000014</v>
      </c>
      <c r="BO35" s="119">
        <v>1398.5169151799998</v>
      </c>
      <c r="BP35" s="119">
        <v>2304.75857546</v>
      </c>
      <c r="BQ35" s="119">
        <v>3538.8798924699986</v>
      </c>
      <c r="BR35" s="119">
        <v>4100.9191948399994</v>
      </c>
      <c r="BS35" s="119">
        <v>4456.6648349100024</v>
      </c>
      <c r="BT35" s="119">
        <v>4687.0089817599983</v>
      </c>
      <c r="BU35" s="119">
        <v>4711.3251268400008</v>
      </c>
      <c r="BV35" s="119">
        <v>4562.8610960800006</v>
      </c>
      <c r="BW35" s="119">
        <v>4511.9898157499974</v>
      </c>
      <c r="BX35" s="119">
        <v>4599.9838485910077</v>
      </c>
      <c r="BY35" s="119">
        <v>4640.89361521923</v>
      </c>
      <c r="BZ35" s="119">
        <v>4834.2876726591539</v>
      </c>
      <c r="CA35" s="119">
        <v>4964.1703584161314</v>
      </c>
      <c r="CB35" s="119">
        <v>4909.5417109191812</v>
      </c>
      <c r="CC35" s="120">
        <v>4808.9143520056286</v>
      </c>
    </row>
    <row r="36" spans="1:81" x14ac:dyDescent="0.4">
      <c r="A36" s="113"/>
      <c r="B36" s="59" t="s">
        <v>331</v>
      </c>
      <c r="C36" s="186" t="s">
        <v>223</v>
      </c>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v>0</v>
      </c>
      <c r="AI36" s="119">
        <v>0</v>
      </c>
      <c r="AJ36" s="119">
        <v>0</v>
      </c>
      <c r="AK36" s="119">
        <v>0</v>
      </c>
      <c r="AL36" s="119">
        <v>0</v>
      </c>
      <c r="AM36" s="119">
        <v>0</v>
      </c>
      <c r="AN36" s="119">
        <v>0</v>
      </c>
      <c r="AO36" s="119">
        <v>0</v>
      </c>
      <c r="AP36" s="119">
        <v>0</v>
      </c>
      <c r="AQ36" s="119">
        <v>0</v>
      </c>
      <c r="AR36" s="119">
        <v>0</v>
      </c>
      <c r="AS36" s="119">
        <v>0</v>
      </c>
      <c r="AT36" s="119">
        <v>0</v>
      </c>
      <c r="AU36" s="119">
        <v>0</v>
      </c>
      <c r="AV36" s="119">
        <v>0</v>
      </c>
      <c r="AW36" s="119">
        <v>0</v>
      </c>
      <c r="AX36" s="119">
        <v>0</v>
      </c>
      <c r="AY36" s="119">
        <v>0</v>
      </c>
      <c r="AZ36" s="119">
        <v>0</v>
      </c>
      <c r="BA36" s="119">
        <v>0</v>
      </c>
      <c r="BB36" s="119">
        <v>0</v>
      </c>
      <c r="BC36" s="119">
        <v>0</v>
      </c>
      <c r="BD36" s="119">
        <v>0</v>
      </c>
      <c r="BE36" s="119">
        <v>0</v>
      </c>
      <c r="BF36" s="119">
        <v>0</v>
      </c>
      <c r="BG36" s="119">
        <v>0</v>
      </c>
      <c r="BH36" s="119">
        <v>0</v>
      </c>
      <c r="BI36" s="119">
        <v>0</v>
      </c>
      <c r="BJ36" s="119">
        <v>0</v>
      </c>
      <c r="BK36" s="119">
        <v>0</v>
      </c>
      <c r="BL36" s="119">
        <v>62.808164869999999</v>
      </c>
      <c r="BM36" s="119">
        <v>686.4373563700002</v>
      </c>
      <c r="BN36" s="119">
        <v>1276.9055287799997</v>
      </c>
      <c r="BO36" s="119">
        <v>2155.5853004300002</v>
      </c>
      <c r="BP36" s="119">
        <v>4474.8959127000007</v>
      </c>
      <c r="BQ36" s="119">
        <v>6897.8279475099998</v>
      </c>
      <c r="BR36" s="119">
        <v>8726.4629563300005</v>
      </c>
      <c r="BS36" s="119">
        <v>9814.883734269999</v>
      </c>
      <c r="BT36" s="119">
        <v>10143.435834890004</v>
      </c>
      <c r="BU36" s="119">
        <v>10641.56722836</v>
      </c>
      <c r="BV36" s="119">
        <v>10535.005500400001</v>
      </c>
      <c r="BW36" s="119">
        <v>9338.9990123900006</v>
      </c>
      <c r="BX36" s="119">
        <v>8831.4317524268426</v>
      </c>
      <c r="BY36" s="119">
        <v>8444.9212044689739</v>
      </c>
      <c r="BZ36" s="119">
        <v>7743.825154146497</v>
      </c>
      <c r="CA36" s="119">
        <v>6560.0757013983357</v>
      </c>
      <c r="CB36" s="119">
        <v>4752.2846543283722</v>
      </c>
      <c r="CC36" s="120">
        <v>2498.9828628364871</v>
      </c>
    </row>
    <row r="37" spans="1:81" ht="25.5" customHeight="1" x14ac:dyDescent="0.4">
      <c r="A37" s="113"/>
      <c r="B37" s="49" t="s">
        <v>231</v>
      </c>
      <c r="C37" s="186" t="s">
        <v>223</v>
      </c>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v>9.4880330298963322</v>
      </c>
      <c r="AI37" s="119">
        <v>10.866673469387752</v>
      </c>
      <c r="AJ37" s="119">
        <v>17.282571428571433</v>
      </c>
      <c r="AK37" s="119">
        <v>27.743444015444013</v>
      </c>
      <c r="AL37" s="119">
        <v>40.311905425307486</v>
      </c>
      <c r="AM37" s="119">
        <v>53.566197515769588</v>
      </c>
      <c r="AN37" s="119">
        <v>55.20599010807841</v>
      </c>
      <c r="AO37" s="119">
        <v>57.077422436565172</v>
      </c>
      <c r="AP37" s="119">
        <v>70.688754873166999</v>
      </c>
      <c r="AQ37" s="119">
        <v>78.567195142753789</v>
      </c>
      <c r="AR37" s="119">
        <v>179.54650471340884</v>
      </c>
      <c r="AS37" s="119">
        <v>178.93825009375556</v>
      </c>
      <c r="AT37" s="119">
        <v>203.56767708643196</v>
      </c>
      <c r="AU37" s="119">
        <v>251.36546329803713</v>
      </c>
      <c r="AV37" s="119">
        <v>412.76617192125207</v>
      </c>
      <c r="AW37" s="119">
        <v>568.30627626515411</v>
      </c>
      <c r="AX37" s="119">
        <v>694.61756287801848</v>
      </c>
      <c r="AY37" s="119">
        <v>871.2947735688274</v>
      </c>
      <c r="AZ37" s="119">
        <v>1069.3193393332856</v>
      </c>
      <c r="BA37" s="119">
        <v>1207.107898236432</v>
      </c>
      <c r="BB37" s="119">
        <v>1267.660666567838</v>
      </c>
      <c r="BC37" s="119">
        <v>942.7268558291513</v>
      </c>
      <c r="BD37" s="119">
        <v>0.85037018855001634</v>
      </c>
      <c r="BE37" s="119">
        <v>0</v>
      </c>
      <c r="BF37" s="119">
        <v>0</v>
      </c>
      <c r="BG37" s="119">
        <v>4.2373578498991461E-2</v>
      </c>
      <c r="BH37" s="119">
        <v>0</v>
      </c>
      <c r="BI37" s="119">
        <v>0</v>
      </c>
      <c r="BJ37" s="119">
        <v>0</v>
      </c>
      <c r="BK37" s="119">
        <v>0</v>
      </c>
      <c r="BL37" s="119">
        <v>0</v>
      </c>
      <c r="BM37" s="119">
        <v>0</v>
      </c>
      <c r="BN37" s="119">
        <v>0</v>
      </c>
      <c r="BO37" s="119">
        <v>0</v>
      </c>
      <c r="BP37" s="119">
        <v>0</v>
      </c>
      <c r="BQ37" s="119">
        <v>0</v>
      </c>
      <c r="BR37" s="119">
        <v>0</v>
      </c>
      <c r="BS37" s="119">
        <v>0</v>
      </c>
      <c r="BT37" s="119">
        <v>0</v>
      </c>
      <c r="BU37" s="119">
        <v>0</v>
      </c>
      <c r="BV37" s="119">
        <v>0</v>
      </c>
      <c r="BW37" s="119">
        <v>0</v>
      </c>
      <c r="BX37" s="119">
        <v>0</v>
      </c>
      <c r="BY37" s="119">
        <v>0</v>
      </c>
      <c r="BZ37" s="119">
        <v>0</v>
      </c>
      <c r="CA37" s="119">
        <v>0</v>
      </c>
      <c r="CB37" s="119">
        <v>0</v>
      </c>
      <c r="CC37" s="120">
        <v>0</v>
      </c>
    </row>
    <row r="38" spans="1:81" x14ac:dyDescent="0.4">
      <c r="A38" s="113"/>
      <c r="B38" s="49" t="s">
        <v>233</v>
      </c>
      <c r="C38" s="186" t="s">
        <v>223</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v>0</v>
      </c>
      <c r="AR38" s="119">
        <v>0</v>
      </c>
      <c r="AS38" s="119">
        <v>0</v>
      </c>
      <c r="AT38" s="119">
        <v>0</v>
      </c>
      <c r="AU38" s="119">
        <v>0</v>
      </c>
      <c r="AV38" s="119">
        <v>0</v>
      </c>
      <c r="AW38" s="119">
        <v>0</v>
      </c>
      <c r="AX38" s="119">
        <v>0</v>
      </c>
      <c r="AY38" s="119">
        <v>0</v>
      </c>
      <c r="AZ38" s="119">
        <v>0</v>
      </c>
      <c r="BA38" s="119">
        <v>0</v>
      </c>
      <c r="BB38" s="119">
        <v>0</v>
      </c>
      <c r="BC38" s="119">
        <v>0</v>
      </c>
      <c r="BD38" s="119">
        <v>0</v>
      </c>
      <c r="BE38" s="119">
        <v>0</v>
      </c>
      <c r="BF38" s="119">
        <v>0</v>
      </c>
      <c r="BG38" s="119">
        <v>0</v>
      </c>
      <c r="BH38" s="119">
        <v>0</v>
      </c>
      <c r="BI38" s="119">
        <v>0</v>
      </c>
      <c r="BJ38" s="119">
        <v>23.645465999999999</v>
      </c>
      <c r="BK38" s="119">
        <v>24.26268</v>
      </c>
      <c r="BL38" s="119">
        <v>26.420592000000003</v>
      </c>
      <c r="BM38" s="119">
        <v>25.445135000000001</v>
      </c>
      <c r="BN38" s="119">
        <v>24.263487999999999</v>
      </c>
      <c r="BO38" s="119">
        <v>25.234683905274146</v>
      </c>
      <c r="BP38" s="119">
        <v>25.400787999999999</v>
      </c>
      <c r="BQ38" s="119">
        <v>26.194805999999996</v>
      </c>
      <c r="BR38" s="119">
        <v>27.426465</v>
      </c>
      <c r="BS38" s="119">
        <v>25.544037070000002</v>
      </c>
      <c r="BT38" s="119">
        <v>25.261430920000002</v>
      </c>
      <c r="BU38" s="119">
        <v>25.523962900000001</v>
      </c>
      <c r="BV38" s="119">
        <v>31.846040880000004</v>
      </c>
      <c r="BW38" s="119">
        <v>24.345475053334251</v>
      </c>
      <c r="BX38" s="119">
        <v>53.686947706296607</v>
      </c>
      <c r="BY38" s="119">
        <v>34.797041926025514</v>
      </c>
      <c r="BZ38" s="119">
        <v>30.774467614710559</v>
      </c>
      <c r="CA38" s="119">
        <v>34.89214100479591</v>
      </c>
      <c r="CB38" s="119">
        <v>36.469596879873968</v>
      </c>
      <c r="CC38" s="120">
        <v>38.276173641974481</v>
      </c>
    </row>
    <row r="39" spans="1:81" x14ac:dyDescent="0.4">
      <c r="A39" s="113"/>
      <c r="B39" s="49" t="s">
        <v>332</v>
      </c>
      <c r="C39" s="186" t="s">
        <v>223</v>
      </c>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v>400.06040998931815</v>
      </c>
      <c r="AI39" s="119">
        <v>440.24186395917997</v>
      </c>
      <c r="AJ39" s="119">
        <v>568.64676658977396</v>
      </c>
      <c r="AK39" s="119">
        <v>919.19447132057121</v>
      </c>
      <c r="AL39" s="119">
        <v>1181.6407082203809</v>
      </c>
      <c r="AM39" s="119">
        <v>1396.9133752255298</v>
      </c>
      <c r="AN39" s="119">
        <v>1572.5977774696016</v>
      </c>
      <c r="AO39" s="119">
        <v>1763.5441134969951</v>
      </c>
      <c r="AP39" s="119">
        <v>1896.6084945680932</v>
      </c>
      <c r="AQ39" s="119">
        <v>1963.1883599218736</v>
      </c>
      <c r="AR39" s="119">
        <v>1903.5669999999996</v>
      </c>
      <c r="AS39" s="119">
        <v>2187.5540000000001</v>
      </c>
      <c r="AT39" s="119">
        <v>2771.8209999999999</v>
      </c>
      <c r="AU39" s="119">
        <v>3785.5240000000008</v>
      </c>
      <c r="AV39" s="119">
        <v>5004.2709999999997</v>
      </c>
      <c r="AW39" s="119">
        <v>6027.8400000000011</v>
      </c>
      <c r="AX39" s="119">
        <v>6701.0210236028324</v>
      </c>
      <c r="AY39" s="119">
        <v>7259.8193451132465</v>
      </c>
      <c r="AZ39" s="119">
        <v>7627.8412922717607</v>
      </c>
      <c r="BA39" s="119">
        <v>7388.3815092242394</v>
      </c>
      <c r="BB39" s="119">
        <v>7213.0624270478074</v>
      </c>
      <c r="BC39" s="119">
        <v>7066.8309277856351</v>
      </c>
      <c r="BD39" s="119">
        <v>6955.0272430824934</v>
      </c>
      <c r="BE39" s="119">
        <v>7130.0830912703177</v>
      </c>
      <c r="BF39" s="119">
        <v>7853.4141332420995</v>
      </c>
      <c r="BG39" s="119">
        <v>7907.4304242871603</v>
      </c>
      <c r="BH39" s="119">
        <v>8609.1099443174389</v>
      </c>
      <c r="BI39" s="119">
        <v>9364.2666422585644</v>
      </c>
      <c r="BJ39" s="119">
        <v>9979.0686760457666</v>
      </c>
      <c r="BK39" s="119">
        <v>10808.197886514117</v>
      </c>
      <c r="BL39" s="119">
        <v>11599.496940774132</v>
      </c>
      <c r="BM39" s="119">
        <v>14226.791440390265</v>
      </c>
      <c r="BN39" s="119">
        <v>15478.01053884067</v>
      </c>
      <c r="BO39" s="119">
        <v>16578.667176283001</v>
      </c>
      <c r="BP39" s="119">
        <v>17472.491649240532</v>
      </c>
      <c r="BQ39" s="119">
        <v>17625.749532084679</v>
      </c>
      <c r="BR39" s="119">
        <v>17738.510614072031</v>
      </c>
      <c r="BS39" s="119">
        <v>17716.225635332288</v>
      </c>
      <c r="BT39" s="119">
        <v>17111.31100400001</v>
      </c>
      <c r="BU39" s="119">
        <v>16213.076773759509</v>
      </c>
      <c r="BV39" s="119">
        <v>14895.346253314372</v>
      </c>
      <c r="BW39" s="119">
        <v>12603.988483570523</v>
      </c>
      <c r="BX39" s="119">
        <v>11573.593086843108</v>
      </c>
      <c r="BY39" s="119">
        <v>9764.0674504977796</v>
      </c>
      <c r="BZ39" s="119">
        <v>8551.44655588145</v>
      </c>
      <c r="CA39" s="119">
        <v>7230.5760044325125</v>
      </c>
      <c r="CB39" s="119">
        <v>5639.9170517740231</v>
      </c>
      <c r="CC39" s="120">
        <v>4247.0060090052748</v>
      </c>
    </row>
    <row r="40" spans="1:81" x14ac:dyDescent="0.4">
      <c r="A40" s="113"/>
      <c r="B40" s="49" t="s">
        <v>333</v>
      </c>
      <c r="C40" s="186"/>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f t="shared" ref="AH40:CC40" si="4">AH41+AH42</f>
        <v>1464.8799002303704</v>
      </c>
      <c r="AI40" s="119">
        <f t="shared" si="4"/>
        <v>1566.6545731758174</v>
      </c>
      <c r="AJ40" s="119">
        <f t="shared" si="4"/>
        <v>1709.6298947492835</v>
      </c>
      <c r="AK40" s="119">
        <f t="shared" si="4"/>
        <v>1939.3371101902235</v>
      </c>
      <c r="AL40" s="119">
        <f t="shared" si="4"/>
        <v>2018.3858538928052</v>
      </c>
      <c r="AM40" s="119">
        <f t="shared" si="4"/>
        <v>1983.5131201487716</v>
      </c>
      <c r="AN40" s="119">
        <f t="shared" si="4"/>
        <v>2229.6929080455766</v>
      </c>
      <c r="AO40" s="119">
        <f t="shared" si="4"/>
        <v>2385.3584528281144</v>
      </c>
      <c r="AP40" s="119">
        <f t="shared" si="4"/>
        <v>2540.8851443259509</v>
      </c>
      <c r="AQ40" s="119">
        <f t="shared" si="4"/>
        <v>2770.8038001728723</v>
      </c>
      <c r="AR40" s="119">
        <f t="shared" si="4"/>
        <v>3071.0069726615129</v>
      </c>
      <c r="AS40" s="119">
        <f t="shared" si="4"/>
        <v>3445.7356607322959</v>
      </c>
      <c r="AT40" s="119">
        <f t="shared" si="4"/>
        <v>3909.3091318653651</v>
      </c>
      <c r="AU40" s="119">
        <f t="shared" si="4"/>
        <v>4822.5585151932555</v>
      </c>
      <c r="AV40" s="119">
        <f t="shared" si="4"/>
        <v>5517.3492158348699</v>
      </c>
      <c r="AW40" s="119">
        <f t="shared" si="4"/>
        <v>6259.5761130737392</v>
      </c>
      <c r="AX40" s="119">
        <f t="shared" si="4"/>
        <v>6798.8215213289559</v>
      </c>
      <c r="AY40" s="119">
        <f t="shared" si="4"/>
        <v>6833.847811731509</v>
      </c>
      <c r="AZ40" s="119">
        <f t="shared" si="4"/>
        <v>6792.729131563492</v>
      </c>
      <c r="BA40" s="119">
        <f t="shared" si="4"/>
        <v>6744.3441169455091</v>
      </c>
      <c r="BB40" s="119">
        <f t="shared" si="4"/>
        <v>6819.8417430900072</v>
      </c>
      <c r="BC40" s="119">
        <f t="shared" si="4"/>
        <v>6629.3074691405118</v>
      </c>
      <c r="BD40" s="119">
        <f t="shared" si="4"/>
        <v>6763.0990000000002</v>
      </c>
      <c r="BE40" s="119">
        <f t="shared" si="4"/>
        <v>6749.0433528570848</v>
      </c>
      <c r="BF40" s="119">
        <f t="shared" si="4"/>
        <v>6757.9545089520061</v>
      </c>
      <c r="BG40" s="119">
        <f t="shared" si="4"/>
        <v>6724.1235550023994</v>
      </c>
      <c r="BH40" s="119">
        <f t="shared" si="4"/>
        <v>6662.027</v>
      </c>
      <c r="BI40" s="119">
        <f t="shared" si="4"/>
        <v>6649.9306075199993</v>
      </c>
      <c r="BJ40" s="119">
        <f t="shared" si="4"/>
        <v>6566.1693209299992</v>
      </c>
      <c r="BK40" s="119">
        <f t="shared" si="4"/>
        <v>6657.0001817393668</v>
      </c>
      <c r="BL40" s="119">
        <f t="shared" si="4"/>
        <v>6515.843602259999</v>
      </c>
      <c r="BM40" s="119">
        <f t="shared" si="4"/>
        <v>6108.3423565899984</v>
      </c>
      <c r="BN40" s="119">
        <f t="shared" si="4"/>
        <v>5556.0370140352561</v>
      </c>
      <c r="BO40" s="119">
        <f t="shared" si="4"/>
        <v>4935.2797263499997</v>
      </c>
      <c r="BP40" s="119">
        <f t="shared" si="4"/>
        <v>3275.8454461099991</v>
      </c>
      <c r="BQ40" s="119">
        <f t="shared" si="4"/>
        <v>1186.7982191800004</v>
      </c>
      <c r="BR40" s="119">
        <f t="shared" si="4"/>
        <v>244.52811802000025</v>
      </c>
      <c r="BS40" s="119">
        <f t="shared" si="4"/>
        <v>61.927221750000001</v>
      </c>
      <c r="BT40" s="119">
        <f t="shared" si="4"/>
        <v>14.895368320000006</v>
      </c>
      <c r="BU40" s="119">
        <f t="shared" si="4"/>
        <v>8.92846355</v>
      </c>
      <c r="BV40" s="119">
        <f t="shared" si="4"/>
        <v>0</v>
      </c>
      <c r="BW40" s="119">
        <f t="shared" si="4"/>
        <v>0</v>
      </c>
      <c r="BX40" s="119">
        <f t="shared" si="4"/>
        <v>0</v>
      </c>
      <c r="BY40" s="119">
        <f t="shared" si="4"/>
        <v>0</v>
      </c>
      <c r="BZ40" s="119">
        <f t="shared" si="4"/>
        <v>0</v>
      </c>
      <c r="CA40" s="119">
        <f t="shared" si="4"/>
        <v>0</v>
      </c>
      <c r="CB40" s="119">
        <f t="shared" si="4"/>
        <v>0</v>
      </c>
      <c r="CC40" s="120">
        <f t="shared" si="4"/>
        <v>0</v>
      </c>
    </row>
    <row r="41" spans="1:81" x14ac:dyDescent="0.4">
      <c r="A41" s="113"/>
      <c r="B41" s="59" t="s">
        <v>327</v>
      </c>
      <c r="C41" s="186" t="s">
        <v>217</v>
      </c>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v>1464.8799002303704</v>
      </c>
      <c r="AI41" s="119">
        <v>1563.7571363132186</v>
      </c>
      <c r="AJ41" s="119">
        <v>1699.9689052344463</v>
      </c>
      <c r="AK41" s="119">
        <v>1914.2194214068734</v>
      </c>
      <c r="AL41" s="119">
        <v>1967.2233041062173</v>
      </c>
      <c r="AM41" s="119">
        <v>1918.8886097671293</v>
      </c>
      <c r="AN41" s="119">
        <v>2133.5678336354131</v>
      </c>
      <c r="AO41" s="119">
        <v>2264.0449636063704</v>
      </c>
      <c r="AP41" s="119">
        <v>2357.3960325057928</v>
      </c>
      <c r="AQ41" s="119">
        <v>2524.8185484831092</v>
      </c>
      <c r="AR41" s="119">
        <v>2759.3569476339931</v>
      </c>
      <c r="AS41" s="119">
        <v>3041.1783545608605</v>
      </c>
      <c r="AT41" s="119">
        <v>3382.5662378716502</v>
      </c>
      <c r="AU41" s="119">
        <v>4095.2793528704351</v>
      </c>
      <c r="AV41" s="119">
        <v>4606.0480376743026</v>
      </c>
      <c r="AW41" s="119">
        <v>5122.482499353242</v>
      </c>
      <c r="AX41" s="119">
        <v>5472.091011319163</v>
      </c>
      <c r="AY41" s="119">
        <v>5518.7521419162849</v>
      </c>
      <c r="AZ41" s="119">
        <v>5634.0700627548977</v>
      </c>
      <c r="BA41" s="119">
        <v>5761.3166007132186</v>
      </c>
      <c r="BB41" s="119">
        <v>5954.2356985493152</v>
      </c>
      <c r="BC41" s="119">
        <v>5897.0027550317054</v>
      </c>
      <c r="BD41" s="119">
        <v>6067.8</v>
      </c>
      <c r="BE41" s="119">
        <v>6232.6540000000005</v>
      </c>
      <c r="BF41" s="119">
        <v>6285.2789345025994</v>
      </c>
      <c r="BG41" s="119">
        <v>6276.3924125434996</v>
      </c>
      <c r="BH41" s="119">
        <v>6280.482</v>
      </c>
      <c r="BI41" s="119">
        <v>6337.2311226471993</v>
      </c>
      <c r="BJ41" s="119">
        <v>6282.6829899695995</v>
      </c>
      <c r="BK41" s="119">
        <v>6409.2477563293669</v>
      </c>
      <c r="BL41" s="119">
        <v>6300.9027961799993</v>
      </c>
      <c r="BM41" s="119">
        <v>5929.8654520099981</v>
      </c>
      <c r="BN41" s="119">
        <v>5398.6394528542078</v>
      </c>
      <c r="BO41" s="119">
        <v>4809.0716982724962</v>
      </c>
      <c r="BP41" s="119">
        <v>3192.1959452440233</v>
      </c>
      <c r="BQ41" s="119">
        <v>1158.650677876062</v>
      </c>
      <c r="BR41" s="119">
        <v>239.36880059000026</v>
      </c>
      <c r="BS41" s="119">
        <v>60.867937879806497</v>
      </c>
      <c r="BT41" s="119">
        <v>14.721450121824157</v>
      </c>
      <c r="BU41" s="119">
        <v>8.8374588997630372</v>
      </c>
      <c r="BV41" s="119">
        <v>0</v>
      </c>
      <c r="BW41" s="119">
        <v>0</v>
      </c>
      <c r="BX41" s="119">
        <v>0</v>
      </c>
      <c r="BY41" s="119">
        <v>0</v>
      </c>
      <c r="BZ41" s="119">
        <v>0</v>
      </c>
      <c r="CA41" s="119">
        <v>0</v>
      </c>
      <c r="CB41" s="119">
        <v>0</v>
      </c>
      <c r="CC41" s="120">
        <v>0</v>
      </c>
    </row>
    <row r="42" spans="1:81" x14ac:dyDescent="0.4">
      <c r="A42" s="113"/>
      <c r="B42" s="59" t="s">
        <v>328</v>
      </c>
      <c r="C42" s="186" t="s">
        <v>217</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v>0</v>
      </c>
      <c r="AI42" s="119">
        <v>2.8974368625987705</v>
      </c>
      <c r="AJ42" s="119">
        <v>9.6609895148372367</v>
      </c>
      <c r="AK42" s="119">
        <v>25.117688783350097</v>
      </c>
      <c r="AL42" s="119">
        <v>51.162549786587917</v>
      </c>
      <c r="AM42" s="119">
        <v>64.624510381642168</v>
      </c>
      <c r="AN42" s="119">
        <v>96.125074410163435</v>
      </c>
      <c r="AO42" s="119">
        <v>121.31348922174391</v>
      </c>
      <c r="AP42" s="119">
        <v>183.4891118201582</v>
      </c>
      <c r="AQ42" s="119">
        <v>245.98525168976292</v>
      </c>
      <c r="AR42" s="119">
        <v>311.65002502751975</v>
      </c>
      <c r="AS42" s="119">
        <v>404.55730617143536</v>
      </c>
      <c r="AT42" s="119">
        <v>526.74289399371503</v>
      </c>
      <c r="AU42" s="119">
        <v>727.27916232282041</v>
      </c>
      <c r="AV42" s="119">
        <v>911.30117816056713</v>
      </c>
      <c r="AW42" s="119">
        <v>1137.0936137204967</v>
      </c>
      <c r="AX42" s="119">
        <v>1326.7305100097926</v>
      </c>
      <c r="AY42" s="119">
        <v>1315.095669815224</v>
      </c>
      <c r="AZ42" s="119">
        <v>1158.6590688085946</v>
      </c>
      <c r="BA42" s="119">
        <v>983.02751623229062</v>
      </c>
      <c r="BB42" s="119">
        <v>865.6060445406921</v>
      </c>
      <c r="BC42" s="119">
        <v>732.30471410880648</v>
      </c>
      <c r="BD42" s="119">
        <v>695.29899999999998</v>
      </c>
      <c r="BE42" s="119">
        <v>516.38935285708476</v>
      </c>
      <c r="BF42" s="119">
        <v>472.67557444940707</v>
      </c>
      <c r="BG42" s="119">
        <v>447.73114245890002</v>
      </c>
      <c r="BH42" s="119">
        <v>381.54500000000002</v>
      </c>
      <c r="BI42" s="119">
        <v>312.69948487280004</v>
      </c>
      <c r="BJ42" s="119">
        <v>283.48633096040004</v>
      </c>
      <c r="BK42" s="119">
        <v>247.75242540999994</v>
      </c>
      <c r="BL42" s="119">
        <v>214.94080607999948</v>
      </c>
      <c r="BM42" s="119">
        <v>178.47690458000002</v>
      </c>
      <c r="BN42" s="119">
        <v>157.3975611810487</v>
      </c>
      <c r="BO42" s="119">
        <v>126.20802807750385</v>
      </c>
      <c r="BP42" s="119">
        <v>83.64950086597598</v>
      </c>
      <c r="BQ42" s="119">
        <v>28.147541303938436</v>
      </c>
      <c r="BR42" s="119">
        <v>5.1593174300000015</v>
      </c>
      <c r="BS42" s="119">
        <v>1.0592838701935048</v>
      </c>
      <c r="BT42" s="119">
        <v>0.17391819817584997</v>
      </c>
      <c r="BU42" s="119">
        <v>9.1004650236962456E-2</v>
      </c>
      <c r="BV42" s="119">
        <v>0</v>
      </c>
      <c r="BW42" s="119">
        <v>0</v>
      </c>
      <c r="BX42" s="119">
        <v>0</v>
      </c>
      <c r="BY42" s="119">
        <v>0</v>
      </c>
      <c r="BZ42" s="119">
        <v>0</v>
      </c>
      <c r="CA42" s="119">
        <v>0</v>
      </c>
      <c r="CB42" s="119">
        <v>0</v>
      </c>
      <c r="CC42" s="120">
        <v>0</v>
      </c>
    </row>
    <row r="43" spans="1:81" ht="25.5" customHeight="1" x14ac:dyDescent="0.4">
      <c r="A43" s="113"/>
      <c r="B43" s="49" t="s">
        <v>320</v>
      </c>
      <c r="C43" s="186"/>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v>715.29671786231086</v>
      </c>
      <c r="AI43" s="119">
        <v>752.03729900000008</v>
      </c>
      <c r="AJ43" s="119">
        <v>1044.5315915384615</v>
      </c>
      <c r="AK43" s="119">
        <v>1759.6079995000002</v>
      </c>
      <c r="AL43" s="119">
        <v>2920.6913872499999</v>
      </c>
      <c r="AM43" s="119">
        <v>3728.8582142499999</v>
      </c>
      <c r="AN43" s="119">
        <v>4266.2066212499994</v>
      </c>
      <c r="AO43" s="119">
        <v>4908.8906778571427</v>
      </c>
      <c r="AP43" s="119">
        <v>5267.6425555999995</v>
      </c>
      <c r="AQ43" s="119">
        <v>5101.8941500000001</v>
      </c>
      <c r="AR43" s="119">
        <v>4426.0124669999996</v>
      </c>
      <c r="AS43" s="119">
        <v>4230.9712953333328</v>
      </c>
      <c r="AT43" s="119">
        <v>5016.109444333335</v>
      </c>
      <c r="AU43" s="119">
        <v>6837.1401795117308</v>
      </c>
      <c r="AV43" s="119">
        <v>8511.8200803333348</v>
      </c>
      <c r="AW43" s="119">
        <v>9342.0904343333332</v>
      </c>
      <c r="AX43" s="119">
        <v>9675.5949999999993</v>
      </c>
      <c r="AY43" s="119">
        <v>10107.044</v>
      </c>
      <c r="AZ43" s="119">
        <v>8242.1565198265725</v>
      </c>
      <c r="BA43" s="119">
        <v>6089.4680000000008</v>
      </c>
      <c r="BB43" s="119">
        <v>6064.2970000000005</v>
      </c>
      <c r="BC43" s="119">
        <v>5972.3520000000008</v>
      </c>
      <c r="BD43" s="119">
        <v>6144.9049999999988</v>
      </c>
      <c r="BE43" s="119">
        <v>6359.7761194121722</v>
      </c>
      <c r="BF43" s="119">
        <v>6177.2107109526005</v>
      </c>
      <c r="BG43" s="119">
        <v>6635.40725241993</v>
      </c>
      <c r="BH43" s="119">
        <v>6750.9130000000005</v>
      </c>
      <c r="BI43" s="119">
        <v>6623.9960046050001</v>
      </c>
      <c r="BJ43" s="119">
        <v>6788.7708489100005</v>
      </c>
      <c r="BK43" s="119">
        <v>7290.4738887753147</v>
      </c>
      <c r="BL43" s="119">
        <v>7229.0433295422672</v>
      </c>
      <c r="BM43" s="119">
        <v>7496.7875480742032</v>
      </c>
      <c r="BN43" s="119">
        <v>7223.1762919586681</v>
      </c>
      <c r="BO43" s="119">
        <v>6546.1577279129015</v>
      </c>
      <c r="BP43" s="119">
        <v>5016.6436447824599</v>
      </c>
      <c r="BQ43" s="119">
        <v>3410.651326137533</v>
      </c>
      <c r="BR43" s="119">
        <v>2773.9850550374172</v>
      </c>
      <c r="BS43" s="119">
        <v>2458.8870452877059</v>
      </c>
      <c r="BT43" s="119">
        <v>2172.7023094668471</v>
      </c>
      <c r="BU43" s="119">
        <v>2096.0922426807024</v>
      </c>
      <c r="BV43" s="119">
        <v>1806.6803555465715</v>
      </c>
      <c r="BW43" s="119">
        <v>1350.067109438713</v>
      </c>
      <c r="BX43" s="119">
        <v>1001.4099396216418</v>
      </c>
      <c r="BY43" s="119">
        <v>694.48421010724792</v>
      </c>
      <c r="BZ43" s="119">
        <v>505.64718769927703</v>
      </c>
      <c r="CA43" s="119">
        <v>347.47674097557399</v>
      </c>
      <c r="CB43" s="119">
        <v>235.28194747560124</v>
      </c>
      <c r="CC43" s="120">
        <v>62.370035378826614</v>
      </c>
    </row>
    <row r="44" spans="1:81" x14ac:dyDescent="0.4">
      <c r="A44" s="113"/>
      <c r="B44" s="59" t="s">
        <v>334</v>
      </c>
      <c r="C44" s="186" t="s">
        <v>223</v>
      </c>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v>0</v>
      </c>
      <c r="AI44" s="119">
        <v>2.0791458048585989</v>
      </c>
      <c r="AJ44" s="119">
        <v>3.7424624487454778</v>
      </c>
      <c r="AK44" s="119">
        <v>4.7820353511747768</v>
      </c>
      <c r="AL44" s="119">
        <v>8.1086686389485365</v>
      </c>
      <c r="AM44" s="119">
        <v>21.623116370529431</v>
      </c>
      <c r="AN44" s="119">
        <v>41.582916097171989</v>
      </c>
      <c r="AO44" s="119">
        <v>72.35427400907929</v>
      </c>
      <c r="AP44" s="119">
        <v>103.95729024293001</v>
      </c>
      <c r="AQ44" s="119">
        <v>139.51068350601201</v>
      </c>
      <c r="AR44" s="119">
        <v>182.54900166658501</v>
      </c>
      <c r="AS44" s="119">
        <v>229.74561143687527</v>
      </c>
      <c r="AT44" s="119">
        <v>251.9138825897187</v>
      </c>
      <c r="AU44" s="119">
        <v>322.46952062524298</v>
      </c>
      <c r="AV44" s="119">
        <v>389.73388162224228</v>
      </c>
      <c r="AW44" s="119">
        <v>462.72661970850959</v>
      </c>
      <c r="AX44" s="119">
        <v>478.80049192921024</v>
      </c>
      <c r="AY44" s="119">
        <v>480.76420050781519</v>
      </c>
      <c r="AZ44" s="119">
        <v>487.18098724935635</v>
      </c>
      <c r="BA44" s="119">
        <v>493.93324999863</v>
      </c>
      <c r="BB44" s="119">
        <v>496.25659195105163</v>
      </c>
      <c r="BC44" s="119">
        <v>496.5127764741809</v>
      </c>
      <c r="BD44" s="119">
        <v>485.25471579187501</v>
      </c>
      <c r="BE44" s="119">
        <v>489.04849039406668</v>
      </c>
      <c r="BF44" s="119">
        <v>147.12428187369665</v>
      </c>
      <c r="BG44" s="119">
        <v>64.975747559198723</v>
      </c>
      <c r="BH44" s="119">
        <v>0</v>
      </c>
      <c r="BI44" s="119">
        <v>0</v>
      </c>
      <c r="BJ44" s="119">
        <v>0</v>
      </c>
      <c r="BK44" s="119">
        <v>0</v>
      </c>
      <c r="BL44" s="119">
        <v>0</v>
      </c>
      <c r="BM44" s="119">
        <v>0</v>
      </c>
      <c r="BN44" s="119">
        <v>0</v>
      </c>
      <c r="BO44" s="119">
        <v>0</v>
      </c>
      <c r="BP44" s="119">
        <v>0</v>
      </c>
      <c r="BQ44" s="119">
        <v>0</v>
      </c>
      <c r="BR44" s="119">
        <v>0</v>
      </c>
      <c r="BS44" s="119">
        <v>0</v>
      </c>
      <c r="BT44" s="119">
        <v>0</v>
      </c>
      <c r="BU44" s="119">
        <v>0</v>
      </c>
      <c r="BV44" s="119">
        <v>0</v>
      </c>
      <c r="BW44" s="119">
        <v>0</v>
      </c>
      <c r="BX44" s="119">
        <v>0</v>
      </c>
      <c r="BY44" s="119">
        <v>0</v>
      </c>
      <c r="BZ44" s="119">
        <v>0</v>
      </c>
      <c r="CA44" s="119">
        <v>0</v>
      </c>
      <c r="CB44" s="119">
        <v>0</v>
      </c>
      <c r="CC44" s="120">
        <v>0</v>
      </c>
    </row>
    <row r="45" spans="1:81" x14ac:dyDescent="0.4">
      <c r="A45" s="113"/>
      <c r="B45" s="59" t="s">
        <v>335</v>
      </c>
      <c r="C45" s="186" t="s">
        <v>223</v>
      </c>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f t="shared" ref="AH45:CC45" si="5">AH43-AH44</f>
        <v>715.29671786231086</v>
      </c>
      <c r="AI45" s="119">
        <f t="shared" si="5"/>
        <v>749.95815319514145</v>
      </c>
      <c r="AJ45" s="119">
        <f t="shared" si="5"/>
        <v>1040.789129089716</v>
      </c>
      <c r="AK45" s="119">
        <f t="shared" si="5"/>
        <v>1754.8259641488255</v>
      </c>
      <c r="AL45" s="119">
        <f t="shared" si="5"/>
        <v>2912.5827186110514</v>
      </c>
      <c r="AM45" s="119">
        <f t="shared" si="5"/>
        <v>3707.2350978794707</v>
      </c>
      <c r="AN45" s="119">
        <f t="shared" si="5"/>
        <v>4224.6237051528278</v>
      </c>
      <c r="AO45" s="119">
        <f t="shared" si="5"/>
        <v>4836.5364038480639</v>
      </c>
      <c r="AP45" s="119">
        <f t="shared" si="5"/>
        <v>5163.6852653570695</v>
      </c>
      <c r="AQ45" s="119">
        <f t="shared" si="5"/>
        <v>4962.3834664939877</v>
      </c>
      <c r="AR45" s="119">
        <f t="shared" si="5"/>
        <v>4243.4634653334142</v>
      </c>
      <c r="AS45" s="119">
        <f t="shared" si="5"/>
        <v>4001.2256838964577</v>
      </c>
      <c r="AT45" s="119">
        <f t="shared" si="5"/>
        <v>4764.1955617436161</v>
      </c>
      <c r="AU45" s="119">
        <f t="shared" si="5"/>
        <v>6514.6706588864881</v>
      </c>
      <c r="AV45" s="119">
        <f t="shared" si="5"/>
        <v>8122.0861987110929</v>
      </c>
      <c r="AW45" s="119">
        <f t="shared" si="5"/>
        <v>8879.3638146248231</v>
      </c>
      <c r="AX45" s="119">
        <f t="shared" si="5"/>
        <v>9196.7945080707887</v>
      </c>
      <c r="AY45" s="119">
        <f t="shared" si="5"/>
        <v>9626.2797994921839</v>
      </c>
      <c r="AZ45" s="119">
        <f t="shared" si="5"/>
        <v>7754.9755325772167</v>
      </c>
      <c r="BA45" s="119">
        <f t="shared" si="5"/>
        <v>5595.5347500013704</v>
      </c>
      <c r="BB45" s="119">
        <f t="shared" si="5"/>
        <v>5568.0404080489488</v>
      </c>
      <c r="BC45" s="119">
        <f t="shared" si="5"/>
        <v>5475.8392235258198</v>
      </c>
      <c r="BD45" s="119">
        <f t="shared" si="5"/>
        <v>5659.6502842081236</v>
      </c>
      <c r="BE45" s="119">
        <f t="shared" si="5"/>
        <v>5870.7276290181053</v>
      </c>
      <c r="BF45" s="119">
        <f t="shared" si="5"/>
        <v>6030.0864290789041</v>
      </c>
      <c r="BG45" s="119">
        <f t="shared" si="5"/>
        <v>6570.4315048607314</v>
      </c>
      <c r="BH45" s="119">
        <f t="shared" si="5"/>
        <v>6750.9130000000005</v>
      </c>
      <c r="BI45" s="119">
        <f t="shared" si="5"/>
        <v>6623.9960046050001</v>
      </c>
      <c r="BJ45" s="119">
        <f t="shared" si="5"/>
        <v>6788.7708489100005</v>
      </c>
      <c r="BK45" s="119">
        <f t="shared" si="5"/>
        <v>7290.4738887753147</v>
      </c>
      <c r="BL45" s="119">
        <f t="shared" si="5"/>
        <v>7229.0433295422672</v>
      </c>
      <c r="BM45" s="119">
        <f t="shared" si="5"/>
        <v>7496.7875480742032</v>
      </c>
      <c r="BN45" s="119">
        <f t="shared" si="5"/>
        <v>7223.1762919586681</v>
      </c>
      <c r="BO45" s="119">
        <f t="shared" si="5"/>
        <v>6546.1577279129015</v>
      </c>
      <c r="BP45" s="119">
        <f t="shared" si="5"/>
        <v>5016.6436447824599</v>
      </c>
      <c r="BQ45" s="119">
        <f t="shared" si="5"/>
        <v>3410.651326137533</v>
      </c>
      <c r="BR45" s="119">
        <f t="shared" si="5"/>
        <v>2773.9850550374172</v>
      </c>
      <c r="BS45" s="119">
        <f t="shared" si="5"/>
        <v>2458.8870452877059</v>
      </c>
      <c r="BT45" s="119">
        <f t="shared" si="5"/>
        <v>2172.7023094668471</v>
      </c>
      <c r="BU45" s="119">
        <f t="shared" si="5"/>
        <v>2096.0922426807024</v>
      </c>
      <c r="BV45" s="119">
        <f t="shared" si="5"/>
        <v>1806.6803555465715</v>
      </c>
      <c r="BW45" s="119">
        <f t="shared" si="5"/>
        <v>1350.067109438713</v>
      </c>
      <c r="BX45" s="119">
        <f t="shared" si="5"/>
        <v>1001.4099396216418</v>
      </c>
      <c r="BY45" s="119">
        <f t="shared" si="5"/>
        <v>694.48421010724792</v>
      </c>
      <c r="BZ45" s="119">
        <f t="shared" si="5"/>
        <v>505.64718769927703</v>
      </c>
      <c r="CA45" s="119">
        <f t="shared" si="5"/>
        <v>347.47674097557399</v>
      </c>
      <c r="CB45" s="119">
        <f t="shared" si="5"/>
        <v>235.28194747560124</v>
      </c>
      <c r="CC45" s="120">
        <f t="shared" si="5"/>
        <v>62.370035378826614</v>
      </c>
    </row>
    <row r="46" spans="1:81" x14ac:dyDescent="0.4">
      <c r="A46" s="113"/>
      <c r="B46" s="49" t="s">
        <v>240</v>
      </c>
      <c r="C46" s="186" t="s">
        <v>223</v>
      </c>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v>0</v>
      </c>
      <c r="AI46" s="119">
        <v>0</v>
      </c>
      <c r="AJ46" s="119">
        <v>0</v>
      </c>
      <c r="AK46" s="119">
        <v>0</v>
      </c>
      <c r="AL46" s="119">
        <v>0</v>
      </c>
      <c r="AM46" s="119">
        <v>0</v>
      </c>
      <c r="AN46" s="119">
        <v>0</v>
      </c>
      <c r="AO46" s="119">
        <v>0</v>
      </c>
      <c r="AP46" s="119">
        <v>0</v>
      </c>
      <c r="AQ46" s="119">
        <v>0</v>
      </c>
      <c r="AR46" s="119">
        <v>1.2749999999999999</v>
      </c>
      <c r="AS46" s="119">
        <v>10.731</v>
      </c>
      <c r="AT46" s="119">
        <v>24.417000000000002</v>
      </c>
      <c r="AU46" s="119">
        <v>45.9</v>
      </c>
      <c r="AV46" s="119">
        <v>86.460999999999999</v>
      </c>
      <c r="AW46" s="119">
        <v>112.84399999999999</v>
      </c>
      <c r="AX46" s="119">
        <v>101.313</v>
      </c>
      <c r="AY46" s="119">
        <v>104.523</v>
      </c>
      <c r="AZ46" s="119">
        <v>109.417</v>
      </c>
      <c r="BA46" s="119">
        <v>107.491</v>
      </c>
      <c r="BB46" s="119">
        <v>112.054</v>
      </c>
      <c r="BC46" s="119">
        <v>125.285</v>
      </c>
      <c r="BD46" s="119">
        <v>132.35599999999999</v>
      </c>
      <c r="BE46" s="119">
        <v>148.73699999999999</v>
      </c>
      <c r="BF46" s="119">
        <v>168.34100000000001</v>
      </c>
      <c r="BG46" s="119">
        <v>189.08099999999999</v>
      </c>
      <c r="BH46" s="119">
        <v>209.41499999999999</v>
      </c>
      <c r="BI46" s="119">
        <v>231.1134238570055</v>
      </c>
      <c r="BJ46" s="119">
        <v>259.31581324546704</v>
      </c>
      <c r="BK46" s="119">
        <v>296.238</v>
      </c>
      <c r="BL46" s="119">
        <v>324.96100000000001</v>
      </c>
      <c r="BM46" s="119">
        <v>341.1</v>
      </c>
      <c r="BN46" s="119">
        <v>349.83600000000001</v>
      </c>
      <c r="BO46" s="119">
        <v>325.97800000000001</v>
      </c>
      <c r="BP46" s="119">
        <v>304.01600000000002</v>
      </c>
      <c r="BQ46" s="119">
        <v>285.58</v>
      </c>
      <c r="BR46" s="119">
        <v>271.61900000000003</v>
      </c>
      <c r="BS46" s="119">
        <v>0</v>
      </c>
      <c r="BT46" s="119">
        <v>0</v>
      </c>
      <c r="BU46" s="119">
        <v>0</v>
      </c>
      <c r="BV46" s="119">
        <v>0</v>
      </c>
      <c r="BW46" s="119">
        <v>0</v>
      </c>
      <c r="BX46" s="119">
        <v>0</v>
      </c>
      <c r="BY46" s="119">
        <v>0</v>
      </c>
      <c r="BZ46" s="119">
        <v>0</v>
      </c>
      <c r="CA46" s="119">
        <v>0</v>
      </c>
      <c r="CB46" s="119">
        <v>0</v>
      </c>
      <c r="CC46" s="120">
        <v>0</v>
      </c>
    </row>
    <row r="47" spans="1:81" x14ac:dyDescent="0.4">
      <c r="A47" s="113"/>
      <c r="B47" s="49" t="s">
        <v>28</v>
      </c>
      <c r="C47" s="186" t="s">
        <v>214</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v>161.73750043946862</v>
      </c>
      <c r="AI47" s="119">
        <v>181.19930304374824</v>
      </c>
      <c r="AJ47" s="119">
        <v>207.23872922573543</v>
      </c>
      <c r="AK47" s="119">
        <v>229.22300541816915</v>
      </c>
      <c r="AL47" s="119">
        <v>237.82502414359607</v>
      </c>
      <c r="AM47" s="119">
        <v>263.29748759525484</v>
      </c>
      <c r="AN47" s="119">
        <v>280.03659140788017</v>
      </c>
      <c r="AO47" s="119">
        <v>303.19546442134015</v>
      </c>
      <c r="AP47" s="119">
        <v>298.81489967459271</v>
      </c>
      <c r="AQ47" s="119">
        <v>306.83950617311092</v>
      </c>
      <c r="AR47" s="119">
        <v>302.19593117391207</v>
      </c>
      <c r="AS47" s="119">
        <v>317.85822245272215</v>
      </c>
      <c r="AT47" s="119">
        <v>348.66984352187495</v>
      </c>
      <c r="AU47" s="119">
        <v>396.66213285957724</v>
      </c>
      <c r="AV47" s="119">
        <v>399.51533573963235</v>
      </c>
      <c r="AW47" s="119">
        <v>402.25121585872171</v>
      </c>
      <c r="AX47" s="119">
        <v>421.20154669082063</v>
      </c>
      <c r="AY47" s="119">
        <v>436.36725298340411</v>
      </c>
      <c r="AZ47" s="119">
        <v>458.99338593739583</v>
      </c>
      <c r="BA47" s="119">
        <v>461.28420947497807</v>
      </c>
      <c r="BB47" s="119">
        <v>472.51720492423391</v>
      </c>
      <c r="BC47" s="119">
        <v>465.44604660798586</v>
      </c>
      <c r="BD47" s="119">
        <v>456.483</v>
      </c>
      <c r="BE47" s="119">
        <v>465.81517196123633</v>
      </c>
      <c r="BF47" s="119">
        <v>459.86098397608805</v>
      </c>
      <c r="BG47" s="119">
        <v>474.08928444871651</v>
      </c>
      <c r="BH47" s="119">
        <v>464.36799999999999</v>
      </c>
      <c r="BI47" s="119">
        <v>457.05108711905029</v>
      </c>
      <c r="BJ47" s="119">
        <v>449.82467542373149</v>
      </c>
      <c r="BK47" s="119">
        <v>423.07557421483176</v>
      </c>
      <c r="BL47" s="119">
        <v>351.82365625768108</v>
      </c>
      <c r="BM47" s="119">
        <v>356.74274253656409</v>
      </c>
      <c r="BN47" s="119">
        <v>403.58508928024094</v>
      </c>
      <c r="BO47" s="119">
        <v>392.86659263963156</v>
      </c>
      <c r="BP47" s="119">
        <v>389.19540725625791</v>
      </c>
      <c r="BQ47" s="119">
        <v>374.71814512820708</v>
      </c>
      <c r="BR47" s="119">
        <v>367.9651481339838</v>
      </c>
      <c r="BS47" s="119">
        <v>347.04598617729073</v>
      </c>
      <c r="BT47" s="119">
        <v>356.63243498778996</v>
      </c>
      <c r="BU47" s="119">
        <v>340.4680711850724</v>
      </c>
      <c r="BV47" s="119">
        <v>334.16171076459636</v>
      </c>
      <c r="BW47" s="119">
        <v>329.08713046744828</v>
      </c>
      <c r="BX47" s="119">
        <v>285.19003223242765</v>
      </c>
      <c r="BY47" s="119">
        <v>268.69518745505229</v>
      </c>
      <c r="BZ47" s="119">
        <v>255.11062787091618</v>
      </c>
      <c r="CA47" s="119">
        <v>242.91628985850261</v>
      </c>
      <c r="CB47" s="119">
        <v>230.01866422254619</v>
      </c>
      <c r="CC47" s="120">
        <v>218.41907764042148</v>
      </c>
    </row>
    <row r="48" spans="1:81" ht="25.5" customHeight="1" x14ac:dyDescent="0.4">
      <c r="A48" s="113"/>
      <c r="B48" s="60" t="s">
        <v>336</v>
      </c>
      <c r="C48" s="186" t="s">
        <v>223</v>
      </c>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v>0</v>
      </c>
      <c r="AI48" s="119">
        <v>0</v>
      </c>
      <c r="AJ48" s="119">
        <v>0</v>
      </c>
      <c r="AK48" s="119">
        <v>0</v>
      </c>
      <c r="AL48" s="119">
        <v>0</v>
      </c>
      <c r="AM48" s="119">
        <v>0</v>
      </c>
      <c r="AN48" s="119">
        <v>0</v>
      </c>
      <c r="AO48" s="119">
        <v>0</v>
      </c>
      <c r="AP48" s="119">
        <v>0</v>
      </c>
      <c r="AQ48" s="119">
        <v>0</v>
      </c>
      <c r="AR48" s="119">
        <v>0</v>
      </c>
      <c r="AS48" s="119">
        <v>0</v>
      </c>
      <c r="AT48" s="119">
        <v>0</v>
      </c>
      <c r="AU48" s="119">
        <v>0</v>
      </c>
      <c r="AV48" s="119">
        <v>0</v>
      </c>
      <c r="AW48" s="119">
        <v>0</v>
      </c>
      <c r="AX48" s="119">
        <v>0</v>
      </c>
      <c r="AY48" s="119">
        <v>0</v>
      </c>
      <c r="AZ48" s="119">
        <v>0</v>
      </c>
      <c r="BA48" s="119">
        <v>0</v>
      </c>
      <c r="BB48" s="119">
        <v>0</v>
      </c>
      <c r="BC48" s="119">
        <v>0</v>
      </c>
      <c r="BD48" s="119">
        <v>0</v>
      </c>
      <c r="BE48" s="119">
        <v>0</v>
      </c>
      <c r="BF48" s="119">
        <v>0</v>
      </c>
      <c r="BG48" s="119">
        <v>0</v>
      </c>
      <c r="BH48" s="119">
        <v>0</v>
      </c>
      <c r="BI48" s="119">
        <v>0</v>
      </c>
      <c r="BJ48" s="119">
        <v>0</v>
      </c>
      <c r="BK48" s="119">
        <v>0</v>
      </c>
      <c r="BL48" s="119">
        <v>90.849720650000009</v>
      </c>
      <c r="BM48" s="119">
        <v>106.96880001999999</v>
      </c>
      <c r="BN48" s="119">
        <v>109.92031101000002</v>
      </c>
      <c r="BO48" s="119">
        <v>115.96021940000001</v>
      </c>
      <c r="BP48" s="119">
        <v>110.02752643000001</v>
      </c>
      <c r="BQ48" s="119">
        <v>101.38309716000001</v>
      </c>
      <c r="BR48" s="119">
        <v>15.698963300000001</v>
      </c>
      <c r="BS48" s="119">
        <v>0</v>
      </c>
      <c r="BT48" s="119">
        <v>0</v>
      </c>
      <c r="BU48" s="119">
        <v>0</v>
      </c>
      <c r="BV48" s="119">
        <v>0</v>
      </c>
      <c r="BW48" s="119">
        <v>0</v>
      </c>
      <c r="BX48" s="119">
        <v>0</v>
      </c>
      <c r="BY48" s="119">
        <v>0</v>
      </c>
      <c r="BZ48" s="119">
        <v>0</v>
      </c>
      <c r="CA48" s="119">
        <v>0</v>
      </c>
      <c r="CB48" s="119">
        <v>0</v>
      </c>
      <c r="CC48" s="120">
        <v>0</v>
      </c>
    </row>
    <row r="49" spans="1:81" x14ac:dyDescent="0.4">
      <c r="A49" s="113"/>
      <c r="B49" s="60" t="s">
        <v>244</v>
      </c>
      <c r="C49" s="186" t="s">
        <v>214</v>
      </c>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v>0</v>
      </c>
      <c r="AI49" s="119">
        <v>0</v>
      </c>
      <c r="AJ49" s="119">
        <v>0</v>
      </c>
      <c r="AK49" s="119">
        <v>0</v>
      </c>
      <c r="AL49" s="119">
        <v>0</v>
      </c>
      <c r="AM49" s="119">
        <v>0</v>
      </c>
      <c r="AN49" s="119">
        <v>0</v>
      </c>
      <c r="AO49" s="119">
        <v>0</v>
      </c>
      <c r="AP49" s="119">
        <v>0</v>
      </c>
      <c r="AQ49" s="119">
        <v>0</v>
      </c>
      <c r="AR49" s="119">
        <v>0</v>
      </c>
      <c r="AS49" s="119">
        <v>0</v>
      </c>
      <c r="AT49" s="119">
        <v>0</v>
      </c>
      <c r="AU49" s="119">
        <v>0</v>
      </c>
      <c r="AV49" s="119">
        <v>0</v>
      </c>
      <c r="AW49" s="119">
        <v>0</v>
      </c>
      <c r="AX49" s="119">
        <v>0</v>
      </c>
      <c r="AY49" s="119">
        <v>0</v>
      </c>
      <c r="AZ49" s="119">
        <v>0</v>
      </c>
      <c r="BA49" s="119">
        <v>0</v>
      </c>
      <c r="BB49" s="119">
        <v>0</v>
      </c>
      <c r="BC49" s="119">
        <v>0</v>
      </c>
      <c r="BD49" s="119">
        <v>0</v>
      </c>
      <c r="BE49" s="119">
        <v>5.2569999999999997</v>
      </c>
      <c r="BF49" s="119">
        <v>5.6630000000000003</v>
      </c>
      <c r="BG49" s="119">
        <v>4.9935427399999996</v>
      </c>
      <c r="BH49" s="119">
        <v>18.285</v>
      </c>
      <c r="BI49" s="119">
        <v>38.134147140000003</v>
      </c>
      <c r="BJ49" s="119">
        <v>40.277408909999998</v>
      </c>
      <c r="BK49" s="119">
        <v>46.931080800000004</v>
      </c>
      <c r="BL49" s="119">
        <v>38.630065660000305</v>
      </c>
      <c r="BM49" s="119">
        <v>48.46444386000001</v>
      </c>
      <c r="BN49" s="119">
        <v>60.721072239999998</v>
      </c>
      <c r="BO49" s="119">
        <v>52.361478550000008</v>
      </c>
      <c r="BP49" s="119">
        <v>56.829980329999998</v>
      </c>
      <c r="BQ49" s="119">
        <v>0.62293946000000011</v>
      </c>
      <c r="BR49" s="119">
        <v>0.20971916999999998</v>
      </c>
      <c r="BS49" s="119">
        <v>0.15176113999999999</v>
      </c>
      <c r="BT49" s="119">
        <v>0</v>
      </c>
      <c r="BU49" s="119">
        <v>0</v>
      </c>
      <c r="BV49" s="119">
        <v>0</v>
      </c>
      <c r="BW49" s="119">
        <v>0</v>
      </c>
      <c r="BX49" s="119">
        <v>0</v>
      </c>
      <c r="BY49" s="119">
        <v>0</v>
      </c>
      <c r="BZ49" s="119">
        <v>0</v>
      </c>
      <c r="CA49" s="119">
        <v>0</v>
      </c>
      <c r="CB49" s="119">
        <v>0</v>
      </c>
      <c r="CC49" s="120">
        <v>0</v>
      </c>
    </row>
    <row r="50" spans="1:81" x14ac:dyDescent="0.4">
      <c r="A50" s="113"/>
      <c r="B50" s="60" t="s">
        <v>245</v>
      </c>
      <c r="C50" s="186"/>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f t="shared" ref="AH50:CC50" si="6">AH51+AH52</f>
        <v>0</v>
      </c>
      <c r="AI50" s="119">
        <f t="shared" si="6"/>
        <v>0</v>
      </c>
      <c r="AJ50" s="119">
        <f t="shared" si="6"/>
        <v>0</v>
      </c>
      <c r="AK50" s="119">
        <f t="shared" si="6"/>
        <v>0</v>
      </c>
      <c r="AL50" s="119">
        <f t="shared" si="6"/>
        <v>0</v>
      </c>
      <c r="AM50" s="119">
        <f t="shared" si="6"/>
        <v>0</v>
      </c>
      <c r="AN50" s="119">
        <f t="shared" si="6"/>
        <v>0</v>
      </c>
      <c r="AO50" s="119">
        <f t="shared" si="6"/>
        <v>0</v>
      </c>
      <c r="AP50" s="119">
        <f t="shared" si="6"/>
        <v>0</v>
      </c>
      <c r="AQ50" s="119">
        <f t="shared" si="6"/>
        <v>0</v>
      </c>
      <c r="AR50" s="119">
        <f t="shared" si="6"/>
        <v>0</v>
      </c>
      <c r="AS50" s="119">
        <f t="shared" si="6"/>
        <v>0</v>
      </c>
      <c r="AT50" s="119">
        <f t="shared" si="6"/>
        <v>0</v>
      </c>
      <c r="AU50" s="119">
        <f t="shared" si="6"/>
        <v>0</v>
      </c>
      <c r="AV50" s="119">
        <f t="shared" si="6"/>
        <v>0</v>
      </c>
      <c r="AW50" s="119">
        <f t="shared" si="6"/>
        <v>0</v>
      </c>
      <c r="AX50" s="119">
        <f t="shared" si="6"/>
        <v>0</v>
      </c>
      <c r="AY50" s="119">
        <f t="shared" si="6"/>
        <v>0</v>
      </c>
      <c r="AZ50" s="119">
        <f t="shared" si="6"/>
        <v>1951.6384801734266</v>
      </c>
      <c r="BA50" s="119">
        <f t="shared" si="6"/>
        <v>3563.4660000000003</v>
      </c>
      <c r="BB50" s="119">
        <f t="shared" si="6"/>
        <v>3252.6930000000002</v>
      </c>
      <c r="BC50" s="119">
        <f t="shared" si="6"/>
        <v>2970.0860000000002</v>
      </c>
      <c r="BD50" s="119">
        <f t="shared" si="6"/>
        <v>2577.2200000000003</v>
      </c>
      <c r="BE50" s="119">
        <f t="shared" si="6"/>
        <v>2321.5709014073173</v>
      </c>
      <c r="BF50" s="119">
        <f t="shared" si="6"/>
        <v>2334.3028686900002</v>
      </c>
      <c r="BG50" s="119">
        <f t="shared" si="6"/>
        <v>2303.3011110305724</v>
      </c>
      <c r="BH50" s="119">
        <f t="shared" si="6"/>
        <v>2061.6019999999999</v>
      </c>
      <c r="BI50" s="119">
        <f t="shared" si="6"/>
        <v>2287.0807465299326</v>
      </c>
      <c r="BJ50" s="119">
        <f t="shared" si="6"/>
        <v>2427.5737562281042</v>
      </c>
      <c r="BK50" s="119">
        <f t="shared" si="6"/>
        <v>2241.4881393452138</v>
      </c>
      <c r="BL50" s="119">
        <f t="shared" si="6"/>
        <v>2856.8277160099997</v>
      </c>
      <c r="BM50" s="119">
        <f t="shared" si="6"/>
        <v>4684.0175697100003</v>
      </c>
      <c r="BN50" s="119">
        <f t="shared" si="6"/>
        <v>4473.4852258236315</v>
      </c>
      <c r="BO50" s="119">
        <f t="shared" si="6"/>
        <v>4933.9849943699983</v>
      </c>
      <c r="BP50" s="119">
        <f t="shared" si="6"/>
        <v>5169.8070100499999</v>
      </c>
      <c r="BQ50" s="119">
        <f t="shared" si="6"/>
        <v>4338.0295486261903</v>
      </c>
      <c r="BR50" s="119">
        <f t="shared" si="6"/>
        <v>3065.0410876799992</v>
      </c>
      <c r="BS50" s="119">
        <f t="shared" si="6"/>
        <v>2313.51601579</v>
      </c>
      <c r="BT50" s="119">
        <f t="shared" si="6"/>
        <v>1875.4784224599998</v>
      </c>
      <c r="BU50" s="119">
        <f t="shared" si="6"/>
        <v>1666.9844684099987</v>
      </c>
      <c r="BV50" s="119">
        <f t="shared" si="6"/>
        <v>1299.8946281299995</v>
      </c>
      <c r="BW50" s="119">
        <f t="shared" si="6"/>
        <v>713.74196914999993</v>
      </c>
      <c r="BX50" s="119">
        <f t="shared" si="6"/>
        <v>960.88396516278556</v>
      </c>
      <c r="BY50" s="119">
        <f t="shared" si="6"/>
        <v>398.18158573842413</v>
      </c>
      <c r="BZ50" s="119">
        <f t="shared" si="6"/>
        <v>195.36543934722562</v>
      </c>
      <c r="CA50" s="119">
        <f t="shared" si="6"/>
        <v>164.13249521018216</v>
      </c>
      <c r="CB50" s="119">
        <f t="shared" si="6"/>
        <v>142.75140974617673</v>
      </c>
      <c r="CC50" s="120">
        <f t="shared" si="6"/>
        <v>141.74684734166937</v>
      </c>
    </row>
    <row r="51" spans="1:81" x14ac:dyDescent="0.4">
      <c r="A51" s="113"/>
      <c r="B51" s="59" t="s">
        <v>220</v>
      </c>
      <c r="C51" s="186" t="s">
        <v>217</v>
      </c>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v>0</v>
      </c>
      <c r="AI51" s="119">
        <v>0</v>
      </c>
      <c r="AJ51" s="119">
        <v>0</v>
      </c>
      <c r="AK51" s="119">
        <v>0</v>
      </c>
      <c r="AL51" s="119">
        <v>0</v>
      </c>
      <c r="AM51" s="119">
        <v>0</v>
      </c>
      <c r="AN51" s="119">
        <v>0</v>
      </c>
      <c r="AO51" s="119">
        <v>0</v>
      </c>
      <c r="AP51" s="119">
        <v>0</v>
      </c>
      <c r="AQ51" s="119">
        <v>0</v>
      </c>
      <c r="AR51" s="119">
        <v>0</v>
      </c>
      <c r="AS51" s="119">
        <v>0</v>
      </c>
      <c r="AT51" s="119">
        <v>0</v>
      </c>
      <c r="AU51" s="119">
        <v>0</v>
      </c>
      <c r="AV51" s="119">
        <v>0</v>
      </c>
      <c r="AW51" s="119">
        <v>0</v>
      </c>
      <c r="AX51" s="119">
        <v>0</v>
      </c>
      <c r="AY51" s="119">
        <v>0</v>
      </c>
      <c r="AZ51" s="119">
        <v>332.70800000000008</v>
      </c>
      <c r="BA51" s="119">
        <v>475.00800000000004</v>
      </c>
      <c r="BB51" s="119">
        <v>474.24400000000003</v>
      </c>
      <c r="BC51" s="119">
        <v>459.01900000000001</v>
      </c>
      <c r="BD51" s="119">
        <v>446.95400000000001</v>
      </c>
      <c r="BE51" s="119">
        <v>469.76190140731705</v>
      </c>
      <c r="BF51" s="119">
        <v>518.64773074999994</v>
      </c>
      <c r="BG51" s="119">
        <v>507.20891397539998</v>
      </c>
      <c r="BH51" s="119">
        <v>445.23599999999999</v>
      </c>
      <c r="BI51" s="119">
        <v>486.24370455000002</v>
      </c>
      <c r="BJ51" s="119">
        <v>477.92547793</v>
      </c>
      <c r="BK51" s="119">
        <v>424.03039473491737</v>
      </c>
      <c r="BL51" s="119">
        <v>727.70019646000003</v>
      </c>
      <c r="BM51" s="119">
        <v>1088.6921164999999</v>
      </c>
      <c r="BN51" s="119">
        <v>801.16036899012533</v>
      </c>
      <c r="BO51" s="119">
        <v>749.87685299999998</v>
      </c>
      <c r="BP51" s="119">
        <v>662.33543288999988</v>
      </c>
      <c r="BQ51" s="119">
        <v>526.70929591000004</v>
      </c>
      <c r="BR51" s="119">
        <v>369.21073870999999</v>
      </c>
      <c r="BS51" s="119">
        <v>309.89859552000007</v>
      </c>
      <c r="BT51" s="119">
        <v>264.26859475999998</v>
      </c>
      <c r="BU51" s="119">
        <v>224.26502880999996</v>
      </c>
      <c r="BV51" s="119">
        <v>154.88572665999999</v>
      </c>
      <c r="BW51" s="119">
        <v>110.7615586</v>
      </c>
      <c r="BX51" s="119">
        <v>549.17443260294374</v>
      </c>
      <c r="BY51" s="119">
        <v>328.95395938621255</v>
      </c>
      <c r="BZ51" s="119">
        <v>195.36543934722562</v>
      </c>
      <c r="CA51" s="119">
        <v>164.13249521018216</v>
      </c>
      <c r="CB51" s="119">
        <v>142.75140974617673</v>
      </c>
      <c r="CC51" s="120">
        <v>141.74684734166937</v>
      </c>
    </row>
    <row r="52" spans="1:81" x14ac:dyDescent="0.4">
      <c r="A52" s="113"/>
      <c r="B52" s="59" t="s">
        <v>331</v>
      </c>
      <c r="C52" s="186" t="s">
        <v>223</v>
      </c>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v>0</v>
      </c>
      <c r="AI52" s="119">
        <v>0</v>
      </c>
      <c r="AJ52" s="119">
        <v>0</v>
      </c>
      <c r="AK52" s="119">
        <v>0</v>
      </c>
      <c r="AL52" s="119">
        <v>0</v>
      </c>
      <c r="AM52" s="119">
        <v>0</v>
      </c>
      <c r="AN52" s="119">
        <v>0</v>
      </c>
      <c r="AO52" s="119">
        <v>0</v>
      </c>
      <c r="AP52" s="119">
        <v>0</v>
      </c>
      <c r="AQ52" s="119">
        <v>0</v>
      </c>
      <c r="AR52" s="119">
        <v>0</v>
      </c>
      <c r="AS52" s="119">
        <v>0</v>
      </c>
      <c r="AT52" s="119">
        <v>0</v>
      </c>
      <c r="AU52" s="119">
        <v>0</v>
      </c>
      <c r="AV52" s="119">
        <v>0</v>
      </c>
      <c r="AW52" s="119">
        <v>0</v>
      </c>
      <c r="AX52" s="119">
        <v>0</v>
      </c>
      <c r="AY52" s="119">
        <v>0</v>
      </c>
      <c r="AZ52" s="119">
        <v>1618.9304801734265</v>
      </c>
      <c r="BA52" s="119">
        <v>3088.4580000000001</v>
      </c>
      <c r="BB52" s="119">
        <v>2778.4490000000001</v>
      </c>
      <c r="BC52" s="119">
        <v>2511.067</v>
      </c>
      <c r="BD52" s="119">
        <v>2130.2660000000001</v>
      </c>
      <c r="BE52" s="119">
        <v>1851.8090000000002</v>
      </c>
      <c r="BF52" s="119">
        <v>1815.6551379400003</v>
      </c>
      <c r="BG52" s="119">
        <v>1796.0921970551724</v>
      </c>
      <c r="BH52" s="119">
        <v>1616.366</v>
      </c>
      <c r="BI52" s="119">
        <v>1800.8370419799328</v>
      </c>
      <c r="BJ52" s="119">
        <v>1949.6482782981043</v>
      </c>
      <c r="BK52" s="119">
        <v>1817.4577446102965</v>
      </c>
      <c r="BL52" s="119">
        <v>2129.1275195499998</v>
      </c>
      <c r="BM52" s="119">
        <v>3595.32545321</v>
      </c>
      <c r="BN52" s="119">
        <v>3672.3248568335066</v>
      </c>
      <c r="BO52" s="119">
        <v>4184.1081413699985</v>
      </c>
      <c r="BP52" s="119">
        <v>4507.4715771600004</v>
      </c>
      <c r="BQ52" s="119">
        <v>3811.3202527161902</v>
      </c>
      <c r="BR52" s="119">
        <v>2695.8303489699992</v>
      </c>
      <c r="BS52" s="119">
        <v>2003.6174202700001</v>
      </c>
      <c r="BT52" s="119">
        <v>1611.2098276999998</v>
      </c>
      <c r="BU52" s="119">
        <v>1442.7194395999989</v>
      </c>
      <c r="BV52" s="119">
        <v>1145.0089014699995</v>
      </c>
      <c r="BW52" s="119">
        <v>602.98041054999987</v>
      </c>
      <c r="BX52" s="119">
        <v>411.70953255984182</v>
      </c>
      <c r="BY52" s="119">
        <v>69.227626352211573</v>
      </c>
      <c r="BZ52" s="119">
        <v>0</v>
      </c>
      <c r="CA52" s="119">
        <v>0</v>
      </c>
      <c r="CB52" s="119">
        <v>0</v>
      </c>
      <c r="CC52" s="120">
        <v>0</v>
      </c>
    </row>
    <row r="53" spans="1:81" ht="26.25" customHeight="1" x14ac:dyDescent="0.4">
      <c r="A53" s="113"/>
      <c r="B53" s="49" t="s">
        <v>246</v>
      </c>
      <c r="C53" s="186" t="s">
        <v>217</v>
      </c>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v>105</v>
      </c>
      <c r="AI53" s="119">
        <v>125</v>
      </c>
      <c r="AJ53" s="119">
        <v>149</v>
      </c>
      <c r="AK53" s="119">
        <v>158</v>
      </c>
      <c r="AL53" s="119">
        <v>152</v>
      </c>
      <c r="AM53" s="119">
        <v>141</v>
      </c>
      <c r="AN53" s="119">
        <v>161</v>
      </c>
      <c r="AO53" s="119">
        <v>164</v>
      </c>
      <c r="AP53" s="119">
        <v>168.30699999999999</v>
      </c>
      <c r="AQ53" s="119">
        <v>50.746000000000002</v>
      </c>
      <c r="AR53" s="119">
        <v>26.87</v>
      </c>
      <c r="AS53" s="119">
        <v>30.309000000000001</v>
      </c>
      <c r="AT53" s="119">
        <v>33.664999999999999</v>
      </c>
      <c r="AU53" s="119">
        <v>30.951000000000001</v>
      </c>
      <c r="AV53" s="119">
        <v>31.5</v>
      </c>
      <c r="AW53" s="119">
        <v>33</v>
      </c>
      <c r="AX53" s="119">
        <v>27</v>
      </c>
      <c r="AY53" s="119">
        <v>28.556999999999999</v>
      </c>
      <c r="AZ53" s="119">
        <v>32.725000000000001</v>
      </c>
      <c r="BA53" s="119">
        <v>35.762999999999998</v>
      </c>
      <c r="BB53" s="119">
        <v>38.264000000000003</v>
      </c>
      <c r="BC53" s="119">
        <v>38.268000000000001</v>
      </c>
      <c r="BD53" s="119">
        <v>44.713000000000001</v>
      </c>
      <c r="BE53" s="119">
        <v>55.794706500000004</v>
      </c>
      <c r="BF53" s="119">
        <v>68.735896129999986</v>
      </c>
      <c r="BG53" s="119">
        <v>127.61983736719999</v>
      </c>
      <c r="BH53" s="119">
        <v>149.76499999999999</v>
      </c>
      <c r="BI53" s="119">
        <v>163.62538309999999</v>
      </c>
      <c r="BJ53" s="119">
        <v>175.38975154999997</v>
      </c>
      <c r="BK53" s="119">
        <v>246.68661228606564</v>
      </c>
      <c r="BL53" s="119">
        <v>320.89652102000002</v>
      </c>
      <c r="BM53" s="119">
        <v>344.51753750999995</v>
      </c>
      <c r="BN53" s="119">
        <v>343.25488572749998</v>
      </c>
      <c r="BO53" s="119">
        <v>365.53661895000005</v>
      </c>
      <c r="BP53" s="119">
        <v>395.77258469999998</v>
      </c>
      <c r="BQ53" s="119">
        <v>399.99203899000008</v>
      </c>
      <c r="BR53" s="119">
        <v>416.55604172</v>
      </c>
      <c r="BS53" s="119">
        <v>441.36019572999982</v>
      </c>
      <c r="BT53" s="119">
        <v>437.16954765999998</v>
      </c>
      <c r="BU53" s="119">
        <v>427.77128737999999</v>
      </c>
      <c r="BV53" s="119">
        <v>428.02655181000011</v>
      </c>
      <c r="BW53" s="119">
        <v>419.64649183859495</v>
      </c>
      <c r="BX53" s="119">
        <v>398.42688014758551</v>
      </c>
      <c r="BY53" s="119">
        <v>414.61176828742271</v>
      </c>
      <c r="BZ53" s="119">
        <v>421.04360376073203</v>
      </c>
      <c r="CA53" s="119">
        <v>430.40608014143226</v>
      </c>
      <c r="CB53" s="119">
        <v>437.5524166626692</v>
      </c>
      <c r="CC53" s="120">
        <v>445.61024326219507</v>
      </c>
    </row>
    <row r="54" spans="1:81" x14ac:dyDescent="0.4">
      <c r="A54" s="113"/>
      <c r="B54" s="49" t="s">
        <v>247</v>
      </c>
      <c r="C54" s="186" t="s">
        <v>217</v>
      </c>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v>16</v>
      </c>
      <c r="AI54" s="119">
        <v>16</v>
      </c>
      <c r="AJ54" s="119">
        <v>16</v>
      </c>
      <c r="AK54" s="119">
        <v>16</v>
      </c>
      <c r="AL54" s="119">
        <v>16</v>
      </c>
      <c r="AM54" s="119">
        <v>17</v>
      </c>
      <c r="AN54" s="119">
        <v>18</v>
      </c>
      <c r="AO54" s="119">
        <v>17</v>
      </c>
      <c r="AP54" s="119">
        <v>14</v>
      </c>
      <c r="AQ54" s="119">
        <v>0.434</v>
      </c>
      <c r="AR54" s="119">
        <v>0</v>
      </c>
      <c r="AS54" s="119">
        <v>0</v>
      </c>
      <c r="AT54" s="119">
        <v>0</v>
      </c>
      <c r="AU54" s="119">
        <v>0</v>
      </c>
      <c r="AV54" s="119">
        <v>0</v>
      </c>
      <c r="AW54" s="119">
        <v>0</v>
      </c>
      <c r="AX54" s="119">
        <v>0</v>
      </c>
      <c r="AY54" s="119">
        <v>0</v>
      </c>
      <c r="AZ54" s="119">
        <v>0</v>
      </c>
      <c r="BA54" s="119">
        <v>0</v>
      </c>
      <c r="BB54" s="119">
        <v>0</v>
      </c>
      <c r="BC54" s="119">
        <v>0</v>
      </c>
      <c r="BD54" s="119">
        <v>0</v>
      </c>
      <c r="BE54" s="119">
        <v>0</v>
      </c>
      <c r="BF54" s="119">
        <v>0</v>
      </c>
      <c r="BG54" s="119">
        <v>0</v>
      </c>
      <c r="BH54" s="119">
        <v>0</v>
      </c>
      <c r="BI54" s="119">
        <v>0</v>
      </c>
      <c r="BJ54" s="119">
        <v>0</v>
      </c>
      <c r="BK54" s="119">
        <v>0</v>
      </c>
      <c r="BL54" s="119">
        <v>0</v>
      </c>
      <c r="BM54" s="119">
        <v>0</v>
      </c>
      <c r="BN54" s="119">
        <v>0</v>
      </c>
      <c r="BO54" s="119">
        <v>0</v>
      </c>
      <c r="BP54" s="119">
        <v>0</v>
      </c>
      <c r="BQ54" s="119">
        <v>0</v>
      </c>
      <c r="BR54" s="119">
        <v>0</v>
      </c>
      <c r="BS54" s="119">
        <v>0</v>
      </c>
      <c r="BT54" s="119">
        <v>0</v>
      </c>
      <c r="BU54" s="119">
        <v>0</v>
      </c>
      <c r="BV54" s="119">
        <v>0</v>
      </c>
      <c r="BW54" s="119">
        <v>0</v>
      </c>
      <c r="BX54" s="119">
        <v>0</v>
      </c>
      <c r="BY54" s="119">
        <v>0</v>
      </c>
      <c r="BZ54" s="119">
        <v>0</v>
      </c>
      <c r="CA54" s="119">
        <v>0</v>
      </c>
      <c r="CB54" s="119">
        <v>0</v>
      </c>
      <c r="CC54" s="120">
        <v>0</v>
      </c>
    </row>
    <row r="55" spans="1:81" x14ac:dyDescent="0.4">
      <c r="A55" s="113"/>
      <c r="B55" s="49" t="s">
        <v>322</v>
      </c>
      <c r="C55" s="186" t="s">
        <v>214</v>
      </c>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v>37.898503071731419</v>
      </c>
      <c r="AI55" s="119">
        <v>64.855703618254054</v>
      </c>
      <c r="AJ55" s="119">
        <v>96.569209265311542</v>
      </c>
      <c r="AK55" s="119">
        <v>127.84580671123882</v>
      </c>
      <c r="AL55" s="119">
        <v>169.68592537968243</v>
      </c>
      <c r="AM55" s="119">
        <v>214.43796792257592</v>
      </c>
      <c r="AN55" s="119">
        <v>245.28870869995595</v>
      </c>
      <c r="AO55" s="119">
        <v>282.49343254041281</v>
      </c>
      <c r="AP55" s="119">
        <v>335.26923366467042</v>
      </c>
      <c r="AQ55" s="119">
        <v>380.55923785764566</v>
      </c>
      <c r="AR55" s="119">
        <v>421.4691414374301</v>
      </c>
      <c r="AS55" s="119">
        <v>470.12556674757064</v>
      </c>
      <c r="AT55" s="119">
        <v>529.02542592395196</v>
      </c>
      <c r="AU55" s="119">
        <v>628.73314831467371</v>
      </c>
      <c r="AV55" s="119">
        <v>40.441304458882144</v>
      </c>
      <c r="AW55" s="119">
        <v>0</v>
      </c>
      <c r="AX55" s="119">
        <v>0</v>
      </c>
      <c r="AY55" s="119">
        <v>0</v>
      </c>
      <c r="AZ55" s="119">
        <v>0</v>
      </c>
      <c r="BA55" s="119">
        <v>0</v>
      </c>
      <c r="BB55" s="119">
        <v>0</v>
      </c>
      <c r="BC55" s="119">
        <v>0</v>
      </c>
      <c r="BD55" s="119">
        <v>0</v>
      </c>
      <c r="BE55" s="119">
        <v>0</v>
      </c>
      <c r="BF55" s="119">
        <v>0</v>
      </c>
      <c r="BG55" s="119">
        <v>0</v>
      </c>
      <c r="BH55" s="119">
        <v>0</v>
      </c>
      <c r="BI55" s="119">
        <v>0</v>
      </c>
      <c r="BJ55" s="119">
        <v>0</v>
      </c>
      <c r="BK55" s="119">
        <v>0</v>
      </c>
      <c r="BL55" s="119">
        <v>0</v>
      </c>
      <c r="BM55" s="119">
        <v>0</v>
      </c>
      <c r="BN55" s="119">
        <v>0</v>
      </c>
      <c r="BO55" s="119">
        <v>0</v>
      </c>
      <c r="BP55" s="119">
        <v>0</v>
      </c>
      <c r="BQ55" s="119">
        <v>0</v>
      </c>
      <c r="BR55" s="119">
        <v>0</v>
      </c>
      <c r="BS55" s="119">
        <v>0</v>
      </c>
      <c r="BT55" s="119">
        <v>0</v>
      </c>
      <c r="BU55" s="119">
        <v>0</v>
      </c>
      <c r="BV55" s="119">
        <v>0</v>
      </c>
      <c r="BW55" s="119">
        <v>0</v>
      </c>
      <c r="BX55" s="119">
        <v>0</v>
      </c>
      <c r="BY55" s="119">
        <v>0</v>
      </c>
      <c r="BZ55" s="119">
        <v>0</v>
      </c>
      <c r="CA55" s="119">
        <v>0</v>
      </c>
      <c r="CB55" s="119">
        <v>0</v>
      </c>
      <c r="CC55" s="120">
        <v>0</v>
      </c>
    </row>
    <row r="56" spans="1:81" x14ac:dyDescent="0.4">
      <c r="A56" s="113"/>
      <c r="B56" s="49" t="s">
        <v>337</v>
      </c>
      <c r="C56" s="186" t="s">
        <v>214</v>
      </c>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v>0</v>
      </c>
      <c r="AI56" s="119">
        <v>0</v>
      </c>
      <c r="AJ56" s="119">
        <v>0</v>
      </c>
      <c r="AK56" s="119">
        <v>0</v>
      </c>
      <c r="AL56" s="119">
        <v>0</v>
      </c>
      <c r="AM56" s="119">
        <v>0</v>
      </c>
      <c r="AN56" s="119">
        <v>0</v>
      </c>
      <c r="AO56" s="119">
        <v>0</v>
      </c>
      <c r="AP56" s="119">
        <v>0</v>
      </c>
      <c r="AQ56" s="119">
        <v>0</v>
      </c>
      <c r="AR56" s="119">
        <v>0</v>
      </c>
      <c r="AS56" s="119">
        <v>0</v>
      </c>
      <c r="AT56" s="119">
        <v>0</v>
      </c>
      <c r="AU56" s="119">
        <v>0</v>
      </c>
      <c r="AV56" s="119">
        <v>0</v>
      </c>
      <c r="AW56" s="119">
        <v>0</v>
      </c>
      <c r="AX56" s="119">
        <v>0</v>
      </c>
      <c r="AY56" s="119">
        <v>0</v>
      </c>
      <c r="AZ56" s="119">
        <v>0</v>
      </c>
      <c r="BA56" s="119">
        <v>0</v>
      </c>
      <c r="BB56" s="119">
        <v>0</v>
      </c>
      <c r="BC56" s="119">
        <v>0.56699999999999995</v>
      </c>
      <c r="BD56" s="119">
        <v>42.750999999999998</v>
      </c>
      <c r="BE56" s="119">
        <v>82</v>
      </c>
      <c r="BF56" s="119">
        <v>180.13019312</v>
      </c>
      <c r="BG56" s="119">
        <v>139.34738139999999</v>
      </c>
      <c r="BH56" s="119">
        <v>87.293999999999997</v>
      </c>
      <c r="BI56" s="119">
        <v>71.74855457999999</v>
      </c>
      <c r="BJ56" s="119">
        <v>86.415832980000019</v>
      </c>
      <c r="BK56" s="119">
        <v>109.97339909</v>
      </c>
      <c r="BL56" s="119">
        <v>112.23410000000001</v>
      </c>
      <c r="BM56" s="119">
        <v>115.10395912999999</v>
      </c>
      <c r="BN56" s="119">
        <v>138.13980000000001</v>
      </c>
      <c r="BO56" s="119">
        <v>47.019696670000002</v>
      </c>
      <c r="BP56" s="119">
        <v>1.39356865</v>
      </c>
      <c r="BQ56" s="119">
        <v>0.86930000000000007</v>
      </c>
      <c r="BR56" s="119">
        <v>0.41239731999999996</v>
      </c>
      <c r="BS56" s="119">
        <v>9.3574789999999977E-2</v>
      </c>
      <c r="BT56" s="119">
        <v>2.7997579999999994E-2</v>
      </c>
      <c r="BU56" s="119">
        <v>3.2353730000000004E-2</v>
      </c>
      <c r="BV56" s="119">
        <v>0</v>
      </c>
      <c r="BW56" s="119">
        <v>0</v>
      </c>
      <c r="BX56" s="119">
        <v>0</v>
      </c>
      <c r="BY56" s="119">
        <v>0</v>
      </c>
      <c r="BZ56" s="119">
        <v>0</v>
      </c>
      <c r="CA56" s="119">
        <v>0</v>
      </c>
      <c r="CB56" s="119">
        <v>0</v>
      </c>
      <c r="CC56" s="120">
        <v>0</v>
      </c>
    </row>
    <row r="57" spans="1:81" x14ac:dyDescent="0.4">
      <c r="A57" s="113"/>
      <c r="B57" s="49" t="s">
        <v>250</v>
      </c>
      <c r="C57" s="186" t="s">
        <v>214</v>
      </c>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v>0</v>
      </c>
      <c r="AI57" s="119">
        <v>0</v>
      </c>
      <c r="AJ57" s="119">
        <v>0</v>
      </c>
      <c r="AK57" s="119">
        <v>0</v>
      </c>
      <c r="AL57" s="119">
        <v>0</v>
      </c>
      <c r="AM57" s="119">
        <v>0</v>
      </c>
      <c r="AN57" s="119">
        <v>0</v>
      </c>
      <c r="AO57" s="119">
        <v>0</v>
      </c>
      <c r="AP57" s="119">
        <v>0</v>
      </c>
      <c r="AQ57" s="119">
        <v>0</v>
      </c>
      <c r="AR57" s="119">
        <v>0</v>
      </c>
      <c r="AS57" s="119">
        <v>0</v>
      </c>
      <c r="AT57" s="119">
        <v>0</v>
      </c>
      <c r="AU57" s="119">
        <v>0</v>
      </c>
      <c r="AV57" s="119">
        <v>0</v>
      </c>
      <c r="AW57" s="119">
        <v>0</v>
      </c>
      <c r="AX57" s="119">
        <v>0</v>
      </c>
      <c r="AY57" s="119">
        <v>0</v>
      </c>
      <c r="AZ57" s="119">
        <v>0</v>
      </c>
      <c r="BA57" s="119">
        <v>0</v>
      </c>
      <c r="BB57" s="119">
        <v>0</v>
      </c>
      <c r="BC57" s="119">
        <v>0</v>
      </c>
      <c r="BD57" s="119">
        <v>0</v>
      </c>
      <c r="BE57" s="119">
        <v>0</v>
      </c>
      <c r="BF57" s="119">
        <v>0</v>
      </c>
      <c r="BG57" s="119">
        <v>0</v>
      </c>
      <c r="BH57" s="119">
        <v>0</v>
      </c>
      <c r="BI57" s="119">
        <v>0</v>
      </c>
      <c r="BJ57" s="119">
        <v>0</v>
      </c>
      <c r="BK57" s="119">
        <v>0</v>
      </c>
      <c r="BL57" s="119">
        <v>0</v>
      </c>
      <c r="BM57" s="119">
        <v>0</v>
      </c>
      <c r="BN57" s="119">
        <v>0</v>
      </c>
      <c r="BO57" s="119">
        <v>5.1059946700000003</v>
      </c>
      <c r="BP57" s="119">
        <v>18.281430299999997</v>
      </c>
      <c r="BQ57" s="119">
        <v>32.793243410000002</v>
      </c>
      <c r="BR57" s="119">
        <v>31.126738449999994</v>
      </c>
      <c r="BS57" s="119">
        <v>22.156157419999996</v>
      </c>
      <c r="BT57" s="119">
        <v>20.333625230000003</v>
      </c>
      <c r="BU57" s="119">
        <v>14.29373391</v>
      </c>
      <c r="BV57" s="119">
        <v>13.377962999999999</v>
      </c>
      <c r="BW57" s="119">
        <v>13.867149</v>
      </c>
      <c r="BX57" s="119">
        <v>8.8494379999999992</v>
      </c>
      <c r="BY57" s="119">
        <v>7.2272660000000002</v>
      </c>
      <c r="BZ57" s="119">
        <v>0</v>
      </c>
      <c r="CA57" s="119">
        <v>0</v>
      </c>
      <c r="CB57" s="119">
        <v>0</v>
      </c>
      <c r="CC57" s="120">
        <v>0</v>
      </c>
    </row>
    <row r="58" spans="1:81" ht="26.25" customHeight="1" x14ac:dyDescent="0.4">
      <c r="A58" s="113"/>
      <c r="B58" s="13" t="s">
        <v>255</v>
      </c>
      <c r="C58" s="186" t="s">
        <v>214</v>
      </c>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v>145.66823881438239</v>
      </c>
      <c r="BR58" s="119">
        <v>1436.2081898445697</v>
      </c>
      <c r="BS58" s="119">
        <v>2723.0163881055291</v>
      </c>
      <c r="BT58" s="119">
        <v>4479.1492631464707</v>
      </c>
      <c r="BU58" s="119">
        <v>7213.6784886289497</v>
      </c>
      <c r="BV58" s="119">
        <v>9110.0185941813706</v>
      </c>
      <c r="BW58" s="119">
        <v>10643.575877841096</v>
      </c>
      <c r="BX58" s="119">
        <v>11134.062890692221</v>
      </c>
      <c r="BY58" s="119">
        <v>11922.825672581157</v>
      </c>
      <c r="BZ58" s="119">
        <v>12997.414314852793</v>
      </c>
      <c r="CA58" s="119">
        <v>14185.984265670984</v>
      </c>
      <c r="CB58" s="119">
        <v>15915.200929687022</v>
      </c>
      <c r="CC58" s="120">
        <v>17057.794896330299</v>
      </c>
    </row>
    <row r="59" spans="1:81" x14ac:dyDescent="0.4">
      <c r="A59" s="113"/>
      <c r="B59" s="49" t="s">
        <v>257</v>
      </c>
      <c r="C59" s="186" t="s">
        <v>214</v>
      </c>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v>0</v>
      </c>
      <c r="AI59" s="119">
        <v>0</v>
      </c>
      <c r="AJ59" s="119">
        <v>0</v>
      </c>
      <c r="AK59" s="119">
        <v>0</v>
      </c>
      <c r="AL59" s="119">
        <v>0</v>
      </c>
      <c r="AM59" s="119">
        <v>0</v>
      </c>
      <c r="AN59" s="119">
        <v>0</v>
      </c>
      <c r="AO59" s="119">
        <v>0</v>
      </c>
      <c r="AP59" s="119">
        <v>0</v>
      </c>
      <c r="AQ59" s="119">
        <v>0</v>
      </c>
      <c r="AR59" s="119">
        <v>0</v>
      </c>
      <c r="AS59" s="119">
        <v>0</v>
      </c>
      <c r="AT59" s="119">
        <v>0</v>
      </c>
      <c r="AU59" s="119">
        <v>0</v>
      </c>
      <c r="AV59" s="119">
        <v>0</v>
      </c>
      <c r="AW59" s="119">
        <v>0</v>
      </c>
      <c r="AX59" s="119">
        <v>0</v>
      </c>
      <c r="AY59" s="119">
        <v>0</v>
      </c>
      <c r="AZ59" s="119">
        <v>0</v>
      </c>
      <c r="BA59" s="119">
        <v>0</v>
      </c>
      <c r="BB59" s="119">
        <v>0</v>
      </c>
      <c r="BC59" s="119">
        <v>0</v>
      </c>
      <c r="BD59" s="119">
        <v>0</v>
      </c>
      <c r="BE59" s="119">
        <v>0</v>
      </c>
      <c r="BF59" s="119">
        <v>0</v>
      </c>
      <c r="BG59" s="119">
        <v>0</v>
      </c>
      <c r="BH59" s="119">
        <v>0</v>
      </c>
      <c r="BI59" s="119">
        <v>0</v>
      </c>
      <c r="BJ59" s="119">
        <v>0</v>
      </c>
      <c r="BK59" s="119">
        <v>0</v>
      </c>
      <c r="BL59" s="119">
        <v>55.084215560000004</v>
      </c>
      <c r="BM59" s="119">
        <v>63.075896640000003</v>
      </c>
      <c r="BN59" s="119">
        <v>61.896868359999999</v>
      </c>
      <c r="BO59" s="119">
        <v>39.035515199999999</v>
      </c>
      <c r="BP59" s="119">
        <v>27.879101479999999</v>
      </c>
      <c r="BQ59" s="119">
        <v>25.215089500000001</v>
      </c>
      <c r="BR59" s="119">
        <v>4.0992899999999999</v>
      </c>
      <c r="BS59" s="119">
        <v>0</v>
      </c>
      <c r="BT59" s="119">
        <v>0</v>
      </c>
      <c r="BU59" s="119">
        <v>0</v>
      </c>
      <c r="BV59" s="119">
        <v>0</v>
      </c>
      <c r="BW59" s="119">
        <v>0</v>
      </c>
      <c r="BX59" s="119">
        <v>0</v>
      </c>
      <c r="BY59" s="119">
        <v>0</v>
      </c>
      <c r="BZ59" s="119">
        <v>0</v>
      </c>
      <c r="CA59" s="119">
        <v>0</v>
      </c>
      <c r="CB59" s="119">
        <v>0</v>
      </c>
      <c r="CC59" s="120">
        <v>0</v>
      </c>
    </row>
    <row r="60" spans="1:81" x14ac:dyDescent="0.4">
      <c r="A60" s="113"/>
      <c r="B60" s="49" t="s">
        <v>259</v>
      </c>
      <c r="C60" s="186" t="s">
        <v>214</v>
      </c>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v>65.063615077455893</v>
      </c>
      <c r="AI60" s="119">
        <v>79.479739700042487</v>
      </c>
      <c r="AJ60" s="119">
        <v>99.580834840251342</v>
      </c>
      <c r="AK60" s="119">
        <v>118.59112985115947</v>
      </c>
      <c r="AL60" s="119">
        <v>139.73920084720251</v>
      </c>
      <c r="AM60" s="119">
        <v>164.50313614077683</v>
      </c>
      <c r="AN60" s="119">
        <v>212.71284119727849</v>
      </c>
      <c r="AO60" s="119">
        <v>238.91816166157855</v>
      </c>
      <c r="AP60" s="119">
        <v>254.25078624505122</v>
      </c>
      <c r="AQ60" s="119">
        <v>261.22874343482823</v>
      </c>
      <c r="AR60" s="119">
        <v>277.40848838548044</v>
      </c>
      <c r="AS60" s="119">
        <v>301.45498962625896</v>
      </c>
      <c r="AT60" s="119">
        <v>371.69112573456874</v>
      </c>
      <c r="AU60" s="119">
        <v>518.375122512399</v>
      </c>
      <c r="AV60" s="119">
        <v>547.65025616051685</v>
      </c>
      <c r="AW60" s="119">
        <v>599.38952382356536</v>
      </c>
      <c r="AX60" s="119">
        <v>668.19973532569691</v>
      </c>
      <c r="AY60" s="119">
        <v>709.36948030254121</v>
      </c>
      <c r="AZ60" s="119">
        <v>801.06839642781028</v>
      </c>
      <c r="BA60" s="119">
        <v>862.44303435481982</v>
      </c>
      <c r="BB60" s="119">
        <v>840.04033176203689</v>
      </c>
      <c r="BC60" s="119">
        <v>861.99389255607184</v>
      </c>
      <c r="BD60" s="119">
        <v>851.15599999999995</v>
      </c>
      <c r="BE60" s="119">
        <v>874.17398603512197</v>
      </c>
      <c r="BF60" s="119">
        <v>794.99319101826757</v>
      </c>
      <c r="BG60" s="119">
        <v>766.14312936370834</v>
      </c>
      <c r="BH60" s="119">
        <v>794.12099999999998</v>
      </c>
      <c r="BI60" s="119">
        <v>771.95111937118725</v>
      </c>
      <c r="BJ60" s="119">
        <v>768.33523924275994</v>
      </c>
      <c r="BK60" s="119">
        <v>697.57744277639608</v>
      </c>
      <c r="BL60" s="119">
        <v>711.89560463857492</v>
      </c>
      <c r="BM60" s="119">
        <v>723.31083959144485</v>
      </c>
      <c r="BN60" s="119">
        <v>718.27939070806326</v>
      </c>
      <c r="BO60" s="119">
        <v>711.3639340066137</v>
      </c>
      <c r="BP60" s="119">
        <v>727.39818972298963</v>
      </c>
      <c r="BQ60" s="119">
        <v>715.05321305721429</v>
      </c>
      <c r="BR60" s="119">
        <v>596.85802620084485</v>
      </c>
      <c r="BS60" s="119">
        <v>341.39509716401932</v>
      </c>
      <c r="BT60" s="119">
        <v>113.60467329414494</v>
      </c>
      <c r="BU60" s="119">
        <v>13.906057771860983</v>
      </c>
      <c r="BV60" s="119">
        <v>0.74131370953084019</v>
      </c>
      <c r="BW60" s="119">
        <v>0.1206076547942713</v>
      </c>
      <c r="BX60" s="119">
        <v>5.6857800694815427E-2</v>
      </c>
      <c r="BY60" s="119">
        <v>0</v>
      </c>
      <c r="BZ60" s="119">
        <v>0</v>
      </c>
      <c r="CA60" s="119">
        <v>0</v>
      </c>
      <c r="CB60" s="119">
        <v>0</v>
      </c>
      <c r="CC60" s="120">
        <v>0</v>
      </c>
    </row>
    <row r="61" spans="1:81" x14ac:dyDescent="0.4">
      <c r="A61" s="113"/>
      <c r="B61" s="49" t="s">
        <v>338</v>
      </c>
      <c r="C61" s="186" t="s">
        <v>223</v>
      </c>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v>23.742129412884193</v>
      </c>
      <c r="AR61" s="119">
        <v>124.55443691978304</v>
      </c>
      <c r="AS61" s="119">
        <v>107.73044960785994</v>
      </c>
      <c r="AT61" s="119">
        <v>126.97640117994101</v>
      </c>
      <c r="AU61" s="119">
        <v>172.18</v>
      </c>
      <c r="AV61" s="119">
        <v>172.37799999999999</v>
      </c>
      <c r="AW61" s="119">
        <v>194.25600000000003</v>
      </c>
      <c r="AX61" s="119">
        <v>187.28899999999999</v>
      </c>
      <c r="AY61" s="119">
        <v>214.38800000000001</v>
      </c>
      <c r="AZ61" s="119">
        <v>197.916</v>
      </c>
      <c r="BA61" s="119">
        <v>164.20699999999999</v>
      </c>
      <c r="BB61" s="119">
        <v>176.72299999999998</v>
      </c>
      <c r="BC61" s="119">
        <v>163.03138294517106</v>
      </c>
      <c r="BD61" s="119">
        <v>199.31266883868574</v>
      </c>
      <c r="BE61" s="119">
        <v>223.009962981786</v>
      </c>
      <c r="BF61" s="119">
        <v>271.56763858619945</v>
      </c>
      <c r="BG61" s="119">
        <v>297.69167471771999</v>
      </c>
      <c r="BH61" s="119">
        <v>296.03603723607625</v>
      </c>
      <c r="BI61" s="119">
        <v>323.58529987590123</v>
      </c>
      <c r="BJ61" s="119"/>
      <c r="BK61" s="119"/>
      <c r="BL61" s="119"/>
      <c r="BM61" s="119"/>
      <c r="BN61" s="119"/>
      <c r="BO61" s="119"/>
      <c r="BP61" s="119"/>
      <c r="BQ61" s="119"/>
      <c r="BR61" s="119"/>
      <c r="BS61" s="119"/>
      <c r="BT61" s="119"/>
      <c r="BU61" s="119"/>
      <c r="BV61" s="119"/>
      <c r="BW61" s="119"/>
      <c r="BX61" s="119"/>
      <c r="BY61" s="119"/>
      <c r="BZ61" s="119"/>
      <c r="CA61" s="119"/>
      <c r="CB61" s="119"/>
      <c r="CC61" s="120"/>
    </row>
    <row r="62" spans="1:81" x14ac:dyDescent="0.4">
      <c r="A62" s="113"/>
      <c r="B62" s="49" t="s">
        <v>261</v>
      </c>
      <c r="C62" s="186" t="s">
        <v>223</v>
      </c>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v>252.52462299999999</v>
      </c>
      <c r="BK62" s="119">
        <v>217.03232700000001</v>
      </c>
      <c r="BL62" s="119">
        <v>202.71215699999999</v>
      </c>
      <c r="BM62" s="119">
        <v>254.65718699999999</v>
      </c>
      <c r="BN62" s="119">
        <v>257.83189955001012</v>
      </c>
      <c r="BO62" s="119">
        <v>116.81307476126997</v>
      </c>
      <c r="BP62" s="119">
        <v>88.835079000000007</v>
      </c>
      <c r="BQ62" s="119">
        <v>8.2208879999999986</v>
      </c>
      <c r="BR62" s="119">
        <v>0</v>
      </c>
      <c r="BS62" s="119">
        <v>0</v>
      </c>
      <c r="BT62" s="119">
        <v>0</v>
      </c>
      <c r="BU62" s="119">
        <v>0</v>
      </c>
      <c r="BV62" s="119">
        <v>0</v>
      </c>
      <c r="BW62" s="119">
        <v>0</v>
      </c>
      <c r="BX62" s="119">
        <v>0</v>
      </c>
      <c r="BY62" s="119">
        <v>0</v>
      </c>
      <c r="BZ62" s="119">
        <v>0</v>
      </c>
      <c r="CA62" s="119">
        <v>0</v>
      </c>
      <c r="CB62" s="119">
        <v>0</v>
      </c>
      <c r="CC62" s="120">
        <v>0</v>
      </c>
    </row>
    <row r="63" spans="1:81" ht="25.5" customHeight="1" x14ac:dyDescent="0.4">
      <c r="A63" s="113"/>
      <c r="B63" s="49" t="s">
        <v>262</v>
      </c>
      <c r="C63" s="186" t="s">
        <v>214</v>
      </c>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v>0</v>
      </c>
      <c r="AI63" s="119">
        <v>0</v>
      </c>
      <c r="AJ63" s="119">
        <v>0</v>
      </c>
      <c r="AK63" s="119">
        <v>0</v>
      </c>
      <c r="AL63" s="119">
        <v>0</v>
      </c>
      <c r="AM63" s="119">
        <v>0</v>
      </c>
      <c r="AN63" s="119">
        <v>0</v>
      </c>
      <c r="AO63" s="119">
        <v>0</v>
      </c>
      <c r="AP63" s="119">
        <v>1</v>
      </c>
      <c r="AQ63" s="119">
        <v>0.68200000000000005</v>
      </c>
      <c r="AR63" s="119">
        <v>0.71099999999999997</v>
      </c>
      <c r="AS63" s="119">
        <v>0.05</v>
      </c>
      <c r="AT63" s="119">
        <v>4.3999999999999997E-2</v>
      </c>
      <c r="AU63" s="119">
        <v>1.0529999999999999</v>
      </c>
      <c r="AV63" s="119">
        <v>1.0680000000000001</v>
      </c>
      <c r="AW63" s="119">
        <v>2.0219999999999998</v>
      </c>
      <c r="AX63" s="119">
        <v>1.901</v>
      </c>
      <c r="AY63" s="119">
        <v>2.9769999999999999</v>
      </c>
      <c r="AZ63" s="119">
        <v>2.5939999999999999</v>
      </c>
      <c r="BA63" s="119">
        <v>3.1680000000000001</v>
      </c>
      <c r="BB63" s="119">
        <v>4.3739999999999997</v>
      </c>
      <c r="BC63" s="119">
        <v>6.6749999999999998</v>
      </c>
      <c r="BD63" s="119">
        <v>1.966</v>
      </c>
      <c r="BE63" s="119">
        <v>8.6959999999999997</v>
      </c>
      <c r="BF63" s="119">
        <v>7.1639999999999997</v>
      </c>
      <c r="BG63" s="119">
        <v>5.907</v>
      </c>
      <c r="BH63" s="119">
        <v>7.7169999999999996</v>
      </c>
      <c r="BI63" s="119">
        <v>8.1300000000000008</v>
      </c>
      <c r="BJ63" s="119">
        <v>9.604000000000001</v>
      </c>
      <c r="BK63" s="119">
        <v>12.0015</v>
      </c>
      <c r="BL63" s="119">
        <v>16.099019999999999</v>
      </c>
      <c r="BM63" s="119">
        <v>16.099019999999999</v>
      </c>
      <c r="BN63" s="119">
        <v>16.099019999999999</v>
      </c>
      <c r="BO63" s="119">
        <v>16.098934999999997</v>
      </c>
      <c r="BP63" s="119">
        <v>16.099</v>
      </c>
      <c r="BQ63" s="119">
        <v>16.099019999999999</v>
      </c>
      <c r="BR63" s="119">
        <v>16.099020000000042</v>
      </c>
      <c r="BS63" s="119">
        <v>13.170465000000043</v>
      </c>
      <c r="BT63" s="119">
        <v>0</v>
      </c>
      <c r="BU63" s="119">
        <v>0</v>
      </c>
      <c r="BV63" s="119">
        <v>0</v>
      </c>
      <c r="BW63" s="119">
        <v>0</v>
      </c>
      <c r="BX63" s="119">
        <v>0</v>
      </c>
      <c r="BY63" s="119">
        <v>0</v>
      </c>
      <c r="BZ63" s="119">
        <v>0</v>
      </c>
      <c r="CA63" s="119">
        <v>0</v>
      </c>
      <c r="CB63" s="119">
        <v>0</v>
      </c>
      <c r="CC63" s="120">
        <v>0</v>
      </c>
    </row>
    <row r="64" spans="1:81" x14ac:dyDescent="0.4">
      <c r="A64" s="113"/>
      <c r="B64" s="49" t="s">
        <v>264</v>
      </c>
      <c r="C64" s="186" t="s">
        <v>217</v>
      </c>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v>0</v>
      </c>
      <c r="AI64" s="119">
        <v>0</v>
      </c>
      <c r="AJ64" s="119">
        <v>0</v>
      </c>
      <c r="AK64" s="119">
        <v>0</v>
      </c>
      <c r="AL64" s="119">
        <v>0</v>
      </c>
      <c r="AM64" s="119">
        <v>0</v>
      </c>
      <c r="AN64" s="119">
        <v>0</v>
      </c>
      <c r="AO64" s="119">
        <v>0</v>
      </c>
      <c r="AP64" s="119">
        <v>0</v>
      </c>
      <c r="AQ64" s="119">
        <v>193</v>
      </c>
      <c r="AR64" s="119">
        <v>250</v>
      </c>
      <c r="AS64" s="119">
        <v>286</v>
      </c>
      <c r="AT64" s="119">
        <v>314</v>
      </c>
      <c r="AU64" s="119">
        <v>408</v>
      </c>
      <c r="AV64" s="119">
        <v>434</v>
      </c>
      <c r="AW64" s="119">
        <v>416</v>
      </c>
      <c r="AX64" s="119">
        <v>480</v>
      </c>
      <c r="AY64" s="119">
        <v>524.29999999999995</v>
      </c>
      <c r="AZ64" s="119">
        <v>340.8</v>
      </c>
      <c r="BA64" s="119">
        <v>502</v>
      </c>
      <c r="BB64" s="119">
        <v>553</v>
      </c>
      <c r="BC64" s="119">
        <v>635</v>
      </c>
      <c r="BD64" s="119">
        <v>648</v>
      </c>
      <c r="BE64" s="119">
        <v>635.94107848647479</v>
      </c>
      <c r="BF64" s="119">
        <v>723.75621958442548</v>
      </c>
      <c r="BG64" s="119">
        <v>1035</v>
      </c>
      <c r="BH64" s="119">
        <v>1291.17</v>
      </c>
      <c r="BI64" s="119">
        <v>1183.6549443026729</v>
      </c>
      <c r="BJ64" s="119">
        <v>1312.9542119951134</v>
      </c>
      <c r="BK64" s="119">
        <v>1623.1882790812579</v>
      </c>
      <c r="BL64" s="119">
        <v>1949.4219162508432</v>
      </c>
      <c r="BM64" s="119">
        <v>2026.2023687265355</v>
      </c>
      <c r="BN64" s="119">
        <v>2134.4746846376861</v>
      </c>
      <c r="BO64" s="119">
        <v>2194.8675095390704</v>
      </c>
      <c r="BP64" s="119">
        <v>2244.5398762216823</v>
      </c>
      <c r="BQ64" s="119">
        <v>2236</v>
      </c>
      <c r="BR64" s="119">
        <v>2260</v>
      </c>
      <c r="BS64" s="119">
        <v>2351</v>
      </c>
      <c r="BT64" s="119">
        <v>2327</v>
      </c>
      <c r="BU64" s="119">
        <v>2342</v>
      </c>
      <c r="BV64" s="119">
        <v>2439</v>
      </c>
      <c r="BW64" s="119">
        <v>2495</v>
      </c>
      <c r="BX64" s="119">
        <v>2545</v>
      </c>
      <c r="BY64" s="119">
        <v>2586.4616218090969</v>
      </c>
      <c r="BZ64" s="119">
        <v>2614.3742680547721</v>
      </c>
      <c r="CA64" s="119">
        <v>2722.0452439697265</v>
      </c>
      <c r="CB64" s="119">
        <v>2821.3297891576567</v>
      </c>
      <c r="CC64" s="120">
        <v>2881.2081007512593</v>
      </c>
    </row>
    <row r="65" spans="1:81" x14ac:dyDescent="0.4">
      <c r="A65" s="113"/>
      <c r="B65" s="49" t="s">
        <v>265</v>
      </c>
      <c r="C65" s="186" t="s">
        <v>217</v>
      </c>
      <c r="D65" s="119"/>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v>0</v>
      </c>
      <c r="AI65" s="119">
        <v>0</v>
      </c>
      <c r="AJ65" s="119">
        <v>0</v>
      </c>
      <c r="AK65" s="119">
        <v>0</v>
      </c>
      <c r="AL65" s="119">
        <v>0</v>
      </c>
      <c r="AM65" s="119">
        <v>500</v>
      </c>
      <c r="AN65" s="119">
        <v>508</v>
      </c>
      <c r="AO65" s="119">
        <v>545</v>
      </c>
      <c r="AP65" s="119">
        <v>757</v>
      </c>
      <c r="AQ65" s="119">
        <v>840</v>
      </c>
      <c r="AR65" s="119">
        <v>898</v>
      </c>
      <c r="AS65" s="119">
        <v>949</v>
      </c>
      <c r="AT65" s="119">
        <v>941</v>
      </c>
      <c r="AU65" s="119">
        <v>781</v>
      </c>
      <c r="AV65" s="119">
        <v>688</v>
      </c>
      <c r="AW65" s="119">
        <v>659</v>
      </c>
      <c r="AX65" s="119">
        <v>80</v>
      </c>
      <c r="AY65" s="119">
        <v>36.299999999999997</v>
      </c>
      <c r="AZ65" s="119">
        <v>97.6</v>
      </c>
      <c r="BA65" s="119">
        <v>26</v>
      </c>
      <c r="BB65" s="119">
        <v>27</v>
      </c>
      <c r="BC65" s="119">
        <v>66</v>
      </c>
      <c r="BD65" s="119">
        <v>67</v>
      </c>
      <c r="BE65" s="119">
        <v>69</v>
      </c>
      <c r="BF65" s="119">
        <v>70</v>
      </c>
      <c r="BG65" s="119">
        <v>79.728606106509176</v>
      </c>
      <c r="BH65" s="119">
        <v>43</v>
      </c>
      <c r="BI65" s="119">
        <v>41</v>
      </c>
      <c r="BJ65" s="119">
        <v>45</v>
      </c>
      <c r="BK65" s="119">
        <v>43.47423573035443</v>
      </c>
      <c r="BL65" s="119">
        <v>46.203362466202719</v>
      </c>
      <c r="BM65" s="119">
        <v>46.819417065825782</v>
      </c>
      <c r="BN65" s="119">
        <v>44.415302132907541</v>
      </c>
      <c r="BO65" s="119">
        <v>47.37944846742954</v>
      </c>
      <c r="BP65" s="119">
        <v>56</v>
      </c>
      <c r="BQ65" s="119">
        <v>50</v>
      </c>
      <c r="BR65" s="119">
        <v>5</v>
      </c>
      <c r="BS65" s="119">
        <v>0</v>
      </c>
      <c r="BT65" s="119">
        <v>0</v>
      </c>
      <c r="BU65" s="119">
        <v>0</v>
      </c>
      <c r="BV65" s="119">
        <v>0</v>
      </c>
      <c r="BW65" s="119">
        <v>0</v>
      </c>
      <c r="BX65" s="119">
        <v>50</v>
      </c>
      <c r="BY65" s="119">
        <v>0</v>
      </c>
      <c r="BZ65" s="119">
        <v>0</v>
      </c>
      <c r="CA65" s="119">
        <v>0</v>
      </c>
      <c r="CB65" s="119">
        <v>0</v>
      </c>
      <c r="CC65" s="120">
        <v>0</v>
      </c>
    </row>
    <row r="66" spans="1:81" x14ac:dyDescent="0.4">
      <c r="A66" s="113"/>
      <c r="B66" s="49" t="s">
        <v>267</v>
      </c>
      <c r="C66" s="186" t="s">
        <v>223</v>
      </c>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v>0</v>
      </c>
      <c r="AR66" s="119">
        <v>0</v>
      </c>
      <c r="AS66" s="119">
        <v>0</v>
      </c>
      <c r="AT66" s="119">
        <v>0</v>
      </c>
      <c r="AU66" s="119">
        <v>0</v>
      </c>
      <c r="AV66" s="119">
        <v>0</v>
      </c>
      <c r="AW66" s="119">
        <v>0</v>
      </c>
      <c r="AX66" s="119">
        <v>0</v>
      </c>
      <c r="AY66" s="119">
        <v>0</v>
      </c>
      <c r="AZ66" s="119">
        <v>0</v>
      </c>
      <c r="BA66" s="119">
        <v>0</v>
      </c>
      <c r="BB66" s="119">
        <v>0</v>
      </c>
      <c r="BC66" s="119">
        <v>0</v>
      </c>
      <c r="BD66" s="119">
        <v>0</v>
      </c>
      <c r="BE66" s="119">
        <v>0</v>
      </c>
      <c r="BF66" s="119">
        <v>0</v>
      </c>
      <c r="BG66" s="119">
        <v>0</v>
      </c>
      <c r="BH66" s="119">
        <v>0</v>
      </c>
      <c r="BI66" s="119">
        <v>0</v>
      </c>
      <c r="BJ66" s="119">
        <v>119.870778</v>
      </c>
      <c r="BK66" s="119">
        <v>123.071</v>
      </c>
      <c r="BL66" s="119">
        <v>133.291</v>
      </c>
      <c r="BM66" s="119">
        <v>138.81399999999999</v>
      </c>
      <c r="BN66" s="119">
        <v>130.89869660000002</v>
      </c>
      <c r="BO66" s="119">
        <v>46.04</v>
      </c>
      <c r="BP66" s="119">
        <v>39.037999999999997</v>
      </c>
      <c r="BQ66" s="119">
        <v>37.116999999999997</v>
      </c>
      <c r="BR66" s="119">
        <v>33.851999999999997</v>
      </c>
      <c r="BS66" s="119">
        <v>30.109000000000002</v>
      </c>
      <c r="BT66" s="119">
        <v>27.880500000000001</v>
      </c>
      <c r="BU66" s="119">
        <v>25.610500000000002</v>
      </c>
      <c r="BV66" s="119">
        <v>24.826999999999998</v>
      </c>
      <c r="BW66" s="119">
        <v>25.9147748797783</v>
      </c>
      <c r="BX66" s="119">
        <v>27.653645978157293</v>
      </c>
      <c r="BY66" s="119">
        <v>25.311210609448104</v>
      </c>
      <c r="BZ66" s="119">
        <v>24.983403514729904</v>
      </c>
      <c r="CA66" s="119">
        <v>25.866153868792534</v>
      </c>
      <c r="CB66" s="119">
        <v>26.266304152047951</v>
      </c>
      <c r="CC66" s="120">
        <v>24.452720864306855</v>
      </c>
    </row>
    <row r="67" spans="1:81" x14ac:dyDescent="0.4">
      <c r="A67" s="113"/>
      <c r="C67" s="186"/>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20"/>
    </row>
    <row r="68" spans="1:81" s="189" customFormat="1" x14ac:dyDescent="0.4">
      <c r="A68" s="188"/>
      <c r="B68" s="49" t="s">
        <v>268</v>
      </c>
      <c r="C68" s="186" t="s">
        <v>217</v>
      </c>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v>632</v>
      </c>
      <c r="AI68" s="119">
        <v>653</v>
      </c>
      <c r="AJ68" s="119">
        <v>1280</v>
      </c>
      <c r="AK68" s="119">
        <v>1702</v>
      </c>
      <c r="AL68" s="119">
        <v>1500</v>
      </c>
      <c r="AM68" s="119">
        <v>1497</v>
      </c>
      <c r="AN68" s="119">
        <v>1578</v>
      </c>
      <c r="AO68" s="119">
        <v>1589</v>
      </c>
      <c r="AP68" s="119">
        <v>1734</v>
      </c>
      <c r="AQ68" s="119">
        <v>1467.9280000000001</v>
      </c>
      <c r="AR68" s="119">
        <v>1106.7449999999999</v>
      </c>
      <c r="AS68" s="119">
        <v>733.41</v>
      </c>
      <c r="AT68" s="119">
        <v>869.84</v>
      </c>
      <c r="AU68" s="119">
        <v>1603.8150000000001</v>
      </c>
      <c r="AV68" s="119">
        <v>1760.1579999999999</v>
      </c>
      <c r="AW68" s="119">
        <v>1651.7639999999999</v>
      </c>
      <c r="AX68" s="119">
        <v>1299.4829999999999</v>
      </c>
      <c r="AY68" s="119">
        <v>1101.827</v>
      </c>
      <c r="AZ68" s="119">
        <v>587.298</v>
      </c>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20"/>
    </row>
    <row r="69" spans="1:81" s="189" customFormat="1" ht="25.5" customHeight="1" x14ac:dyDescent="0.4">
      <c r="A69" s="188"/>
      <c r="B69" s="13" t="s">
        <v>269</v>
      </c>
      <c r="C69" s="186"/>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f t="shared" ref="BQ69:CC69" si="7">SUM(BQ70:BQ71)</f>
        <v>5.8574696600000031</v>
      </c>
      <c r="BR69" s="119">
        <f t="shared" si="7"/>
        <v>56.150329630000009</v>
      </c>
      <c r="BS69" s="119">
        <f t="shared" si="7"/>
        <v>490.79643462000001</v>
      </c>
      <c r="BT69" s="119">
        <f t="shared" si="7"/>
        <v>1585.2890467599996</v>
      </c>
      <c r="BU69" s="119">
        <f t="shared" si="7"/>
        <v>3321.8002079199987</v>
      </c>
      <c r="BV69" s="119">
        <f t="shared" si="7"/>
        <v>8130.5546703099999</v>
      </c>
      <c r="BW69" s="119">
        <f t="shared" si="7"/>
        <v>18376.926201870003</v>
      </c>
      <c r="BX69" s="119">
        <f t="shared" si="7"/>
        <v>39168.033276227485</v>
      </c>
      <c r="BY69" s="119">
        <f t="shared" si="7"/>
        <v>42282.733920884799</v>
      </c>
      <c r="BZ69" s="119">
        <f t="shared" si="7"/>
        <v>43505.332392564975</v>
      </c>
      <c r="CA69" s="119">
        <f t="shared" si="7"/>
        <v>48182.840515443109</v>
      </c>
      <c r="CB69" s="119">
        <f t="shared" si="7"/>
        <v>54048.864446976091</v>
      </c>
      <c r="CC69" s="120">
        <f t="shared" si="7"/>
        <v>61886.10806246131</v>
      </c>
    </row>
    <row r="70" spans="1:81" s="189" customFormat="1" x14ac:dyDescent="0.4">
      <c r="A70" s="188"/>
      <c r="B70" s="126" t="s">
        <v>270</v>
      </c>
      <c r="C70" s="186" t="s">
        <v>223</v>
      </c>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v>0.78372308559481874</v>
      </c>
      <c r="BR70" s="119">
        <v>5.5093570434945436</v>
      </c>
      <c r="BS70" s="119">
        <v>33.750120728782427</v>
      </c>
      <c r="BT70" s="119">
        <v>692.15842874847999</v>
      </c>
      <c r="BU70" s="119">
        <v>2015.8910810490133</v>
      </c>
      <c r="BV70" s="119">
        <v>6178.3804306172187</v>
      </c>
      <c r="BW70" s="119">
        <v>15349.34476835902</v>
      </c>
      <c r="BX70" s="119">
        <v>22930.414074388013</v>
      </c>
      <c r="BY70" s="119">
        <v>25243.601183058629</v>
      </c>
      <c r="BZ70" s="119">
        <v>28423.038034667919</v>
      </c>
      <c r="CA70" s="119">
        <v>32856.084855704576</v>
      </c>
      <c r="CB70" s="119">
        <v>37835.083176378525</v>
      </c>
      <c r="CC70" s="120">
        <v>44369.536464382327</v>
      </c>
    </row>
    <row r="71" spans="1:81" s="189" customFormat="1" x14ac:dyDescent="0.4">
      <c r="A71" s="188"/>
      <c r="B71" s="126" t="s">
        <v>271</v>
      </c>
      <c r="C71" s="186" t="s">
        <v>223</v>
      </c>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v>5.0737465744051846</v>
      </c>
      <c r="BR71" s="119">
        <v>50.640972586505463</v>
      </c>
      <c r="BS71" s="119">
        <v>457.04631389121761</v>
      </c>
      <c r="BT71" s="119">
        <v>893.13061801151957</v>
      </c>
      <c r="BU71" s="119">
        <v>1305.9091268709853</v>
      </c>
      <c r="BV71" s="119">
        <v>1952.1742396927814</v>
      </c>
      <c r="BW71" s="119">
        <v>3027.5814335109831</v>
      </c>
      <c r="BX71" s="119">
        <v>16237.619201839474</v>
      </c>
      <c r="BY71" s="119">
        <v>17039.132737826174</v>
      </c>
      <c r="BZ71" s="119">
        <v>15082.294357897059</v>
      </c>
      <c r="CA71" s="119">
        <v>15326.755659738532</v>
      </c>
      <c r="CB71" s="119">
        <v>16213.781270597563</v>
      </c>
      <c r="CC71" s="120">
        <v>17516.571598078983</v>
      </c>
    </row>
    <row r="72" spans="1:81" ht="25.5" customHeight="1" x14ac:dyDescent="0.4">
      <c r="A72" s="113"/>
      <c r="B72" s="49" t="s">
        <v>339</v>
      </c>
      <c r="C72" s="186" t="s">
        <v>214</v>
      </c>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v>96.50800000000001</v>
      </c>
      <c r="AI72" s="119">
        <v>138.17400000000001</v>
      </c>
      <c r="AJ72" s="119">
        <v>149.49199999999999</v>
      </c>
      <c r="AK72" s="119">
        <v>160.76399999999998</v>
      </c>
      <c r="AL72" s="119">
        <v>161.68</v>
      </c>
      <c r="AM72" s="119">
        <v>171.07299999999998</v>
      </c>
      <c r="AN72" s="119">
        <v>157.065</v>
      </c>
      <c r="AO72" s="119">
        <v>147.92700000000002</v>
      </c>
      <c r="AP72" s="119">
        <v>138.10399999999998</v>
      </c>
      <c r="AQ72" s="119">
        <v>129.10900000000001</v>
      </c>
      <c r="AR72" s="119">
        <v>120.34700000000001</v>
      </c>
      <c r="AS72" s="119">
        <v>116.786</v>
      </c>
      <c r="AT72" s="119">
        <v>141.292</v>
      </c>
      <c r="AU72" s="119">
        <v>160.27000000000001</v>
      </c>
      <c r="AV72" s="119">
        <v>200.48848484848483</v>
      </c>
      <c r="AW72" s="119">
        <v>239.31311627906976</v>
      </c>
      <c r="AX72" s="119">
        <v>220.35488209606987</v>
      </c>
      <c r="AY72" s="119">
        <v>244.5961388888889</v>
      </c>
      <c r="AZ72" s="119">
        <v>234.3820627306273</v>
      </c>
      <c r="BA72" s="119">
        <v>214.69666666666666</v>
      </c>
      <c r="BB72" s="119">
        <v>214.75457707509881</v>
      </c>
      <c r="BC72" s="119">
        <v>215.08959760956171</v>
      </c>
      <c r="BD72" s="119">
        <v>210.13187096774195</v>
      </c>
      <c r="BE72" s="119">
        <v>186.36559139784947</v>
      </c>
      <c r="BF72" s="119">
        <v>0</v>
      </c>
      <c r="BG72" s="119">
        <v>0</v>
      </c>
      <c r="BH72" s="119">
        <v>0</v>
      </c>
      <c r="BI72" s="119">
        <v>0</v>
      </c>
      <c r="BJ72" s="119">
        <v>0</v>
      </c>
      <c r="BK72" s="119">
        <v>0</v>
      </c>
      <c r="BL72" s="119">
        <v>0</v>
      </c>
      <c r="BM72" s="119">
        <v>0</v>
      </c>
      <c r="BN72" s="119">
        <v>0</v>
      </c>
      <c r="BO72" s="119">
        <v>0</v>
      </c>
      <c r="BP72" s="119">
        <v>0</v>
      </c>
      <c r="BQ72" s="119">
        <v>0</v>
      </c>
      <c r="BR72" s="119">
        <v>0</v>
      </c>
      <c r="BS72" s="119">
        <v>0</v>
      </c>
      <c r="BT72" s="119">
        <v>0</v>
      </c>
      <c r="BU72" s="119">
        <v>0</v>
      </c>
      <c r="BV72" s="119">
        <v>0</v>
      </c>
      <c r="BW72" s="119">
        <v>0</v>
      </c>
      <c r="BX72" s="119">
        <v>0</v>
      </c>
      <c r="BY72" s="119">
        <v>0</v>
      </c>
      <c r="BZ72" s="119">
        <v>0</v>
      </c>
      <c r="CA72" s="119">
        <v>0</v>
      </c>
      <c r="CB72" s="119">
        <v>0</v>
      </c>
      <c r="CC72" s="120">
        <v>0</v>
      </c>
    </row>
    <row r="73" spans="1:81" x14ac:dyDescent="0.4">
      <c r="A73" s="113"/>
      <c r="B73" s="49" t="s">
        <v>340</v>
      </c>
      <c r="C73" s="186" t="s">
        <v>223</v>
      </c>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v>0</v>
      </c>
      <c r="AI73" s="119">
        <v>0</v>
      </c>
      <c r="AJ73" s="119">
        <v>0</v>
      </c>
      <c r="AK73" s="119">
        <v>0</v>
      </c>
      <c r="AL73" s="119">
        <v>0</v>
      </c>
      <c r="AM73" s="119">
        <v>0</v>
      </c>
      <c r="AN73" s="119">
        <v>0</v>
      </c>
      <c r="AO73" s="119">
        <v>0</v>
      </c>
      <c r="AP73" s="119">
        <v>0</v>
      </c>
      <c r="AQ73" s="119">
        <v>0</v>
      </c>
      <c r="AR73" s="119">
        <v>33.869999999999997</v>
      </c>
      <c r="AS73" s="119">
        <v>25.613</v>
      </c>
      <c r="AT73" s="119">
        <v>10.731</v>
      </c>
      <c r="AU73" s="119">
        <v>4.2610000000000001</v>
      </c>
      <c r="AV73" s="119">
        <v>2.2210000000000001</v>
      </c>
      <c r="AW73" s="119">
        <v>1.3009999999999999</v>
      </c>
      <c r="AX73" s="119">
        <v>0.84199999999999997</v>
      </c>
      <c r="AY73" s="119">
        <v>1.5860000000000001</v>
      </c>
      <c r="AZ73" s="119">
        <v>0</v>
      </c>
      <c r="BA73" s="119">
        <v>0.22500000000000001</v>
      </c>
      <c r="BB73" s="119">
        <v>0.53600000000000003</v>
      </c>
      <c r="BC73" s="119">
        <v>0.21700000000000003</v>
      </c>
      <c r="BD73" s="119">
        <v>4.3999999999999997E-2</v>
      </c>
      <c r="BE73" s="119">
        <v>0.34199999999999997</v>
      </c>
      <c r="BF73" s="119">
        <v>0.34199999999999997</v>
      </c>
      <c r="BG73" s="119">
        <v>0.127</v>
      </c>
      <c r="BH73" s="119">
        <v>8.6999999999999994E-2</v>
      </c>
      <c r="BI73" s="119">
        <v>0</v>
      </c>
      <c r="BJ73" s="119">
        <v>0</v>
      </c>
      <c r="BK73" s="119">
        <v>0</v>
      </c>
      <c r="BL73" s="119">
        <v>0</v>
      </c>
      <c r="BM73" s="119">
        <v>0</v>
      </c>
      <c r="BN73" s="119">
        <v>0</v>
      </c>
      <c r="BO73" s="119">
        <v>0</v>
      </c>
      <c r="BP73" s="119">
        <v>0</v>
      </c>
      <c r="BQ73" s="119">
        <v>0</v>
      </c>
      <c r="BR73" s="119">
        <v>0</v>
      </c>
      <c r="BS73" s="119">
        <v>0</v>
      </c>
      <c r="BT73" s="119">
        <v>0</v>
      </c>
      <c r="BU73" s="119">
        <v>0</v>
      </c>
      <c r="BV73" s="119">
        <v>0</v>
      </c>
      <c r="BW73" s="119">
        <v>0</v>
      </c>
      <c r="BX73" s="119">
        <v>0</v>
      </c>
      <c r="BY73" s="119">
        <v>0</v>
      </c>
      <c r="BZ73" s="119">
        <v>0</v>
      </c>
      <c r="CA73" s="119">
        <v>0</v>
      </c>
      <c r="CB73" s="119">
        <v>0</v>
      </c>
      <c r="CC73" s="120">
        <v>0</v>
      </c>
    </row>
    <row r="74" spans="1:81" x14ac:dyDescent="0.4">
      <c r="A74" s="113"/>
      <c r="B74" s="49" t="s">
        <v>341</v>
      </c>
      <c r="C74" s="186" t="s">
        <v>214</v>
      </c>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v>0</v>
      </c>
      <c r="AI74" s="119">
        <v>0.06</v>
      </c>
      <c r="AJ74" s="119">
        <v>0.06</v>
      </c>
      <c r="AK74" s="119">
        <v>0.06</v>
      </c>
      <c r="AL74" s="119">
        <v>0.06</v>
      </c>
      <c r="AM74" s="119">
        <v>0.06</v>
      </c>
      <c r="AN74" s="119">
        <v>0.06</v>
      </c>
      <c r="AO74" s="119">
        <v>0.06</v>
      </c>
      <c r="AP74" s="119">
        <v>0.06</v>
      </c>
      <c r="AQ74" s="119">
        <v>0.06</v>
      </c>
      <c r="AR74" s="119">
        <v>0.06</v>
      </c>
      <c r="AS74" s="119">
        <v>0.06</v>
      </c>
      <c r="AT74" s="119">
        <v>0.01</v>
      </c>
      <c r="AU74" s="119">
        <v>0</v>
      </c>
      <c r="AV74" s="119">
        <v>2.4990000000020953</v>
      </c>
      <c r="AW74" s="119">
        <v>0</v>
      </c>
      <c r="AX74" s="119">
        <v>0</v>
      </c>
      <c r="AY74" s="119">
        <v>-6.8000008352109287E-5</v>
      </c>
      <c r="AZ74" s="119">
        <v>0</v>
      </c>
      <c r="BA74" s="119">
        <v>0.64500900000683026</v>
      </c>
      <c r="BB74" s="119">
        <v>8.6000000030500817E-2</v>
      </c>
      <c r="BC74" s="119">
        <v>0.93610000001639126</v>
      </c>
      <c r="BD74" s="119">
        <v>0.23865792713151279</v>
      </c>
      <c r="BE74" s="119">
        <v>0.17703000000000024</v>
      </c>
      <c r="BF74" s="119">
        <v>0.19800000000000006</v>
      </c>
      <c r="BG74" s="119">
        <v>0.15174200000000004</v>
      </c>
      <c r="BH74" s="119">
        <v>0</v>
      </c>
      <c r="BI74" s="119">
        <v>0</v>
      </c>
      <c r="BJ74" s="119">
        <v>-0.14862890000000004</v>
      </c>
      <c r="BK74" s="119">
        <v>0</v>
      </c>
      <c r="BL74" s="119">
        <v>0</v>
      </c>
      <c r="BM74" s="119">
        <v>0</v>
      </c>
      <c r="BN74" s="119">
        <v>0</v>
      </c>
      <c r="BO74" s="119">
        <v>0</v>
      </c>
      <c r="BP74" s="119">
        <v>0</v>
      </c>
      <c r="BQ74" s="119">
        <v>0</v>
      </c>
      <c r="BR74" s="119">
        <v>0</v>
      </c>
      <c r="BS74" s="119">
        <v>0</v>
      </c>
      <c r="BT74" s="119">
        <v>0</v>
      </c>
      <c r="BU74" s="119">
        <v>0</v>
      </c>
      <c r="BV74" s="119">
        <v>0</v>
      </c>
      <c r="BW74" s="119">
        <v>0</v>
      </c>
      <c r="BX74" s="119">
        <v>0</v>
      </c>
      <c r="BY74" s="119">
        <v>0</v>
      </c>
      <c r="BZ74" s="119">
        <v>0</v>
      </c>
      <c r="CA74" s="119">
        <v>0</v>
      </c>
      <c r="CB74" s="119">
        <v>0</v>
      </c>
      <c r="CC74" s="120">
        <v>0</v>
      </c>
    </row>
    <row r="75" spans="1:81" ht="24.75" customHeight="1" x14ac:dyDescent="0.4">
      <c r="A75" s="113"/>
      <c r="B75" s="63" t="s">
        <v>342</v>
      </c>
      <c r="C75" s="186"/>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f t="shared" ref="AH75:CC75" si="8">SUM(AH20:AH74)-AH22-AH34-AH40-AH43-AH50-AH69</f>
        <v>4390.1629877503892</v>
      </c>
      <c r="AI75" s="52">
        <f t="shared" si="8"/>
        <v>4812.8508610114786</v>
      </c>
      <c r="AJ75" s="52">
        <f t="shared" si="8"/>
        <v>6282.3050726326255</v>
      </c>
      <c r="AK75" s="52">
        <f t="shared" si="8"/>
        <v>8317.859341730933</v>
      </c>
      <c r="AL75" s="52">
        <f t="shared" si="8"/>
        <v>9849.8748232840517</v>
      </c>
      <c r="AM75" s="52">
        <f t="shared" si="8"/>
        <v>11572.896942930396</v>
      </c>
      <c r="AN75" s="52">
        <f t="shared" si="8"/>
        <v>12826.570114134207</v>
      </c>
      <c r="AO75" s="52">
        <f t="shared" si="8"/>
        <v>14042.834071766636</v>
      </c>
      <c r="AP75" s="52">
        <f t="shared" si="8"/>
        <v>15336.83630786763</v>
      </c>
      <c r="AQ75" s="52">
        <f t="shared" si="8"/>
        <v>15577.510236185928</v>
      </c>
      <c r="AR75" s="52">
        <f t="shared" si="8"/>
        <v>14909.193195627202</v>
      </c>
      <c r="AS75" s="52">
        <f t="shared" si="8"/>
        <v>15345.773833544426</v>
      </c>
      <c r="AT75" s="52">
        <f t="shared" si="8"/>
        <v>17876.825969730529</v>
      </c>
      <c r="AU75" s="52">
        <f t="shared" si="8"/>
        <v>22691.039056134108</v>
      </c>
      <c r="AV75" s="52">
        <f t="shared" si="8"/>
        <v>27212.284889007035</v>
      </c>
      <c r="AW75" s="52">
        <f t="shared" si="8"/>
        <v>30556.640477738103</v>
      </c>
      <c r="AX75" s="52">
        <f t="shared" si="8"/>
        <v>31780.76365942652</v>
      </c>
      <c r="AY75" s="52">
        <f t="shared" si="8"/>
        <v>33498.155150357008</v>
      </c>
      <c r="AZ75" s="52">
        <f t="shared" si="8"/>
        <v>34239.011062252532</v>
      </c>
      <c r="BA75" s="52">
        <f t="shared" si="8"/>
        <v>33406.156559343719</v>
      </c>
      <c r="BB75" s="52">
        <f t="shared" si="8"/>
        <v>33313.239089650167</v>
      </c>
      <c r="BC75" s="52">
        <f t="shared" si="8"/>
        <v>32657.783608021327</v>
      </c>
      <c r="BD75" s="52">
        <f t="shared" si="8"/>
        <v>31725.976933053469</v>
      </c>
      <c r="BE75" s="52">
        <f t="shared" si="8"/>
        <v>32382.615412700139</v>
      </c>
      <c r="BF75" s="52">
        <f t="shared" si="8"/>
        <v>33317.678186724872</v>
      </c>
      <c r="BG75" s="52">
        <f t="shared" si="8"/>
        <v>34628.061685856948</v>
      </c>
      <c r="BH75" s="52">
        <f t="shared" si="8"/>
        <v>35699.324872273573</v>
      </c>
      <c r="BI75" s="52">
        <f t="shared" si="8"/>
        <v>36930.522008288244</v>
      </c>
      <c r="BJ75" s="52">
        <f t="shared" si="8"/>
        <v>38244.559119927515</v>
      </c>
      <c r="BK75" s="52">
        <f t="shared" si="8"/>
        <v>40243.403300594211</v>
      </c>
      <c r="BL75" s="52">
        <f t="shared" si="8"/>
        <v>42814.148734302922</v>
      </c>
      <c r="BM75" s="52">
        <f t="shared" si="8"/>
        <v>49328.831631441833</v>
      </c>
      <c r="BN75" s="52">
        <f t="shared" si="8"/>
        <v>51175.874824025217</v>
      </c>
      <c r="BO75" s="52">
        <f t="shared" si="8"/>
        <v>52994.211439042178</v>
      </c>
      <c r="BP75" s="52">
        <f t="shared" si="8"/>
        <v>55003.374932464292</v>
      </c>
      <c r="BQ75" s="52">
        <f t="shared" si="8"/>
        <v>51810.043229267249</v>
      </c>
      <c r="BR75" s="52">
        <f t="shared" si="8"/>
        <v>52336.540697534219</v>
      </c>
      <c r="BS75" s="52">
        <f t="shared" si="8"/>
        <v>53511.194613241561</v>
      </c>
      <c r="BT75" s="52">
        <f t="shared" si="8"/>
        <v>53920.741552611013</v>
      </c>
      <c r="BU75" s="52">
        <f t="shared" si="8"/>
        <v>56191.111329857806</v>
      </c>
      <c r="BV75" s="52">
        <f t="shared" si="8"/>
        <v>59618.454087828155</v>
      </c>
      <c r="BW75" s="52">
        <f t="shared" si="8"/>
        <v>66068.295283339277</v>
      </c>
      <c r="BX75" s="52">
        <f t="shared" si="8"/>
        <v>85326.025192661589</v>
      </c>
      <c r="BY75" s="52">
        <f t="shared" si="8"/>
        <v>86050.926504514675</v>
      </c>
      <c r="BZ75" s="52">
        <f t="shared" si="8"/>
        <v>86378.984072659397</v>
      </c>
      <c r="CA75" s="52">
        <f t="shared" si="8"/>
        <v>89855.780151875704</v>
      </c>
      <c r="CB75" s="52">
        <f t="shared" si="8"/>
        <v>93922.30026928171</v>
      </c>
      <c r="CC75" s="53">
        <f t="shared" si="8"/>
        <v>99079.926897321013</v>
      </c>
    </row>
    <row r="76" spans="1:81" x14ac:dyDescent="0.4">
      <c r="A76" s="113"/>
      <c r="B76" s="187" t="s">
        <v>324</v>
      </c>
      <c r="C76" s="186"/>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f t="shared" ref="AH76:CC76" si="9">AH75-AH72-AH44-AH37-AH31-AH33-AH29</f>
        <v>4087.2273647098109</v>
      </c>
      <c r="AI76" s="52">
        <f t="shared" si="9"/>
        <v>4433.9729056964115</v>
      </c>
      <c r="AJ76" s="52">
        <f t="shared" si="9"/>
        <v>5804.4348053450813</v>
      </c>
      <c r="AK76" s="52">
        <f t="shared" si="9"/>
        <v>7669.7643336848851</v>
      </c>
      <c r="AL76" s="52">
        <f t="shared" si="9"/>
        <v>9088.4149574401763</v>
      </c>
      <c r="AM76" s="52">
        <f t="shared" si="9"/>
        <v>10708.548004269627</v>
      </c>
      <c r="AN76" s="52">
        <f t="shared" si="9"/>
        <v>11886.313985398558</v>
      </c>
      <c r="AO76" s="52">
        <f t="shared" si="9"/>
        <v>13017.019488817987</v>
      </c>
      <c r="AP76" s="52">
        <f t="shared" si="9"/>
        <v>14194.694757319627</v>
      </c>
      <c r="AQ76" s="52">
        <f t="shared" si="9"/>
        <v>14367.511717459034</v>
      </c>
      <c r="AR76" s="52">
        <f t="shared" si="9"/>
        <v>13821.885689247209</v>
      </c>
      <c r="AS76" s="52">
        <f t="shared" si="9"/>
        <v>14056.93518393573</v>
      </c>
      <c r="AT76" s="52">
        <f t="shared" si="9"/>
        <v>16319.359410054381</v>
      </c>
      <c r="AU76" s="52">
        <f t="shared" si="9"/>
        <v>21223.094072210828</v>
      </c>
      <c r="AV76" s="52">
        <f t="shared" si="9"/>
        <v>25238.697901374166</v>
      </c>
      <c r="AW76" s="52">
        <f t="shared" si="9"/>
        <v>28282.29023986277</v>
      </c>
      <c r="AX76" s="52">
        <f t="shared" si="9"/>
        <v>29274.234871308581</v>
      </c>
      <c r="AY76" s="52">
        <f t="shared" si="9"/>
        <v>30689.238521149568</v>
      </c>
      <c r="AZ76" s="52">
        <f t="shared" si="9"/>
        <v>31142.78719938729</v>
      </c>
      <c r="BA76" s="52">
        <f t="shared" si="9"/>
        <v>30118.971854383788</v>
      </c>
      <c r="BB76" s="52">
        <f t="shared" si="9"/>
        <v>29936.464944798307</v>
      </c>
      <c r="BC76" s="52">
        <f t="shared" si="9"/>
        <v>29598.920484797167</v>
      </c>
      <c r="BD76" s="52">
        <f t="shared" si="9"/>
        <v>29680.475521105302</v>
      </c>
      <c r="BE76" s="52">
        <f t="shared" si="9"/>
        <v>30370.904637060212</v>
      </c>
      <c r="BF76" s="52">
        <f t="shared" si="9"/>
        <v>31767.56471163877</v>
      </c>
      <c r="BG76" s="52">
        <f t="shared" si="9"/>
        <v>32949.344465398681</v>
      </c>
      <c r="BH76" s="52">
        <f t="shared" si="9"/>
        <v>33970.896257800079</v>
      </c>
      <c r="BI76" s="52">
        <f t="shared" si="9"/>
        <v>34999.72836740419</v>
      </c>
      <c r="BJ76" s="52">
        <f t="shared" si="9"/>
        <v>36307.526404963734</v>
      </c>
      <c r="BK76" s="52">
        <f t="shared" si="9"/>
        <v>38263.329337690418</v>
      </c>
      <c r="BL76" s="52">
        <f t="shared" si="9"/>
        <v>40742.530283141416</v>
      </c>
      <c r="BM76" s="52">
        <f t="shared" si="9"/>
        <v>46870.899391809682</v>
      </c>
      <c r="BN76" s="52">
        <f t="shared" si="9"/>
        <v>48524.116056627936</v>
      </c>
      <c r="BO76" s="52">
        <f t="shared" si="9"/>
        <v>50302.962045437846</v>
      </c>
      <c r="BP76" s="52">
        <f t="shared" si="9"/>
        <v>52228.012503016231</v>
      </c>
      <c r="BQ76" s="52">
        <f t="shared" si="9"/>
        <v>51810.043229267249</v>
      </c>
      <c r="BR76" s="52">
        <f t="shared" si="9"/>
        <v>52336.540697534219</v>
      </c>
      <c r="BS76" s="52">
        <f t="shared" si="9"/>
        <v>53511.194613241561</v>
      </c>
      <c r="BT76" s="52">
        <f t="shared" si="9"/>
        <v>53920.741552611013</v>
      </c>
      <c r="BU76" s="52">
        <f t="shared" si="9"/>
        <v>56191.111329857806</v>
      </c>
      <c r="BV76" s="52">
        <f t="shared" si="9"/>
        <v>59618.454087828155</v>
      </c>
      <c r="BW76" s="52">
        <f t="shared" si="9"/>
        <v>66068.295283339277</v>
      </c>
      <c r="BX76" s="52">
        <f t="shared" si="9"/>
        <v>85326.025192661589</v>
      </c>
      <c r="BY76" s="52">
        <f t="shared" si="9"/>
        <v>86050.926504514675</v>
      </c>
      <c r="BZ76" s="52">
        <f t="shared" si="9"/>
        <v>86378.984072659397</v>
      </c>
      <c r="CA76" s="52">
        <f t="shared" si="9"/>
        <v>89855.780151875704</v>
      </c>
      <c r="CB76" s="52">
        <f t="shared" si="9"/>
        <v>93922.30026928171</v>
      </c>
      <c r="CC76" s="53">
        <f t="shared" si="9"/>
        <v>99079.926897321013</v>
      </c>
    </row>
    <row r="77" spans="1:81" x14ac:dyDescent="0.4">
      <c r="A77" s="113"/>
      <c r="B77" s="187"/>
      <c r="C77" s="186"/>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3"/>
    </row>
    <row r="78" spans="1:81" ht="26.25" customHeight="1" x14ac:dyDescent="0.4">
      <c r="A78" s="113"/>
      <c r="B78" s="75" t="s">
        <v>343</v>
      </c>
      <c r="C78" s="186"/>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20"/>
    </row>
    <row r="79" spans="1:81" x14ac:dyDescent="0.4">
      <c r="A79" s="113"/>
      <c r="B79" s="49" t="s">
        <v>215</v>
      </c>
      <c r="C79" s="186" t="s">
        <v>214</v>
      </c>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v>91.795148247978432</v>
      </c>
      <c r="AI79" s="119">
        <v>110.61695040710585</v>
      </c>
      <c r="AJ79" s="119">
        <v>149.4963281520491</v>
      </c>
      <c r="AK79" s="119">
        <v>193.25159579250203</v>
      </c>
      <c r="AL79" s="119">
        <v>241.11294619072987</v>
      </c>
      <c r="AM79" s="119">
        <v>304.00372136294919</v>
      </c>
      <c r="AN79" s="119">
        <v>362.05707222653785</v>
      </c>
      <c r="AO79" s="119">
        <v>439.95309705296535</v>
      </c>
      <c r="AP79" s="119">
        <v>504.19562238080925</v>
      </c>
      <c r="AQ79" s="119">
        <v>588.95286162117668</v>
      </c>
      <c r="AR79" s="119">
        <v>669.81688074358397</v>
      </c>
      <c r="AS79" s="119">
        <v>784.80669061681635</v>
      </c>
      <c r="AT79" s="119">
        <v>945.80283525647269</v>
      </c>
      <c r="AU79" s="119">
        <v>1188.5453647098627</v>
      </c>
      <c r="AV79" s="119">
        <v>1553.4739999999999</v>
      </c>
      <c r="AW79" s="119">
        <v>1795.461</v>
      </c>
      <c r="AX79" s="119">
        <v>1962.682</v>
      </c>
      <c r="AY79" s="119">
        <v>2194.1619999999998</v>
      </c>
      <c r="AZ79" s="119">
        <v>2392.893</v>
      </c>
      <c r="BA79" s="119">
        <v>2521.25</v>
      </c>
      <c r="BB79" s="119">
        <v>2679.9749999999999</v>
      </c>
      <c r="BC79" s="119">
        <v>2822.8040000000001</v>
      </c>
      <c r="BD79" s="119">
        <v>2955.1210000000001</v>
      </c>
      <c r="BE79" s="119">
        <v>3124.4597597447382</v>
      </c>
      <c r="BF79" s="119">
        <v>3250.6787885787207</v>
      </c>
      <c r="BG79" s="119">
        <v>3457.0445494205601</v>
      </c>
      <c r="BH79" s="119">
        <v>3673.5859999999998</v>
      </c>
      <c r="BI79" s="119">
        <v>3924.14037813</v>
      </c>
      <c r="BJ79" s="119">
        <v>4149.40578293</v>
      </c>
      <c r="BK79" s="119">
        <v>4444.4350972342991</v>
      </c>
      <c r="BL79" s="119">
        <v>4734.8039219600005</v>
      </c>
      <c r="BM79" s="119">
        <v>5106.2537628999999</v>
      </c>
      <c r="BN79" s="119">
        <v>5227.7472379531791</v>
      </c>
      <c r="BO79" s="119">
        <v>5339.4256940699997</v>
      </c>
      <c r="BP79" s="119">
        <v>5475.6249157700013</v>
      </c>
      <c r="BQ79" s="119">
        <v>5360.0751764300812</v>
      </c>
      <c r="BR79" s="119">
        <v>5421.7736767999995</v>
      </c>
      <c r="BS79" s="119">
        <v>5489.5433917499959</v>
      </c>
      <c r="BT79" s="119">
        <v>5482.7675999399999</v>
      </c>
      <c r="BU79" s="119">
        <v>5529.3185711499982</v>
      </c>
      <c r="BV79" s="119">
        <v>5675.5506973500005</v>
      </c>
      <c r="BW79" s="119">
        <v>5908.4831024900013</v>
      </c>
      <c r="BX79" s="119">
        <v>5406.569615272183</v>
      </c>
      <c r="BY79" s="119">
        <v>5574.4570568780928</v>
      </c>
      <c r="BZ79" s="119">
        <v>5754.797770287938</v>
      </c>
      <c r="CA79" s="119">
        <v>5987.252330297737</v>
      </c>
      <c r="CB79" s="119">
        <v>6219.0803318517083</v>
      </c>
      <c r="CC79" s="120">
        <v>6528.9750320930216</v>
      </c>
    </row>
    <row r="80" spans="1:81" x14ac:dyDescent="0.4">
      <c r="A80" s="113"/>
      <c r="B80" s="49" t="s">
        <v>216</v>
      </c>
      <c r="C80" s="186"/>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f t="shared" ref="AH80:CC80" si="10">AH81+AH82</f>
        <v>71.803621583486347</v>
      </c>
      <c r="AI80" s="119">
        <f t="shared" si="10"/>
        <v>71.309887694513563</v>
      </c>
      <c r="AJ80" s="119">
        <f t="shared" si="10"/>
        <v>81.214423210806217</v>
      </c>
      <c r="AK80" s="119">
        <f t="shared" si="10"/>
        <v>88.309333043676872</v>
      </c>
      <c r="AL80" s="119">
        <f t="shared" si="10"/>
        <v>86.071335668395506</v>
      </c>
      <c r="AM80" s="119">
        <f t="shared" si="10"/>
        <v>94.533357523787956</v>
      </c>
      <c r="AN80" s="119">
        <f t="shared" si="10"/>
        <v>94.539479953098336</v>
      </c>
      <c r="AO80" s="119">
        <f t="shared" si="10"/>
        <v>99.91444157230606</v>
      </c>
      <c r="AP80" s="119">
        <f t="shared" si="10"/>
        <v>100.54053775712582</v>
      </c>
      <c r="AQ80" s="119">
        <f t="shared" si="10"/>
        <v>104.34230284607963</v>
      </c>
      <c r="AR80" s="119">
        <f t="shared" si="10"/>
        <v>107.80379749418931</v>
      </c>
      <c r="AS80" s="119">
        <f t="shared" si="10"/>
        <v>122.17188902792199</v>
      </c>
      <c r="AT80" s="119">
        <f t="shared" si="10"/>
        <v>114.12408977669212</v>
      </c>
      <c r="AU80" s="119">
        <f t="shared" si="10"/>
        <v>146.99272655994997</v>
      </c>
      <c r="AV80" s="119">
        <f t="shared" si="10"/>
        <v>157.74724460497177</v>
      </c>
      <c r="AW80" s="119">
        <f t="shared" si="10"/>
        <v>166.79640685237015</v>
      </c>
      <c r="AX80" s="119">
        <f t="shared" si="10"/>
        <v>162.93681781914438</v>
      </c>
      <c r="AY80" s="119">
        <f t="shared" si="10"/>
        <v>164.65367537537094</v>
      </c>
      <c r="AZ80" s="119">
        <f t="shared" si="10"/>
        <v>151.35973857984254</v>
      </c>
      <c r="BA80" s="119">
        <f t="shared" si="10"/>
        <v>139.49190488287545</v>
      </c>
      <c r="BB80" s="119">
        <f t="shared" si="10"/>
        <v>134.50941339676888</v>
      </c>
      <c r="BC80" s="119">
        <f t="shared" si="10"/>
        <v>129.1281660452959</v>
      </c>
      <c r="BD80" s="119">
        <f t="shared" si="10"/>
        <v>119.97591185812794</v>
      </c>
      <c r="BE80" s="119">
        <f t="shared" si="10"/>
        <v>124.23847975499999</v>
      </c>
      <c r="BF80" s="119">
        <f t="shared" si="10"/>
        <v>129.19739105324999</v>
      </c>
      <c r="BG80" s="119">
        <f t="shared" si="10"/>
        <v>122.12592027499997</v>
      </c>
      <c r="BH80" s="119">
        <f t="shared" si="10"/>
        <v>118.53474787549996</v>
      </c>
      <c r="BI80" s="119">
        <f t="shared" si="10"/>
        <v>110.10084555674999</v>
      </c>
      <c r="BJ80" s="119">
        <f t="shared" si="10"/>
        <v>98.398418693749989</v>
      </c>
      <c r="BK80" s="119">
        <f t="shared" si="10"/>
        <v>78.937256372223544</v>
      </c>
      <c r="BL80" s="119">
        <f t="shared" si="10"/>
        <v>65.396410920697221</v>
      </c>
      <c r="BM80" s="119">
        <f t="shared" si="10"/>
        <v>51.483577534736391</v>
      </c>
      <c r="BN80" s="119">
        <f t="shared" si="10"/>
        <v>50.233626574888149</v>
      </c>
      <c r="BO80" s="119">
        <f t="shared" si="10"/>
        <v>37.345721613041349</v>
      </c>
      <c r="BP80" s="119">
        <f t="shared" si="10"/>
        <v>28.278218738752912</v>
      </c>
      <c r="BQ80" s="119">
        <f t="shared" si="10"/>
        <v>18.508530036452314</v>
      </c>
      <c r="BR80" s="119">
        <f t="shared" si="10"/>
        <v>12.288244013077932</v>
      </c>
      <c r="BS80" s="119">
        <f t="shared" si="10"/>
        <v>6.8174169843168348</v>
      </c>
      <c r="BT80" s="119">
        <f t="shared" si="10"/>
        <v>4.8587791485131495</v>
      </c>
      <c r="BU80" s="119">
        <f t="shared" si="10"/>
        <v>3.2507548237949484</v>
      </c>
      <c r="BV80" s="119">
        <f t="shared" si="10"/>
        <v>1.5711076788582325</v>
      </c>
      <c r="BW80" s="119">
        <f t="shared" si="10"/>
        <v>1.0264490233229508</v>
      </c>
      <c r="BX80" s="119">
        <f t="shared" si="10"/>
        <v>0</v>
      </c>
      <c r="BY80" s="119">
        <f t="shared" si="10"/>
        <v>0</v>
      </c>
      <c r="BZ80" s="119">
        <f t="shared" si="10"/>
        <v>0</v>
      </c>
      <c r="CA80" s="119">
        <f t="shared" si="10"/>
        <v>0</v>
      </c>
      <c r="CB80" s="119">
        <f t="shared" si="10"/>
        <v>0</v>
      </c>
      <c r="CC80" s="120">
        <f t="shared" si="10"/>
        <v>0</v>
      </c>
    </row>
    <row r="81" spans="1:81" x14ac:dyDescent="0.4">
      <c r="A81" s="113"/>
      <c r="B81" s="59" t="s">
        <v>327</v>
      </c>
      <c r="C81" s="186" t="s">
        <v>217</v>
      </c>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v>71.803621583486347</v>
      </c>
      <c r="AI81" s="119">
        <v>71.309207260582085</v>
      </c>
      <c r="AJ81" s="119">
        <v>81.190527498478616</v>
      </c>
      <c r="AK81" s="119">
        <v>88.216061253991739</v>
      </c>
      <c r="AL81" s="119">
        <v>85.854079958673921</v>
      </c>
      <c r="AM81" s="119">
        <v>94.080741461868001</v>
      </c>
      <c r="AN81" s="119">
        <v>93.74042470571581</v>
      </c>
      <c r="AO81" s="119">
        <v>98.41918553022127</v>
      </c>
      <c r="AP81" s="119">
        <v>98.451776698555136</v>
      </c>
      <c r="AQ81" s="119">
        <v>101.4122159340142</v>
      </c>
      <c r="AR81" s="119">
        <v>103.7000792945807</v>
      </c>
      <c r="AS81" s="119">
        <v>115.24881210484507</v>
      </c>
      <c r="AT81" s="119">
        <v>105.20758261792079</v>
      </c>
      <c r="AU81" s="119">
        <v>132.47009728423961</v>
      </c>
      <c r="AV81" s="119">
        <v>139.23752551267657</v>
      </c>
      <c r="AW81" s="119">
        <v>145.01624573144477</v>
      </c>
      <c r="AX81" s="119">
        <v>140.12043851328579</v>
      </c>
      <c r="AY81" s="119">
        <v>137.73568376010451</v>
      </c>
      <c r="AZ81" s="119">
        <v>123.15021797831749</v>
      </c>
      <c r="BA81" s="119">
        <v>112.47661198287514</v>
      </c>
      <c r="BB81" s="119">
        <v>106.20491922822067</v>
      </c>
      <c r="BC81" s="119">
        <v>100.0911521395842</v>
      </c>
      <c r="BD81" s="119">
        <v>91.467069144910184</v>
      </c>
      <c r="BE81" s="119">
        <v>94.275213728127369</v>
      </c>
      <c r="BF81" s="119">
        <v>98.141333013831741</v>
      </c>
      <c r="BG81" s="119">
        <v>88.419644868272087</v>
      </c>
      <c r="BH81" s="119">
        <v>84.661747875499969</v>
      </c>
      <c r="BI81" s="119">
        <v>78.43606763128443</v>
      </c>
      <c r="BJ81" s="119">
        <v>69.184191628461178</v>
      </c>
      <c r="BK81" s="119">
        <v>53.012026844164069</v>
      </c>
      <c r="BL81" s="119">
        <v>44.371488154976973</v>
      </c>
      <c r="BM81" s="119">
        <v>35.156518235278511</v>
      </c>
      <c r="BN81" s="119">
        <v>37.029541266636251</v>
      </c>
      <c r="BO81" s="119">
        <v>28.873350653457123</v>
      </c>
      <c r="BP81" s="119">
        <v>21.10478027697734</v>
      </c>
      <c r="BQ81" s="119">
        <v>14.26166584517814</v>
      </c>
      <c r="BR81" s="119">
        <v>9.1137068506542054</v>
      </c>
      <c r="BS81" s="119">
        <v>5.5050338445589686</v>
      </c>
      <c r="BT81" s="119">
        <v>3.3250948192197995</v>
      </c>
      <c r="BU81" s="119">
        <v>2.8088540849901746</v>
      </c>
      <c r="BV81" s="119">
        <v>1.3575346222415519</v>
      </c>
      <c r="BW81" s="119">
        <v>0.88691571295710525</v>
      </c>
      <c r="BX81" s="119">
        <v>0</v>
      </c>
      <c r="BY81" s="119">
        <v>0</v>
      </c>
      <c r="BZ81" s="119">
        <v>0</v>
      </c>
      <c r="CA81" s="119">
        <v>0</v>
      </c>
      <c r="CB81" s="119">
        <v>0</v>
      </c>
      <c r="CC81" s="120">
        <v>0</v>
      </c>
    </row>
    <row r="82" spans="1:81" x14ac:dyDescent="0.4">
      <c r="A82" s="113"/>
      <c r="B82" s="59" t="s">
        <v>328</v>
      </c>
      <c r="C82" s="186" t="s">
        <v>217</v>
      </c>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v>0</v>
      </c>
      <c r="AI82" s="119">
        <v>6.8043393148529703E-4</v>
      </c>
      <c r="AJ82" s="119">
        <v>2.389571232760496E-2</v>
      </c>
      <c r="AK82" s="119">
        <v>9.3271789685138398E-2</v>
      </c>
      <c r="AL82" s="119">
        <v>0.21725570972157768</v>
      </c>
      <c r="AM82" s="119">
        <v>0.45261606191995341</v>
      </c>
      <c r="AN82" s="119">
        <v>0.79905524738252098</v>
      </c>
      <c r="AO82" s="119">
        <v>1.4952560420847878</v>
      </c>
      <c r="AP82" s="119">
        <v>2.0887610585706842</v>
      </c>
      <c r="AQ82" s="119">
        <v>2.9300869120654411</v>
      </c>
      <c r="AR82" s="119">
        <v>4.1037181996086094</v>
      </c>
      <c r="AS82" s="119">
        <v>6.9230769230769234</v>
      </c>
      <c r="AT82" s="119">
        <v>8.9165071587713225</v>
      </c>
      <c r="AU82" s="119">
        <v>14.522629275710372</v>
      </c>
      <c r="AV82" s="119">
        <v>18.509719092295203</v>
      </c>
      <c r="AW82" s="119">
        <v>21.780161120925374</v>
      </c>
      <c r="AX82" s="119">
        <v>22.816379305858582</v>
      </c>
      <c r="AY82" s="119">
        <v>26.917991615266445</v>
      </c>
      <c r="AZ82" s="119">
        <v>28.20952060152505</v>
      </c>
      <c r="BA82" s="119">
        <v>27.015292900000315</v>
      </c>
      <c r="BB82" s="119">
        <v>28.304494168548207</v>
      </c>
      <c r="BC82" s="119">
        <v>29.037013905711706</v>
      </c>
      <c r="BD82" s="119">
        <v>28.508842713217764</v>
      </c>
      <c r="BE82" s="119">
        <v>29.963266026872617</v>
      </c>
      <c r="BF82" s="119">
        <v>31.056058039418243</v>
      </c>
      <c r="BG82" s="119">
        <v>33.70627540672789</v>
      </c>
      <c r="BH82" s="119">
        <v>33.872999999999998</v>
      </c>
      <c r="BI82" s="119">
        <v>31.66477792546555</v>
      </c>
      <c r="BJ82" s="119">
        <v>29.214227065288803</v>
      </c>
      <c r="BK82" s="119">
        <v>25.925229528059475</v>
      </c>
      <c r="BL82" s="119">
        <v>21.024922765720252</v>
      </c>
      <c r="BM82" s="119">
        <v>16.327059299457879</v>
      </c>
      <c r="BN82" s="119">
        <v>13.204085308251896</v>
      </c>
      <c r="BO82" s="119">
        <v>8.4723709595842251</v>
      </c>
      <c r="BP82" s="119">
        <v>7.1734384617755698</v>
      </c>
      <c r="BQ82" s="119">
        <v>4.2468641912741756</v>
      </c>
      <c r="BR82" s="119">
        <v>3.174537162423726</v>
      </c>
      <c r="BS82" s="119">
        <v>1.3123831397578662</v>
      </c>
      <c r="BT82" s="119">
        <v>1.53368432929335</v>
      </c>
      <c r="BU82" s="119">
        <v>0.44190073880477371</v>
      </c>
      <c r="BV82" s="119">
        <v>0.21357305661668061</v>
      </c>
      <c r="BW82" s="119">
        <v>0.13953331036584565</v>
      </c>
      <c r="BX82" s="119">
        <v>0</v>
      </c>
      <c r="BY82" s="119">
        <v>0</v>
      </c>
      <c r="BZ82" s="119">
        <v>0</v>
      </c>
      <c r="CA82" s="119">
        <v>0</v>
      </c>
      <c r="CB82" s="119">
        <v>0</v>
      </c>
      <c r="CC82" s="120">
        <v>0</v>
      </c>
    </row>
    <row r="83" spans="1:81" x14ac:dyDescent="0.4">
      <c r="A83" s="113"/>
      <c r="B83" s="49" t="s">
        <v>218</v>
      </c>
      <c r="C83" s="186" t="s">
        <v>214</v>
      </c>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v>0</v>
      </c>
      <c r="AI83" s="119">
        <v>0</v>
      </c>
      <c r="AJ83" s="119">
        <v>0</v>
      </c>
      <c r="AK83" s="119">
        <v>0</v>
      </c>
      <c r="AL83" s="119">
        <v>0</v>
      </c>
      <c r="AM83" s="119">
        <v>0</v>
      </c>
      <c r="AN83" s="119">
        <v>0</v>
      </c>
      <c r="AO83" s="119">
        <v>0</v>
      </c>
      <c r="AP83" s="119">
        <v>0</v>
      </c>
      <c r="AQ83" s="119">
        <v>0</v>
      </c>
      <c r="AR83" s="119">
        <v>0</v>
      </c>
      <c r="AS83" s="119">
        <v>0</v>
      </c>
      <c r="AT83" s="119">
        <v>0</v>
      </c>
      <c r="AU83" s="119">
        <v>14.67867882736096</v>
      </c>
      <c r="AV83" s="119">
        <v>17.32362399448489</v>
      </c>
      <c r="AW83" s="119">
        <v>22.017101000372413</v>
      </c>
      <c r="AX83" s="119">
        <v>26.274387450379745</v>
      </c>
      <c r="AY83" s="119">
        <v>31.159442185463192</v>
      </c>
      <c r="AZ83" s="119">
        <v>36.556276606201791</v>
      </c>
      <c r="BA83" s="119">
        <v>36.695665879000003</v>
      </c>
      <c r="BB83" s="119">
        <v>38.413191972800014</v>
      </c>
      <c r="BC83" s="119">
        <v>38.367648960570129</v>
      </c>
      <c r="BD83" s="119">
        <v>57.286221493426368</v>
      </c>
      <c r="BE83" s="119">
        <v>61.250098314299194</v>
      </c>
      <c r="BF83" s="119">
        <v>45.81</v>
      </c>
      <c r="BG83" s="119">
        <v>36.193318905790619</v>
      </c>
      <c r="BH83" s="119">
        <v>38.411999999999999</v>
      </c>
      <c r="BI83" s="119">
        <v>35.623045027248956</v>
      </c>
      <c r="BJ83" s="119">
        <v>39.227886861522336</v>
      </c>
      <c r="BK83" s="119">
        <v>44.288355759254614</v>
      </c>
      <c r="BL83" s="119">
        <v>46.717117832191811</v>
      </c>
      <c r="BM83" s="119">
        <v>48.708362762486907</v>
      </c>
      <c r="BN83" s="119">
        <v>45.683687940754801</v>
      </c>
      <c r="BO83" s="119">
        <v>41.557605406422965</v>
      </c>
      <c r="BP83" s="119">
        <v>44.996467444797425</v>
      </c>
      <c r="BQ83" s="119">
        <v>46.46150720913667</v>
      </c>
      <c r="BR83" s="119">
        <v>44.752198794615161</v>
      </c>
      <c r="BS83" s="119">
        <v>41.883695203837881</v>
      </c>
      <c r="BT83" s="119">
        <v>40.255351281499983</v>
      </c>
      <c r="BU83" s="119">
        <v>38.784486304119874</v>
      </c>
      <c r="BV83" s="119">
        <v>29.596687712938138</v>
      </c>
      <c r="BW83" s="119">
        <v>27.208859198039182</v>
      </c>
      <c r="BX83" s="119">
        <v>27.823533601646226</v>
      </c>
      <c r="BY83" s="119">
        <v>28.595914242267401</v>
      </c>
      <c r="BZ83" s="119">
        <v>29.909175162760818</v>
      </c>
      <c r="CA83" s="119">
        <v>31.07729373060355</v>
      </c>
      <c r="CB83" s="119">
        <v>32.718443695544124</v>
      </c>
      <c r="CC83" s="120">
        <v>35.135705042921501</v>
      </c>
    </row>
    <row r="84" spans="1:81" ht="26.25" customHeight="1" x14ac:dyDescent="0.4">
      <c r="A84" s="113"/>
      <c r="B84" s="49" t="s">
        <v>344</v>
      </c>
      <c r="C84" s="186" t="s">
        <v>217</v>
      </c>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v>96</v>
      </c>
      <c r="AI84" s="119">
        <v>96</v>
      </c>
      <c r="AJ84" s="119">
        <v>98</v>
      </c>
      <c r="AK84" s="119">
        <v>101</v>
      </c>
      <c r="AL84" s="119">
        <v>102</v>
      </c>
      <c r="AM84" s="119">
        <v>103</v>
      </c>
      <c r="AN84" s="119">
        <v>105</v>
      </c>
      <c r="AO84" s="119">
        <v>105</v>
      </c>
      <c r="AP84" s="119">
        <v>107</v>
      </c>
      <c r="AQ84" s="119">
        <v>107</v>
      </c>
      <c r="AR84" s="119">
        <v>109</v>
      </c>
      <c r="AS84" s="119">
        <v>112</v>
      </c>
      <c r="AT84" s="119">
        <v>112.35899999999999</v>
      </c>
      <c r="AU84" s="119">
        <v>114.324</v>
      </c>
      <c r="AV84" s="119">
        <v>115.11</v>
      </c>
      <c r="AW84" s="119">
        <v>122.089</v>
      </c>
      <c r="AX84" s="119">
        <v>123.30500000000001</v>
      </c>
      <c r="AY84" s="119">
        <v>124.179</v>
      </c>
      <c r="AZ84" s="119">
        <v>128.614</v>
      </c>
      <c r="BA84" s="119">
        <v>123.26300000000001</v>
      </c>
      <c r="BB84" s="119">
        <v>124.417</v>
      </c>
      <c r="BC84" s="119">
        <v>118.181</v>
      </c>
      <c r="BD84" s="119">
        <v>118.962</v>
      </c>
      <c r="BE84" s="119">
        <v>120.14100000000001</v>
      </c>
      <c r="BF84" s="119">
        <v>120.018</v>
      </c>
      <c r="BG84" s="119">
        <v>122.324</v>
      </c>
      <c r="BH84" s="119">
        <v>123.015</v>
      </c>
      <c r="BI84" s="119">
        <v>123.87321689999997</v>
      </c>
      <c r="BJ84" s="119">
        <v>125.86199999999999</v>
      </c>
      <c r="BK84" s="119">
        <v>127.27833854999997</v>
      </c>
      <c r="BL84" s="119">
        <v>822.81408871238204</v>
      </c>
      <c r="BM84" s="119">
        <v>121.23222758000001</v>
      </c>
      <c r="BN84" s="119">
        <v>122.38864807125002</v>
      </c>
      <c r="BO84" s="119">
        <v>123.35264574</v>
      </c>
      <c r="BP84" s="119">
        <v>123.46082752000001</v>
      </c>
      <c r="BQ84" s="119">
        <v>122.52528203</v>
      </c>
      <c r="BR84" s="119">
        <v>124.59394418000001</v>
      </c>
      <c r="BS84" s="119">
        <v>127.56960417000036</v>
      </c>
      <c r="BT84" s="119">
        <v>126.42016188999996</v>
      </c>
      <c r="BU84" s="119">
        <v>126.05015876767001</v>
      </c>
      <c r="BV84" s="119">
        <v>125.70243364</v>
      </c>
      <c r="BW84" s="119">
        <v>124.05223520630057</v>
      </c>
      <c r="BX84" s="119">
        <v>125.8940455173389</v>
      </c>
      <c r="BY84" s="119">
        <v>127.4515607535798</v>
      </c>
      <c r="BZ84" s="119">
        <v>129.1585598364203</v>
      </c>
      <c r="CA84" s="119">
        <v>131.09077330694942</v>
      </c>
      <c r="CB84" s="119">
        <v>133.22496951924086</v>
      </c>
      <c r="CC84" s="120">
        <v>135.40355246363492</v>
      </c>
    </row>
    <row r="85" spans="1:81" x14ac:dyDescent="0.4">
      <c r="A85" s="113"/>
      <c r="B85" s="49" t="s">
        <v>222</v>
      </c>
      <c r="C85" s="186" t="s">
        <v>223</v>
      </c>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v>0</v>
      </c>
      <c r="AR85" s="119">
        <v>0</v>
      </c>
      <c r="AS85" s="119">
        <v>0</v>
      </c>
      <c r="AT85" s="119">
        <v>0</v>
      </c>
      <c r="AU85" s="119">
        <v>0</v>
      </c>
      <c r="AV85" s="119">
        <v>0</v>
      </c>
      <c r="AW85" s="119">
        <v>0</v>
      </c>
      <c r="AX85" s="119">
        <v>0</v>
      </c>
      <c r="AY85" s="119">
        <v>0</v>
      </c>
      <c r="AZ85" s="119">
        <v>0</v>
      </c>
      <c r="BA85" s="119">
        <v>0</v>
      </c>
      <c r="BB85" s="119">
        <v>0</v>
      </c>
      <c r="BC85" s="119">
        <v>0</v>
      </c>
      <c r="BD85" s="119">
        <v>0</v>
      </c>
      <c r="BE85" s="119">
        <v>0</v>
      </c>
      <c r="BF85" s="119">
        <v>0</v>
      </c>
      <c r="BG85" s="119">
        <v>0</v>
      </c>
      <c r="BH85" s="119">
        <v>0</v>
      </c>
      <c r="BI85" s="119">
        <v>0</v>
      </c>
      <c r="BJ85" s="119">
        <v>2.3854757613040265</v>
      </c>
      <c r="BK85" s="119">
        <v>2.7799798323037712</v>
      </c>
      <c r="BL85" s="119">
        <v>145.43650100833483</v>
      </c>
      <c r="BM85" s="119">
        <v>193.92315446943357</v>
      </c>
      <c r="BN85" s="119">
        <v>266.81067065860327</v>
      </c>
      <c r="BO85" s="119">
        <v>77.89376230618096</v>
      </c>
      <c r="BP85" s="119">
        <v>83.761185046642368</v>
      </c>
      <c r="BQ85" s="119">
        <v>4.8547000187328013</v>
      </c>
      <c r="BR85" s="119">
        <v>6.144183842691306</v>
      </c>
      <c r="BS85" s="119">
        <v>1.8738021637673685</v>
      </c>
      <c r="BT85" s="119">
        <v>1.5587465546696961</v>
      </c>
      <c r="BU85" s="119">
        <v>54.094519769972067</v>
      </c>
      <c r="BV85" s="119">
        <v>20.090436254533998</v>
      </c>
      <c r="BW85" s="119">
        <v>10.244459290382315</v>
      </c>
      <c r="BX85" s="119">
        <v>56.492415416274859</v>
      </c>
      <c r="BY85" s="119">
        <v>57.347059904968745</v>
      </c>
      <c r="BZ85" s="119">
        <v>57.13521254468305</v>
      </c>
      <c r="CA85" s="119">
        <v>57.193833048547155</v>
      </c>
      <c r="CB85" s="119">
        <v>51.437975224676947</v>
      </c>
      <c r="CC85" s="120">
        <v>50.529825559587536</v>
      </c>
    </row>
    <row r="86" spans="1:81" x14ac:dyDescent="0.4">
      <c r="A86" s="113"/>
      <c r="B86" s="49" t="s">
        <v>23</v>
      </c>
      <c r="C86" s="186" t="s">
        <v>223</v>
      </c>
      <c r="D86" s="119"/>
      <c r="E86" s="119"/>
      <c r="F86" s="119"/>
      <c r="G86" s="119"/>
      <c r="H86" s="119"/>
      <c r="I86" s="119"/>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c r="AG86" s="119"/>
      <c r="AH86" s="119">
        <v>189.0604099893182</v>
      </c>
      <c r="AI86" s="119">
        <v>217.24186395918002</v>
      </c>
      <c r="AJ86" s="119">
        <v>291.64676658977385</v>
      </c>
      <c r="AK86" s="119">
        <v>435.79447132057123</v>
      </c>
      <c r="AL86" s="119">
        <v>531.64070822038082</v>
      </c>
      <c r="AM86" s="119">
        <v>599.91337522552976</v>
      </c>
      <c r="AN86" s="119">
        <v>667.59777746960162</v>
      </c>
      <c r="AO86" s="119">
        <v>730.54411349699535</v>
      </c>
      <c r="AP86" s="119">
        <v>805.60849456809274</v>
      </c>
      <c r="AQ86" s="119">
        <v>838.18835992187337</v>
      </c>
      <c r="AR86" s="119">
        <v>760.26900000000001</v>
      </c>
      <c r="AS86" s="119">
        <v>936.29321192193368</v>
      </c>
      <c r="AT86" s="119">
        <v>1162.117</v>
      </c>
      <c r="AU86" s="119">
        <v>670.327</v>
      </c>
      <c r="AV86" s="119">
        <v>724.20100000000002</v>
      </c>
      <c r="AW86" s="119">
        <v>941.47799999999995</v>
      </c>
      <c r="AX86" s="119">
        <v>973.24916299999973</v>
      </c>
      <c r="AY86" s="119">
        <v>991.50290500000006</v>
      </c>
      <c r="AZ86" s="119">
        <v>1035.1050220000002</v>
      </c>
      <c r="BA86" s="119">
        <v>1079.5440269999999</v>
      </c>
      <c r="BB86" s="119">
        <v>1124.7226409999994</v>
      </c>
      <c r="BC86" s="119">
        <v>1163.735510948489</v>
      </c>
      <c r="BD86" s="119">
        <v>1229.3620240181656</v>
      </c>
      <c r="BE86" s="119">
        <v>1349.4457237699216</v>
      </c>
      <c r="BF86" s="119">
        <v>1430.8457317625675</v>
      </c>
      <c r="BG86" s="119">
        <v>1612.517104499429</v>
      </c>
      <c r="BH86" s="119">
        <v>1828.5273484448542</v>
      </c>
      <c r="BI86" s="119">
        <v>1843.2959341159444</v>
      </c>
      <c r="BJ86" s="119">
        <v>2003.9939900362206</v>
      </c>
      <c r="BK86" s="119">
        <v>2046.6136160962108</v>
      </c>
      <c r="BL86" s="119">
        <v>2162.8252108384918</v>
      </c>
      <c r="BM86" s="119">
        <v>2239.7459853678515</v>
      </c>
      <c r="BN86" s="119">
        <v>2273.0145576027198</v>
      </c>
      <c r="BO86" s="119">
        <v>2227.1295013956719</v>
      </c>
      <c r="BP86" s="119">
        <v>2136.5856605519407</v>
      </c>
      <c r="BQ86" s="119"/>
      <c r="BR86" s="119"/>
      <c r="BS86" s="119"/>
      <c r="BT86" s="119"/>
      <c r="BU86" s="119"/>
      <c r="BV86" s="119"/>
      <c r="BW86" s="119"/>
      <c r="BX86" s="119"/>
      <c r="BY86" s="119"/>
      <c r="BZ86" s="119"/>
      <c r="CA86" s="119"/>
      <c r="CB86" s="119"/>
      <c r="CC86" s="120"/>
    </row>
    <row r="87" spans="1:81" x14ac:dyDescent="0.4">
      <c r="A87" s="113"/>
      <c r="B87" s="49" t="s">
        <v>224</v>
      </c>
      <c r="C87" s="186" t="s">
        <v>217</v>
      </c>
      <c r="D87" s="119"/>
      <c r="E87" s="119"/>
      <c r="F87" s="119"/>
      <c r="G87" s="119"/>
      <c r="H87" s="119"/>
      <c r="I87" s="119"/>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v>16</v>
      </c>
      <c r="AI87" s="119">
        <v>16</v>
      </c>
      <c r="AJ87" s="119">
        <v>16</v>
      </c>
      <c r="AK87" s="119">
        <v>17</v>
      </c>
      <c r="AL87" s="119">
        <v>17</v>
      </c>
      <c r="AM87" s="119">
        <v>17</v>
      </c>
      <c r="AN87" s="119">
        <v>17</v>
      </c>
      <c r="AO87" s="119">
        <v>18</v>
      </c>
      <c r="AP87" s="119">
        <v>18</v>
      </c>
      <c r="AQ87" s="119">
        <v>2.6080000000000001</v>
      </c>
      <c r="AR87" s="119">
        <v>0</v>
      </c>
      <c r="AS87" s="119">
        <v>0</v>
      </c>
      <c r="AT87" s="119">
        <v>0</v>
      </c>
      <c r="AU87" s="119">
        <v>0</v>
      </c>
      <c r="AV87" s="119">
        <v>0</v>
      </c>
      <c r="AW87" s="119">
        <v>0</v>
      </c>
      <c r="AX87" s="119">
        <v>0</v>
      </c>
      <c r="AY87" s="119">
        <v>0</v>
      </c>
      <c r="AZ87" s="119">
        <v>0</v>
      </c>
      <c r="BA87" s="119">
        <v>0</v>
      </c>
      <c r="BB87" s="119">
        <v>0</v>
      </c>
      <c r="BC87" s="119">
        <v>0</v>
      </c>
      <c r="BD87" s="119">
        <v>0</v>
      </c>
      <c r="BE87" s="119">
        <v>0</v>
      </c>
      <c r="BF87" s="119">
        <v>0</v>
      </c>
      <c r="BG87" s="119">
        <v>0</v>
      </c>
      <c r="BH87" s="119">
        <v>0</v>
      </c>
      <c r="BI87" s="119">
        <v>0</v>
      </c>
      <c r="BJ87" s="119">
        <v>0</v>
      </c>
      <c r="BK87" s="119">
        <v>0</v>
      </c>
      <c r="BL87" s="119">
        <v>0</v>
      </c>
      <c r="BM87" s="119">
        <v>0</v>
      </c>
      <c r="BN87" s="119">
        <v>0</v>
      </c>
      <c r="BO87" s="119">
        <v>0</v>
      </c>
      <c r="BP87" s="119">
        <v>0</v>
      </c>
      <c r="BQ87" s="119">
        <v>0</v>
      </c>
      <c r="BR87" s="119">
        <v>0</v>
      </c>
      <c r="BS87" s="119">
        <v>0</v>
      </c>
      <c r="BT87" s="119">
        <v>0</v>
      </c>
      <c r="BU87" s="119">
        <v>0</v>
      </c>
      <c r="BV87" s="119">
        <v>0</v>
      </c>
      <c r="BW87" s="119">
        <v>0</v>
      </c>
      <c r="BX87" s="119">
        <v>0</v>
      </c>
      <c r="BY87" s="119">
        <v>0</v>
      </c>
      <c r="BZ87" s="119">
        <v>0</v>
      </c>
      <c r="CA87" s="119">
        <v>0</v>
      </c>
      <c r="CB87" s="119">
        <v>0</v>
      </c>
      <c r="CC87" s="120">
        <v>0</v>
      </c>
    </row>
    <row r="88" spans="1:81" x14ac:dyDescent="0.4">
      <c r="A88" s="113"/>
      <c r="B88" s="49" t="s">
        <v>225</v>
      </c>
      <c r="C88" s="186" t="s">
        <v>214</v>
      </c>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v>0</v>
      </c>
      <c r="AI88" s="119">
        <v>0</v>
      </c>
      <c r="AJ88" s="119">
        <v>0</v>
      </c>
      <c r="AK88" s="119">
        <v>0</v>
      </c>
      <c r="AL88" s="119">
        <v>0</v>
      </c>
      <c r="AM88" s="119">
        <v>0</v>
      </c>
      <c r="AN88" s="119">
        <v>0</v>
      </c>
      <c r="AO88" s="119">
        <v>0</v>
      </c>
      <c r="AP88" s="119">
        <v>0</v>
      </c>
      <c r="AQ88" s="119">
        <v>0</v>
      </c>
      <c r="AR88" s="119">
        <v>0</v>
      </c>
      <c r="AS88" s="119">
        <v>0</v>
      </c>
      <c r="AT88" s="119">
        <v>0</v>
      </c>
      <c r="AU88" s="119">
        <v>0</v>
      </c>
      <c r="AV88" s="119">
        <v>505.50842426823931</v>
      </c>
      <c r="AW88" s="119">
        <v>710.21289378353549</v>
      </c>
      <c r="AX88" s="119">
        <v>820.7658061912789</v>
      </c>
      <c r="AY88" s="119">
        <v>1007.9813777872349</v>
      </c>
      <c r="AZ88" s="119">
        <v>1212.5307624595152</v>
      </c>
      <c r="BA88" s="119">
        <v>1373.3434446659953</v>
      </c>
      <c r="BB88" s="119">
        <v>1529.2386319993936</v>
      </c>
      <c r="BC88" s="119">
        <v>1685.0312370699578</v>
      </c>
      <c r="BD88" s="119">
        <v>1846.9692141166404</v>
      </c>
      <c r="BE88" s="119">
        <v>2044.6946975616393</v>
      </c>
      <c r="BF88" s="119">
        <v>2184.4949999999999</v>
      </c>
      <c r="BG88" s="119">
        <v>2399.912471946795</v>
      </c>
      <c r="BH88" s="119">
        <v>2608.7809999999999</v>
      </c>
      <c r="BI88" s="119">
        <v>2824.8410963032829</v>
      </c>
      <c r="BJ88" s="119">
        <v>3059.7591478660306</v>
      </c>
      <c r="BK88" s="119">
        <v>3359.1290942770729</v>
      </c>
      <c r="BL88" s="119">
        <v>3619.5934670833412</v>
      </c>
      <c r="BM88" s="119">
        <v>3989.1991157989637</v>
      </c>
      <c r="BN88" s="119">
        <v>4200.2916762362729</v>
      </c>
      <c r="BO88" s="119">
        <v>4351.2435542558051</v>
      </c>
      <c r="BP88" s="119">
        <v>4620.0866791328817</v>
      </c>
      <c r="BQ88" s="119">
        <v>4770.7953469207459</v>
      </c>
      <c r="BR88" s="119">
        <v>5009.9905589028167</v>
      </c>
      <c r="BS88" s="119">
        <v>4766.3278780454339</v>
      </c>
      <c r="BT88" s="119">
        <v>4478.3398482512839</v>
      </c>
      <c r="BU88" s="119">
        <v>3842.5545479558677</v>
      </c>
      <c r="BV88" s="119">
        <v>3525.5180678506381</v>
      </c>
      <c r="BW88" s="119">
        <v>3311.6174378424207</v>
      </c>
      <c r="BX88" s="119">
        <v>2597.787109248562</v>
      </c>
      <c r="BY88" s="119">
        <v>2328.9688668712947</v>
      </c>
      <c r="BZ88" s="119">
        <v>2098.4136395319106</v>
      </c>
      <c r="CA88" s="119">
        <v>1853.6149877893633</v>
      </c>
      <c r="CB88" s="119">
        <v>1685.6550176644935</v>
      </c>
      <c r="CC88" s="120">
        <v>1519.0046848863299</v>
      </c>
    </row>
    <row r="89" spans="1:81" ht="25.5" customHeight="1" x14ac:dyDescent="0.4">
      <c r="A89" s="113"/>
      <c r="B89" s="49" t="s">
        <v>232</v>
      </c>
      <c r="C89" s="186" t="s">
        <v>214</v>
      </c>
      <c r="D89" s="119"/>
      <c r="E89" s="119"/>
      <c r="F89" s="119"/>
      <c r="G89" s="119"/>
      <c r="H89" s="119"/>
      <c r="I89" s="119"/>
      <c r="J89" s="119"/>
      <c r="K89" s="119"/>
      <c r="L89" s="119"/>
      <c r="M89" s="119"/>
      <c r="N89" s="119"/>
      <c r="O89" s="119"/>
      <c r="P89" s="119"/>
      <c r="Q89" s="119"/>
      <c r="R89" s="119"/>
      <c r="S89" s="119"/>
      <c r="T89" s="119"/>
      <c r="U89" s="119"/>
      <c r="V89" s="119"/>
      <c r="W89" s="119"/>
      <c r="X89" s="119"/>
      <c r="Y89" s="119"/>
      <c r="Z89" s="119"/>
      <c r="AA89" s="119"/>
      <c r="AB89" s="119"/>
      <c r="AC89" s="119"/>
      <c r="AD89" s="119"/>
      <c r="AE89" s="119"/>
      <c r="AF89" s="119"/>
      <c r="AG89" s="119"/>
      <c r="AH89" s="119"/>
      <c r="AI89" s="119"/>
      <c r="AJ89" s="119"/>
      <c r="AK89" s="119"/>
      <c r="AL89" s="119"/>
      <c r="AM89" s="119"/>
      <c r="AN89" s="119"/>
      <c r="AO89" s="119"/>
      <c r="AP89" s="119"/>
      <c r="AQ89" s="119"/>
      <c r="AR89" s="119"/>
      <c r="AS89" s="119"/>
      <c r="AT89" s="119"/>
      <c r="AU89" s="119"/>
      <c r="AV89" s="119"/>
      <c r="AW89" s="119"/>
      <c r="AX89" s="119"/>
      <c r="AY89" s="119"/>
      <c r="AZ89" s="119">
        <v>0</v>
      </c>
      <c r="BA89" s="119">
        <v>0</v>
      </c>
      <c r="BB89" s="119">
        <v>0</v>
      </c>
      <c r="BC89" s="119">
        <v>0</v>
      </c>
      <c r="BD89" s="119">
        <v>0</v>
      </c>
      <c r="BE89" s="119">
        <v>0</v>
      </c>
      <c r="BF89" s="119">
        <v>0</v>
      </c>
      <c r="BG89" s="119">
        <v>0</v>
      </c>
      <c r="BH89" s="119">
        <v>0</v>
      </c>
      <c r="BI89" s="119">
        <v>3</v>
      </c>
      <c r="BJ89" s="119">
        <v>7</v>
      </c>
      <c r="BK89" s="119">
        <v>13.497025149999999</v>
      </c>
      <c r="BL89" s="119">
        <v>38.534542930000001</v>
      </c>
      <c r="BM89" s="119">
        <v>34.154483699999993</v>
      </c>
      <c r="BN89" s="119">
        <v>45.768576209999999</v>
      </c>
      <c r="BO89" s="119">
        <v>74.136923039999985</v>
      </c>
      <c r="BP89" s="119">
        <v>110.91288990999999</v>
      </c>
      <c r="BQ89" s="119">
        <v>159.75237205000002</v>
      </c>
      <c r="BR89" s="119">
        <v>187.89459571</v>
      </c>
      <c r="BS89" s="119">
        <v>208.81836001000002</v>
      </c>
      <c r="BT89" s="119">
        <v>194.73461820000003</v>
      </c>
      <c r="BU89" s="119">
        <v>217.75776851000001</v>
      </c>
      <c r="BV89" s="119">
        <v>211.78247487000004</v>
      </c>
      <c r="BW89" s="119">
        <v>212.26699853</v>
      </c>
      <c r="BX89" s="119">
        <v>216.29001686627669</v>
      </c>
      <c r="BY89" s="119">
        <v>223.68923452758457</v>
      </c>
      <c r="BZ89" s="119">
        <v>229.29285956655465</v>
      </c>
      <c r="CA89" s="119">
        <v>233.93643634767491</v>
      </c>
      <c r="CB89" s="119">
        <v>238.64090208582371</v>
      </c>
      <c r="CC89" s="120">
        <v>243.43997471047103</v>
      </c>
    </row>
    <row r="90" spans="1:81" x14ac:dyDescent="0.4">
      <c r="A90" s="113"/>
      <c r="B90" s="49" t="s">
        <v>233</v>
      </c>
      <c r="C90" s="186" t="s">
        <v>223</v>
      </c>
      <c r="D90" s="119"/>
      <c r="E90" s="119"/>
      <c r="F90" s="119"/>
      <c r="G90" s="119"/>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v>0</v>
      </c>
      <c r="AR90" s="119">
        <v>0</v>
      </c>
      <c r="AS90" s="119">
        <v>0</v>
      </c>
      <c r="AT90" s="119">
        <v>0</v>
      </c>
      <c r="AU90" s="119">
        <v>0</v>
      </c>
      <c r="AV90" s="119">
        <v>0</v>
      </c>
      <c r="AW90" s="119">
        <v>0</v>
      </c>
      <c r="AX90" s="119">
        <v>0</v>
      </c>
      <c r="AY90" s="119">
        <v>0</v>
      </c>
      <c r="AZ90" s="119">
        <v>0</v>
      </c>
      <c r="BA90" s="119">
        <v>0</v>
      </c>
      <c r="BB90" s="119">
        <v>0</v>
      </c>
      <c r="BC90" s="119">
        <v>0</v>
      </c>
      <c r="BD90" s="119">
        <v>0</v>
      </c>
      <c r="BE90" s="119">
        <v>0</v>
      </c>
      <c r="BF90" s="119">
        <v>0</v>
      </c>
      <c r="BG90" s="119">
        <v>0</v>
      </c>
      <c r="BH90" s="119">
        <v>0</v>
      </c>
      <c r="BI90" s="119">
        <v>0</v>
      </c>
      <c r="BJ90" s="119">
        <v>22.992533999999999</v>
      </c>
      <c r="BK90" s="119">
        <v>22.396319999999999</v>
      </c>
      <c r="BL90" s="119">
        <v>23.618407999999999</v>
      </c>
      <c r="BM90" s="119">
        <v>22.115864999999999</v>
      </c>
      <c r="BN90" s="119">
        <v>20.338511999999998</v>
      </c>
      <c r="BO90" s="119">
        <v>21.323773484530555</v>
      </c>
      <c r="BP90" s="119">
        <v>18.545211999999999</v>
      </c>
      <c r="BQ90" s="119">
        <v>17.904194</v>
      </c>
      <c r="BR90" s="119">
        <v>16.738534999999999</v>
      </c>
      <c r="BS90" s="119">
        <v>14.297962929999997</v>
      </c>
      <c r="BT90" s="119">
        <v>13.080097299999998</v>
      </c>
      <c r="BU90" s="119">
        <v>11.470037099999999</v>
      </c>
      <c r="BV90" s="119">
        <v>12.475959119999999</v>
      </c>
      <c r="BW90" s="119">
        <v>9.6425249466657483</v>
      </c>
      <c r="BX90" s="119">
        <v>21.263817256973411</v>
      </c>
      <c r="BY90" s="119">
        <v>13.782082465296646</v>
      </c>
      <c r="BZ90" s="119">
        <v>12.188859368943099</v>
      </c>
      <c r="CA90" s="119">
        <v>13.819748406808962</v>
      </c>
      <c r="CB90" s="119">
        <v>14.444532174403655</v>
      </c>
      <c r="CC90" s="120">
        <v>15.160063970700847</v>
      </c>
    </row>
    <row r="91" spans="1:81" x14ac:dyDescent="0.4">
      <c r="A91" s="113"/>
      <c r="B91" s="49" t="s">
        <v>332</v>
      </c>
      <c r="C91" s="186" t="s">
        <v>223</v>
      </c>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v>320.9395900106818</v>
      </c>
      <c r="AI91" s="119">
        <v>352.75813604081998</v>
      </c>
      <c r="AJ91" s="119">
        <v>455.35323341022615</v>
      </c>
      <c r="AK91" s="119">
        <v>736.40552867942881</v>
      </c>
      <c r="AL91" s="119">
        <v>946.35929177961918</v>
      </c>
      <c r="AM91" s="119">
        <v>1119.0866247744702</v>
      </c>
      <c r="AN91" s="119">
        <v>1260.4022225303984</v>
      </c>
      <c r="AO91" s="119">
        <v>1413.4558865030046</v>
      </c>
      <c r="AP91" s="119">
        <v>1518.3915054319073</v>
      </c>
      <c r="AQ91" s="119">
        <v>1572.8116400781266</v>
      </c>
      <c r="AR91" s="119">
        <v>1819.8820000000001</v>
      </c>
      <c r="AS91" s="119">
        <v>2044.9829999999999</v>
      </c>
      <c r="AT91" s="119">
        <v>2323.52</v>
      </c>
      <c r="AU91" s="119">
        <v>2573.1280000000002</v>
      </c>
      <c r="AV91" s="119">
        <v>2807.8249999999998</v>
      </c>
      <c r="AW91" s="119">
        <v>3189.0050000000001</v>
      </c>
      <c r="AX91" s="119">
        <v>3402.2148963971672</v>
      </c>
      <c r="AY91" s="119">
        <v>3614.8473488867526</v>
      </c>
      <c r="AZ91" s="119">
        <v>3751.9206727282358</v>
      </c>
      <c r="BA91" s="119">
        <v>3788.0146137757624</v>
      </c>
      <c r="BB91" s="119">
        <v>3851.7417929521921</v>
      </c>
      <c r="BC91" s="119">
        <v>3997.2728888889624</v>
      </c>
      <c r="BD91" s="119">
        <v>4207.3417317175063</v>
      </c>
      <c r="BE91" s="119">
        <v>4458.6120397296809</v>
      </c>
      <c r="BF91" s="119">
        <v>4782.8062827579006</v>
      </c>
      <c r="BG91" s="119">
        <v>4439.9426964228405</v>
      </c>
      <c r="BH91" s="119">
        <v>4548.4601171225586</v>
      </c>
      <c r="BI91" s="119">
        <v>4563.9384927414358</v>
      </c>
      <c r="BJ91" s="119">
        <v>4861.4789099542368</v>
      </c>
      <c r="BK91" s="119">
        <v>4923.6027084858815</v>
      </c>
      <c r="BL91" s="119">
        <v>5503.9442212258709</v>
      </c>
      <c r="BM91" s="119">
        <v>5762.4397376097304</v>
      </c>
      <c r="BN91" s="119">
        <v>5948.9797621593234</v>
      </c>
      <c r="BO91" s="119">
        <v>6241.622946717006</v>
      </c>
      <c r="BP91" s="119">
        <v>6427.139962759471</v>
      </c>
      <c r="BQ91" s="119">
        <v>6544.0581409153201</v>
      </c>
      <c r="BR91" s="119">
        <v>6578.0549409279665</v>
      </c>
      <c r="BS91" s="119">
        <v>6527.4880116677159</v>
      </c>
      <c r="BT91" s="119">
        <v>6329.2889150000001</v>
      </c>
      <c r="BU91" s="119">
        <v>6088.1434402404884</v>
      </c>
      <c r="BV91" s="119">
        <v>5834.4756976856261</v>
      </c>
      <c r="BW91" s="119">
        <v>5760.3011134191138</v>
      </c>
      <c r="BX91" s="119">
        <v>6035.104943286814</v>
      </c>
      <c r="BY91" s="119">
        <v>6239.7997400444347</v>
      </c>
      <c r="BZ91" s="119">
        <v>6301.0494396286058</v>
      </c>
      <c r="CA91" s="119">
        <v>6355.3953767094117</v>
      </c>
      <c r="CB91" s="119">
        <v>6642.158621847263</v>
      </c>
      <c r="CC91" s="120">
        <v>6716.3733680380419</v>
      </c>
    </row>
    <row r="92" spans="1:81" x14ac:dyDescent="0.4">
      <c r="A92" s="113"/>
      <c r="B92" s="49" t="s">
        <v>333</v>
      </c>
      <c r="C92" s="186"/>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f t="shared" ref="AH92:CC92" si="11">AH93+AH94</f>
        <v>71.120099769629675</v>
      </c>
      <c r="AI92" s="119">
        <f t="shared" si="11"/>
        <v>83.345426824182638</v>
      </c>
      <c r="AJ92" s="119">
        <f t="shared" si="11"/>
        <v>94.370105250716534</v>
      </c>
      <c r="AK92" s="119">
        <f t="shared" si="11"/>
        <v>110.66288980977642</v>
      </c>
      <c r="AL92" s="119">
        <f t="shared" si="11"/>
        <v>128.61414610719504</v>
      </c>
      <c r="AM92" s="119">
        <f t="shared" si="11"/>
        <v>153.48687985122868</v>
      </c>
      <c r="AN92" s="119">
        <f t="shared" si="11"/>
        <v>191.30709195442361</v>
      </c>
      <c r="AO92" s="119">
        <f t="shared" si="11"/>
        <v>239.64154717188583</v>
      </c>
      <c r="AP92" s="119">
        <f t="shared" si="11"/>
        <v>311.95285567404869</v>
      </c>
      <c r="AQ92" s="119">
        <f t="shared" si="11"/>
        <v>390.60219982712812</v>
      </c>
      <c r="AR92" s="119">
        <f t="shared" si="11"/>
        <v>480.31102733848672</v>
      </c>
      <c r="AS92" s="119">
        <f t="shared" si="11"/>
        <v>594.5923392677048</v>
      </c>
      <c r="AT92" s="119">
        <f t="shared" si="11"/>
        <v>738.00186813463529</v>
      </c>
      <c r="AU92" s="119">
        <f t="shared" si="11"/>
        <v>936.37148480674375</v>
      </c>
      <c r="AV92" s="119">
        <f t="shared" si="11"/>
        <v>1056.2527841651299</v>
      </c>
      <c r="AW92" s="119">
        <f t="shared" si="11"/>
        <v>1173.2518869262608</v>
      </c>
      <c r="AX92" s="119">
        <f t="shared" si="11"/>
        <v>1248.152478671044</v>
      </c>
      <c r="AY92" s="119">
        <f t="shared" si="11"/>
        <v>1072.0921882684913</v>
      </c>
      <c r="AZ92" s="119">
        <f t="shared" si="11"/>
        <v>868.89486843650786</v>
      </c>
      <c r="BA92" s="119">
        <f t="shared" si="11"/>
        <v>667.92788305449221</v>
      </c>
      <c r="BB92" s="119">
        <f t="shared" si="11"/>
        <v>430.74825690999194</v>
      </c>
      <c r="BC92" s="119">
        <f t="shared" si="11"/>
        <v>160.73253085948892</v>
      </c>
      <c r="BD92" s="119">
        <f t="shared" si="11"/>
        <v>3.0840000000000001</v>
      </c>
      <c r="BE92" s="119">
        <f t="shared" si="11"/>
        <v>0</v>
      </c>
      <c r="BF92" s="119">
        <f t="shared" si="11"/>
        <v>0</v>
      </c>
      <c r="BG92" s="119">
        <f t="shared" si="11"/>
        <v>0</v>
      </c>
      <c r="BH92" s="119">
        <f t="shared" si="11"/>
        <v>0</v>
      </c>
      <c r="BI92" s="119">
        <f t="shared" si="11"/>
        <v>0</v>
      </c>
      <c r="BJ92" s="119">
        <f t="shared" si="11"/>
        <v>0</v>
      </c>
      <c r="BK92" s="119">
        <f t="shared" si="11"/>
        <v>0</v>
      </c>
      <c r="BL92" s="119">
        <f t="shared" si="11"/>
        <v>0</v>
      </c>
      <c r="BM92" s="119">
        <f t="shared" si="11"/>
        <v>0</v>
      </c>
      <c r="BN92" s="119">
        <f t="shared" si="11"/>
        <v>0</v>
      </c>
      <c r="BO92" s="119">
        <f t="shared" si="11"/>
        <v>0</v>
      </c>
      <c r="BP92" s="119">
        <f t="shared" si="11"/>
        <v>0</v>
      </c>
      <c r="BQ92" s="119">
        <f t="shared" si="11"/>
        <v>0</v>
      </c>
      <c r="BR92" s="119">
        <f t="shared" si="11"/>
        <v>0</v>
      </c>
      <c r="BS92" s="119">
        <f t="shared" si="11"/>
        <v>0</v>
      </c>
      <c r="BT92" s="119">
        <f t="shared" si="11"/>
        <v>0</v>
      </c>
      <c r="BU92" s="119">
        <f t="shared" si="11"/>
        <v>0</v>
      </c>
      <c r="BV92" s="119">
        <f t="shared" si="11"/>
        <v>0</v>
      </c>
      <c r="BW92" s="119">
        <f t="shared" si="11"/>
        <v>0</v>
      </c>
      <c r="BX92" s="119">
        <f t="shared" si="11"/>
        <v>0</v>
      </c>
      <c r="BY92" s="119">
        <f t="shared" si="11"/>
        <v>0</v>
      </c>
      <c r="BZ92" s="119">
        <f t="shared" si="11"/>
        <v>0</v>
      </c>
      <c r="CA92" s="119">
        <f t="shared" si="11"/>
        <v>0</v>
      </c>
      <c r="CB92" s="119">
        <f t="shared" si="11"/>
        <v>0</v>
      </c>
      <c r="CC92" s="120">
        <f t="shared" si="11"/>
        <v>0</v>
      </c>
    </row>
    <row r="93" spans="1:81" x14ac:dyDescent="0.4">
      <c r="A93" s="113"/>
      <c r="B93" s="59" t="s">
        <v>327</v>
      </c>
      <c r="C93" s="186" t="s">
        <v>223</v>
      </c>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v>71.120099769629675</v>
      </c>
      <c r="AI93" s="119">
        <v>83.242863686781405</v>
      </c>
      <c r="AJ93" s="119">
        <v>94.031094765553775</v>
      </c>
      <c r="AK93" s="119">
        <v>109.78057859312652</v>
      </c>
      <c r="AL93" s="119">
        <v>126.77669589378296</v>
      </c>
      <c r="AM93" s="119">
        <v>151.11139023287083</v>
      </c>
      <c r="AN93" s="119">
        <v>187.43216636458706</v>
      </c>
      <c r="AO93" s="119">
        <v>233.95503639362974</v>
      </c>
      <c r="AP93" s="119">
        <v>301.99596749420692</v>
      </c>
      <c r="AQ93" s="119">
        <v>375.37745151689109</v>
      </c>
      <c r="AR93" s="119">
        <v>458.75205236600652</v>
      </c>
      <c r="AS93" s="119">
        <v>563.46764543914014</v>
      </c>
      <c r="AT93" s="119">
        <v>693.67776212835031</v>
      </c>
      <c r="AU93" s="119">
        <v>872.69164712956422</v>
      </c>
      <c r="AV93" s="119">
        <v>977.77696232569713</v>
      </c>
      <c r="AW93" s="119">
        <v>1075.4495006467575</v>
      </c>
      <c r="AX93" s="119">
        <v>1132.0969886808366</v>
      </c>
      <c r="AY93" s="119">
        <v>956.44585808371539</v>
      </c>
      <c r="AZ93" s="119">
        <v>767.62193724510246</v>
      </c>
      <c r="BA93" s="119">
        <v>589.26139928678288</v>
      </c>
      <c r="BB93" s="119">
        <v>376.793301450684</v>
      </c>
      <c r="BC93" s="119">
        <v>140.4782449682954</v>
      </c>
      <c r="BD93" s="119">
        <v>3.0840000000000001</v>
      </c>
      <c r="BE93" s="119">
        <v>0</v>
      </c>
      <c r="BF93" s="119">
        <v>0</v>
      </c>
      <c r="BG93" s="119">
        <v>0</v>
      </c>
      <c r="BH93" s="119">
        <v>0</v>
      </c>
      <c r="BI93" s="119">
        <v>0</v>
      </c>
      <c r="BJ93" s="119">
        <v>0</v>
      </c>
      <c r="BK93" s="119">
        <v>0</v>
      </c>
      <c r="BL93" s="119">
        <v>0</v>
      </c>
      <c r="BM93" s="119">
        <v>0</v>
      </c>
      <c r="BN93" s="119">
        <v>0</v>
      </c>
      <c r="BO93" s="119">
        <v>0</v>
      </c>
      <c r="BP93" s="119">
        <v>0</v>
      </c>
      <c r="BQ93" s="119">
        <v>0</v>
      </c>
      <c r="BR93" s="119">
        <v>0</v>
      </c>
      <c r="BS93" s="119">
        <v>0</v>
      </c>
      <c r="BT93" s="119">
        <v>0</v>
      </c>
      <c r="BU93" s="119">
        <v>0</v>
      </c>
      <c r="BV93" s="119">
        <v>0</v>
      </c>
      <c r="BW93" s="119">
        <v>0</v>
      </c>
      <c r="BX93" s="119">
        <v>0</v>
      </c>
      <c r="BY93" s="119">
        <v>0</v>
      </c>
      <c r="BZ93" s="119">
        <v>0</v>
      </c>
      <c r="CA93" s="119">
        <v>0</v>
      </c>
      <c r="CB93" s="119">
        <v>0</v>
      </c>
      <c r="CC93" s="120">
        <v>0</v>
      </c>
    </row>
    <row r="94" spans="1:81" s="75" customFormat="1" x14ac:dyDescent="0.4">
      <c r="A94" s="127"/>
      <c r="B94" s="59" t="s">
        <v>328</v>
      </c>
      <c r="C94" s="186" t="s">
        <v>223</v>
      </c>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119">
        <v>0</v>
      </c>
      <c r="AI94" s="119">
        <v>0.10256313740122944</v>
      </c>
      <c r="AJ94" s="119">
        <v>0.339010485162763</v>
      </c>
      <c r="AK94" s="119">
        <v>0.88231121664990164</v>
      </c>
      <c r="AL94" s="119">
        <v>1.8374502134120854</v>
      </c>
      <c r="AM94" s="119">
        <v>2.3754896183578387</v>
      </c>
      <c r="AN94" s="119">
        <v>3.874925589836558</v>
      </c>
      <c r="AO94" s="119">
        <v>5.6865107782560864</v>
      </c>
      <c r="AP94" s="119">
        <v>9.9568881798417888</v>
      </c>
      <c r="AQ94" s="119">
        <v>15.224748310237054</v>
      </c>
      <c r="AR94" s="119">
        <v>21.558974972480229</v>
      </c>
      <c r="AS94" s="119">
        <v>31.124693828564666</v>
      </c>
      <c r="AT94" s="119">
        <v>44.324106006285028</v>
      </c>
      <c r="AU94" s="119">
        <v>63.679837677179577</v>
      </c>
      <c r="AV94" s="119">
        <v>78.475821839432896</v>
      </c>
      <c r="AW94" s="119">
        <v>97.802386279503267</v>
      </c>
      <c r="AX94" s="119">
        <v>116.05548999020743</v>
      </c>
      <c r="AY94" s="119">
        <v>115.64633018477583</v>
      </c>
      <c r="AZ94" s="119">
        <v>101.27293119140541</v>
      </c>
      <c r="BA94" s="119">
        <v>78.666483767709352</v>
      </c>
      <c r="BB94" s="119">
        <v>53.954955459307946</v>
      </c>
      <c r="BC94" s="119">
        <v>20.254285891193518</v>
      </c>
      <c r="BD94" s="119">
        <v>0</v>
      </c>
      <c r="BE94" s="119">
        <v>0</v>
      </c>
      <c r="BF94" s="119">
        <v>0</v>
      </c>
      <c r="BG94" s="119">
        <v>0</v>
      </c>
      <c r="BH94" s="119">
        <v>0</v>
      </c>
      <c r="BI94" s="119">
        <v>0</v>
      </c>
      <c r="BJ94" s="119">
        <v>0</v>
      </c>
      <c r="BK94" s="119">
        <v>0</v>
      </c>
      <c r="BL94" s="119">
        <v>0</v>
      </c>
      <c r="BM94" s="119">
        <v>0</v>
      </c>
      <c r="BN94" s="119">
        <v>0</v>
      </c>
      <c r="BO94" s="119">
        <v>0</v>
      </c>
      <c r="BP94" s="119">
        <v>0</v>
      </c>
      <c r="BQ94" s="119">
        <v>0</v>
      </c>
      <c r="BR94" s="119">
        <v>0</v>
      </c>
      <c r="BS94" s="119">
        <v>0</v>
      </c>
      <c r="BT94" s="119">
        <v>0</v>
      </c>
      <c r="BU94" s="119">
        <v>0</v>
      </c>
      <c r="BV94" s="119">
        <v>0</v>
      </c>
      <c r="BW94" s="119">
        <v>0</v>
      </c>
      <c r="BX94" s="119">
        <v>0</v>
      </c>
      <c r="BY94" s="119">
        <v>0</v>
      </c>
      <c r="BZ94" s="119">
        <v>0</v>
      </c>
      <c r="CA94" s="119">
        <v>0</v>
      </c>
      <c r="CB94" s="119">
        <v>0</v>
      </c>
      <c r="CC94" s="120">
        <v>0</v>
      </c>
    </row>
    <row r="95" spans="1:81" ht="25.5" customHeight="1" x14ac:dyDescent="0.4">
      <c r="A95" s="113"/>
      <c r="B95" s="49" t="s">
        <v>320</v>
      </c>
      <c r="C95" s="186"/>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v>558.19701834134617</v>
      </c>
      <c r="AI95" s="119">
        <v>620.88224500000001</v>
      </c>
      <c r="AJ95" s="119">
        <v>724.58276230769229</v>
      </c>
      <c r="AK95" s="119">
        <v>921.07746999999995</v>
      </c>
      <c r="AL95" s="119">
        <v>935.84200699999997</v>
      </c>
      <c r="AM95" s="119">
        <v>980.17922024999996</v>
      </c>
      <c r="AN95" s="119">
        <v>1183.0227809999999</v>
      </c>
      <c r="AO95" s="119">
        <v>1364.9896094285714</v>
      </c>
      <c r="AP95" s="119">
        <v>1451.7818833333333</v>
      </c>
      <c r="AQ95" s="119">
        <v>1562.8152170000001</v>
      </c>
      <c r="AR95" s="119">
        <v>1833.6015796666668</v>
      </c>
      <c r="AS95" s="119">
        <v>2026.8344213333332</v>
      </c>
      <c r="AT95" s="119">
        <v>2277.7609313333332</v>
      </c>
      <c r="AU95" s="119">
        <v>2724.8265649999998</v>
      </c>
      <c r="AV95" s="119">
        <v>3689.2059093333332</v>
      </c>
      <c r="AW95" s="119">
        <v>3895.6549436666664</v>
      </c>
      <c r="AX95" s="119">
        <v>3925.5360000000001</v>
      </c>
      <c r="AY95" s="119">
        <v>3841.1390000000001</v>
      </c>
      <c r="AZ95" s="119">
        <v>3764.2959999999998</v>
      </c>
      <c r="BA95" s="119">
        <v>3721.3679999999999</v>
      </c>
      <c r="BB95" s="119">
        <v>3565.866</v>
      </c>
      <c r="BC95" s="119">
        <v>3725.9639999999999</v>
      </c>
      <c r="BD95" s="119">
        <v>4031.8580000000002</v>
      </c>
      <c r="BE95" s="119">
        <v>4416.0640000000003</v>
      </c>
      <c r="BF95" s="119">
        <v>4405.0969999999998</v>
      </c>
      <c r="BG95" s="119">
        <v>2470.8219999999997</v>
      </c>
      <c r="BH95" s="190">
        <v>0</v>
      </c>
      <c r="BI95" s="119">
        <v>0</v>
      </c>
      <c r="BJ95" s="119">
        <v>0</v>
      </c>
      <c r="BK95" s="119">
        <v>0</v>
      </c>
      <c r="BL95" s="119">
        <v>0</v>
      </c>
      <c r="BM95" s="119">
        <v>0</v>
      </c>
      <c r="BN95" s="119">
        <v>0</v>
      </c>
      <c r="BO95" s="119">
        <v>0</v>
      </c>
      <c r="BP95" s="119">
        <v>0</v>
      </c>
      <c r="BQ95" s="119">
        <v>0</v>
      </c>
      <c r="BR95" s="119">
        <v>0</v>
      </c>
      <c r="BS95" s="119">
        <v>0</v>
      </c>
      <c r="BT95" s="119">
        <v>0</v>
      </c>
      <c r="BU95" s="119">
        <v>0</v>
      </c>
      <c r="BV95" s="119">
        <v>0</v>
      </c>
      <c r="BW95" s="119">
        <v>0</v>
      </c>
      <c r="BX95" s="119">
        <v>0</v>
      </c>
      <c r="BY95" s="119">
        <v>0</v>
      </c>
      <c r="BZ95" s="119">
        <v>0</v>
      </c>
      <c r="CA95" s="119">
        <v>0</v>
      </c>
      <c r="CB95" s="119">
        <v>0</v>
      </c>
      <c r="CC95" s="120">
        <v>0</v>
      </c>
    </row>
    <row r="96" spans="1:81" x14ac:dyDescent="0.4">
      <c r="A96" s="113"/>
      <c r="B96" s="59" t="s">
        <v>334</v>
      </c>
      <c r="C96" s="186" t="s">
        <v>223</v>
      </c>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v>0</v>
      </c>
      <c r="AI96" s="119">
        <v>7.9208541951414011</v>
      </c>
      <c r="AJ96" s="119">
        <v>14.257537551254522</v>
      </c>
      <c r="AK96" s="119">
        <v>18.217964648825223</v>
      </c>
      <c r="AL96" s="119">
        <v>30.891331361051463</v>
      </c>
      <c r="AM96" s="119">
        <v>82.376883629470569</v>
      </c>
      <c r="AN96" s="119">
        <v>158.41708390282801</v>
      </c>
      <c r="AO96" s="119">
        <v>275.64572599092071</v>
      </c>
      <c r="AP96" s="119">
        <v>396.04270975706999</v>
      </c>
      <c r="AQ96" s="119">
        <v>531.48931649398799</v>
      </c>
      <c r="AR96" s="119">
        <v>695.45099833341499</v>
      </c>
      <c r="AS96" s="119">
        <v>875.25438856312473</v>
      </c>
      <c r="AT96" s="119">
        <v>1012.7680845889809</v>
      </c>
      <c r="AU96" s="119">
        <v>1284.9325956024427</v>
      </c>
      <c r="AV96" s="119">
        <v>1549.3917064717893</v>
      </c>
      <c r="AW96" s="119">
        <v>1694.465297394725</v>
      </c>
      <c r="AX96" s="119">
        <v>1703.4202564991706</v>
      </c>
      <c r="AY96" s="119">
        <v>1500.1314740626374</v>
      </c>
      <c r="AZ96" s="119">
        <v>1421.519831098472</v>
      </c>
      <c r="BA96" s="119">
        <v>1299.9456455967315</v>
      </c>
      <c r="BB96" s="119">
        <v>1181.8139462800841</v>
      </c>
      <c r="BC96" s="119">
        <v>1112.7124440704331</v>
      </c>
      <c r="BD96" s="119">
        <v>1077.816952234662</v>
      </c>
      <c r="BE96" s="119">
        <v>1056.9938777475572</v>
      </c>
      <c r="BF96" s="119">
        <v>607.92077511202979</v>
      </c>
      <c r="BG96" s="119">
        <v>239.26332801532695</v>
      </c>
      <c r="BH96" s="190">
        <v>0</v>
      </c>
      <c r="BI96" s="119">
        <v>0</v>
      </c>
      <c r="BJ96" s="119">
        <v>0</v>
      </c>
      <c r="BK96" s="119">
        <v>0</v>
      </c>
      <c r="BL96" s="119">
        <v>0</v>
      </c>
      <c r="BM96" s="119">
        <v>0</v>
      </c>
      <c r="BN96" s="119">
        <v>0</v>
      </c>
      <c r="BO96" s="119">
        <v>0</v>
      </c>
      <c r="BP96" s="119">
        <v>0</v>
      </c>
      <c r="BQ96" s="119">
        <v>0</v>
      </c>
      <c r="BR96" s="119">
        <v>0</v>
      </c>
      <c r="BS96" s="119">
        <v>0</v>
      </c>
      <c r="BT96" s="119">
        <v>0</v>
      </c>
      <c r="BU96" s="119">
        <v>0</v>
      </c>
      <c r="BV96" s="119">
        <v>0</v>
      </c>
      <c r="BW96" s="119">
        <v>0</v>
      </c>
      <c r="BX96" s="119">
        <v>0</v>
      </c>
      <c r="BY96" s="119">
        <v>0</v>
      </c>
      <c r="BZ96" s="119">
        <v>0</v>
      </c>
      <c r="CA96" s="119">
        <v>0</v>
      </c>
      <c r="CB96" s="119">
        <v>0</v>
      </c>
      <c r="CC96" s="120">
        <v>0</v>
      </c>
    </row>
    <row r="97" spans="1:81" x14ac:dyDescent="0.4">
      <c r="A97" s="113"/>
      <c r="B97" s="59" t="s">
        <v>335</v>
      </c>
      <c r="C97" s="186" t="s">
        <v>223</v>
      </c>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f t="shared" ref="AH97:CC97" si="12">AH95-AH96</f>
        <v>558.19701834134617</v>
      </c>
      <c r="AI97" s="119">
        <f t="shared" si="12"/>
        <v>612.96139080485864</v>
      </c>
      <c r="AJ97" s="119">
        <f t="shared" si="12"/>
        <v>710.32522475643782</v>
      </c>
      <c r="AK97" s="119">
        <f t="shared" si="12"/>
        <v>902.85950535117468</v>
      </c>
      <c r="AL97" s="119">
        <f t="shared" si="12"/>
        <v>904.9506756389485</v>
      </c>
      <c r="AM97" s="119">
        <f t="shared" si="12"/>
        <v>897.80233662052933</v>
      </c>
      <c r="AN97" s="119">
        <f t="shared" si="12"/>
        <v>1024.605697097172</v>
      </c>
      <c r="AO97" s="119">
        <f t="shared" si="12"/>
        <v>1089.3438834376507</v>
      </c>
      <c r="AP97" s="119">
        <f t="shared" si="12"/>
        <v>1055.7391735762633</v>
      </c>
      <c r="AQ97" s="119">
        <f t="shared" si="12"/>
        <v>1031.3259005060122</v>
      </c>
      <c r="AR97" s="119">
        <f t="shared" si="12"/>
        <v>1138.1505813332519</v>
      </c>
      <c r="AS97" s="119">
        <f t="shared" si="12"/>
        <v>1151.5800327702086</v>
      </c>
      <c r="AT97" s="119">
        <f t="shared" si="12"/>
        <v>1264.9928467443524</v>
      </c>
      <c r="AU97" s="119">
        <f t="shared" si="12"/>
        <v>1439.8939693975572</v>
      </c>
      <c r="AV97" s="119">
        <f t="shared" si="12"/>
        <v>2139.8142028615439</v>
      </c>
      <c r="AW97" s="119">
        <f t="shared" si="12"/>
        <v>2201.1896462719415</v>
      </c>
      <c r="AX97" s="119">
        <f t="shared" si="12"/>
        <v>2222.1157435008295</v>
      </c>
      <c r="AY97" s="119">
        <f t="shared" si="12"/>
        <v>2341.0075259373625</v>
      </c>
      <c r="AZ97" s="119">
        <f t="shared" si="12"/>
        <v>2342.7761689015279</v>
      </c>
      <c r="BA97" s="119">
        <f t="shared" si="12"/>
        <v>2421.4223544032684</v>
      </c>
      <c r="BB97" s="119">
        <f t="shared" si="12"/>
        <v>2384.0520537199159</v>
      </c>
      <c r="BC97" s="119">
        <f t="shared" si="12"/>
        <v>2613.2515559295671</v>
      </c>
      <c r="BD97" s="119">
        <f t="shared" si="12"/>
        <v>2954.0410477653381</v>
      </c>
      <c r="BE97" s="119">
        <f t="shared" si="12"/>
        <v>3359.0701222524431</v>
      </c>
      <c r="BF97" s="119">
        <f t="shared" si="12"/>
        <v>3797.17622488797</v>
      </c>
      <c r="BG97" s="119">
        <f t="shared" si="12"/>
        <v>2231.5586719846729</v>
      </c>
      <c r="BH97" s="190">
        <f t="shared" si="12"/>
        <v>0</v>
      </c>
      <c r="BI97" s="119">
        <f t="shared" si="12"/>
        <v>0</v>
      </c>
      <c r="BJ97" s="119">
        <f t="shared" si="12"/>
        <v>0</v>
      </c>
      <c r="BK97" s="119">
        <f t="shared" si="12"/>
        <v>0</v>
      </c>
      <c r="BL97" s="119">
        <f t="shared" si="12"/>
        <v>0</v>
      </c>
      <c r="BM97" s="119">
        <f t="shared" si="12"/>
        <v>0</v>
      </c>
      <c r="BN97" s="119">
        <f t="shared" si="12"/>
        <v>0</v>
      </c>
      <c r="BO97" s="119">
        <f t="shared" si="12"/>
        <v>0</v>
      </c>
      <c r="BP97" s="119">
        <f t="shared" si="12"/>
        <v>0</v>
      </c>
      <c r="BQ97" s="119">
        <f t="shared" si="12"/>
        <v>0</v>
      </c>
      <c r="BR97" s="119">
        <f t="shared" si="12"/>
        <v>0</v>
      </c>
      <c r="BS97" s="119">
        <f t="shared" si="12"/>
        <v>0</v>
      </c>
      <c r="BT97" s="119">
        <f t="shared" si="12"/>
        <v>0</v>
      </c>
      <c r="BU97" s="119">
        <f t="shared" si="12"/>
        <v>0</v>
      </c>
      <c r="BV97" s="119">
        <f t="shared" si="12"/>
        <v>0</v>
      </c>
      <c r="BW97" s="119">
        <f t="shared" si="12"/>
        <v>0</v>
      </c>
      <c r="BX97" s="119">
        <f t="shared" si="12"/>
        <v>0</v>
      </c>
      <c r="BY97" s="119">
        <f t="shared" si="12"/>
        <v>0</v>
      </c>
      <c r="BZ97" s="119">
        <f t="shared" si="12"/>
        <v>0</v>
      </c>
      <c r="CA97" s="119">
        <f t="shared" si="12"/>
        <v>0</v>
      </c>
      <c r="CB97" s="119">
        <f t="shared" si="12"/>
        <v>0</v>
      </c>
      <c r="CC97" s="120">
        <f t="shared" si="12"/>
        <v>0</v>
      </c>
    </row>
    <row r="98" spans="1:81" x14ac:dyDescent="0.4">
      <c r="A98" s="113"/>
      <c r="B98" s="49" t="s">
        <v>28</v>
      </c>
      <c r="C98" s="186" t="s">
        <v>214</v>
      </c>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v>91.262499560531367</v>
      </c>
      <c r="AI98" s="119">
        <v>103.80069695625174</v>
      </c>
      <c r="AJ98" s="119">
        <v>121.76127077426457</v>
      </c>
      <c r="AK98" s="119">
        <v>137.77699458183082</v>
      </c>
      <c r="AL98" s="119">
        <v>161.17497585640393</v>
      </c>
      <c r="AM98" s="119">
        <v>164.70251240474516</v>
      </c>
      <c r="AN98" s="119">
        <v>160.96340859211983</v>
      </c>
      <c r="AO98" s="119">
        <v>166.80453557865985</v>
      </c>
      <c r="AP98" s="119">
        <v>206.18510032540726</v>
      </c>
      <c r="AQ98" s="119">
        <v>207.26249382688911</v>
      </c>
      <c r="AR98" s="119">
        <v>211.38706882608795</v>
      </c>
      <c r="AS98" s="119">
        <v>215.27977754727789</v>
      </c>
      <c r="AT98" s="119">
        <v>235.70115647812503</v>
      </c>
      <c r="AU98" s="119">
        <v>257.99286127491263</v>
      </c>
      <c r="AV98" s="119">
        <v>267.98866426036761</v>
      </c>
      <c r="AW98" s="119">
        <v>284.03278414127828</v>
      </c>
      <c r="AX98" s="119">
        <v>285.36345330917931</v>
      </c>
      <c r="AY98" s="119">
        <v>294.47974701659587</v>
      </c>
      <c r="AZ98" s="119">
        <v>283.94561406260419</v>
      </c>
      <c r="BA98" s="119">
        <v>285.69479052502197</v>
      </c>
      <c r="BB98" s="119">
        <v>288.39579507576605</v>
      </c>
      <c r="BC98" s="119">
        <v>287.72895339201409</v>
      </c>
      <c r="BD98" s="119">
        <v>302.517</v>
      </c>
      <c r="BE98" s="119">
        <v>312.64282803876375</v>
      </c>
      <c r="BF98" s="119">
        <v>322.64659863649956</v>
      </c>
      <c r="BG98" s="119">
        <v>309.3976731616396</v>
      </c>
      <c r="BH98" s="119">
        <v>330.18399999999997</v>
      </c>
      <c r="BI98" s="119">
        <v>330.53825465994976</v>
      </c>
      <c r="BJ98" s="119">
        <v>340.63572311626842</v>
      </c>
      <c r="BK98" s="119">
        <v>371.72985676896826</v>
      </c>
      <c r="BL98" s="119">
        <v>464.39973457231906</v>
      </c>
      <c r="BM98" s="119">
        <v>487.08424146343594</v>
      </c>
      <c r="BN98" s="119">
        <v>484.86130253975915</v>
      </c>
      <c r="BO98" s="119">
        <v>494.77155401036845</v>
      </c>
      <c r="BP98" s="119">
        <v>516.05253575374229</v>
      </c>
      <c r="BQ98" s="119">
        <v>525.97628279179287</v>
      </c>
      <c r="BR98" s="119">
        <v>539.9856842410652</v>
      </c>
      <c r="BS98" s="119">
        <v>545.00145480382594</v>
      </c>
      <c r="BT98" s="119">
        <v>504.48076766220993</v>
      </c>
      <c r="BU98" s="119">
        <v>499.94647957492782</v>
      </c>
      <c r="BV98" s="119">
        <v>503.83693463540368</v>
      </c>
      <c r="BW98" s="119">
        <v>501.69470744255119</v>
      </c>
      <c r="BX98" s="119">
        <v>437.26744008306201</v>
      </c>
      <c r="BY98" s="119">
        <v>430.22195321403484</v>
      </c>
      <c r="BZ98" s="119">
        <v>428.68901566181114</v>
      </c>
      <c r="CA98" s="119">
        <v>428.23756785438837</v>
      </c>
      <c r="CB98" s="119">
        <v>425.57861111049175</v>
      </c>
      <c r="CC98" s="120">
        <v>424.51693268237869</v>
      </c>
    </row>
    <row r="99" spans="1:81" x14ac:dyDescent="0.4">
      <c r="A99" s="113"/>
      <c r="B99" s="49" t="s">
        <v>248</v>
      </c>
      <c r="C99" s="186" t="s">
        <v>214</v>
      </c>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f>Industrial_injuries_benefits!BL15</f>
        <v>5.5109329999999996</v>
      </c>
      <c r="BM99" s="119">
        <f>Industrial_injuries_benefits!BM15</f>
        <v>7.0408049999999998</v>
      </c>
      <c r="BN99" s="119">
        <f>Industrial_injuries_benefits!BN15</f>
        <v>9.2482140000000008</v>
      </c>
      <c r="BO99" s="119">
        <f>Industrial_injuries_benefits!BO15</f>
        <v>9.5133209999999995</v>
      </c>
      <c r="BP99" s="119">
        <f>Industrial_injuries_benefits!BP15</f>
        <v>9.4075343484310903</v>
      </c>
      <c r="BQ99" s="119">
        <f>Industrial_injuries_benefits!BQ15</f>
        <v>9.2168086836232543</v>
      </c>
      <c r="BR99" s="119">
        <f>Industrial_injuries_benefits!BR15</f>
        <v>37.532187830000005</v>
      </c>
      <c r="BS99" s="119">
        <f>Industrial_injuries_benefits!BS15</f>
        <v>43.794516459999997</v>
      </c>
      <c r="BT99" s="119">
        <f>Industrial_injuries_benefits!BT15</f>
        <v>41.280517799999998</v>
      </c>
      <c r="BU99" s="119">
        <f>Industrial_injuries_benefits!BU15</f>
        <v>48.629247100000001</v>
      </c>
      <c r="BV99" s="119">
        <f>Industrial_injuries_benefits!BV15</f>
        <v>41.032349681177138</v>
      </c>
      <c r="BW99" s="119">
        <f>Industrial_injuries_benefits!BW15</f>
        <v>43.885255000000001</v>
      </c>
      <c r="BX99" s="119">
        <f>Industrial_injuries_benefits!BX15</f>
        <v>43.31334350407279</v>
      </c>
      <c r="BY99" s="119">
        <f>Industrial_injuries_benefits!BY15</f>
        <v>43.609423199060728</v>
      </c>
      <c r="BZ99" s="119">
        <f>Industrial_injuries_benefits!BZ15</f>
        <v>43.324271863762711</v>
      </c>
      <c r="CA99" s="119">
        <f>Industrial_injuries_benefits!CA15</f>
        <v>43.258238213665678</v>
      </c>
      <c r="CB99" s="119">
        <f>Industrial_injuries_benefits!CB15</f>
        <v>43.130476225876791</v>
      </c>
      <c r="CC99" s="120">
        <f>Industrial_injuries_benefits!CC15</f>
        <v>43.130476225876791</v>
      </c>
    </row>
    <row r="100" spans="1:81" ht="25.5" customHeight="1" x14ac:dyDescent="0.4">
      <c r="A100" s="113"/>
      <c r="B100" s="49" t="s">
        <v>249</v>
      </c>
      <c r="C100" s="186" t="s">
        <v>214</v>
      </c>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v>0</v>
      </c>
      <c r="AI100" s="119">
        <v>2.5040601381900864</v>
      </c>
      <c r="AJ100" s="119">
        <v>14.800556381209555</v>
      </c>
      <c r="AK100" s="119">
        <v>29.564003868881628</v>
      </c>
      <c r="AL100" s="119">
        <v>48.774724864415802</v>
      </c>
      <c r="AM100" s="119">
        <v>70.789860916671742</v>
      </c>
      <c r="AN100" s="119">
        <v>91.778399466759709</v>
      </c>
      <c r="AO100" s="119">
        <v>120.04963148345799</v>
      </c>
      <c r="AP100" s="119">
        <v>158.18664637822221</v>
      </c>
      <c r="AQ100" s="119">
        <v>194.28923746009318</v>
      </c>
      <c r="AR100" s="119">
        <v>231.47695253397123</v>
      </c>
      <c r="AS100" s="119">
        <v>275.4664856201332</v>
      </c>
      <c r="AT100" s="119">
        <v>327.80330566111519</v>
      </c>
      <c r="AU100" s="119">
        <v>402.55406630219051</v>
      </c>
      <c r="AV100" s="119">
        <v>25.893038406080755</v>
      </c>
      <c r="AW100" s="119">
        <v>0</v>
      </c>
      <c r="AX100" s="119">
        <v>0</v>
      </c>
      <c r="AY100" s="119">
        <v>0</v>
      </c>
      <c r="AZ100" s="119">
        <v>0</v>
      </c>
      <c r="BA100" s="119">
        <v>0</v>
      </c>
      <c r="BB100" s="119">
        <v>0</v>
      </c>
      <c r="BC100" s="119">
        <v>0</v>
      </c>
      <c r="BD100" s="119">
        <v>0</v>
      </c>
      <c r="BE100" s="119">
        <v>0</v>
      </c>
      <c r="BF100" s="119">
        <v>0</v>
      </c>
      <c r="BG100" s="119">
        <v>0</v>
      </c>
      <c r="BH100" s="119">
        <v>0</v>
      </c>
      <c r="BI100" s="119">
        <v>0</v>
      </c>
      <c r="BJ100" s="119">
        <v>0</v>
      </c>
      <c r="BK100" s="119">
        <v>0</v>
      </c>
      <c r="BL100" s="119">
        <v>0</v>
      </c>
      <c r="BM100" s="119">
        <v>0</v>
      </c>
      <c r="BN100" s="119">
        <v>0</v>
      </c>
      <c r="BO100" s="119">
        <v>0</v>
      </c>
      <c r="BP100" s="119">
        <v>0</v>
      </c>
      <c r="BQ100" s="119">
        <v>0</v>
      </c>
      <c r="BR100" s="119">
        <v>0</v>
      </c>
      <c r="BS100" s="119">
        <v>0</v>
      </c>
      <c r="BT100" s="119">
        <v>0</v>
      </c>
      <c r="BU100" s="119">
        <v>0</v>
      </c>
      <c r="BV100" s="119">
        <v>0</v>
      </c>
      <c r="BW100" s="119">
        <v>0</v>
      </c>
      <c r="BX100" s="119">
        <v>0</v>
      </c>
      <c r="BY100" s="119">
        <v>0</v>
      </c>
      <c r="BZ100" s="119">
        <v>0</v>
      </c>
      <c r="CA100" s="119">
        <v>0</v>
      </c>
      <c r="CB100" s="119">
        <v>0</v>
      </c>
      <c r="CC100" s="120">
        <v>0</v>
      </c>
    </row>
    <row r="101" spans="1:81" x14ac:dyDescent="0.4">
      <c r="A101" s="113"/>
      <c r="B101" s="49" t="s">
        <v>345</v>
      </c>
      <c r="C101" s="118" t="s">
        <v>214</v>
      </c>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v>0</v>
      </c>
      <c r="AI101" s="119">
        <v>0</v>
      </c>
      <c r="AJ101" s="119">
        <v>0</v>
      </c>
      <c r="AK101" s="119">
        <v>0</v>
      </c>
      <c r="AL101" s="119">
        <v>0</v>
      </c>
      <c r="AM101" s="119">
        <v>0</v>
      </c>
      <c r="AN101" s="119">
        <v>0</v>
      </c>
      <c r="AO101" s="119">
        <v>0</v>
      </c>
      <c r="AP101" s="119">
        <v>0</v>
      </c>
      <c r="AQ101" s="119">
        <v>0</v>
      </c>
      <c r="AR101" s="119">
        <v>0</v>
      </c>
      <c r="AS101" s="119">
        <v>0</v>
      </c>
      <c r="AT101" s="119">
        <v>0</v>
      </c>
      <c r="AU101" s="119">
        <v>0</v>
      </c>
      <c r="AV101" s="119">
        <v>0</v>
      </c>
      <c r="AW101" s="119">
        <v>0</v>
      </c>
      <c r="AX101" s="119">
        <v>0</v>
      </c>
      <c r="AY101" s="119">
        <v>0</v>
      </c>
      <c r="AZ101" s="119">
        <v>0</v>
      </c>
      <c r="BA101" s="119">
        <v>0</v>
      </c>
      <c r="BB101" s="119">
        <v>0</v>
      </c>
      <c r="BC101" s="119">
        <v>0</v>
      </c>
      <c r="BD101" s="119">
        <v>0</v>
      </c>
      <c r="BE101" s="119">
        <v>0</v>
      </c>
      <c r="BF101" s="119">
        <v>0</v>
      </c>
      <c r="BG101" s="119">
        <v>0</v>
      </c>
      <c r="BH101" s="119">
        <v>0</v>
      </c>
      <c r="BI101" s="119">
        <v>878.05845391999992</v>
      </c>
      <c r="BJ101" s="119">
        <v>0</v>
      </c>
      <c r="BK101" s="119">
        <v>0</v>
      </c>
      <c r="BL101" s="119">
        <v>0</v>
      </c>
      <c r="BM101" s="119">
        <v>0</v>
      </c>
      <c r="BN101" s="119">
        <v>0</v>
      </c>
      <c r="BO101" s="119">
        <v>0</v>
      </c>
      <c r="BP101" s="119">
        <v>0</v>
      </c>
      <c r="BQ101" s="119">
        <v>0</v>
      </c>
      <c r="BR101" s="119">
        <v>0</v>
      </c>
      <c r="BS101" s="119">
        <v>0</v>
      </c>
      <c r="BT101" s="119">
        <v>0</v>
      </c>
      <c r="BU101" s="119">
        <v>0</v>
      </c>
      <c r="BV101" s="119">
        <v>0</v>
      </c>
      <c r="BW101" s="119">
        <v>0</v>
      </c>
      <c r="BX101" s="119">
        <v>0</v>
      </c>
      <c r="BY101" s="119">
        <v>0</v>
      </c>
      <c r="BZ101" s="119">
        <v>0</v>
      </c>
      <c r="CA101" s="119">
        <v>0</v>
      </c>
      <c r="CB101" s="119">
        <v>0</v>
      </c>
      <c r="CC101" s="120">
        <v>0</v>
      </c>
    </row>
    <row r="102" spans="1:81" x14ac:dyDescent="0.4">
      <c r="A102" s="113"/>
      <c r="B102" s="60" t="s">
        <v>346</v>
      </c>
      <c r="C102" s="118" t="s">
        <v>214</v>
      </c>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v>0</v>
      </c>
      <c r="AI102" s="119">
        <v>0</v>
      </c>
      <c r="AJ102" s="119">
        <v>0</v>
      </c>
      <c r="AK102" s="119">
        <v>0</v>
      </c>
      <c r="AL102" s="119">
        <v>0</v>
      </c>
      <c r="AM102" s="119">
        <v>0</v>
      </c>
      <c r="AN102" s="119">
        <v>0</v>
      </c>
      <c r="AO102" s="119">
        <v>0</v>
      </c>
      <c r="AP102" s="119">
        <v>0</v>
      </c>
      <c r="AQ102" s="119">
        <v>0</v>
      </c>
      <c r="AR102" s="119">
        <v>0</v>
      </c>
      <c r="AS102" s="119">
        <v>0</v>
      </c>
      <c r="AT102" s="119">
        <v>0</v>
      </c>
      <c r="AU102" s="119">
        <v>0</v>
      </c>
      <c r="AV102" s="119">
        <v>0</v>
      </c>
      <c r="AW102" s="119">
        <v>0</v>
      </c>
      <c r="AX102" s="119">
        <v>0</v>
      </c>
      <c r="AY102" s="119">
        <v>0</v>
      </c>
      <c r="AZ102" s="119">
        <v>0</v>
      </c>
      <c r="BA102" s="119">
        <v>0</v>
      </c>
      <c r="BB102" s="119">
        <v>0</v>
      </c>
      <c r="BC102" s="119">
        <v>0</v>
      </c>
      <c r="BD102" s="119">
        <v>0</v>
      </c>
      <c r="BE102" s="119">
        <v>0</v>
      </c>
      <c r="BF102" s="119">
        <v>0</v>
      </c>
      <c r="BG102" s="119">
        <v>0</v>
      </c>
      <c r="BH102" s="119">
        <v>512.54700000000003</v>
      </c>
      <c r="BI102" s="119">
        <v>253.96029677999999</v>
      </c>
      <c r="BJ102" s="119">
        <v>0</v>
      </c>
      <c r="BK102" s="119">
        <v>0</v>
      </c>
      <c r="BL102" s="119">
        <v>0</v>
      </c>
      <c r="BM102" s="119">
        <v>0</v>
      </c>
      <c r="BN102" s="119">
        <v>0</v>
      </c>
      <c r="BO102" s="119">
        <v>0</v>
      </c>
      <c r="BP102" s="119">
        <v>0</v>
      </c>
      <c r="BQ102" s="119">
        <v>0</v>
      </c>
      <c r="BR102" s="119">
        <v>0</v>
      </c>
      <c r="BS102" s="119">
        <v>0</v>
      </c>
      <c r="BT102" s="119">
        <v>0</v>
      </c>
      <c r="BU102" s="119">
        <v>0</v>
      </c>
      <c r="BV102" s="119">
        <v>0</v>
      </c>
      <c r="BW102" s="119">
        <v>0</v>
      </c>
      <c r="BX102" s="119">
        <v>0</v>
      </c>
      <c r="BY102" s="119">
        <v>0</v>
      </c>
      <c r="BZ102" s="119">
        <v>0</v>
      </c>
      <c r="CA102" s="119">
        <v>0</v>
      </c>
      <c r="CB102" s="119">
        <v>0</v>
      </c>
      <c r="CC102" s="120">
        <v>0</v>
      </c>
    </row>
    <row r="103" spans="1:81" x14ac:dyDescent="0.4">
      <c r="A103" s="113"/>
      <c r="B103" s="49" t="s">
        <v>347</v>
      </c>
      <c r="C103" s="118" t="s">
        <v>214</v>
      </c>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v>0</v>
      </c>
      <c r="AI103" s="119">
        <v>0</v>
      </c>
      <c r="AJ103" s="119">
        <v>0</v>
      </c>
      <c r="AK103" s="119">
        <v>0</v>
      </c>
      <c r="AL103" s="119">
        <v>0</v>
      </c>
      <c r="AM103" s="119">
        <v>0</v>
      </c>
      <c r="AN103" s="119">
        <v>0</v>
      </c>
      <c r="AO103" s="119">
        <v>0</v>
      </c>
      <c r="AP103" s="119">
        <v>0</v>
      </c>
      <c r="AQ103" s="119">
        <v>0</v>
      </c>
      <c r="AR103" s="119">
        <v>0</v>
      </c>
      <c r="AS103" s="119">
        <v>0</v>
      </c>
      <c r="AT103" s="119">
        <v>0</v>
      </c>
      <c r="AU103" s="119">
        <v>0</v>
      </c>
      <c r="AV103" s="119">
        <v>0</v>
      </c>
      <c r="AW103" s="119">
        <v>0</v>
      </c>
      <c r="AX103" s="119">
        <v>0</v>
      </c>
      <c r="AY103" s="119">
        <v>0</v>
      </c>
      <c r="AZ103" s="119">
        <v>0</v>
      </c>
      <c r="BA103" s="119">
        <v>0</v>
      </c>
      <c r="BB103" s="119">
        <v>0</v>
      </c>
      <c r="BC103" s="119">
        <v>0</v>
      </c>
      <c r="BD103" s="119">
        <v>305.50299999999999</v>
      </c>
      <c r="BE103" s="119">
        <v>364.963506</v>
      </c>
      <c r="BF103" s="119">
        <v>374.49799999999999</v>
      </c>
      <c r="BG103" s="119">
        <v>411.85500000000002</v>
      </c>
      <c r="BH103" s="119">
        <v>435.49299999999999</v>
      </c>
      <c r="BI103" s="119">
        <v>460.57299999999998</v>
      </c>
      <c r="BJ103" s="119">
        <v>487.84199999999998</v>
      </c>
      <c r="BK103" s="119">
        <v>509.73661300000003</v>
      </c>
      <c r="BL103" s="119">
        <v>527.65851588422947</v>
      </c>
      <c r="BM103" s="119">
        <v>548.84926471978326</v>
      </c>
      <c r="BN103" s="119">
        <v>578.13293398888891</v>
      </c>
      <c r="BO103" s="119">
        <v>587.18538852998768</v>
      </c>
      <c r="BP103" s="119">
        <v>595.99799999999993</v>
      </c>
      <c r="BQ103" s="119">
        <v>606.39532681999992</v>
      </c>
      <c r="BR103" s="119">
        <v>611.93929700000001</v>
      </c>
      <c r="BS103" s="119">
        <v>621.7497810999995</v>
      </c>
      <c r="BT103" s="119">
        <v>627.55100000000004</v>
      </c>
      <c r="BU103" s="119">
        <v>654.75289959999998</v>
      </c>
      <c r="BV103" s="119">
        <v>468.43768699000003</v>
      </c>
      <c r="BW103" s="119">
        <v>253.04725599999992</v>
      </c>
      <c r="BX103" s="119">
        <v>0</v>
      </c>
      <c r="BY103" s="119">
        <v>0</v>
      </c>
      <c r="BZ103" s="119">
        <v>0</v>
      </c>
      <c r="CA103" s="119">
        <v>0</v>
      </c>
      <c r="CB103" s="119">
        <v>0</v>
      </c>
      <c r="CC103" s="120">
        <v>0</v>
      </c>
    </row>
    <row r="104" spans="1:81" x14ac:dyDescent="0.4">
      <c r="A104" s="113"/>
      <c r="B104" s="60" t="s">
        <v>31</v>
      </c>
      <c r="C104" s="186" t="s">
        <v>223</v>
      </c>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v>0</v>
      </c>
      <c r="AI104" s="119">
        <v>0</v>
      </c>
      <c r="AJ104" s="119">
        <v>0</v>
      </c>
      <c r="AK104" s="119">
        <v>0</v>
      </c>
      <c r="AL104" s="119">
        <v>0</v>
      </c>
      <c r="AM104" s="119">
        <v>0</v>
      </c>
      <c r="AN104" s="119">
        <v>0</v>
      </c>
      <c r="AO104" s="119">
        <v>0</v>
      </c>
      <c r="AP104" s="119">
        <v>0</v>
      </c>
      <c r="AQ104" s="119">
        <v>0</v>
      </c>
      <c r="AR104" s="119">
        <v>0</v>
      </c>
      <c r="AS104" s="119">
        <v>0</v>
      </c>
      <c r="AT104" s="119">
        <v>0</v>
      </c>
      <c r="AU104" s="119">
        <v>0</v>
      </c>
      <c r="AV104" s="119">
        <v>0</v>
      </c>
      <c r="AW104" s="119">
        <v>0</v>
      </c>
      <c r="AX104" s="119">
        <v>0</v>
      </c>
      <c r="AY104" s="119">
        <v>0</v>
      </c>
      <c r="AZ104" s="119">
        <v>0</v>
      </c>
      <c r="BA104" s="119">
        <v>0</v>
      </c>
      <c r="BB104" s="119">
        <v>0</v>
      </c>
      <c r="BC104" s="119">
        <v>0</v>
      </c>
      <c r="BD104" s="119">
        <v>0</v>
      </c>
      <c r="BE104" s="119">
        <v>0</v>
      </c>
      <c r="BF104" s="119">
        <v>0</v>
      </c>
      <c r="BG104" s="119">
        <v>2336.1031234350612</v>
      </c>
      <c r="BH104" s="119">
        <v>5970.616</v>
      </c>
      <c r="BI104" s="119">
        <v>6426.2752195999992</v>
      </c>
      <c r="BJ104" s="119">
        <v>6868.5436595999981</v>
      </c>
      <c r="BK104" s="119">
        <v>7367.1248207140325</v>
      </c>
      <c r="BL104" s="119">
        <v>7703.3184822999983</v>
      </c>
      <c r="BM104" s="119">
        <v>8128.8851483599992</v>
      </c>
      <c r="BN104" s="119">
        <v>8242.1568431600008</v>
      </c>
      <c r="BO104" s="119">
        <v>8052.1531093100002</v>
      </c>
      <c r="BP104" s="119">
        <v>7510.8751163199995</v>
      </c>
      <c r="BQ104" s="119">
        <v>7041.5234761999718</v>
      </c>
      <c r="BR104" s="119">
        <v>6576.0799377400017</v>
      </c>
      <c r="BS104" s="119">
        <v>6078.7060508699969</v>
      </c>
      <c r="BT104" s="119">
        <v>5665.5855551100012</v>
      </c>
      <c r="BU104" s="119">
        <v>5367.6480182400001</v>
      </c>
      <c r="BV104" s="119">
        <v>5139.8772267200002</v>
      </c>
      <c r="BW104" s="119">
        <v>5060.8868007399979</v>
      </c>
      <c r="BX104" s="119">
        <v>5158.6765347061255</v>
      </c>
      <c r="BY104" s="119">
        <v>5133.2485958567158</v>
      </c>
      <c r="BZ104" s="119">
        <v>5095.8246372341664</v>
      </c>
      <c r="CA104" s="119">
        <v>4935.8709322195418</v>
      </c>
      <c r="CB104" s="119">
        <v>4911.6736989753726</v>
      </c>
      <c r="CC104" s="120">
        <v>4957.2722754157458</v>
      </c>
    </row>
    <row r="105" spans="1:81" ht="25.5" customHeight="1" x14ac:dyDescent="0.4">
      <c r="A105" s="113"/>
      <c r="B105" s="13" t="s">
        <v>255</v>
      </c>
      <c r="C105" s="186" t="s">
        <v>214</v>
      </c>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v>0</v>
      </c>
      <c r="AI105" s="119">
        <v>0</v>
      </c>
      <c r="AJ105" s="119">
        <v>0</v>
      </c>
      <c r="AK105" s="119">
        <v>0</v>
      </c>
      <c r="AL105" s="119">
        <v>0</v>
      </c>
      <c r="AM105" s="119">
        <v>0</v>
      </c>
      <c r="AN105" s="119">
        <v>0</v>
      </c>
      <c r="AO105" s="119">
        <v>0</v>
      </c>
      <c r="AP105" s="119">
        <v>0</v>
      </c>
      <c r="AQ105" s="119">
        <v>0</v>
      </c>
      <c r="AR105" s="119">
        <v>0</v>
      </c>
      <c r="AS105" s="119">
        <v>0</v>
      </c>
      <c r="AT105" s="119">
        <v>0</v>
      </c>
      <c r="AU105" s="119">
        <v>0</v>
      </c>
      <c r="AV105" s="119">
        <v>0</v>
      </c>
      <c r="AW105" s="119">
        <v>0</v>
      </c>
      <c r="AX105" s="119">
        <v>0</v>
      </c>
      <c r="AY105" s="119">
        <v>0</v>
      </c>
      <c r="AZ105" s="119">
        <v>0</v>
      </c>
      <c r="BA105" s="119">
        <v>0</v>
      </c>
      <c r="BB105" s="119">
        <v>0</v>
      </c>
      <c r="BC105" s="119">
        <v>0</v>
      </c>
      <c r="BD105" s="119">
        <v>0</v>
      </c>
      <c r="BE105" s="119">
        <v>0</v>
      </c>
      <c r="BF105" s="119">
        <v>0</v>
      </c>
      <c r="BG105" s="119">
        <v>0</v>
      </c>
      <c r="BH105" s="119">
        <v>0</v>
      </c>
      <c r="BI105" s="119">
        <v>0</v>
      </c>
      <c r="BJ105" s="119">
        <v>0</v>
      </c>
      <c r="BK105" s="119">
        <v>0</v>
      </c>
      <c r="BL105" s="119">
        <v>0</v>
      </c>
      <c r="BM105" s="119">
        <v>0</v>
      </c>
      <c r="BN105" s="119">
        <v>0</v>
      </c>
      <c r="BO105" s="119">
        <v>0</v>
      </c>
      <c r="BP105" s="119">
        <v>0</v>
      </c>
      <c r="BQ105" s="119">
        <v>14.866828625617664</v>
      </c>
      <c r="BR105" s="119">
        <v>128.38229163543059</v>
      </c>
      <c r="BS105" s="119">
        <v>281.56789349446876</v>
      </c>
      <c r="BT105" s="119">
        <v>681.23007165344973</v>
      </c>
      <c r="BU105" s="119">
        <v>1423.7834360010504</v>
      </c>
      <c r="BV105" s="119">
        <v>1515.3976011586283</v>
      </c>
      <c r="BW105" s="119">
        <v>1859.2541069989081</v>
      </c>
      <c r="BX105" s="119">
        <v>2231.5983744243772</v>
      </c>
      <c r="BY105" s="119">
        <v>2546.3890200609389</v>
      </c>
      <c r="BZ105" s="119">
        <v>2984.7257123575328</v>
      </c>
      <c r="CA105" s="119">
        <v>3128.3731206605921</v>
      </c>
      <c r="CB105" s="119">
        <v>2698.1646287984986</v>
      </c>
      <c r="CC105" s="120">
        <v>2877.031130322106</v>
      </c>
    </row>
    <row r="106" spans="1:81" x14ac:dyDescent="0.4">
      <c r="A106" s="113"/>
      <c r="B106" s="49" t="s">
        <v>256</v>
      </c>
      <c r="C106" s="186" t="s">
        <v>214</v>
      </c>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v>3.4569999999999999</v>
      </c>
      <c r="AY106" s="119">
        <v>4.1285950413223143</v>
      </c>
      <c r="AZ106" s="119">
        <v>5.4580000000000002</v>
      </c>
      <c r="BA106" s="119">
        <v>4.9669999999999996</v>
      </c>
      <c r="BB106" s="119">
        <v>8.2967250384024585</v>
      </c>
      <c r="BC106" s="119">
        <v>10.563000000000001</v>
      </c>
      <c r="BD106" s="119">
        <v>11.87267336961207</v>
      </c>
      <c r="BE106" s="119">
        <v>14.399096999999999</v>
      </c>
      <c r="BF106" s="119">
        <v>19.709695</v>
      </c>
      <c r="BG106" s="119">
        <v>19.340500802146213</v>
      </c>
      <c r="BH106" s="119">
        <v>20.643089</v>
      </c>
      <c r="BI106" s="119">
        <v>46.53799999999999</v>
      </c>
      <c r="BJ106" s="119">
        <v>32.67</v>
      </c>
      <c r="BK106" s="119">
        <v>27.44</v>
      </c>
      <c r="BL106" s="119">
        <v>31.553068</v>
      </c>
      <c r="BM106" s="119">
        <v>35.207568999999999</v>
      </c>
      <c r="BN106" s="119">
        <v>38.218910999999999</v>
      </c>
      <c r="BO106" s="119">
        <v>37.692900000000002</v>
      </c>
      <c r="BP106" s="119">
        <v>42.019909411804896</v>
      </c>
      <c r="BQ106" s="119">
        <v>45.458691636376749</v>
      </c>
      <c r="BR106" s="119">
        <v>44.789727000000006</v>
      </c>
      <c r="BS106" s="119">
        <v>46.053681000000005</v>
      </c>
      <c r="BT106" s="119">
        <v>42.152442999999998</v>
      </c>
      <c r="BU106" s="119">
        <v>41.088430800000005</v>
      </c>
      <c r="BV106" s="119">
        <v>44.79290216648203</v>
      </c>
      <c r="BW106" s="119">
        <v>41.78107</v>
      </c>
      <c r="BX106" s="119">
        <v>39.34087932783283</v>
      </c>
      <c r="BY106" s="119">
        <v>41.486926182151016</v>
      </c>
      <c r="BZ106" s="119">
        <v>40.31354260178275</v>
      </c>
      <c r="CA106" s="119">
        <v>40.04257580779322</v>
      </c>
      <c r="CB106" s="119">
        <v>39.518308920016928</v>
      </c>
      <c r="CC106" s="120">
        <v>39.518308920016928</v>
      </c>
    </row>
    <row r="107" spans="1:81" x14ac:dyDescent="0.4">
      <c r="A107" s="113"/>
      <c r="B107" s="60" t="s">
        <v>258</v>
      </c>
      <c r="C107" s="186" t="s">
        <v>217</v>
      </c>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v>0</v>
      </c>
      <c r="AI107" s="119">
        <v>0</v>
      </c>
      <c r="AJ107" s="119">
        <v>0</v>
      </c>
      <c r="AK107" s="119">
        <v>0</v>
      </c>
      <c r="AL107" s="119">
        <v>0</v>
      </c>
      <c r="AM107" s="119">
        <v>0</v>
      </c>
      <c r="AN107" s="119">
        <v>0</v>
      </c>
      <c r="AO107" s="119">
        <v>0</v>
      </c>
      <c r="AP107" s="119">
        <v>0</v>
      </c>
      <c r="AQ107" s="119">
        <v>94.289000000000001</v>
      </c>
      <c r="AR107" s="119">
        <v>3.1640000000000001</v>
      </c>
      <c r="AS107" s="119">
        <v>0</v>
      </c>
      <c r="AT107" s="119">
        <v>0</v>
      </c>
      <c r="AU107" s="119">
        <v>0</v>
      </c>
      <c r="AV107" s="119">
        <v>0</v>
      </c>
      <c r="AW107" s="119">
        <v>0</v>
      </c>
      <c r="AX107" s="119">
        <v>0</v>
      </c>
      <c r="AY107" s="119">
        <v>0</v>
      </c>
      <c r="AZ107" s="119">
        <v>0</v>
      </c>
      <c r="BA107" s="119">
        <v>0</v>
      </c>
      <c r="BB107" s="119">
        <v>0</v>
      </c>
      <c r="BC107" s="119">
        <v>0</v>
      </c>
      <c r="BD107" s="119">
        <v>0</v>
      </c>
      <c r="BE107" s="119">
        <v>0</v>
      </c>
      <c r="BF107" s="119">
        <v>0</v>
      </c>
      <c r="BG107" s="119">
        <v>0</v>
      </c>
      <c r="BH107" s="119">
        <v>0</v>
      </c>
      <c r="BI107" s="119">
        <v>0</v>
      </c>
      <c r="BJ107" s="119">
        <v>0</v>
      </c>
      <c r="BK107" s="119">
        <v>0</v>
      </c>
      <c r="BL107" s="119">
        <v>0</v>
      </c>
      <c r="BM107" s="119">
        <v>0</v>
      </c>
      <c r="BN107" s="119">
        <v>0</v>
      </c>
      <c r="BO107" s="119">
        <v>0</v>
      </c>
      <c r="BP107" s="119">
        <v>0</v>
      </c>
      <c r="BQ107" s="119">
        <v>0</v>
      </c>
      <c r="BR107" s="119">
        <v>0</v>
      </c>
      <c r="BS107" s="119">
        <v>0</v>
      </c>
      <c r="BT107" s="119">
        <v>0</v>
      </c>
      <c r="BU107" s="119">
        <v>0</v>
      </c>
      <c r="BV107" s="119">
        <v>0</v>
      </c>
      <c r="BW107" s="119">
        <v>0</v>
      </c>
      <c r="BX107" s="119">
        <v>0</v>
      </c>
      <c r="BY107" s="119">
        <v>0</v>
      </c>
      <c r="BZ107" s="119">
        <v>0</v>
      </c>
      <c r="CA107" s="119">
        <v>0</v>
      </c>
      <c r="CB107" s="119">
        <v>0</v>
      </c>
      <c r="CC107" s="120">
        <v>0</v>
      </c>
    </row>
    <row r="108" spans="1:81" s="75" customFormat="1" x14ac:dyDescent="0.4">
      <c r="A108" s="127"/>
      <c r="B108" s="60" t="s">
        <v>259</v>
      </c>
      <c r="C108" s="186" t="s">
        <v>214</v>
      </c>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v>3.9363849225441023</v>
      </c>
      <c r="AI108" s="119">
        <v>5.5202602999575197</v>
      </c>
      <c r="AJ108" s="119">
        <v>8.4191651597486601</v>
      </c>
      <c r="AK108" s="119">
        <v>11.40887014884054</v>
      </c>
      <c r="AL108" s="119">
        <v>14.260799152797492</v>
      </c>
      <c r="AM108" s="119">
        <v>17.496863859223165</v>
      </c>
      <c r="AN108" s="119">
        <v>23.287158802721503</v>
      </c>
      <c r="AO108" s="119">
        <v>27.081838338421456</v>
      </c>
      <c r="AP108" s="119">
        <v>30.749213754948787</v>
      </c>
      <c r="AQ108" s="119">
        <v>33.941256565171791</v>
      </c>
      <c r="AR108" s="119">
        <v>38.815511614519529</v>
      </c>
      <c r="AS108" s="119">
        <v>44.539010373741071</v>
      </c>
      <c r="AT108" s="119">
        <v>57.046874265431249</v>
      </c>
      <c r="AU108" s="119">
        <v>77.833877487600887</v>
      </c>
      <c r="AV108" s="119">
        <v>92.464743839483148</v>
      </c>
      <c r="AW108" s="119">
        <v>103.84947617643465</v>
      </c>
      <c r="AX108" s="119">
        <v>107.35026467430309</v>
      </c>
      <c r="AY108" s="119">
        <v>111.04251969745886</v>
      </c>
      <c r="AZ108" s="119">
        <v>104.71260357218971</v>
      </c>
      <c r="BA108" s="119">
        <v>136.38296564518024</v>
      </c>
      <c r="BB108" s="119">
        <v>144.18166823796307</v>
      </c>
      <c r="BC108" s="119">
        <v>144.24510744392822</v>
      </c>
      <c r="BD108" s="119">
        <v>163.05199999999999</v>
      </c>
      <c r="BE108" s="119">
        <v>165.48699999999999</v>
      </c>
      <c r="BF108" s="119">
        <v>162.65124892159454</v>
      </c>
      <c r="BG108" s="119">
        <v>169.90298870138361</v>
      </c>
      <c r="BH108" s="119">
        <v>124.283</v>
      </c>
      <c r="BI108" s="119">
        <v>128.26055663881266</v>
      </c>
      <c r="BJ108" s="119">
        <v>135.16607401724025</v>
      </c>
      <c r="BK108" s="119">
        <v>200.75442016647554</v>
      </c>
      <c r="BL108" s="119">
        <v>175.53506304142508</v>
      </c>
      <c r="BM108" s="119">
        <v>183.23841614855513</v>
      </c>
      <c r="BN108" s="119">
        <v>169.98493378695881</v>
      </c>
      <c r="BO108" s="119">
        <v>169.32235473338639</v>
      </c>
      <c r="BP108" s="119">
        <v>159.46672221701033</v>
      </c>
      <c r="BQ108" s="119">
        <v>144.67452092278563</v>
      </c>
      <c r="BR108" s="119">
        <v>138.30903393915511</v>
      </c>
      <c r="BS108" s="119">
        <v>128.19760849598063</v>
      </c>
      <c r="BT108" s="119">
        <v>120.68470479585505</v>
      </c>
      <c r="BU108" s="119">
        <v>105.67991887813901</v>
      </c>
      <c r="BV108" s="119">
        <v>96.417887030469132</v>
      </c>
      <c r="BW108" s="119">
        <v>88.891553255205736</v>
      </c>
      <c r="BX108" s="119">
        <v>73.089297892544721</v>
      </c>
      <c r="BY108" s="119">
        <v>68.721395613464807</v>
      </c>
      <c r="BZ108" s="119">
        <v>65.711652379195129</v>
      </c>
      <c r="CA108" s="119">
        <v>62.852723810246417</v>
      </c>
      <c r="CB108" s="119">
        <v>59.621727575605256</v>
      </c>
      <c r="CC108" s="120">
        <v>56.456440300247706</v>
      </c>
    </row>
    <row r="109" spans="1:81" s="75" customFormat="1" x14ac:dyDescent="0.4">
      <c r="A109" s="127"/>
      <c r="B109" s="49" t="s">
        <v>338</v>
      </c>
      <c r="C109" s="186" t="s">
        <v>223</v>
      </c>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v>5.2398705871158064</v>
      </c>
      <c r="AR109" s="119">
        <v>27.489073080216954</v>
      </c>
      <c r="AS109" s="119">
        <v>23.776031392140069</v>
      </c>
      <c r="AT109" s="119">
        <v>28.023598820058993</v>
      </c>
      <c r="AU109" s="119">
        <v>38</v>
      </c>
      <c r="AV109" s="119">
        <v>39.200000000000003</v>
      </c>
      <c r="AW109" s="119">
        <v>40.200000000000003</v>
      </c>
      <c r="AX109" s="119">
        <v>30.1</v>
      </c>
      <c r="AY109" s="119">
        <v>51.6</v>
      </c>
      <c r="AZ109" s="119">
        <v>40.9</v>
      </c>
      <c r="BA109" s="119">
        <v>21.7</v>
      </c>
      <c r="BB109" s="119">
        <v>22.1</v>
      </c>
      <c r="BC109" s="119">
        <v>22.213617054828948</v>
      </c>
      <c r="BD109" s="119">
        <v>35.660331161314261</v>
      </c>
      <c r="BE109" s="119">
        <v>27.990037018213997</v>
      </c>
      <c r="BF109" s="119">
        <v>29.15736141380097</v>
      </c>
      <c r="BG109" s="119">
        <v>30.387325282280013</v>
      </c>
      <c r="BH109" s="119">
        <v>32.560962763923698</v>
      </c>
      <c r="BI109" s="119">
        <v>40.862700124098772</v>
      </c>
      <c r="BJ109" s="119"/>
      <c r="BK109" s="119"/>
      <c r="BL109" s="119"/>
      <c r="BM109" s="119"/>
      <c r="BN109" s="119"/>
      <c r="BO109" s="119"/>
      <c r="BP109" s="119"/>
      <c r="BQ109" s="119"/>
      <c r="BR109" s="119"/>
      <c r="BS109" s="119"/>
      <c r="BT109" s="119"/>
      <c r="BU109" s="119"/>
      <c r="BV109" s="119"/>
      <c r="BW109" s="119"/>
      <c r="BX109" s="119"/>
      <c r="BY109" s="119"/>
      <c r="BZ109" s="119"/>
      <c r="CA109" s="119"/>
      <c r="CB109" s="119"/>
      <c r="CC109" s="120"/>
    </row>
    <row r="110" spans="1:81" ht="25.5" customHeight="1" x14ac:dyDescent="0.4">
      <c r="A110" s="113"/>
      <c r="B110" s="60" t="s">
        <v>261</v>
      </c>
      <c r="C110" s="186" t="s">
        <v>223</v>
      </c>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19">
        <v>19.951376999999997</v>
      </c>
      <c r="BK110" s="119">
        <v>17.527673000000004</v>
      </c>
      <c r="BL110" s="119">
        <v>14.842842999999998</v>
      </c>
      <c r="BM110" s="119">
        <v>15.344812999999997</v>
      </c>
      <c r="BN110" s="119">
        <v>15.454585269990007</v>
      </c>
      <c r="BO110" s="119">
        <v>9.8689252387300055</v>
      </c>
      <c r="BP110" s="119">
        <v>8.0439209999999992</v>
      </c>
      <c r="BQ110" s="119">
        <v>0.56211199999999995</v>
      </c>
      <c r="BR110" s="119">
        <v>0</v>
      </c>
      <c r="BS110" s="119">
        <v>0</v>
      </c>
      <c r="BT110" s="119">
        <v>0</v>
      </c>
      <c r="BU110" s="119">
        <v>0</v>
      </c>
      <c r="BV110" s="119">
        <v>0</v>
      </c>
      <c r="BW110" s="119">
        <v>0</v>
      </c>
      <c r="BX110" s="119">
        <v>0</v>
      </c>
      <c r="BY110" s="119">
        <v>0</v>
      </c>
      <c r="BZ110" s="119">
        <v>0</v>
      </c>
      <c r="CA110" s="119">
        <v>0</v>
      </c>
      <c r="CB110" s="119">
        <v>0</v>
      </c>
      <c r="CC110" s="120">
        <v>0</v>
      </c>
    </row>
    <row r="111" spans="1:81" x14ac:dyDescent="0.4">
      <c r="A111" s="113"/>
      <c r="B111" s="60" t="s">
        <v>33</v>
      </c>
      <c r="C111" s="186"/>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f t="shared" ref="AH111:CC111" si="13">SUM(AH112,AH119)</f>
        <v>7589</v>
      </c>
      <c r="AI111" s="119">
        <f t="shared" si="13"/>
        <v>8852</v>
      </c>
      <c r="AJ111" s="119">
        <f t="shared" si="13"/>
        <v>10564</v>
      </c>
      <c r="AK111" s="119">
        <f t="shared" si="13"/>
        <v>12165</v>
      </c>
      <c r="AL111" s="119">
        <f t="shared" si="13"/>
        <v>13589</v>
      </c>
      <c r="AM111" s="119">
        <f t="shared" si="13"/>
        <v>14654</v>
      </c>
      <c r="AN111" s="119">
        <f t="shared" si="13"/>
        <v>15307</v>
      </c>
      <c r="AO111" s="119">
        <f t="shared" si="13"/>
        <v>16625</v>
      </c>
      <c r="AP111" s="119">
        <f t="shared" si="13"/>
        <v>17816.453000000001</v>
      </c>
      <c r="AQ111" s="119">
        <f t="shared" si="13"/>
        <v>18685.544999999998</v>
      </c>
      <c r="AR111" s="119">
        <f t="shared" si="13"/>
        <v>19273.72</v>
      </c>
      <c r="AS111" s="119">
        <f t="shared" si="13"/>
        <v>20731.936000000002</v>
      </c>
      <c r="AT111" s="119">
        <f t="shared" si="13"/>
        <v>22734.863000000001</v>
      </c>
      <c r="AU111" s="119">
        <f t="shared" si="13"/>
        <v>25578.864000000001</v>
      </c>
      <c r="AV111" s="119">
        <f t="shared" si="13"/>
        <v>26741.489000000001</v>
      </c>
      <c r="AW111" s="119">
        <f t="shared" si="13"/>
        <v>28219.280000000002</v>
      </c>
      <c r="AX111" s="119">
        <f t="shared" si="13"/>
        <v>28779.506000000001</v>
      </c>
      <c r="AY111" s="119">
        <f t="shared" si="13"/>
        <v>29998.344000000005</v>
      </c>
      <c r="AZ111" s="119">
        <f t="shared" si="13"/>
        <v>32024.285999999996</v>
      </c>
      <c r="BA111" s="119">
        <f t="shared" si="13"/>
        <v>33586</v>
      </c>
      <c r="BB111" s="119">
        <f t="shared" si="13"/>
        <v>35603.290999999997</v>
      </c>
      <c r="BC111" s="119">
        <f t="shared" si="13"/>
        <v>37802.438000000002</v>
      </c>
      <c r="BD111" s="119">
        <f t="shared" si="13"/>
        <v>38745.199999999997</v>
      </c>
      <c r="BE111" s="119">
        <f t="shared" si="13"/>
        <v>41921.603135450008</v>
      </c>
      <c r="BF111" s="119">
        <f t="shared" si="13"/>
        <v>44367.258565528275</v>
      </c>
      <c r="BG111" s="119">
        <f t="shared" si="13"/>
        <v>46506.352382756908</v>
      </c>
      <c r="BH111" s="119">
        <f t="shared" si="13"/>
        <v>48801.804999999993</v>
      </c>
      <c r="BI111" s="119">
        <f t="shared" si="13"/>
        <v>51422.462685710001</v>
      </c>
      <c r="BJ111" s="119">
        <f t="shared" si="13"/>
        <v>53663.45674691999</v>
      </c>
      <c r="BK111" s="119">
        <f t="shared" si="13"/>
        <v>57593.742352232308</v>
      </c>
      <c r="BL111" s="119">
        <f t="shared" si="13"/>
        <v>61584.34965923</v>
      </c>
      <c r="BM111" s="119">
        <f t="shared" si="13"/>
        <v>66895.841990320012</v>
      </c>
      <c r="BN111" s="119">
        <f t="shared" si="13"/>
        <v>69835.141333070002</v>
      </c>
      <c r="BO111" s="119">
        <f t="shared" si="13"/>
        <v>74150.519898250001</v>
      </c>
      <c r="BP111" s="119">
        <f t="shared" si="13"/>
        <v>79809.006438810029</v>
      </c>
      <c r="BQ111" s="119">
        <f t="shared" si="13"/>
        <v>83110.340476999991</v>
      </c>
      <c r="BR111" s="119">
        <f t="shared" si="13"/>
        <v>86515.830874880034</v>
      </c>
      <c r="BS111" s="119">
        <f t="shared" si="13"/>
        <v>89367.86147389999</v>
      </c>
      <c r="BT111" s="119">
        <f t="shared" si="13"/>
        <v>91580.290263549949</v>
      </c>
      <c r="BU111" s="119">
        <f t="shared" si="13"/>
        <v>93800.446975290033</v>
      </c>
      <c r="BV111" s="119">
        <f t="shared" si="13"/>
        <v>96743.36957997999</v>
      </c>
      <c r="BW111" s="119">
        <f t="shared" si="13"/>
        <v>98807.419040459965</v>
      </c>
      <c r="BX111" s="119">
        <f t="shared" si="13"/>
        <v>101081.95562827861</v>
      </c>
      <c r="BY111" s="119">
        <f t="shared" si="13"/>
        <v>104860.81131435135</v>
      </c>
      <c r="BZ111" s="119">
        <f t="shared" si="13"/>
        <v>110993.23398732577</v>
      </c>
      <c r="CA111" s="119">
        <f t="shared" si="13"/>
        <v>116559.06515952048</v>
      </c>
      <c r="CB111" s="119">
        <f t="shared" si="13"/>
        <v>121938.79507987274</v>
      </c>
      <c r="CC111" s="120">
        <f t="shared" si="13"/>
        <v>128255.41388569762</v>
      </c>
    </row>
    <row r="112" spans="1:81" x14ac:dyDescent="0.4">
      <c r="A112" s="113"/>
      <c r="B112" s="59" t="s">
        <v>220</v>
      </c>
      <c r="C112" s="186" t="s">
        <v>217</v>
      </c>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f t="shared" ref="AH112:CC112" si="14">SUM(AH113:AH118)</f>
        <v>7552</v>
      </c>
      <c r="AI112" s="119">
        <f t="shared" si="14"/>
        <v>8816</v>
      </c>
      <c r="AJ112" s="119">
        <f t="shared" si="14"/>
        <v>10526</v>
      </c>
      <c r="AK112" s="119">
        <f t="shared" si="14"/>
        <v>12126</v>
      </c>
      <c r="AL112" s="119">
        <f t="shared" si="14"/>
        <v>13549</v>
      </c>
      <c r="AM112" s="119">
        <f t="shared" si="14"/>
        <v>14613</v>
      </c>
      <c r="AN112" s="119">
        <f t="shared" si="14"/>
        <v>15268</v>
      </c>
      <c r="AO112" s="119">
        <f t="shared" si="14"/>
        <v>16584</v>
      </c>
      <c r="AP112" s="119">
        <f t="shared" si="14"/>
        <v>17779.453000000001</v>
      </c>
      <c r="AQ112" s="119">
        <f t="shared" si="14"/>
        <v>18648.391</v>
      </c>
      <c r="AR112" s="119">
        <f t="shared" si="14"/>
        <v>19237.593000000001</v>
      </c>
      <c r="AS112" s="119">
        <f t="shared" si="14"/>
        <v>20697.363000000001</v>
      </c>
      <c r="AT112" s="119">
        <f t="shared" si="14"/>
        <v>22699.034</v>
      </c>
      <c r="AU112" s="119">
        <f t="shared" si="14"/>
        <v>25543.024000000001</v>
      </c>
      <c r="AV112" s="119">
        <f t="shared" si="14"/>
        <v>26705.927</v>
      </c>
      <c r="AW112" s="119">
        <f t="shared" si="14"/>
        <v>28183.114000000001</v>
      </c>
      <c r="AX112" s="119">
        <f t="shared" si="14"/>
        <v>28744.81</v>
      </c>
      <c r="AY112" s="119">
        <f t="shared" si="14"/>
        <v>29962.569000000003</v>
      </c>
      <c r="AZ112" s="119">
        <f t="shared" si="14"/>
        <v>31994.560999999998</v>
      </c>
      <c r="BA112" s="119">
        <f t="shared" si="14"/>
        <v>33556.756999999998</v>
      </c>
      <c r="BB112" s="119">
        <f t="shared" si="14"/>
        <v>35574.510999999999</v>
      </c>
      <c r="BC112" s="119">
        <f t="shared" si="14"/>
        <v>37774.760999999999</v>
      </c>
      <c r="BD112" s="119">
        <f t="shared" si="14"/>
        <v>38717.656999999999</v>
      </c>
      <c r="BE112" s="119">
        <f t="shared" si="14"/>
        <v>41893.001853800008</v>
      </c>
      <c r="BF112" s="119">
        <f t="shared" si="14"/>
        <v>44338.400971748277</v>
      </c>
      <c r="BG112" s="119">
        <f t="shared" si="14"/>
        <v>46476.654559836905</v>
      </c>
      <c r="BH112" s="119">
        <f t="shared" si="14"/>
        <v>48771.517999999996</v>
      </c>
      <c r="BI112" s="119">
        <f t="shared" si="14"/>
        <v>51391.939927300002</v>
      </c>
      <c r="BJ112" s="119">
        <f t="shared" si="14"/>
        <v>53629.367547699992</v>
      </c>
      <c r="BK112" s="119">
        <f t="shared" si="14"/>
        <v>57554.148143162311</v>
      </c>
      <c r="BL112" s="119">
        <f t="shared" si="14"/>
        <v>61539.334872430001</v>
      </c>
      <c r="BM112" s="119">
        <f t="shared" si="14"/>
        <v>66848.160442100008</v>
      </c>
      <c r="BN112" s="119">
        <f t="shared" si="14"/>
        <v>69777.042747119995</v>
      </c>
      <c r="BO112" s="119">
        <f t="shared" si="14"/>
        <v>74087.953530660001</v>
      </c>
      <c r="BP112" s="119">
        <f t="shared" si="14"/>
        <v>79733.982094140025</v>
      </c>
      <c r="BQ112" s="119">
        <f t="shared" si="14"/>
        <v>83014.68745279999</v>
      </c>
      <c r="BR112" s="119">
        <f t="shared" si="14"/>
        <v>86427.717724600036</v>
      </c>
      <c r="BS112" s="119">
        <f t="shared" si="14"/>
        <v>89274.966169329986</v>
      </c>
      <c r="BT112" s="119">
        <f t="shared" si="14"/>
        <v>91481.012978129947</v>
      </c>
      <c r="BU112" s="119">
        <f t="shared" si="14"/>
        <v>93695.82516983003</v>
      </c>
      <c r="BV112" s="119">
        <f t="shared" si="14"/>
        <v>96630.245520049983</v>
      </c>
      <c r="BW112" s="119">
        <f t="shared" si="14"/>
        <v>98688.75562941996</v>
      </c>
      <c r="BX112" s="119">
        <f t="shared" si="14"/>
        <v>100960.65374162533</v>
      </c>
      <c r="BY112" s="119">
        <f t="shared" si="14"/>
        <v>104733.29910883715</v>
      </c>
      <c r="BZ112" s="119">
        <f t="shared" si="14"/>
        <v>110859.75783447767</v>
      </c>
      <c r="CA112" s="119">
        <f t="shared" si="14"/>
        <v>116422.56379362472</v>
      </c>
      <c r="CB112" s="119">
        <f t="shared" si="14"/>
        <v>121799.27824969319</v>
      </c>
      <c r="CC112" s="120">
        <f t="shared" si="14"/>
        <v>128110.9930130861</v>
      </c>
    </row>
    <row r="113" spans="1:81" x14ac:dyDescent="0.4">
      <c r="A113" s="113"/>
      <c r="B113" s="155" t="s">
        <v>327</v>
      </c>
      <c r="C113" s="186"/>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v>7552</v>
      </c>
      <c r="AI113" s="119">
        <v>8815</v>
      </c>
      <c r="AJ113" s="119">
        <v>10518</v>
      </c>
      <c r="AK113" s="119">
        <v>12107</v>
      </c>
      <c r="AL113" s="119">
        <v>13509</v>
      </c>
      <c r="AM113" s="119">
        <v>14553</v>
      </c>
      <c r="AN113" s="119">
        <v>15181</v>
      </c>
      <c r="AO113" s="119">
        <v>16443</v>
      </c>
      <c r="AP113" s="119">
        <v>17560.36</v>
      </c>
      <c r="AQ113" s="119">
        <v>18355.971000000001</v>
      </c>
      <c r="AR113" s="119">
        <v>18857.098000000002</v>
      </c>
      <c r="AS113" s="119">
        <v>20171.257000000001</v>
      </c>
      <c r="AT113" s="119">
        <v>21972.580999999998</v>
      </c>
      <c r="AU113" s="119">
        <v>24450.99</v>
      </c>
      <c r="AV113" s="119">
        <v>25364.328000000001</v>
      </c>
      <c r="AW113" s="119">
        <v>26546.062000000002</v>
      </c>
      <c r="AX113" s="119">
        <v>26859.15</v>
      </c>
      <c r="AY113" s="119">
        <v>27740.434000000001</v>
      </c>
      <c r="AZ113" s="119">
        <v>29238.920999999998</v>
      </c>
      <c r="BA113" s="119">
        <v>30391.121999999999</v>
      </c>
      <c r="BB113" s="119">
        <v>31914.134999999998</v>
      </c>
      <c r="BC113" s="119">
        <v>33377.665495317</v>
      </c>
      <c r="BD113" s="119">
        <v>32886.690685359994</v>
      </c>
      <c r="BE113" s="119">
        <v>35420.719669182879</v>
      </c>
      <c r="BF113" s="119">
        <v>37284.042076120684</v>
      </c>
      <c r="BG113" s="119">
        <v>38505.283116754588</v>
      </c>
      <c r="BH113" s="119">
        <v>40026.295326250001</v>
      </c>
      <c r="BI113" s="119">
        <v>41780.351999849998</v>
      </c>
      <c r="BJ113" s="119">
        <v>43129.110323089997</v>
      </c>
      <c r="BK113" s="119">
        <v>45774.817325406155</v>
      </c>
      <c r="BL113" s="119">
        <v>48323.221362397162</v>
      </c>
      <c r="BM113" s="119">
        <v>51848.801061122263</v>
      </c>
      <c r="BN113" s="119">
        <v>54097.476088878946</v>
      </c>
      <c r="BO113" s="119">
        <v>57360.707342025926</v>
      </c>
      <c r="BP113" s="119">
        <v>61155.804856264447</v>
      </c>
      <c r="BQ113" s="119">
        <v>63491.474743577586</v>
      </c>
      <c r="BR113" s="119">
        <v>65864.526208284093</v>
      </c>
      <c r="BS113" s="119">
        <v>68092.517947238579</v>
      </c>
      <c r="BT113" s="119">
        <v>68920.063520287906</v>
      </c>
      <c r="BU113" s="119">
        <v>68213.252523381976</v>
      </c>
      <c r="BV113" s="119">
        <v>67553.759064642582</v>
      </c>
      <c r="BW113" s="119">
        <v>66781.129154952563</v>
      </c>
      <c r="BX113" s="119">
        <v>66061.664179190077</v>
      </c>
      <c r="BY113" s="119">
        <v>64791.226994869576</v>
      </c>
      <c r="BZ113" s="119">
        <v>64502.168362819459</v>
      </c>
      <c r="CA113" s="119">
        <v>63237.032225338895</v>
      </c>
      <c r="CB113" s="119">
        <v>61513.656130482297</v>
      </c>
      <c r="CC113" s="120">
        <v>60041.439153554224</v>
      </c>
    </row>
    <row r="114" spans="1:81" x14ac:dyDescent="0.4">
      <c r="A114" s="113"/>
      <c r="B114" s="155" t="s">
        <v>348</v>
      </c>
      <c r="C114" s="186"/>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v>0</v>
      </c>
      <c r="AI114" s="119">
        <v>1</v>
      </c>
      <c r="AJ114" s="119">
        <v>8</v>
      </c>
      <c r="AK114" s="119">
        <v>19</v>
      </c>
      <c r="AL114" s="119">
        <v>40</v>
      </c>
      <c r="AM114" s="119">
        <v>60</v>
      </c>
      <c r="AN114" s="119">
        <v>87</v>
      </c>
      <c r="AO114" s="119">
        <v>141</v>
      </c>
      <c r="AP114" s="119">
        <v>219.09299999999999</v>
      </c>
      <c r="AQ114" s="119">
        <v>292.42</v>
      </c>
      <c r="AR114" s="119">
        <v>380.495</v>
      </c>
      <c r="AS114" s="119">
        <v>526.10599999999999</v>
      </c>
      <c r="AT114" s="119">
        <v>726.45299999999997</v>
      </c>
      <c r="AU114" s="119">
        <v>1092.0340000000001</v>
      </c>
      <c r="AV114" s="119">
        <v>1341.5989999999999</v>
      </c>
      <c r="AW114" s="119">
        <v>1637.0519999999999</v>
      </c>
      <c r="AX114" s="119">
        <v>1885.66</v>
      </c>
      <c r="AY114" s="119">
        <v>2222.1350000000002</v>
      </c>
      <c r="AZ114" s="119">
        <v>2755.64</v>
      </c>
      <c r="BA114" s="119">
        <v>3165.6350000000002</v>
      </c>
      <c r="BB114" s="119">
        <v>3660.3760000000002</v>
      </c>
      <c r="BC114" s="119">
        <v>4397.0955046829995</v>
      </c>
      <c r="BD114" s="119">
        <v>4731.2979999999998</v>
      </c>
      <c r="BE114" s="119">
        <v>5327.7833360571276</v>
      </c>
      <c r="BF114" s="119">
        <v>5868.9417107775953</v>
      </c>
      <c r="BG114" s="119">
        <v>6648.4214836423171</v>
      </c>
      <c r="BH114" s="119">
        <v>7362.7420000000002</v>
      </c>
      <c r="BI114" s="119">
        <v>8161.3418322999996</v>
      </c>
      <c r="BJ114" s="119">
        <v>8951.9807621599994</v>
      </c>
      <c r="BK114" s="119">
        <v>10025.547447100002</v>
      </c>
      <c r="BL114" s="119">
        <v>11171.999606900003</v>
      </c>
      <c r="BM114" s="119">
        <v>12696.219372410003</v>
      </c>
      <c r="BN114" s="119">
        <v>13074.350907085996</v>
      </c>
      <c r="BO114" s="119">
        <v>14166.501676169999</v>
      </c>
      <c r="BP114" s="119">
        <v>15766.881886475003</v>
      </c>
      <c r="BQ114" s="119">
        <v>16663.691062059166</v>
      </c>
      <c r="BR114" s="119">
        <v>17633.143730207517</v>
      </c>
      <c r="BS114" s="119">
        <v>18224.782200854486</v>
      </c>
      <c r="BT114" s="119">
        <v>18149.389574605244</v>
      </c>
      <c r="BU114" s="119">
        <v>18003.207867805271</v>
      </c>
      <c r="BV114" s="119">
        <v>18232.180479210248</v>
      </c>
      <c r="BW114" s="119">
        <v>18348.723756922442</v>
      </c>
      <c r="BX114" s="119">
        <v>17982.45471336065</v>
      </c>
      <c r="BY114" s="119">
        <v>17423.07655614947</v>
      </c>
      <c r="BZ114" s="119">
        <v>17068.417663296073</v>
      </c>
      <c r="CA114" s="119">
        <v>16748.168263438401</v>
      </c>
      <c r="CB114" s="119">
        <v>16314.887594364654</v>
      </c>
      <c r="CC114" s="120">
        <v>15916.048151728251</v>
      </c>
    </row>
    <row r="115" spans="1:81" x14ac:dyDescent="0.4">
      <c r="A115" s="113"/>
      <c r="B115" s="155" t="s">
        <v>349</v>
      </c>
      <c r="C115" s="186"/>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v>1099.6683146400001</v>
      </c>
      <c r="BE115" s="119">
        <v>1144.4988485600004</v>
      </c>
      <c r="BF115" s="119">
        <v>1185.4171848499998</v>
      </c>
      <c r="BG115" s="119">
        <v>1322.9499594399999</v>
      </c>
      <c r="BH115" s="119">
        <v>1382.4806737499998</v>
      </c>
      <c r="BI115" s="119">
        <v>1450.2460951499997</v>
      </c>
      <c r="BJ115" s="119">
        <v>1507.2713076100001</v>
      </c>
      <c r="BK115" s="119">
        <v>1595.1330525061512</v>
      </c>
      <c r="BL115" s="119">
        <v>1696.1175015328326</v>
      </c>
      <c r="BM115" s="119">
        <v>1803.6566907777408</v>
      </c>
      <c r="BN115" s="119">
        <v>1841.4891045270388</v>
      </c>
      <c r="BO115" s="119">
        <v>1928.517541864087</v>
      </c>
      <c r="BP115" s="119">
        <v>2057.8452180005802</v>
      </c>
      <c r="BQ115" s="119">
        <v>2120.523072903236</v>
      </c>
      <c r="BR115" s="119">
        <v>2184.8482328354826</v>
      </c>
      <c r="BS115" s="119">
        <v>2207.3069311882009</v>
      </c>
      <c r="BT115" s="119">
        <v>2159.1949436468071</v>
      </c>
      <c r="BU115" s="119">
        <v>2100.0853934315187</v>
      </c>
      <c r="BV115" s="119">
        <v>2073.6107772618311</v>
      </c>
      <c r="BW115" s="119">
        <v>2042.1948411368223</v>
      </c>
      <c r="BX115" s="119">
        <v>1972.917853839331</v>
      </c>
      <c r="BY115" s="119">
        <v>1894.8292838478897</v>
      </c>
      <c r="BZ115" s="119">
        <v>1833.8363649597061</v>
      </c>
      <c r="CA115" s="119">
        <v>1776.9319814908117</v>
      </c>
      <c r="CB115" s="119">
        <v>1711.7015234190021</v>
      </c>
      <c r="CC115" s="120">
        <v>1651.5500951826214</v>
      </c>
    </row>
    <row r="116" spans="1:81" x14ac:dyDescent="0.4">
      <c r="A116" s="113"/>
      <c r="B116" s="155" t="s">
        <v>350</v>
      </c>
      <c r="C116" s="186"/>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v>0</v>
      </c>
      <c r="AI116" s="119">
        <v>0</v>
      </c>
      <c r="AJ116" s="119">
        <v>0</v>
      </c>
      <c r="AK116" s="119">
        <v>0</v>
      </c>
      <c r="AL116" s="119">
        <v>0</v>
      </c>
      <c r="AM116" s="119">
        <v>0</v>
      </c>
      <c r="AN116" s="119">
        <v>0</v>
      </c>
      <c r="AO116" s="119">
        <v>0</v>
      </c>
      <c r="AP116" s="119">
        <v>0</v>
      </c>
      <c r="AQ116" s="119">
        <v>0</v>
      </c>
      <c r="AR116" s="119">
        <v>0</v>
      </c>
      <c r="AS116" s="119">
        <v>0</v>
      </c>
      <c r="AT116" s="119">
        <v>0</v>
      </c>
      <c r="AU116" s="119">
        <v>0</v>
      </c>
      <c r="AV116" s="119">
        <v>0</v>
      </c>
      <c r="AW116" s="119">
        <v>0</v>
      </c>
      <c r="AX116" s="119">
        <v>0</v>
      </c>
      <c r="AY116" s="119">
        <v>0</v>
      </c>
      <c r="AZ116" s="119">
        <v>0</v>
      </c>
      <c r="BA116" s="119">
        <v>0</v>
      </c>
      <c r="BB116" s="119">
        <v>0</v>
      </c>
      <c r="BC116" s="119">
        <v>0</v>
      </c>
      <c r="BD116" s="119">
        <v>0</v>
      </c>
      <c r="BE116" s="119">
        <v>0</v>
      </c>
      <c r="BF116" s="119">
        <v>0</v>
      </c>
      <c r="BG116" s="119">
        <v>0</v>
      </c>
      <c r="BH116" s="119">
        <v>0</v>
      </c>
      <c r="BI116" s="119">
        <v>0</v>
      </c>
      <c r="BJ116" s="119">
        <v>41.005154839999996</v>
      </c>
      <c r="BK116" s="119">
        <v>158.65031815</v>
      </c>
      <c r="BL116" s="119">
        <v>347.99640159999996</v>
      </c>
      <c r="BM116" s="119">
        <v>499.48331779</v>
      </c>
      <c r="BN116" s="119">
        <v>763.72664662801776</v>
      </c>
      <c r="BO116" s="119">
        <v>632.22697060000007</v>
      </c>
      <c r="BP116" s="119">
        <v>753.45013339999991</v>
      </c>
      <c r="BQ116" s="119">
        <v>738.99857426000017</v>
      </c>
      <c r="BR116" s="119">
        <v>745.19955327293599</v>
      </c>
      <c r="BS116" s="119">
        <v>750.35909004872349</v>
      </c>
      <c r="BT116" s="119">
        <v>843.26833552000005</v>
      </c>
      <c r="BU116" s="119">
        <v>773.7962701000821</v>
      </c>
      <c r="BV116" s="119">
        <v>755.74334992456068</v>
      </c>
      <c r="BW116" s="119">
        <v>651.21979876854232</v>
      </c>
      <c r="BX116" s="119">
        <v>529.21877635107467</v>
      </c>
      <c r="BY116" s="119">
        <v>404.33584216019631</v>
      </c>
      <c r="BZ116" s="119">
        <v>270.85312683055633</v>
      </c>
      <c r="CA116" s="119">
        <v>180.18281861177343</v>
      </c>
      <c r="CB116" s="119">
        <v>119.67777259266961</v>
      </c>
      <c r="CC116" s="120">
        <v>79.660124052843301</v>
      </c>
    </row>
    <row r="117" spans="1:81" x14ac:dyDescent="0.4">
      <c r="A117" s="113"/>
      <c r="B117" s="155" t="s">
        <v>351</v>
      </c>
      <c r="C117" s="186"/>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v>1346.5040417899927</v>
      </c>
      <c r="BU117" s="119">
        <v>4411.5230526242794</v>
      </c>
      <c r="BV117" s="119">
        <v>7688.5788062906558</v>
      </c>
      <c r="BW117" s="119">
        <v>10447.128793449607</v>
      </c>
      <c r="BX117" s="119">
        <v>13912.057727577669</v>
      </c>
      <c r="BY117" s="119">
        <v>19589.086925610456</v>
      </c>
      <c r="BZ117" s="119">
        <v>26424.236800346356</v>
      </c>
      <c r="CA117" s="119">
        <v>33588.527140798404</v>
      </c>
      <c r="CB117" s="119">
        <v>41120.987727344764</v>
      </c>
      <c r="CC117" s="120">
        <v>49285.975523131543</v>
      </c>
    </row>
    <row r="118" spans="1:81" x14ac:dyDescent="0.4">
      <c r="A118" s="113"/>
      <c r="B118" s="155" t="s">
        <v>352</v>
      </c>
      <c r="C118" s="186"/>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v>62.592562279999946</v>
      </c>
      <c r="BU118" s="119">
        <v>193.96006248688587</v>
      </c>
      <c r="BV118" s="119">
        <v>326.3730427201121</v>
      </c>
      <c r="BW118" s="119">
        <v>418.35928419000038</v>
      </c>
      <c r="BX118" s="119">
        <v>502.3404913065113</v>
      </c>
      <c r="BY118" s="119">
        <v>630.74350619953145</v>
      </c>
      <c r="BZ118" s="119">
        <v>760.24551622551974</v>
      </c>
      <c r="CA118" s="119">
        <v>891.72136394645111</v>
      </c>
      <c r="CB118" s="119">
        <v>1018.3675014897988</v>
      </c>
      <c r="CC118" s="120">
        <v>1136.3199654366274</v>
      </c>
    </row>
    <row r="119" spans="1:81" x14ac:dyDescent="0.4">
      <c r="A119" s="113"/>
      <c r="B119" s="59" t="s">
        <v>353</v>
      </c>
      <c r="C119" s="186" t="s">
        <v>214</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v>37</v>
      </c>
      <c r="AI119" s="119">
        <v>36</v>
      </c>
      <c r="AJ119" s="119">
        <v>38</v>
      </c>
      <c r="AK119" s="119">
        <v>39</v>
      </c>
      <c r="AL119" s="119">
        <v>40</v>
      </c>
      <c r="AM119" s="119">
        <v>41</v>
      </c>
      <c r="AN119" s="119">
        <v>39</v>
      </c>
      <c r="AO119" s="119">
        <v>41</v>
      </c>
      <c r="AP119" s="119">
        <v>37</v>
      </c>
      <c r="AQ119" s="119">
        <v>37.154000000000003</v>
      </c>
      <c r="AR119" s="119">
        <v>36.127000000000002</v>
      </c>
      <c r="AS119" s="119">
        <v>34.573</v>
      </c>
      <c r="AT119" s="119">
        <v>35.829000000000001</v>
      </c>
      <c r="AU119" s="119">
        <v>35.840000000000003</v>
      </c>
      <c r="AV119" s="119">
        <v>35.561999999999998</v>
      </c>
      <c r="AW119" s="119">
        <v>36.165999999999997</v>
      </c>
      <c r="AX119" s="119">
        <v>34.695999999999998</v>
      </c>
      <c r="AY119" s="119">
        <v>35.774999999999999</v>
      </c>
      <c r="AZ119" s="119">
        <v>29.725000000000001</v>
      </c>
      <c r="BA119" s="119">
        <v>29.242999999999999</v>
      </c>
      <c r="BB119" s="119">
        <v>28.78</v>
      </c>
      <c r="BC119" s="119">
        <v>27.677</v>
      </c>
      <c r="BD119" s="119">
        <v>27.542999999999999</v>
      </c>
      <c r="BE119" s="119">
        <v>28.601281650000001</v>
      </c>
      <c r="BF119" s="119">
        <v>28.857593779999998</v>
      </c>
      <c r="BG119" s="119">
        <v>29.69782292</v>
      </c>
      <c r="BH119" s="119">
        <v>30.286999999999999</v>
      </c>
      <c r="BI119" s="119">
        <v>30.522758409999998</v>
      </c>
      <c r="BJ119" s="119">
        <v>34.089199220000005</v>
      </c>
      <c r="BK119" s="119">
        <v>39.594209070000005</v>
      </c>
      <c r="BL119" s="119">
        <v>45.014786799999996</v>
      </c>
      <c r="BM119" s="119">
        <v>47.681548220000018</v>
      </c>
      <c r="BN119" s="119">
        <v>58.09858595</v>
      </c>
      <c r="BO119" s="119">
        <v>62.566367589999992</v>
      </c>
      <c r="BP119" s="119">
        <v>75.024344669999962</v>
      </c>
      <c r="BQ119" s="119">
        <v>95.653024200000061</v>
      </c>
      <c r="BR119" s="119">
        <v>88.113150280000013</v>
      </c>
      <c r="BS119" s="119">
        <v>92.895304570000008</v>
      </c>
      <c r="BT119" s="119">
        <v>99.277285419999984</v>
      </c>
      <c r="BU119" s="119">
        <v>104.62180545999999</v>
      </c>
      <c r="BV119" s="119">
        <v>113.12405992999996</v>
      </c>
      <c r="BW119" s="119">
        <v>118.66341103999997</v>
      </c>
      <c r="BX119" s="119">
        <v>121.30188665327515</v>
      </c>
      <c r="BY119" s="119">
        <v>127.51220551419598</v>
      </c>
      <c r="BZ119" s="119">
        <v>133.47615284810925</v>
      </c>
      <c r="CA119" s="119">
        <v>136.50136589576599</v>
      </c>
      <c r="CB119" s="119">
        <v>139.51683017954937</v>
      </c>
      <c r="CC119" s="120">
        <v>144.42087261152005</v>
      </c>
    </row>
    <row r="120" spans="1:81" ht="26.25" customHeight="1" x14ac:dyDescent="0.4">
      <c r="A120" s="113"/>
      <c r="B120" s="60" t="s">
        <v>354</v>
      </c>
      <c r="C120" s="186" t="s">
        <v>217</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v>0</v>
      </c>
      <c r="AI120" s="119">
        <v>0</v>
      </c>
      <c r="AJ120" s="119">
        <v>0</v>
      </c>
      <c r="AK120" s="119">
        <v>0</v>
      </c>
      <c r="AL120" s="119">
        <v>0</v>
      </c>
      <c r="AM120" s="119">
        <v>0</v>
      </c>
      <c r="AN120" s="119">
        <v>0</v>
      </c>
      <c r="AO120" s="119">
        <v>0</v>
      </c>
      <c r="AP120" s="119">
        <v>0</v>
      </c>
      <c r="AQ120" s="119">
        <v>0</v>
      </c>
      <c r="AR120" s="119">
        <v>0</v>
      </c>
      <c r="AS120" s="119">
        <v>0</v>
      </c>
      <c r="AT120" s="119">
        <v>0</v>
      </c>
      <c r="AU120" s="119">
        <v>0</v>
      </c>
      <c r="AV120" s="119">
        <v>0</v>
      </c>
      <c r="AW120" s="119">
        <v>0</v>
      </c>
      <c r="AX120" s="119">
        <v>0</v>
      </c>
      <c r="AY120" s="119">
        <v>0</v>
      </c>
      <c r="AZ120" s="119">
        <v>0</v>
      </c>
      <c r="BA120" s="119">
        <v>0</v>
      </c>
      <c r="BB120" s="119">
        <v>0</v>
      </c>
      <c r="BC120" s="119">
        <v>0</v>
      </c>
      <c r="BD120" s="119">
        <v>0</v>
      </c>
      <c r="BE120" s="119">
        <v>0</v>
      </c>
      <c r="BF120" s="119">
        <v>0</v>
      </c>
      <c r="BG120" s="119">
        <v>0</v>
      </c>
      <c r="BH120" s="119">
        <v>0</v>
      </c>
      <c r="BI120" s="119">
        <v>0</v>
      </c>
      <c r="BJ120" s="119">
        <v>0</v>
      </c>
      <c r="BK120" s="119">
        <v>0</v>
      </c>
      <c r="BL120" s="119">
        <v>9.8403037599999994</v>
      </c>
      <c r="BM120" s="119">
        <v>0.25143872</v>
      </c>
      <c r="BN120" s="119">
        <v>-1.7732257699999998</v>
      </c>
      <c r="BO120" s="119">
        <v>5.1625466999999992</v>
      </c>
      <c r="BP120" s="119">
        <v>2.0412564999999998</v>
      </c>
      <c r="BQ120" s="119">
        <v>2.5456364999999996</v>
      </c>
      <c r="BR120" s="119">
        <v>1.8016614399999999</v>
      </c>
      <c r="BS120" s="119">
        <v>2.7500172299999996</v>
      </c>
      <c r="BT120" s="119">
        <v>1.9444570200000002</v>
      </c>
      <c r="BU120" s="119">
        <v>3.2643377500000001</v>
      </c>
      <c r="BV120" s="119">
        <v>2.8693859899999996</v>
      </c>
      <c r="BW120" s="119">
        <v>3.3017055800000001</v>
      </c>
      <c r="BX120" s="119">
        <v>3.3017055800000001</v>
      </c>
      <c r="BY120" s="119">
        <v>3.3017055800000001</v>
      </c>
      <c r="BZ120" s="119">
        <v>3.3017055800000001</v>
      </c>
      <c r="CA120" s="119">
        <v>3.3017055800000001</v>
      </c>
      <c r="CB120" s="119">
        <v>3.3017055800000001</v>
      </c>
      <c r="CC120" s="120">
        <v>3.3017055800000001</v>
      </c>
    </row>
    <row r="121" spans="1:81" x14ac:dyDescent="0.4">
      <c r="A121" s="113"/>
      <c r="B121" s="49" t="s">
        <v>266</v>
      </c>
      <c r="C121" s="186" t="s">
        <v>223</v>
      </c>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v>0.13468577769289117</v>
      </c>
      <c r="BW121" s="119">
        <v>0.42310356349582179</v>
      </c>
      <c r="BX121" s="119">
        <v>0.73754757056880926</v>
      </c>
      <c r="BY121" s="119">
        <v>1.0171603992162388</v>
      </c>
      <c r="BZ121" s="119">
        <v>1.2872249867531957</v>
      </c>
      <c r="CA121" s="119">
        <v>1.5261318313591143</v>
      </c>
      <c r="CB121" s="119">
        <v>1.7460351488803982</v>
      </c>
      <c r="CC121" s="120">
        <v>0</v>
      </c>
    </row>
    <row r="122" spans="1:81" x14ac:dyDescent="0.4">
      <c r="A122" s="113"/>
      <c r="B122" s="60" t="s">
        <v>267</v>
      </c>
      <c r="C122" s="186" t="s">
        <v>223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v>0</v>
      </c>
      <c r="AR122" s="119">
        <v>0</v>
      </c>
      <c r="AS122" s="119">
        <v>0</v>
      </c>
      <c r="AT122" s="119">
        <v>0</v>
      </c>
      <c r="AU122" s="119">
        <v>0</v>
      </c>
      <c r="AV122" s="119">
        <v>0</v>
      </c>
      <c r="AW122" s="119">
        <v>0</v>
      </c>
      <c r="AX122" s="119">
        <v>0</v>
      </c>
      <c r="AY122" s="119">
        <v>0</v>
      </c>
      <c r="AZ122" s="119">
        <v>0</v>
      </c>
      <c r="BA122" s="119">
        <v>0</v>
      </c>
      <c r="BB122" s="119">
        <v>0</v>
      </c>
      <c r="BC122" s="119">
        <v>0</v>
      </c>
      <c r="BD122" s="119">
        <v>0</v>
      </c>
      <c r="BE122" s="119">
        <v>0</v>
      </c>
      <c r="BF122" s="119">
        <v>0</v>
      </c>
      <c r="BG122" s="119">
        <v>0</v>
      </c>
      <c r="BH122" s="119">
        <v>0</v>
      </c>
      <c r="BI122" s="119">
        <v>0</v>
      </c>
      <c r="BJ122" s="119">
        <v>0.24022200000000002</v>
      </c>
      <c r="BK122" s="119">
        <v>0</v>
      </c>
      <c r="BL122" s="119">
        <v>0</v>
      </c>
      <c r="BM122" s="119">
        <v>0</v>
      </c>
      <c r="BN122" s="119">
        <v>0</v>
      </c>
      <c r="BO122" s="119">
        <v>0</v>
      </c>
      <c r="BP122" s="119">
        <v>0</v>
      </c>
      <c r="BQ122" s="119">
        <v>0</v>
      </c>
      <c r="BR122" s="119">
        <v>0</v>
      </c>
      <c r="BS122" s="119">
        <v>4.9999999999990052E-3</v>
      </c>
      <c r="BT122" s="119">
        <v>7.5000000000002842E-3</v>
      </c>
      <c r="BU122" s="119">
        <v>3.4999999999989484E-3</v>
      </c>
      <c r="BV122" s="119">
        <v>4.0000000000013358E-3</v>
      </c>
      <c r="BW122" s="119">
        <v>4.2251202216974093E-3</v>
      </c>
      <c r="BX122" s="119">
        <v>4.5086241099134838E-3</v>
      </c>
      <c r="BY122" s="119">
        <v>4.1267156777458069E-3</v>
      </c>
      <c r="BZ122" s="119">
        <v>4.0732703211432408E-3</v>
      </c>
      <c r="CA122" s="119">
        <v>4.2171930983627703E-3</v>
      </c>
      <c r="CB122" s="119">
        <v>4.2824332195401382E-3</v>
      </c>
      <c r="CC122" s="120">
        <v>3.9867483271081028E-3</v>
      </c>
    </row>
    <row r="123" spans="1:81" x14ac:dyDescent="0.4">
      <c r="A123" s="113"/>
      <c r="B123" s="49" t="s">
        <v>339</v>
      </c>
      <c r="C123" s="186" t="s">
        <v>214</v>
      </c>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v>243.49200000000002</v>
      </c>
      <c r="AI123" s="119">
        <v>236.82599999999999</v>
      </c>
      <c r="AJ123" s="119">
        <v>274.50800000000004</v>
      </c>
      <c r="AK123" s="119">
        <v>318.23599999999999</v>
      </c>
      <c r="AL123" s="119">
        <v>342.32</v>
      </c>
      <c r="AM123" s="119">
        <v>352.92700000000002</v>
      </c>
      <c r="AN123" s="119">
        <v>386.935</v>
      </c>
      <c r="AO123" s="119">
        <v>433.07299999999998</v>
      </c>
      <c r="AP123" s="119">
        <v>451.89600000000002</v>
      </c>
      <c r="AQ123" s="119">
        <v>469.89100000000002</v>
      </c>
      <c r="AR123" s="119">
        <v>489.99700000000007</v>
      </c>
      <c r="AS123" s="119">
        <v>524.06600000000003</v>
      </c>
      <c r="AT123" s="119">
        <v>680.27271568504</v>
      </c>
      <c r="AU123" s="119">
        <v>806.36</v>
      </c>
      <c r="AV123" s="119">
        <v>957.33251515151505</v>
      </c>
      <c r="AW123" s="119">
        <v>1046.9948837209301</v>
      </c>
      <c r="AX123" s="119">
        <v>926.49211790393008</v>
      </c>
      <c r="AY123" s="119">
        <v>1013.3268611111112</v>
      </c>
      <c r="AZ123" s="119">
        <v>1117.0549372693727</v>
      </c>
      <c r="BA123" s="119">
        <v>1073.4833333333333</v>
      </c>
      <c r="BB123" s="119">
        <v>1048.8014229249011</v>
      </c>
      <c r="BC123" s="119">
        <v>1040.4334023904382</v>
      </c>
      <c r="BD123" s="119">
        <v>1185.7441290322581</v>
      </c>
      <c r="BE123" s="119">
        <v>1051.6344086021506</v>
      </c>
      <c r="BF123" s="119">
        <v>0</v>
      </c>
      <c r="BG123" s="119">
        <v>0</v>
      </c>
      <c r="BH123" s="119">
        <v>0</v>
      </c>
      <c r="BI123" s="119">
        <v>0</v>
      </c>
      <c r="BJ123" s="119">
        <v>0</v>
      </c>
      <c r="BK123" s="119">
        <v>0</v>
      </c>
      <c r="BL123" s="119">
        <v>0</v>
      </c>
      <c r="BM123" s="119">
        <v>0</v>
      </c>
      <c r="BN123" s="119">
        <v>0</v>
      </c>
      <c r="BO123" s="119">
        <v>0</v>
      </c>
      <c r="BP123" s="119">
        <v>0</v>
      </c>
      <c r="BQ123" s="119">
        <v>0</v>
      </c>
      <c r="BR123" s="119">
        <v>0</v>
      </c>
      <c r="BS123" s="119">
        <v>0</v>
      </c>
      <c r="BT123" s="119">
        <v>0</v>
      </c>
      <c r="BU123" s="119">
        <v>0</v>
      </c>
      <c r="BV123" s="119">
        <v>0</v>
      </c>
      <c r="BW123" s="119">
        <v>0</v>
      </c>
      <c r="BX123" s="119">
        <v>0</v>
      </c>
      <c r="BY123" s="119">
        <v>0</v>
      </c>
      <c r="BZ123" s="119">
        <v>0</v>
      </c>
      <c r="CA123" s="119">
        <v>0</v>
      </c>
      <c r="CB123" s="119">
        <v>0</v>
      </c>
      <c r="CC123" s="120">
        <v>0</v>
      </c>
    </row>
    <row r="124" spans="1:81" x14ac:dyDescent="0.4">
      <c r="A124" s="113"/>
      <c r="B124" s="49" t="s">
        <v>355</v>
      </c>
      <c r="C124" s="186" t="s">
        <v>214</v>
      </c>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v>0</v>
      </c>
      <c r="AI124" s="119">
        <v>0</v>
      </c>
      <c r="AJ124" s="119">
        <v>0</v>
      </c>
      <c r="AK124" s="119">
        <v>0</v>
      </c>
      <c r="AL124" s="119">
        <v>0</v>
      </c>
      <c r="AM124" s="119">
        <v>0</v>
      </c>
      <c r="AN124" s="119">
        <v>0</v>
      </c>
      <c r="AO124" s="119">
        <v>0</v>
      </c>
      <c r="AP124" s="119">
        <v>0</v>
      </c>
      <c r="AQ124" s="119">
        <v>0</v>
      </c>
      <c r="AR124" s="119">
        <v>0</v>
      </c>
      <c r="AS124" s="119">
        <v>0</v>
      </c>
      <c r="AT124" s="119">
        <v>0</v>
      </c>
      <c r="AU124" s="119">
        <v>0</v>
      </c>
      <c r="AV124" s="119">
        <v>0</v>
      </c>
      <c r="AW124" s="119">
        <v>0</v>
      </c>
      <c r="AX124" s="119">
        <v>0</v>
      </c>
      <c r="AY124" s="119">
        <v>0</v>
      </c>
      <c r="AZ124" s="119">
        <v>0</v>
      </c>
      <c r="BA124" s="119">
        <v>190.64</v>
      </c>
      <c r="BB124" s="119">
        <v>194.422</v>
      </c>
      <c r="BC124" s="119">
        <v>759.476</v>
      </c>
      <c r="BD124" s="119">
        <v>1749.268</v>
      </c>
      <c r="BE124" s="119">
        <v>1680.5630000000001</v>
      </c>
      <c r="BF124" s="119">
        <v>1705.4359999999999</v>
      </c>
      <c r="BG124" s="119">
        <v>1915.596</v>
      </c>
      <c r="BH124" s="119">
        <v>1962.34</v>
      </c>
      <c r="BI124" s="119">
        <v>1981.7470000000001</v>
      </c>
      <c r="BJ124" s="119">
        <v>2015.0229999999999</v>
      </c>
      <c r="BK124" s="119">
        <v>2070.2523382699997</v>
      </c>
      <c r="BL124" s="119">
        <v>2700.6948084699998</v>
      </c>
      <c r="BM124" s="119">
        <v>2734.8132516599994</v>
      </c>
      <c r="BN124" s="119">
        <v>2759.4819029400005</v>
      </c>
      <c r="BO124" s="119">
        <v>2149.2390251900001</v>
      </c>
      <c r="BP124" s="119">
        <v>2144.0899999999997</v>
      </c>
      <c r="BQ124" s="119">
        <v>2140.0809990000007</v>
      </c>
      <c r="BR124" s="119">
        <v>2116.9060000000004</v>
      </c>
      <c r="BS124" s="119">
        <v>2073.1628880400003</v>
      </c>
      <c r="BT124" s="119">
        <v>2048.8185346599998</v>
      </c>
      <c r="BU124" s="119">
        <v>2022.5266947100001</v>
      </c>
      <c r="BV124" s="119">
        <v>1995.3827969600002</v>
      </c>
      <c r="BW124" s="119">
        <v>1973.5520847999987</v>
      </c>
      <c r="BX124" s="119">
        <v>1944.97828560267</v>
      </c>
      <c r="BY124" s="119">
        <v>1961.9342603882985</v>
      </c>
      <c r="BZ124" s="119">
        <v>1996.9432431243577</v>
      </c>
      <c r="CA124" s="119">
        <v>2036.414002559035</v>
      </c>
      <c r="CB124" s="119">
        <v>2079.1815887437665</v>
      </c>
      <c r="CC124" s="120">
        <v>2121.8626681296046</v>
      </c>
    </row>
    <row r="125" spans="1:81" ht="24.75" customHeight="1" x14ac:dyDescent="0.4">
      <c r="A125" s="113"/>
      <c r="B125" s="75" t="s">
        <v>356</v>
      </c>
      <c r="C125" s="185"/>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f t="shared" ref="AH125:CC125" si="15">SUM(AH79:AH124)-AH112-AH111-AH95-AH92-AH80</f>
        <v>9342.6067724255154</v>
      </c>
      <c r="AI125" s="90">
        <f t="shared" si="15"/>
        <v>10768.805527320201</v>
      </c>
      <c r="AJ125" s="90">
        <f t="shared" si="15"/>
        <v>12894.152611236492</v>
      </c>
      <c r="AK125" s="90">
        <f t="shared" si="15"/>
        <v>15265.487157245503</v>
      </c>
      <c r="AL125" s="90">
        <f t="shared" si="15"/>
        <v>17144.170934839934</v>
      </c>
      <c r="AM125" s="90">
        <f t="shared" si="15"/>
        <v>18631.119416168603</v>
      </c>
      <c r="AN125" s="90">
        <f t="shared" si="15"/>
        <v>19850.890391995661</v>
      </c>
      <c r="AO125" s="90">
        <f t="shared" si="15"/>
        <v>21783.507700626258</v>
      </c>
      <c r="AP125" s="90">
        <f t="shared" si="15"/>
        <v>23480.940859603899</v>
      </c>
      <c r="AQ125" s="90">
        <f t="shared" si="15"/>
        <v>24857.778439733669</v>
      </c>
      <c r="AR125" s="90">
        <f t="shared" si="15"/>
        <v>26056.733891297717</v>
      </c>
      <c r="AS125" s="90">
        <f t="shared" si="15"/>
        <v>28436.744857101014</v>
      </c>
      <c r="AT125" s="90">
        <f t="shared" si="15"/>
        <v>31737.396375410903</v>
      </c>
      <c r="AU125" s="90">
        <f t="shared" si="15"/>
        <v>35530.798624968622</v>
      </c>
      <c r="AV125" s="90">
        <f t="shared" si="15"/>
        <v>38751.015948023618</v>
      </c>
      <c r="AW125" s="90">
        <f t="shared" si="15"/>
        <v>41710.323376267836</v>
      </c>
      <c r="AX125" s="90">
        <f t="shared" si="15"/>
        <v>42777.385385416404</v>
      </c>
      <c r="AY125" s="90">
        <f t="shared" si="15"/>
        <v>44514.638660369797</v>
      </c>
      <c r="AZ125" s="90">
        <f t="shared" si="15"/>
        <v>46918.527495714487</v>
      </c>
      <c r="BA125" s="90">
        <f t="shared" si="15"/>
        <v>48749.766628761674</v>
      </c>
      <c r="BB125" s="90">
        <f t="shared" si="15"/>
        <v>50789.120539508171</v>
      </c>
      <c r="BC125" s="90">
        <f t="shared" si="15"/>
        <v>53908.315063053989</v>
      </c>
      <c r="BD125" s="90">
        <f t="shared" si="15"/>
        <v>57068.777236767062</v>
      </c>
      <c r="BE125" s="90">
        <f t="shared" si="15"/>
        <v>61238.188810984393</v>
      </c>
      <c r="BF125" s="90">
        <f t="shared" si="15"/>
        <v>63330.305663652602</v>
      </c>
      <c r="BG125" s="90">
        <f t="shared" si="15"/>
        <v>66359.817055609819</v>
      </c>
      <c r="BH125" s="90">
        <f t="shared" si="15"/>
        <v>71129.788265206837</v>
      </c>
      <c r="BI125" s="90">
        <f t="shared" si="15"/>
        <v>75398.089176207533</v>
      </c>
      <c r="BJ125" s="90">
        <f t="shared" si="15"/>
        <v>77934.032948756561</v>
      </c>
      <c r="BK125" s="90">
        <f t="shared" si="15"/>
        <v>83221.265865909008</v>
      </c>
      <c r="BL125" s="90">
        <f t="shared" si="15"/>
        <v>90381.387301769209</v>
      </c>
      <c r="BM125" s="90">
        <f t="shared" si="15"/>
        <v>96605.813211114961</v>
      </c>
      <c r="BN125" s="90">
        <f t="shared" si="15"/>
        <v>100332.16468939261</v>
      </c>
      <c r="BO125" s="90">
        <f t="shared" si="15"/>
        <v>104200.46115099119</v>
      </c>
      <c r="BP125" s="90">
        <f t="shared" si="15"/>
        <v>109866.39345323555</v>
      </c>
      <c r="BQ125" s="90">
        <f t="shared" si="15"/>
        <v>110686.57640979058</v>
      </c>
      <c r="BR125" s="90">
        <f t="shared" si="15"/>
        <v>114113.78757387685</v>
      </c>
      <c r="BS125" s="90">
        <f t="shared" si="15"/>
        <v>116373.47048831932</v>
      </c>
      <c r="BT125" s="90">
        <f t="shared" si="15"/>
        <v>117985.3299328174</v>
      </c>
      <c r="BU125" s="90">
        <f t="shared" si="15"/>
        <v>119879.19422256605</v>
      </c>
      <c r="BV125" s="90">
        <f t="shared" si="15"/>
        <v>121988.31659925246</v>
      </c>
      <c r="BW125" s="90">
        <f t="shared" si="15"/>
        <v>123998.98408890654</v>
      </c>
      <c r="BX125" s="90">
        <f t="shared" si="15"/>
        <v>125501.48904205998</v>
      </c>
      <c r="BY125" s="90">
        <f t="shared" si="15"/>
        <v>129684.83739724835</v>
      </c>
      <c r="BZ125" s="90">
        <f t="shared" si="15"/>
        <v>136265.30458231317</v>
      </c>
      <c r="CA125" s="90">
        <f t="shared" si="15"/>
        <v>141902.32715488729</v>
      </c>
      <c r="CB125" s="90">
        <f t="shared" si="15"/>
        <v>147218.07693744762</v>
      </c>
      <c r="CC125" s="91">
        <f t="shared" si="15"/>
        <v>154022.53001678665</v>
      </c>
    </row>
    <row r="126" spans="1:81" x14ac:dyDescent="0.4">
      <c r="A126" s="113"/>
      <c r="B126" s="187" t="s">
        <v>324</v>
      </c>
      <c r="C126" s="185"/>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f t="shared" ref="AH126:CC126" si="16">AH125-AH96-AH123-AH86-AH103</f>
        <v>8910.0543624361962</v>
      </c>
      <c r="AI126" s="90">
        <f t="shared" si="16"/>
        <v>10306.816809165881</v>
      </c>
      <c r="AJ126" s="90">
        <f t="shared" si="16"/>
        <v>12313.740307095462</v>
      </c>
      <c r="AK126" s="90">
        <f t="shared" si="16"/>
        <v>14493.238721276106</v>
      </c>
      <c r="AL126" s="90">
        <f t="shared" si="16"/>
        <v>16239.318895258504</v>
      </c>
      <c r="AM126" s="90">
        <f t="shared" si="16"/>
        <v>17595.902157313605</v>
      </c>
      <c r="AN126" s="90">
        <f t="shared" si="16"/>
        <v>18637.940530623233</v>
      </c>
      <c r="AO126" s="90">
        <f t="shared" si="16"/>
        <v>20344.244861138341</v>
      </c>
      <c r="AP126" s="90">
        <f t="shared" si="16"/>
        <v>21827.393655278738</v>
      </c>
      <c r="AQ126" s="90">
        <f t="shared" si="16"/>
        <v>23018.209763317805</v>
      </c>
      <c r="AR126" s="90">
        <f t="shared" si="16"/>
        <v>24111.016892964304</v>
      </c>
      <c r="AS126" s="90">
        <f t="shared" si="16"/>
        <v>26101.131256615958</v>
      </c>
      <c r="AT126" s="90">
        <f t="shared" si="16"/>
        <v>28882.238575136882</v>
      </c>
      <c r="AU126" s="90">
        <f t="shared" si="16"/>
        <v>32769.179029366183</v>
      </c>
      <c r="AV126" s="90">
        <f t="shared" si="16"/>
        <v>35520.090726400311</v>
      </c>
      <c r="AW126" s="90">
        <f t="shared" si="16"/>
        <v>38027.385195152179</v>
      </c>
      <c r="AX126" s="90">
        <f t="shared" si="16"/>
        <v>39174.223848013302</v>
      </c>
      <c r="AY126" s="90">
        <f t="shared" si="16"/>
        <v>41009.677420196043</v>
      </c>
      <c r="AZ126" s="90">
        <f t="shared" si="16"/>
        <v>43344.847705346641</v>
      </c>
      <c r="BA126" s="90">
        <f t="shared" si="16"/>
        <v>45296.79362283161</v>
      </c>
      <c r="BB126" s="90">
        <f t="shared" si="16"/>
        <v>47433.782529303186</v>
      </c>
      <c r="BC126" s="90">
        <f t="shared" si="16"/>
        <v>50591.433705644624</v>
      </c>
      <c r="BD126" s="90">
        <f t="shared" si="16"/>
        <v>53270.351131481977</v>
      </c>
      <c r="BE126" s="90">
        <f t="shared" si="16"/>
        <v>57415.151294864765</v>
      </c>
      <c r="BF126" s="90">
        <f t="shared" si="16"/>
        <v>60917.04115677801</v>
      </c>
      <c r="BG126" s="90">
        <f t="shared" si="16"/>
        <v>64096.181623095064</v>
      </c>
      <c r="BH126" s="90">
        <f t="shared" si="16"/>
        <v>68865.767916761979</v>
      </c>
      <c r="BI126" s="90">
        <f t="shared" si="16"/>
        <v>73094.220242091586</v>
      </c>
      <c r="BJ126" s="90">
        <f t="shared" si="16"/>
        <v>75442.196958720335</v>
      </c>
      <c r="BK126" s="90">
        <f t="shared" si="16"/>
        <v>80664.915636812802</v>
      </c>
      <c r="BL126" s="90">
        <f t="shared" si="16"/>
        <v>87690.903575046483</v>
      </c>
      <c r="BM126" s="90">
        <f t="shared" si="16"/>
        <v>93817.217961027331</v>
      </c>
      <c r="BN126" s="90">
        <f t="shared" si="16"/>
        <v>97481.017197801004</v>
      </c>
      <c r="BO126" s="90">
        <f t="shared" si="16"/>
        <v>101386.14626106553</v>
      </c>
      <c r="BP126" s="90">
        <f t="shared" si="16"/>
        <v>107133.80979268361</v>
      </c>
      <c r="BQ126" s="90">
        <f t="shared" si="16"/>
        <v>110080.18108297058</v>
      </c>
      <c r="BR126" s="90">
        <f t="shared" si="16"/>
        <v>113501.84827687684</v>
      </c>
      <c r="BS126" s="90">
        <f t="shared" si="16"/>
        <v>115751.72070721931</v>
      </c>
      <c r="BT126" s="90">
        <f t="shared" si="16"/>
        <v>117357.7789328174</v>
      </c>
      <c r="BU126" s="90">
        <f t="shared" si="16"/>
        <v>119224.44132296604</v>
      </c>
      <c r="BV126" s="90">
        <f t="shared" si="16"/>
        <v>121519.87891226246</v>
      </c>
      <c r="BW126" s="90">
        <f t="shared" si="16"/>
        <v>123745.93683290653</v>
      </c>
      <c r="BX126" s="90">
        <f t="shared" si="16"/>
        <v>125501.48904205998</v>
      </c>
      <c r="BY126" s="90">
        <f t="shared" si="16"/>
        <v>129684.83739724835</v>
      </c>
      <c r="BZ126" s="90">
        <f t="shared" si="16"/>
        <v>136265.30458231317</v>
      </c>
      <c r="CA126" s="90">
        <f t="shared" si="16"/>
        <v>141902.32715488729</v>
      </c>
      <c r="CB126" s="90">
        <f t="shared" si="16"/>
        <v>147218.07693744762</v>
      </c>
      <c r="CC126" s="91">
        <f t="shared" si="16"/>
        <v>154022.53001678665</v>
      </c>
    </row>
    <row r="127" spans="1:81" x14ac:dyDescent="0.4">
      <c r="A127" s="113"/>
      <c r="B127" s="187"/>
      <c r="C127" s="185"/>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1"/>
    </row>
    <row r="128" spans="1:81" s="75" customFormat="1" ht="26.25" customHeight="1" x14ac:dyDescent="0.4">
      <c r="A128" s="127"/>
      <c r="B128" s="75" t="s">
        <v>277</v>
      </c>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f t="shared" ref="AH128:CC128" si="17">SUM(AH16,AH75,AH125)</f>
        <v>15873</v>
      </c>
      <c r="AI128" s="191">
        <f t="shared" si="17"/>
        <v>18777.059999999998</v>
      </c>
      <c r="AJ128" s="191">
        <f t="shared" si="17"/>
        <v>22658.060000000005</v>
      </c>
      <c r="AK128" s="191">
        <f t="shared" si="17"/>
        <v>27698.309999999994</v>
      </c>
      <c r="AL128" s="191">
        <f t="shared" si="17"/>
        <v>31628.059999999998</v>
      </c>
      <c r="AM128" s="191">
        <f t="shared" si="17"/>
        <v>35332.06</v>
      </c>
      <c r="AN128" s="191">
        <f t="shared" si="17"/>
        <v>38251.06</v>
      </c>
      <c r="AO128" s="191">
        <f t="shared" si="17"/>
        <v>41768.06</v>
      </c>
      <c r="AP128" s="191">
        <f t="shared" si="17"/>
        <v>44917.658000000003</v>
      </c>
      <c r="AQ128" s="191">
        <f t="shared" si="17"/>
        <v>46700.744000000013</v>
      </c>
      <c r="AR128" s="191">
        <f t="shared" si="17"/>
        <v>47317.750509999991</v>
      </c>
      <c r="AS128" s="191">
        <f t="shared" si="17"/>
        <v>50314.249481000021</v>
      </c>
      <c r="AT128" s="191">
        <f t="shared" si="17"/>
        <v>56478.799715685047</v>
      </c>
      <c r="AU128" s="191">
        <f t="shared" si="17"/>
        <v>66302.888468443314</v>
      </c>
      <c r="AV128" s="191">
        <f t="shared" si="17"/>
        <v>75257.452000000019</v>
      </c>
      <c r="AW128" s="191">
        <f t="shared" si="17"/>
        <v>82437.565999999992</v>
      </c>
      <c r="AX128" s="191">
        <f t="shared" si="17"/>
        <v>84862.667213999957</v>
      </c>
      <c r="AY128" s="191">
        <f t="shared" si="17"/>
        <v>88710.819153041317</v>
      </c>
      <c r="AZ128" s="191">
        <f t="shared" si="17"/>
        <v>92217.949756999995</v>
      </c>
      <c r="BA128" s="191">
        <f t="shared" si="17"/>
        <v>93347.393757000013</v>
      </c>
      <c r="BB128" s="191">
        <f t="shared" si="17"/>
        <v>95565.317560038413</v>
      </c>
      <c r="BC128" s="191">
        <f t="shared" si="17"/>
        <v>99048.585242467729</v>
      </c>
      <c r="BD128" s="191">
        <f t="shared" si="17"/>
        <v>101373.84078511491</v>
      </c>
      <c r="BE128" s="191">
        <f t="shared" si="17"/>
        <v>106706.85189487549</v>
      </c>
      <c r="BF128" s="191">
        <f t="shared" si="17"/>
        <v>110302.29898003748</v>
      </c>
      <c r="BG128" s="191">
        <f t="shared" si="17"/>
        <v>105790.62308501701</v>
      </c>
      <c r="BH128" s="191">
        <f t="shared" si="17"/>
        <v>111092.55313748041</v>
      </c>
      <c r="BI128" s="191">
        <f t="shared" si="17"/>
        <v>115802.99954677367</v>
      </c>
      <c r="BJ128" s="191">
        <f t="shared" si="17"/>
        <v>119213.89655344037</v>
      </c>
      <c r="BK128" s="191">
        <f t="shared" si="17"/>
        <v>126242.2058628574</v>
      </c>
      <c r="BL128" s="191">
        <f t="shared" si="17"/>
        <v>135757.16542445359</v>
      </c>
      <c r="BM128" s="191">
        <f t="shared" si="17"/>
        <v>148004.0096905221</v>
      </c>
      <c r="BN128" s="191">
        <f t="shared" si="17"/>
        <v>153361.55516980353</v>
      </c>
      <c r="BO128" s="191">
        <f t="shared" si="17"/>
        <v>158960.44687856641</v>
      </c>
      <c r="BP128" s="191">
        <f t="shared" si="17"/>
        <v>166552.678932562</v>
      </c>
      <c r="BQ128" s="191">
        <f t="shared" si="17"/>
        <v>164132.18598876667</v>
      </c>
      <c r="BR128" s="191">
        <f t="shared" si="17"/>
        <v>168287.22403787507</v>
      </c>
      <c r="BS128" s="191">
        <f t="shared" si="17"/>
        <v>171799.83899397109</v>
      </c>
      <c r="BT128" s="191">
        <f t="shared" si="17"/>
        <v>173862.45785544999</v>
      </c>
      <c r="BU128" s="191">
        <f t="shared" si="17"/>
        <v>178078.34952388768</v>
      </c>
      <c r="BV128" s="191">
        <f t="shared" si="17"/>
        <v>183753.77752603538</v>
      </c>
      <c r="BW128" s="191">
        <f t="shared" si="17"/>
        <v>192392.24517551472</v>
      </c>
      <c r="BX128" s="191">
        <f t="shared" si="17"/>
        <v>213132.86119780625</v>
      </c>
      <c r="BY128" s="191">
        <f t="shared" si="17"/>
        <v>218170.31016943086</v>
      </c>
      <c r="BZ128" s="191">
        <f t="shared" si="17"/>
        <v>225240.13086577528</v>
      </c>
      <c r="CA128" s="191">
        <f t="shared" si="17"/>
        <v>234520.45708453568</v>
      </c>
      <c r="CB128" s="191">
        <f t="shared" si="17"/>
        <v>244091.69819406938</v>
      </c>
      <c r="CC128" s="192">
        <f t="shared" si="17"/>
        <v>255994.94702062255</v>
      </c>
    </row>
    <row r="129" spans="1:81" s="75" customFormat="1" x14ac:dyDescent="0.4">
      <c r="A129" s="127"/>
      <c r="B129" s="187" t="s">
        <v>324</v>
      </c>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f t="shared" ref="AH129:CC129" si="18">AH17+AH76+AH126</f>
        <v>13035.493736203656</v>
      </c>
      <c r="AI129" s="90">
        <f t="shared" si="18"/>
        <v>14785.979544000002</v>
      </c>
      <c r="AJ129" s="90">
        <f t="shared" si="18"/>
        <v>18172.17435384616</v>
      </c>
      <c r="AK129" s="90">
        <f t="shared" si="18"/>
        <v>22225.345469499993</v>
      </c>
      <c r="AL129" s="90">
        <f t="shared" si="18"/>
        <v>25399.593394250001</v>
      </c>
      <c r="AM129" s="90">
        <f t="shared" si="18"/>
        <v>28383.097434500003</v>
      </c>
      <c r="AN129" s="90">
        <f t="shared" si="18"/>
        <v>30608.289402249997</v>
      </c>
      <c r="AO129" s="90">
        <f t="shared" si="18"/>
        <v>33454.940287285703</v>
      </c>
      <c r="AP129" s="90">
        <f t="shared" si="18"/>
        <v>36123.082438933336</v>
      </c>
      <c r="AQ129" s="90">
        <f t="shared" si="18"/>
        <v>37497.110367000016</v>
      </c>
      <c r="AR129" s="90">
        <f t="shared" si="18"/>
        <v>38052.643556666662</v>
      </c>
      <c r="AS129" s="90">
        <f t="shared" si="18"/>
        <v>40288.146197666691</v>
      </c>
      <c r="AT129" s="90">
        <f t="shared" si="18"/>
        <v>45352.892408487969</v>
      </c>
      <c r="AU129" s="90">
        <f t="shared" si="18"/>
        <v>54175.377622418542</v>
      </c>
      <c r="AV129" s="90">
        <f t="shared" si="18"/>
        <v>60992.230401572655</v>
      </c>
      <c r="AW129" s="90">
        <f t="shared" si="18"/>
        <v>66634.910460896761</v>
      </c>
      <c r="AX129" s="90">
        <f t="shared" si="18"/>
        <v>68813.611171571567</v>
      </c>
      <c r="AY129" s="90">
        <f t="shared" si="18"/>
        <v>72136.307546470867</v>
      </c>
      <c r="AZ129" s="90">
        <f t="shared" si="18"/>
        <v>74930.906146652167</v>
      </c>
      <c r="BA129" s="90">
        <f t="shared" si="18"/>
        <v>75904.389236404662</v>
      </c>
      <c r="BB129" s="90">
        <f t="shared" si="18"/>
        <v>77898.830406807276</v>
      </c>
      <c r="BC129" s="90">
        <f t="shared" si="18"/>
        <v>80756.783696130005</v>
      </c>
      <c r="BD129" s="90">
        <f t="shared" si="18"/>
        <v>83618.592638070215</v>
      </c>
      <c r="BE129" s="90">
        <f t="shared" si="18"/>
        <v>88466.203877447493</v>
      </c>
      <c r="BF129" s="90">
        <f t="shared" si="18"/>
        <v>93447.403868416775</v>
      </c>
      <c r="BG129" s="90">
        <f t="shared" si="18"/>
        <v>97839.551306729409</v>
      </c>
      <c r="BH129" s="90">
        <f t="shared" si="18"/>
        <v>103679.22317456207</v>
      </c>
      <c r="BI129" s="90">
        <f t="shared" si="18"/>
        <v>109018.21340647362</v>
      </c>
      <c r="BJ129" s="90">
        <f t="shared" si="18"/>
        <v>112722.80323747847</v>
      </c>
      <c r="BK129" s="90">
        <f t="shared" si="18"/>
        <v>119968.26969037394</v>
      </c>
      <c r="BL129" s="90">
        <f t="shared" si="18"/>
        <v>129539.37316672162</v>
      </c>
      <c r="BM129" s="90">
        <f t="shared" si="18"/>
        <v>141880.50977105653</v>
      </c>
      <c r="BN129" s="90">
        <f t="shared" si="18"/>
        <v>147225.42919675511</v>
      </c>
      <c r="BO129" s="90">
        <f t="shared" si="18"/>
        <v>153003.82488042931</v>
      </c>
      <c r="BP129" s="90">
        <f t="shared" si="18"/>
        <v>160752.45760790445</v>
      </c>
      <c r="BQ129" s="90">
        <f t="shared" si="18"/>
        <v>163353.61596870419</v>
      </c>
      <c r="BR129" s="90">
        <f t="shared" si="18"/>
        <v>167555.79332409249</v>
      </c>
      <c r="BS129" s="90">
        <f t="shared" si="18"/>
        <v>171097.8644097588</v>
      </c>
      <c r="BT129" s="90">
        <f t="shared" si="18"/>
        <v>173175.73248632683</v>
      </c>
      <c r="BU129" s="90">
        <f t="shared" si="18"/>
        <v>177380.98882226838</v>
      </c>
      <c r="BV129" s="90">
        <f t="shared" si="18"/>
        <v>183252.65845252195</v>
      </c>
      <c r="BW129" s="90">
        <f t="shared" si="18"/>
        <v>192113.69501321344</v>
      </c>
      <c r="BX129" s="90">
        <f t="shared" si="18"/>
        <v>213112.95438202948</v>
      </c>
      <c r="BY129" s="90">
        <f t="shared" si="18"/>
        <v>218154.23296289291</v>
      </c>
      <c r="BZ129" s="90">
        <f t="shared" si="18"/>
        <v>225227.32236526877</v>
      </c>
      <c r="CA129" s="90">
        <f t="shared" si="18"/>
        <v>234518.45403592783</v>
      </c>
      <c r="CB129" s="90">
        <f t="shared" si="18"/>
        <v>244090.53936284353</v>
      </c>
      <c r="CC129" s="91">
        <f t="shared" si="18"/>
        <v>255994.94702062255</v>
      </c>
    </row>
    <row r="130" spans="1:81" x14ac:dyDescent="0.4">
      <c r="A130" s="113"/>
      <c r="B130" s="75"/>
      <c r="BX130" s="54"/>
      <c r="BY130" s="54"/>
      <c r="BZ130" s="54"/>
      <c r="CA130" s="54"/>
      <c r="CB130" s="54"/>
      <c r="CC130" s="55"/>
    </row>
    <row r="131" spans="1:81" x14ac:dyDescent="0.4">
      <c r="A131" s="113"/>
      <c r="B131" s="75"/>
      <c r="BX131" s="54"/>
      <c r="BY131" s="54"/>
      <c r="BZ131" s="54"/>
      <c r="CA131" s="54"/>
      <c r="CB131" s="54"/>
      <c r="CC131" s="55"/>
    </row>
    <row r="132" spans="1:81" x14ac:dyDescent="0.4">
      <c r="A132" s="113"/>
      <c r="B132" s="193" t="s">
        <v>278</v>
      </c>
      <c r="C132" s="75"/>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f t="shared" ref="AH132:CC132" si="19">SUM(AH133:AH135)</f>
        <v>10388.879900230371</v>
      </c>
      <c r="AI132" s="90">
        <f t="shared" si="19"/>
        <v>11853.654573175816</v>
      </c>
      <c r="AJ132" s="90">
        <f t="shared" si="19"/>
        <v>14434.629894749283</v>
      </c>
      <c r="AK132" s="90">
        <f t="shared" si="19"/>
        <v>16752.337110190223</v>
      </c>
      <c r="AL132" s="90">
        <f t="shared" si="19"/>
        <v>18081.385853892803</v>
      </c>
      <c r="AM132" s="90">
        <f t="shared" si="19"/>
        <v>19644.513120148771</v>
      </c>
      <c r="AN132" s="90">
        <f t="shared" si="19"/>
        <v>20671.692908045577</v>
      </c>
      <c r="AO132" s="90">
        <f t="shared" si="19"/>
        <v>22208.358452828114</v>
      </c>
      <c r="AP132" s="90">
        <f t="shared" si="19"/>
        <v>23945.64514432595</v>
      </c>
      <c r="AQ132" s="90">
        <f t="shared" si="19"/>
        <v>25015.883800172873</v>
      </c>
      <c r="AR132" s="90">
        <f t="shared" si="19"/>
        <v>25553.89497266151</v>
      </c>
      <c r="AS132" s="90">
        <f t="shared" si="19"/>
        <v>27107.475660732296</v>
      </c>
      <c r="AT132" s="90">
        <f t="shared" si="19"/>
        <v>29770.144131865367</v>
      </c>
      <c r="AU132" s="90">
        <f t="shared" si="19"/>
        <v>34315.742515193255</v>
      </c>
      <c r="AV132" s="90">
        <f t="shared" si="19"/>
        <v>36264.044215834874</v>
      </c>
      <c r="AW132" s="90">
        <f t="shared" si="19"/>
        <v>38365.543113073742</v>
      </c>
      <c r="AX132" s="90">
        <f t="shared" si="19"/>
        <v>38576.419521328957</v>
      </c>
      <c r="AY132" s="90">
        <f t="shared" si="19"/>
        <v>39629.685811731513</v>
      </c>
      <c r="AZ132" s="90">
        <f t="shared" si="19"/>
        <v>41289.772131563492</v>
      </c>
      <c r="BA132" s="90">
        <f t="shared" si="19"/>
        <v>42451.780116945505</v>
      </c>
      <c r="BB132" s="90">
        <f t="shared" si="19"/>
        <v>44587.460743090007</v>
      </c>
      <c r="BC132" s="90">
        <f t="shared" si="19"/>
        <v>46723.585469140511</v>
      </c>
      <c r="BD132" s="90">
        <f t="shared" si="19"/>
        <v>47793.686999999998</v>
      </c>
      <c r="BE132" s="90">
        <f t="shared" si="19"/>
        <v>51093.595998929348</v>
      </c>
      <c r="BF132" s="90">
        <f t="shared" si="19"/>
        <v>53686.528709614708</v>
      </c>
      <c r="BG132" s="90">
        <f t="shared" si="19"/>
        <v>56079.337540435692</v>
      </c>
      <c r="BH132" s="90">
        <f t="shared" si="19"/>
        <v>58408.538999999997</v>
      </c>
      <c r="BI132" s="90">
        <f t="shared" si="19"/>
        <v>60914.807692682676</v>
      </c>
      <c r="BJ132" s="90">
        <f t="shared" si="19"/>
        <v>63129.216045855108</v>
      </c>
      <c r="BK132" s="90">
        <f t="shared" si="19"/>
        <v>67411.978362963171</v>
      </c>
      <c r="BL132" s="90">
        <f t="shared" si="19"/>
        <v>72671.184816889436</v>
      </c>
      <c r="BM132" s="90">
        <f t="shared" si="19"/>
        <v>77814.820358342375</v>
      </c>
      <c r="BN132" s="90">
        <f t="shared" si="19"/>
        <v>80345.367492594727</v>
      </c>
      <c r="BO132" s="90">
        <f t="shared" si="19"/>
        <v>84501.883808506507</v>
      </c>
      <c r="BP132" s="90">
        <f t="shared" si="19"/>
        <v>89391.276039061704</v>
      </c>
      <c r="BQ132" s="90">
        <f t="shared" si="19"/>
        <v>91660.368819799987</v>
      </c>
      <c r="BR132" s="90">
        <f t="shared" si="19"/>
        <v>94520.993083800029</v>
      </c>
      <c r="BS132" s="90">
        <f t="shared" si="19"/>
        <v>97595.057103989995</v>
      </c>
      <c r="BT132" s="90">
        <f t="shared" si="19"/>
        <v>99897.057583039947</v>
      </c>
      <c r="BU132" s="90">
        <f t="shared" si="19"/>
        <v>102041.9812770577</v>
      </c>
      <c r="BV132" s="90">
        <f t="shared" si="19"/>
        <v>104806.85000625998</v>
      </c>
      <c r="BW132" s="90">
        <f t="shared" si="19"/>
        <v>106859.79147957485</v>
      </c>
      <c r="BX132" s="90">
        <f t="shared" si="19"/>
        <v>109733.3397985784</v>
      </c>
      <c r="BY132" s="90">
        <f t="shared" si="19"/>
        <v>113233.6175122179</v>
      </c>
      <c r="BZ132" s="90">
        <f t="shared" si="19"/>
        <v>119421.51987963934</v>
      </c>
      <c r="CA132" s="90">
        <f t="shared" si="19"/>
        <v>125142.66279642253</v>
      </c>
      <c r="CB132" s="90">
        <f t="shared" si="19"/>
        <v>130530.23351209392</v>
      </c>
      <c r="CC132" s="91">
        <f t="shared" si="19"/>
        <v>136792.07130667093</v>
      </c>
    </row>
    <row r="133" spans="1:81" x14ac:dyDescent="0.4">
      <c r="A133" s="113"/>
      <c r="B133" s="13" t="s">
        <v>357</v>
      </c>
      <c r="AH133" s="54">
        <f t="shared" ref="AH133:CC133" si="20">SUMIF($C$6:$C$15,"(C)",AH$6:AH$15)</f>
        <v>2</v>
      </c>
      <c r="AI133" s="54">
        <f t="shared" si="20"/>
        <v>2</v>
      </c>
      <c r="AJ133" s="54">
        <f t="shared" si="20"/>
        <v>2</v>
      </c>
      <c r="AK133" s="54">
        <f t="shared" si="20"/>
        <v>2</v>
      </c>
      <c r="AL133" s="54">
        <f t="shared" si="20"/>
        <v>2</v>
      </c>
      <c r="AM133" s="54">
        <f t="shared" si="20"/>
        <v>2</v>
      </c>
      <c r="AN133" s="54">
        <f t="shared" si="20"/>
        <v>2</v>
      </c>
      <c r="AO133" s="54">
        <f t="shared" si="20"/>
        <v>1</v>
      </c>
      <c r="AP133" s="54">
        <f t="shared" si="20"/>
        <v>2</v>
      </c>
      <c r="AQ133" s="54">
        <f t="shared" si="20"/>
        <v>1.4339999999999999</v>
      </c>
      <c r="AR133" s="54">
        <f t="shared" si="20"/>
        <v>1.3520000000000001</v>
      </c>
      <c r="AS133" s="54">
        <f t="shared" si="20"/>
        <v>1.355</v>
      </c>
      <c r="AT133" s="54">
        <f t="shared" si="20"/>
        <v>1.5509999999999999</v>
      </c>
      <c r="AU133" s="54">
        <f t="shared" si="20"/>
        <v>1.4710000000000001</v>
      </c>
      <c r="AV133" s="54">
        <f t="shared" si="20"/>
        <v>2</v>
      </c>
      <c r="AW133" s="54">
        <f t="shared" si="20"/>
        <v>1</v>
      </c>
      <c r="AX133" s="54">
        <f t="shared" si="20"/>
        <v>1</v>
      </c>
      <c r="AY133" s="54">
        <f t="shared" si="20"/>
        <v>1.7210000000000001</v>
      </c>
      <c r="AZ133" s="54">
        <f t="shared" si="20"/>
        <v>1.496</v>
      </c>
      <c r="BA133" s="54">
        <f t="shared" si="20"/>
        <v>1.5720000000000001</v>
      </c>
      <c r="BB133" s="54">
        <f t="shared" si="20"/>
        <v>1.7769999999999999</v>
      </c>
      <c r="BC133" s="54">
        <f t="shared" si="20"/>
        <v>1.359</v>
      </c>
      <c r="BD133" s="54">
        <f t="shared" si="20"/>
        <v>1.452</v>
      </c>
      <c r="BE133" s="54">
        <f t="shared" si="20"/>
        <v>1.6164412184601897</v>
      </c>
      <c r="BF133" s="54">
        <f t="shared" si="20"/>
        <v>1.6007503600000001</v>
      </c>
      <c r="BG133" s="54">
        <f t="shared" si="20"/>
        <v>0</v>
      </c>
      <c r="BH133" s="54">
        <f t="shared" si="20"/>
        <v>0</v>
      </c>
      <c r="BI133" s="54">
        <f t="shared" si="20"/>
        <v>0</v>
      </c>
      <c r="BJ133" s="54">
        <f t="shared" si="20"/>
        <v>0</v>
      </c>
      <c r="BK133" s="54">
        <f t="shared" si="20"/>
        <v>0</v>
      </c>
      <c r="BL133" s="54">
        <f t="shared" si="20"/>
        <v>0</v>
      </c>
      <c r="BM133" s="54">
        <f t="shared" si="20"/>
        <v>0</v>
      </c>
      <c r="BN133" s="54">
        <f t="shared" si="20"/>
        <v>0</v>
      </c>
      <c r="BO133" s="54">
        <f t="shared" si="20"/>
        <v>0</v>
      </c>
      <c r="BP133" s="54">
        <f t="shared" si="20"/>
        <v>0</v>
      </c>
      <c r="BQ133" s="54">
        <f t="shared" si="20"/>
        <v>0</v>
      </c>
      <c r="BR133" s="54">
        <f t="shared" si="20"/>
        <v>0</v>
      </c>
      <c r="BS133" s="54">
        <f t="shared" si="20"/>
        <v>0</v>
      </c>
      <c r="BT133" s="54">
        <f t="shared" si="20"/>
        <v>0</v>
      </c>
      <c r="BU133" s="54">
        <f t="shared" si="20"/>
        <v>0</v>
      </c>
      <c r="BV133" s="54">
        <f t="shared" si="20"/>
        <v>0</v>
      </c>
      <c r="BW133" s="54">
        <f t="shared" si="20"/>
        <v>0</v>
      </c>
      <c r="BX133" s="54">
        <f t="shared" si="20"/>
        <v>0</v>
      </c>
      <c r="BY133" s="54">
        <f t="shared" si="20"/>
        <v>0</v>
      </c>
      <c r="BZ133" s="54">
        <f t="shared" si="20"/>
        <v>0</v>
      </c>
      <c r="CA133" s="54">
        <f t="shared" si="20"/>
        <v>0</v>
      </c>
      <c r="CB133" s="54">
        <f t="shared" si="20"/>
        <v>0</v>
      </c>
      <c r="CC133" s="55">
        <f t="shared" si="20"/>
        <v>0</v>
      </c>
    </row>
    <row r="134" spans="1:81" x14ac:dyDescent="0.4">
      <c r="A134" s="113"/>
      <c r="B134" s="13" t="s">
        <v>358</v>
      </c>
      <c r="AH134" s="54">
        <f t="shared" ref="AH134:CC134" si="21">SUMIF($C$20:$C$74,"(C)",AH$20:AH$74)</f>
        <v>2651.076278646884</v>
      </c>
      <c r="AI134" s="54">
        <f t="shared" si="21"/>
        <v>2852.3446854813037</v>
      </c>
      <c r="AJ134" s="54">
        <f t="shared" si="21"/>
        <v>3711.415471538477</v>
      </c>
      <c r="AK134" s="54">
        <f t="shared" si="21"/>
        <v>4418.0277771465462</v>
      </c>
      <c r="AL134" s="54">
        <f t="shared" si="21"/>
        <v>4325.3145182244098</v>
      </c>
      <c r="AM134" s="54">
        <f t="shared" si="21"/>
        <v>4814.9797626249838</v>
      </c>
      <c r="AN134" s="54">
        <f t="shared" si="21"/>
        <v>5185.1534280924789</v>
      </c>
      <c r="AO134" s="54">
        <f t="shared" si="21"/>
        <v>5400.4440112558086</v>
      </c>
      <c r="AP134" s="54">
        <f t="shared" si="21"/>
        <v>5938.6516065688247</v>
      </c>
      <c r="AQ134" s="54">
        <f t="shared" si="21"/>
        <v>6057.8194973267928</v>
      </c>
      <c r="AR134" s="54">
        <f t="shared" si="21"/>
        <v>6094.9821751673235</v>
      </c>
      <c r="AS134" s="54">
        <f t="shared" si="21"/>
        <v>6174.5857717043737</v>
      </c>
      <c r="AT134" s="54">
        <f t="shared" si="21"/>
        <v>6843.0760420886736</v>
      </c>
      <c r="AU134" s="54">
        <f t="shared" si="21"/>
        <v>8509.9307886333063</v>
      </c>
      <c r="AV134" s="54">
        <f t="shared" si="21"/>
        <v>9283.2599712298979</v>
      </c>
      <c r="AW134" s="54">
        <f t="shared" si="21"/>
        <v>9892.5437062213678</v>
      </c>
      <c r="AX134" s="54">
        <f t="shared" si="21"/>
        <v>9544.3677035098117</v>
      </c>
      <c r="AY134" s="54">
        <f t="shared" si="21"/>
        <v>9376.563136356137</v>
      </c>
      <c r="AZ134" s="54">
        <f t="shared" si="21"/>
        <v>9013.7413929836512</v>
      </c>
      <c r="BA134" s="54">
        <f t="shared" si="21"/>
        <v>8630.696212062634</v>
      </c>
      <c r="BB134" s="54">
        <f t="shared" si="21"/>
        <v>8752.2463296932383</v>
      </c>
      <c r="BC134" s="54">
        <f t="shared" si="21"/>
        <v>8700.1563030952166</v>
      </c>
      <c r="BD134" s="54">
        <f t="shared" si="21"/>
        <v>8835.6400881418704</v>
      </c>
      <c r="BE134" s="54">
        <f t="shared" si="21"/>
        <v>8954.5982241558777</v>
      </c>
      <c r="BF134" s="54">
        <f t="shared" si="21"/>
        <v>9097.3115964531808</v>
      </c>
      <c r="BG134" s="54">
        <f t="shared" si="21"/>
        <v>9358.233060323786</v>
      </c>
      <c r="BH134" s="54">
        <f t="shared" si="21"/>
        <v>9395.4712521245001</v>
      </c>
      <c r="BI134" s="54">
        <f t="shared" si="21"/>
        <v>9288.8937029259232</v>
      </c>
      <c r="BJ134" s="54">
        <f t="shared" si="21"/>
        <v>9275.5880794613622</v>
      </c>
      <c r="BK134" s="54">
        <f t="shared" si="21"/>
        <v>9651.6146248786426</v>
      </c>
      <c r="BL134" s="54">
        <f t="shared" si="21"/>
        <v>10233.799141066349</v>
      </c>
      <c r="BM134" s="54">
        <f t="shared" si="21"/>
        <v>10793.692672407624</v>
      </c>
      <c r="BN134" s="54">
        <f t="shared" si="21"/>
        <v>10397.475696598587</v>
      </c>
      <c r="BO134" s="54">
        <f t="shared" si="21"/>
        <v>10248.069363793458</v>
      </c>
      <c r="BP134" s="54">
        <f t="shared" si="21"/>
        <v>9503.5136421629286</v>
      </c>
      <c r="BQ134" s="54">
        <f t="shared" si="21"/>
        <v>8502.1019184335473</v>
      </c>
      <c r="BR134" s="54">
        <f t="shared" si="21"/>
        <v>7954.5915095669216</v>
      </c>
      <c r="BS134" s="54">
        <f t="shared" si="21"/>
        <v>8182.9538962756851</v>
      </c>
      <c r="BT134" s="54">
        <f t="shared" si="21"/>
        <v>8282.821206851484</v>
      </c>
      <c r="BU134" s="54">
        <f t="shared" si="21"/>
        <v>8213.5908558862066</v>
      </c>
      <c r="BV134" s="54">
        <f t="shared" si="21"/>
        <v>8046.4615589011428</v>
      </c>
      <c r="BW134" s="54">
        <f t="shared" si="21"/>
        <v>8042.6554603452687</v>
      </c>
      <c r="BX134" s="54">
        <f t="shared" si="21"/>
        <v>8643.4903058557284</v>
      </c>
      <c r="BY134" s="54">
        <f t="shared" si="21"/>
        <v>8369.5651370471624</v>
      </c>
      <c r="BZ134" s="54">
        <f t="shared" si="21"/>
        <v>8429.301779745254</v>
      </c>
      <c r="CA134" s="54">
        <f t="shared" si="21"/>
        <v>8585.706523910867</v>
      </c>
      <c r="CB134" s="54">
        <f t="shared" si="21"/>
        <v>8594.4285873014924</v>
      </c>
      <c r="CC134" s="55">
        <f t="shared" si="21"/>
        <v>8542.3730355411735</v>
      </c>
    </row>
    <row r="135" spans="1:81" s="60" customFormat="1" x14ac:dyDescent="0.4">
      <c r="A135" s="113"/>
      <c r="B135" s="60" t="s">
        <v>359</v>
      </c>
      <c r="D135" s="194"/>
      <c r="E135" s="194"/>
      <c r="F135" s="194"/>
      <c r="G135" s="194"/>
      <c r="H135" s="194"/>
      <c r="I135" s="194"/>
      <c r="J135" s="194"/>
      <c r="K135" s="194"/>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54">
        <f t="shared" ref="AH135:CC135" si="22">SUMIF($C$79:$C$124,"(C)",AH$79:AH$124)</f>
        <v>7735.8036215834863</v>
      </c>
      <c r="AI135" s="54">
        <f t="shared" si="22"/>
        <v>8999.3098876945132</v>
      </c>
      <c r="AJ135" s="54">
        <f t="shared" si="22"/>
        <v>10721.214423210806</v>
      </c>
      <c r="AK135" s="54">
        <f t="shared" si="22"/>
        <v>12332.309333043677</v>
      </c>
      <c r="AL135" s="54">
        <f t="shared" si="22"/>
        <v>13754.071335668395</v>
      </c>
      <c r="AM135" s="54">
        <f t="shared" si="22"/>
        <v>14827.533357523787</v>
      </c>
      <c r="AN135" s="54">
        <f t="shared" si="22"/>
        <v>15484.539479953099</v>
      </c>
      <c r="AO135" s="54">
        <f t="shared" si="22"/>
        <v>16806.914441572306</v>
      </c>
      <c r="AP135" s="54">
        <f t="shared" si="22"/>
        <v>18004.993537757127</v>
      </c>
      <c r="AQ135" s="54">
        <f t="shared" si="22"/>
        <v>18956.630302846079</v>
      </c>
      <c r="AR135" s="54">
        <f t="shared" si="22"/>
        <v>19457.560797494189</v>
      </c>
      <c r="AS135" s="54">
        <f t="shared" si="22"/>
        <v>20931.534889027924</v>
      </c>
      <c r="AT135" s="54">
        <f t="shared" si="22"/>
        <v>22925.517089776691</v>
      </c>
      <c r="AU135" s="54">
        <f t="shared" si="22"/>
        <v>25804.340726559953</v>
      </c>
      <c r="AV135" s="54">
        <f t="shared" si="22"/>
        <v>26978.784244604973</v>
      </c>
      <c r="AW135" s="54">
        <f t="shared" si="22"/>
        <v>28471.99940685237</v>
      </c>
      <c r="AX135" s="54">
        <f t="shared" si="22"/>
        <v>29031.051817819145</v>
      </c>
      <c r="AY135" s="54">
        <f t="shared" si="22"/>
        <v>30251.401675375375</v>
      </c>
      <c r="AZ135" s="54">
        <f t="shared" si="22"/>
        <v>32274.534738579841</v>
      </c>
      <c r="BA135" s="54">
        <f t="shared" si="22"/>
        <v>33819.511904882871</v>
      </c>
      <c r="BB135" s="54">
        <f t="shared" si="22"/>
        <v>35833.437413396765</v>
      </c>
      <c r="BC135" s="54">
        <f t="shared" si="22"/>
        <v>38022.070166045298</v>
      </c>
      <c r="BD135" s="54">
        <f t="shared" si="22"/>
        <v>38956.594911858127</v>
      </c>
      <c r="BE135" s="54">
        <f t="shared" si="22"/>
        <v>42137.381333555008</v>
      </c>
      <c r="BF135" s="54">
        <f t="shared" si="22"/>
        <v>44587.616362801527</v>
      </c>
      <c r="BG135" s="54">
        <f t="shared" si="22"/>
        <v>46721.104480111906</v>
      </c>
      <c r="BH135" s="54">
        <f t="shared" si="22"/>
        <v>49013.067747875495</v>
      </c>
      <c r="BI135" s="54">
        <f t="shared" si="22"/>
        <v>51625.913989756751</v>
      </c>
      <c r="BJ135" s="54">
        <f t="shared" si="22"/>
        <v>53853.627966393746</v>
      </c>
      <c r="BK135" s="54">
        <f t="shared" si="22"/>
        <v>57760.363738084532</v>
      </c>
      <c r="BL135" s="54">
        <f t="shared" si="22"/>
        <v>62437.385675823083</v>
      </c>
      <c r="BM135" s="54">
        <f t="shared" si="22"/>
        <v>67021.127685934756</v>
      </c>
      <c r="BN135" s="54">
        <f t="shared" si="22"/>
        <v>69947.89179599614</v>
      </c>
      <c r="BO135" s="54">
        <f t="shared" si="22"/>
        <v>74253.814444713047</v>
      </c>
      <c r="BP135" s="54">
        <f t="shared" si="22"/>
        <v>79887.762396898775</v>
      </c>
      <c r="BQ135" s="54">
        <f t="shared" si="22"/>
        <v>83158.266901366442</v>
      </c>
      <c r="BR135" s="54">
        <f t="shared" si="22"/>
        <v>86566.40157423311</v>
      </c>
      <c r="BS135" s="54">
        <f t="shared" si="22"/>
        <v>89412.103207714303</v>
      </c>
      <c r="BT135" s="54">
        <f t="shared" si="22"/>
        <v>91614.236376188463</v>
      </c>
      <c r="BU135" s="54">
        <f t="shared" si="22"/>
        <v>93828.390421171498</v>
      </c>
      <c r="BV135" s="54">
        <f t="shared" si="22"/>
        <v>96760.38844735884</v>
      </c>
      <c r="BW135" s="54">
        <f t="shared" si="22"/>
        <v>98817.136019229583</v>
      </c>
      <c r="BX135" s="54">
        <f t="shared" si="22"/>
        <v>101089.84949272267</v>
      </c>
      <c r="BY135" s="54">
        <f t="shared" si="22"/>
        <v>104864.05237517074</v>
      </c>
      <c r="BZ135" s="54">
        <f t="shared" si="22"/>
        <v>110992.21809989409</v>
      </c>
      <c r="CA135" s="54">
        <f t="shared" si="22"/>
        <v>116556.95627251167</v>
      </c>
      <c r="CB135" s="54">
        <f t="shared" si="22"/>
        <v>121935.80492479244</v>
      </c>
      <c r="CC135" s="55">
        <f t="shared" si="22"/>
        <v>128249.69827112975</v>
      </c>
    </row>
    <row r="136" spans="1:81" ht="24.75" customHeight="1" x14ac:dyDescent="0.4">
      <c r="A136" s="113"/>
      <c r="B136" s="193" t="s">
        <v>279</v>
      </c>
      <c r="C136" s="75"/>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90">
        <f t="shared" ref="AH136:CC136" si="23">SUM(AH137:AH139)</f>
        <v>2763.1200997696296</v>
      </c>
      <c r="AI136" s="90">
        <f t="shared" si="23"/>
        <v>3023.3454268241831</v>
      </c>
      <c r="AJ136" s="90">
        <f t="shared" si="23"/>
        <v>3924.3701052507167</v>
      </c>
      <c r="AK136" s="90">
        <f t="shared" si="23"/>
        <v>5967.912889809777</v>
      </c>
      <c r="AL136" s="90">
        <f t="shared" si="23"/>
        <v>8045.6141461071948</v>
      </c>
      <c r="AM136" s="90">
        <f t="shared" si="23"/>
        <v>9602.4868798512271</v>
      </c>
      <c r="AN136" s="90">
        <f t="shared" si="23"/>
        <v>10974.307091954423</v>
      </c>
      <c r="AO136" s="90">
        <f t="shared" si="23"/>
        <v>12471.641547171886</v>
      </c>
      <c r="AP136" s="90">
        <f t="shared" si="23"/>
        <v>13487.952855674048</v>
      </c>
      <c r="AQ136" s="90">
        <f t="shared" si="23"/>
        <v>13792.292199827129</v>
      </c>
      <c r="AR136" s="90">
        <f t="shared" si="23"/>
        <v>13732.304537338485</v>
      </c>
      <c r="AS136" s="90">
        <f t="shared" si="23"/>
        <v>14794.864820267703</v>
      </c>
      <c r="AT136" s="90">
        <f t="shared" si="23"/>
        <v>17535.838868134633</v>
      </c>
      <c r="AU136" s="90">
        <f t="shared" si="23"/>
        <v>21231.799384318474</v>
      </c>
      <c r="AV136" s="90">
        <f t="shared" si="23"/>
        <v>26582.72878416513</v>
      </c>
      <c r="AW136" s="90">
        <f t="shared" si="23"/>
        <v>30003.199886926264</v>
      </c>
      <c r="AX136" s="90">
        <f t="shared" si="23"/>
        <v>31587.357692671045</v>
      </c>
      <c r="AY136" s="90">
        <f t="shared" si="23"/>
        <v>32958.785814268485</v>
      </c>
      <c r="AZ136" s="90">
        <f t="shared" si="23"/>
        <v>33306.311625436501</v>
      </c>
      <c r="BA136" s="90">
        <f t="shared" si="23"/>
        <v>32308.341631054493</v>
      </c>
      <c r="BB136" s="90">
        <f t="shared" si="23"/>
        <v>31643.712091909994</v>
      </c>
      <c r="BC136" s="90">
        <f t="shared" si="23"/>
        <v>30887.316673327179</v>
      </c>
      <c r="BD136" s="90">
        <f t="shared" si="23"/>
        <v>29669.655453818166</v>
      </c>
      <c r="BE136" s="90">
        <f t="shared" si="23"/>
        <v>30918.086668030104</v>
      </c>
      <c r="BF136" s="90">
        <f t="shared" si="23"/>
        <v>32295.353709467585</v>
      </c>
      <c r="BG136" s="90">
        <f t="shared" si="23"/>
        <v>33353.048856553258</v>
      </c>
      <c r="BH136" s="90">
        <f t="shared" si="23"/>
        <v>35028.02304848042</v>
      </c>
      <c r="BI136" s="90">
        <f t="shared" si="23"/>
        <v>35716.781529642001</v>
      </c>
      <c r="BJ136" s="90">
        <f t="shared" si="23"/>
        <v>37172.236532855473</v>
      </c>
      <c r="BK136" s="90">
        <f t="shared" si="23"/>
        <v>38696.081911583096</v>
      </c>
      <c r="BL136" s="90">
        <f t="shared" si="23"/>
        <v>40966.842600689997</v>
      </c>
      <c r="BM136" s="90">
        <f t="shared" si="23"/>
        <v>46695.822820729991</v>
      </c>
      <c r="BN136" s="90">
        <f t="shared" si="23"/>
        <v>48764.863047781706</v>
      </c>
      <c r="BO136" s="90">
        <f t="shared" si="23"/>
        <v>49940.019439679818</v>
      </c>
      <c r="BP136" s="90">
        <f t="shared" si="23"/>
        <v>51405.95728604999</v>
      </c>
      <c r="BQ136" s="90">
        <f t="shared" si="23"/>
        <v>46170.92582462616</v>
      </c>
      <c r="BR136" s="90">
        <f t="shared" si="23"/>
        <v>45840.720174790004</v>
      </c>
      <c r="BS136" s="90">
        <f t="shared" si="23"/>
        <v>45405.569882420001</v>
      </c>
      <c r="BT136" s="90">
        <f t="shared" si="23"/>
        <v>44931.404269690014</v>
      </c>
      <c r="BU136" s="90">
        <f t="shared" si="23"/>
        <v>45554.527649919983</v>
      </c>
      <c r="BV136" s="90">
        <f t="shared" si="23"/>
        <v>47769.872929837693</v>
      </c>
      <c r="BW136" s="90">
        <f t="shared" si="23"/>
        <v>53325.209292573134</v>
      </c>
      <c r="BX136" s="90">
        <f t="shared" si="23"/>
        <v>72579.943440915711</v>
      </c>
      <c r="BY136" s="90">
        <f t="shared" si="23"/>
        <v>72959.547969843945</v>
      </c>
      <c r="BZ136" s="90">
        <f t="shared" si="23"/>
        <v>72025.407435879199</v>
      </c>
      <c r="CA136" s="90">
        <f t="shared" si="23"/>
        <v>73930.84292476601</v>
      </c>
      <c r="CB136" s="90">
        <f t="shared" si="23"/>
        <v>76550.056327548868</v>
      </c>
      <c r="CC136" s="91">
        <f t="shared" si="23"/>
        <v>80685.791882518854</v>
      </c>
    </row>
    <row r="137" spans="1:81" x14ac:dyDescent="0.4">
      <c r="A137" s="113"/>
      <c r="B137" s="13" t="s">
        <v>357</v>
      </c>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54">
        <f t="shared" ref="AH137:CC137" si="24">SUMIF($C$6:$C$15,"(IR)",AH$6:AH$15)</f>
        <v>302.01823076644666</v>
      </c>
      <c r="AI137" s="54">
        <f t="shared" si="24"/>
        <v>318.21378253061226</v>
      </c>
      <c r="AJ137" s="54">
        <f t="shared" si="24"/>
        <v>420.60307472527472</v>
      </c>
      <c r="AK137" s="54">
        <f t="shared" si="24"/>
        <v>602.62108648455603</v>
      </c>
      <c r="AL137" s="54">
        <f t="shared" si="24"/>
        <v>809.15470032469261</v>
      </c>
      <c r="AM137" s="54">
        <f t="shared" si="24"/>
        <v>952.39636798423032</v>
      </c>
      <c r="AN137" s="54">
        <f t="shared" si="24"/>
        <v>1091.5646076419214</v>
      </c>
      <c r="AO137" s="54">
        <f t="shared" si="24"/>
        <v>1245.0422902777204</v>
      </c>
      <c r="AP137" s="54">
        <f t="shared" si="24"/>
        <v>1335.8868061934998</v>
      </c>
      <c r="AQ137" s="54">
        <f t="shared" si="24"/>
        <v>1392.431437857246</v>
      </c>
      <c r="AR137" s="54">
        <f t="shared" si="24"/>
        <v>1537.0614486199247</v>
      </c>
      <c r="AS137" s="54">
        <f t="shared" si="24"/>
        <v>1663.4790332395776</v>
      </c>
      <c r="AT137" s="54">
        <f t="shared" si="24"/>
        <v>1892.0999472469014</v>
      </c>
      <c r="AU137" s="54">
        <f t="shared" si="24"/>
        <v>2458.9356917019627</v>
      </c>
      <c r="AV137" s="54">
        <f t="shared" si="24"/>
        <v>3105.5283891711924</v>
      </c>
      <c r="AW137" s="54">
        <f t="shared" si="24"/>
        <v>3512.9681201122448</v>
      </c>
      <c r="AX137" s="54">
        <f t="shared" si="24"/>
        <v>3534.6717169073422</v>
      </c>
      <c r="AY137" s="54">
        <f t="shared" si="24"/>
        <v>3616.687737189267</v>
      </c>
      <c r="AZ137" s="54">
        <f t="shared" si="24"/>
        <v>3674.272957114737</v>
      </c>
      <c r="BA137" s="54">
        <f t="shared" si="24"/>
        <v>3613.0018097053608</v>
      </c>
      <c r="BB137" s="54">
        <f t="shared" si="24"/>
        <v>3637.648998174292</v>
      </c>
      <c r="BC137" s="54">
        <f t="shared" si="24"/>
        <v>3631.3540657041844</v>
      </c>
      <c r="BD137" s="54">
        <f t="shared" si="24"/>
        <v>3250.3236298114498</v>
      </c>
      <c r="BE137" s="54">
        <f t="shared" si="24"/>
        <v>3609.067</v>
      </c>
      <c r="BF137" s="54">
        <f t="shared" si="24"/>
        <v>3944.8199999999997</v>
      </c>
      <c r="BG137" s="54">
        <f t="shared" si="24"/>
        <v>4008.7191253145888</v>
      </c>
      <c r="BH137" s="54">
        <f t="shared" si="24"/>
        <v>3420.8809999999999</v>
      </c>
      <c r="BI137" s="54">
        <f t="shared" si="24"/>
        <v>2550.1235653000672</v>
      </c>
      <c r="BJ137" s="54">
        <f t="shared" si="24"/>
        <v>2062.2246109618959</v>
      </c>
      <c r="BK137" s="54">
        <f t="shared" si="24"/>
        <v>1737.5119804834528</v>
      </c>
      <c r="BL137" s="54">
        <f t="shared" si="24"/>
        <v>1455.6900798477316</v>
      </c>
      <c r="BM137" s="54">
        <f t="shared" si="24"/>
        <v>876.97242974579706</v>
      </c>
      <c r="BN137" s="54">
        <f t="shared" si="24"/>
        <v>633.219714059539</v>
      </c>
      <c r="BO137" s="54">
        <f t="shared" si="24"/>
        <v>451.05771460709826</v>
      </c>
      <c r="BP137" s="54">
        <f t="shared" si="24"/>
        <v>292.27523465753882</v>
      </c>
      <c r="BQ137" s="54">
        <f t="shared" si="24"/>
        <v>172.17469324246855</v>
      </c>
      <c r="BR137" s="54">
        <f t="shared" si="24"/>
        <v>119.49141678258313</v>
      </c>
      <c r="BS137" s="54">
        <f t="shared" si="24"/>
        <v>80.22480311229458</v>
      </c>
      <c r="BT137" s="54">
        <f t="shared" si="24"/>
        <v>59.174369123155124</v>
      </c>
      <c r="BU137" s="54">
        <f t="shared" si="24"/>
        <v>42.607802019297836</v>
      </c>
      <c r="BV137" s="54">
        <f t="shared" si="24"/>
        <v>32.681386523429381</v>
      </c>
      <c r="BW137" s="54">
        <f t="shared" si="24"/>
        <v>25.502906301287169</v>
      </c>
      <c r="BX137" s="54">
        <f t="shared" si="24"/>
        <v>19.906815776762869</v>
      </c>
      <c r="BY137" s="54">
        <f t="shared" si="24"/>
        <v>16.077206537917384</v>
      </c>
      <c r="BZ137" s="54">
        <f t="shared" si="24"/>
        <v>12.808500506505023</v>
      </c>
      <c r="CA137" s="54">
        <f t="shared" si="24"/>
        <v>2.0030486078239105</v>
      </c>
      <c r="CB137" s="54">
        <f t="shared" si="24"/>
        <v>1.1588312258468048</v>
      </c>
      <c r="CC137" s="55">
        <f t="shared" si="24"/>
        <v>0</v>
      </c>
    </row>
    <row r="138" spans="1:81" x14ac:dyDescent="0.4">
      <c r="A138" s="113"/>
      <c r="B138" s="13" t="s">
        <v>358</v>
      </c>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54">
        <f t="shared" ref="AH138:CC138" si="25">SUMIF($C$20:$C$74,"(IR)",AH$20:AH$74)</f>
        <v>1321.7847508922073</v>
      </c>
      <c r="AI138" s="54">
        <f t="shared" si="25"/>
        <v>1430.903972469388</v>
      </c>
      <c r="AJ138" s="54">
        <f t="shared" si="25"/>
        <v>1937.8141629670331</v>
      </c>
      <c r="AK138" s="54">
        <f t="shared" si="25"/>
        <v>3161.3514435154439</v>
      </c>
      <c r="AL138" s="54">
        <f t="shared" si="25"/>
        <v>4694.0032926753074</v>
      </c>
      <c r="AM138" s="54">
        <f t="shared" si="25"/>
        <v>5797.424411765769</v>
      </c>
      <c r="AN138" s="54">
        <f t="shared" si="25"/>
        <v>6580.4126113580787</v>
      </c>
      <c r="AO138" s="54">
        <f t="shared" si="25"/>
        <v>7477.9681002937086</v>
      </c>
      <c r="AP138" s="54">
        <f t="shared" si="25"/>
        <v>8064.3313104731669</v>
      </c>
      <c r="AQ138" s="54">
        <f t="shared" si="25"/>
        <v>8030.2034745556384</v>
      </c>
      <c r="AR138" s="54">
        <f t="shared" si="25"/>
        <v>7273.6904086331897</v>
      </c>
      <c r="AS138" s="54">
        <f t="shared" si="25"/>
        <v>7504.9067831130142</v>
      </c>
      <c r="AT138" s="54">
        <f t="shared" si="25"/>
        <v>9114.315522599707</v>
      </c>
      <c r="AU138" s="54">
        <f t="shared" si="25"/>
        <v>11830.210642809769</v>
      </c>
      <c r="AV138" s="54">
        <f t="shared" si="25"/>
        <v>15160.515701495475</v>
      </c>
      <c r="AW138" s="54">
        <f t="shared" si="25"/>
        <v>17250.641936221091</v>
      </c>
      <c r="AX138" s="54">
        <f t="shared" si="25"/>
        <v>18473.43343769549</v>
      </c>
      <c r="AY138" s="54">
        <f t="shared" si="25"/>
        <v>19770.916634923979</v>
      </c>
      <c r="AZ138" s="54">
        <f t="shared" si="25"/>
        <v>20170.922105157024</v>
      </c>
      <c r="BA138" s="54">
        <f t="shared" si="25"/>
        <v>19416.785297518876</v>
      </c>
      <c r="BB138" s="54">
        <f t="shared" si="25"/>
        <v>19010.884402873518</v>
      </c>
      <c r="BC138" s="54">
        <f t="shared" si="25"/>
        <v>18186.044059871223</v>
      </c>
      <c r="BD138" s="54">
        <f t="shared" si="25"/>
        <v>16912.025737109729</v>
      </c>
      <c r="BE138" s="54">
        <f t="shared" si="25"/>
        <v>17056.907867512287</v>
      </c>
      <c r="BF138" s="54">
        <f t="shared" si="25"/>
        <v>17702.627333533314</v>
      </c>
      <c r="BG138" s="54">
        <f t="shared" si="25"/>
        <v>18454.557481599055</v>
      </c>
      <c r="BH138" s="54">
        <f t="shared" si="25"/>
        <v>19226.977620149086</v>
      </c>
      <c r="BI138" s="54">
        <f t="shared" si="25"/>
        <v>20292.285617760459</v>
      </c>
      <c r="BJ138" s="54">
        <f t="shared" si="25"/>
        <v>21330.425753541815</v>
      </c>
      <c r="BK138" s="54">
        <f t="shared" si="25"/>
        <v>22578.524812971216</v>
      </c>
      <c r="BL138" s="54">
        <f t="shared" si="25"/>
        <v>23957.166854469571</v>
      </c>
      <c r="BM138" s="54">
        <f t="shared" si="25"/>
        <v>29456.395687177181</v>
      </c>
      <c r="BN138" s="54">
        <f t="shared" si="25"/>
        <v>31364.888402871529</v>
      </c>
      <c r="BO138" s="54">
        <f t="shared" si="25"/>
        <v>32858.969706620592</v>
      </c>
      <c r="BP138" s="54">
        <f t="shared" si="25"/>
        <v>34928.730993714402</v>
      </c>
      <c r="BQ138" s="54">
        <f t="shared" si="25"/>
        <v>32389.84850824967</v>
      </c>
      <c r="BR138" s="54">
        <f t="shared" si="25"/>
        <v>32544.211160496758</v>
      </c>
      <c r="BS138" s="54">
        <f t="shared" si="25"/>
        <v>32702.974251676224</v>
      </c>
      <c r="BT138" s="54">
        <f t="shared" si="25"/>
        <v>32862.70908660219</v>
      </c>
      <c r="BU138" s="54">
        <f t="shared" si="25"/>
        <v>33990.560332550231</v>
      </c>
      <c r="BV138" s="54">
        <f t="shared" si="25"/>
        <v>36730.13353775641</v>
      </c>
      <c r="BW138" s="54">
        <f t="shared" si="25"/>
        <v>42458.20415919197</v>
      </c>
      <c r="BX138" s="54">
        <f t="shared" si="25"/>
        <v>61287.756858278088</v>
      </c>
      <c r="BY138" s="54">
        <f t="shared" si="25"/>
        <v>61498.271997919714</v>
      </c>
      <c r="BZ138" s="54">
        <f t="shared" si="25"/>
        <v>60545.109488339214</v>
      </c>
      <c r="CA138" s="54">
        <f t="shared" si="25"/>
        <v>62565.029636749423</v>
      </c>
      <c r="CB138" s="54">
        <f t="shared" si="25"/>
        <v>64927.432350519201</v>
      </c>
      <c r="CC138" s="55">
        <f t="shared" si="25"/>
        <v>68946.452362786455</v>
      </c>
    </row>
    <row r="139" spans="1:81" x14ac:dyDescent="0.4">
      <c r="A139" s="113"/>
      <c r="B139" s="60" t="s">
        <v>359</v>
      </c>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54">
        <f t="shared" ref="AH139:CC139" si="26">SUMIF($C$79:$C$124,"(IR)",AH$79:AH$124)</f>
        <v>1139.3171181109758</v>
      </c>
      <c r="AI139" s="54">
        <f t="shared" si="26"/>
        <v>1274.2276718241828</v>
      </c>
      <c r="AJ139" s="54">
        <f t="shared" si="26"/>
        <v>1565.9528675584088</v>
      </c>
      <c r="AK139" s="54">
        <f t="shared" si="26"/>
        <v>2203.9403598097765</v>
      </c>
      <c r="AL139" s="54">
        <f t="shared" si="26"/>
        <v>2542.456153107195</v>
      </c>
      <c r="AM139" s="54">
        <f t="shared" si="26"/>
        <v>2852.6661001012285</v>
      </c>
      <c r="AN139" s="54">
        <f t="shared" si="26"/>
        <v>3302.3298729544231</v>
      </c>
      <c r="AO139" s="54">
        <f t="shared" si="26"/>
        <v>3748.631156600457</v>
      </c>
      <c r="AP139" s="54">
        <f t="shared" si="26"/>
        <v>4087.7347390073819</v>
      </c>
      <c r="AQ139" s="54">
        <f t="shared" si="26"/>
        <v>4369.6572874142439</v>
      </c>
      <c r="AR139" s="54">
        <f t="shared" si="26"/>
        <v>4921.5526800853704</v>
      </c>
      <c r="AS139" s="54">
        <f t="shared" si="26"/>
        <v>5626.4790039151112</v>
      </c>
      <c r="AT139" s="54">
        <f t="shared" si="26"/>
        <v>6529.4233982880269</v>
      </c>
      <c r="AU139" s="54">
        <f t="shared" si="26"/>
        <v>6942.6530498067441</v>
      </c>
      <c r="AV139" s="54">
        <f t="shared" si="26"/>
        <v>8316.6846934984642</v>
      </c>
      <c r="AW139" s="54">
        <f t="shared" si="26"/>
        <v>9239.5898305929295</v>
      </c>
      <c r="AX139" s="54">
        <f t="shared" si="26"/>
        <v>9579.2525380682109</v>
      </c>
      <c r="AY139" s="54">
        <f t="shared" si="26"/>
        <v>9571.1814421552444</v>
      </c>
      <c r="AZ139" s="54">
        <f t="shared" si="26"/>
        <v>9461.1165631647436</v>
      </c>
      <c r="BA139" s="54">
        <f t="shared" si="26"/>
        <v>9278.5545238302548</v>
      </c>
      <c r="BB139" s="54">
        <f t="shared" si="26"/>
        <v>8995.1786908621834</v>
      </c>
      <c r="BC139" s="54">
        <f t="shared" si="26"/>
        <v>9069.9185477517694</v>
      </c>
      <c r="BD139" s="54">
        <f t="shared" si="26"/>
        <v>9507.306086896986</v>
      </c>
      <c r="BE139" s="54">
        <f t="shared" si="26"/>
        <v>10252.111800517816</v>
      </c>
      <c r="BF139" s="54">
        <f t="shared" si="26"/>
        <v>10647.90637593427</v>
      </c>
      <c r="BG139" s="54">
        <f t="shared" si="26"/>
        <v>10889.772249639611</v>
      </c>
      <c r="BH139" s="54">
        <f t="shared" si="26"/>
        <v>12380.164428331336</v>
      </c>
      <c r="BI139" s="54">
        <f t="shared" si="26"/>
        <v>12874.372346581478</v>
      </c>
      <c r="BJ139" s="54">
        <f t="shared" si="26"/>
        <v>13779.58616835176</v>
      </c>
      <c r="BK139" s="54">
        <f t="shared" si="26"/>
        <v>14380.04511812843</v>
      </c>
      <c r="BL139" s="54">
        <f t="shared" si="26"/>
        <v>15553.985666372695</v>
      </c>
      <c r="BM139" s="54">
        <f t="shared" si="26"/>
        <v>16362.454703807014</v>
      </c>
      <c r="BN139" s="54">
        <f t="shared" si="26"/>
        <v>16766.754930850635</v>
      </c>
      <c r="BO139" s="54">
        <f t="shared" si="26"/>
        <v>16629.992018452122</v>
      </c>
      <c r="BP139" s="54">
        <f t="shared" si="26"/>
        <v>16184.951057678054</v>
      </c>
      <c r="BQ139" s="54">
        <f t="shared" si="26"/>
        <v>13608.902623134025</v>
      </c>
      <c r="BR139" s="54">
        <f t="shared" si="26"/>
        <v>13177.017597510659</v>
      </c>
      <c r="BS139" s="54">
        <f t="shared" si="26"/>
        <v>12622.370827631479</v>
      </c>
      <c r="BT139" s="54">
        <f t="shared" si="26"/>
        <v>12009.520813964671</v>
      </c>
      <c r="BU139" s="54">
        <f t="shared" si="26"/>
        <v>11521.359515350461</v>
      </c>
      <c r="BV139" s="54">
        <f t="shared" si="26"/>
        <v>11007.058005557856</v>
      </c>
      <c r="BW139" s="54">
        <f t="shared" si="26"/>
        <v>10841.502227079878</v>
      </c>
      <c r="BX139" s="54">
        <f t="shared" si="26"/>
        <v>11272.279766860865</v>
      </c>
      <c r="BY139" s="54">
        <f t="shared" si="26"/>
        <v>11445.198765386311</v>
      </c>
      <c r="BZ139" s="54">
        <f t="shared" si="26"/>
        <v>11467.489447033473</v>
      </c>
      <c r="CA139" s="54">
        <f t="shared" si="26"/>
        <v>11363.810239408767</v>
      </c>
      <c r="CB139" s="54">
        <f t="shared" si="26"/>
        <v>11621.465145803817</v>
      </c>
      <c r="CC139" s="55">
        <f t="shared" si="26"/>
        <v>11739.339519732403</v>
      </c>
    </row>
    <row r="140" spans="1:81" ht="24.75" customHeight="1" x14ac:dyDescent="0.4">
      <c r="A140" s="113"/>
      <c r="B140" s="193" t="s">
        <v>280</v>
      </c>
      <c r="C140" s="75"/>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f t="shared" ref="AH140:CC140" si="27">SUM(AH141:AH143)</f>
        <v>2721</v>
      </c>
      <c r="AI140" s="90">
        <f t="shared" si="27"/>
        <v>3900.06</v>
      </c>
      <c r="AJ140" s="90">
        <f t="shared" si="27"/>
        <v>4299.0600000000004</v>
      </c>
      <c r="AK140" s="90">
        <f t="shared" si="27"/>
        <v>4978.0599999999995</v>
      </c>
      <c r="AL140" s="90">
        <f t="shared" si="27"/>
        <v>5501.0599999999995</v>
      </c>
      <c r="AM140" s="90">
        <f t="shared" si="27"/>
        <v>6085.0599999999995</v>
      </c>
      <c r="AN140" s="90">
        <f t="shared" si="27"/>
        <v>6605.0599999999995</v>
      </c>
      <c r="AO140" s="90">
        <f t="shared" si="27"/>
        <v>7088.0599999999995</v>
      </c>
      <c r="AP140" s="90">
        <f t="shared" si="27"/>
        <v>7484.06</v>
      </c>
      <c r="AQ140" s="90">
        <f t="shared" si="27"/>
        <v>7892.5680000000002</v>
      </c>
      <c r="AR140" s="90">
        <f t="shared" si="27"/>
        <v>8031.5509999999995</v>
      </c>
      <c r="AS140" s="90">
        <f t="shared" si="27"/>
        <v>8411.9090000000015</v>
      </c>
      <c r="AT140" s="90">
        <f t="shared" si="27"/>
        <v>9172.8167156850413</v>
      </c>
      <c r="AU140" s="90">
        <f t="shared" si="27"/>
        <v>10755.346568931573</v>
      </c>
      <c r="AV140" s="90">
        <f t="shared" si="27"/>
        <v>12410.679000000004</v>
      </c>
      <c r="AW140" s="90">
        <f t="shared" si="27"/>
        <v>14068.823</v>
      </c>
      <c r="AX140" s="90">
        <f t="shared" si="27"/>
        <v>14698.89</v>
      </c>
      <c r="AY140" s="90">
        <f t="shared" si="27"/>
        <v>16122.347527041315</v>
      </c>
      <c r="AZ140" s="90">
        <f t="shared" si="27"/>
        <v>17621.866000000002</v>
      </c>
      <c r="BA140" s="90">
        <f t="shared" si="27"/>
        <v>18587.272009000008</v>
      </c>
      <c r="BB140" s="90">
        <f t="shared" si="27"/>
        <v>19334.14472503843</v>
      </c>
      <c r="BC140" s="90">
        <f t="shared" si="27"/>
        <v>21437.683100000013</v>
      </c>
      <c r="BD140" s="90">
        <f t="shared" si="27"/>
        <v>23910.498331296745</v>
      </c>
      <c r="BE140" s="90">
        <f t="shared" si="27"/>
        <v>24695.169227916082</v>
      </c>
      <c r="BF140" s="90">
        <f t="shared" si="27"/>
        <v>24320.416560955211</v>
      </c>
      <c r="BG140" s="90">
        <f t="shared" si="27"/>
        <v>16358.23668802809</v>
      </c>
      <c r="BH140" s="90">
        <f t="shared" si="27"/>
        <v>17655.991089000003</v>
      </c>
      <c r="BI140" s="90">
        <f t="shared" si="27"/>
        <v>19171.410324449</v>
      </c>
      <c r="BJ140" s="90">
        <f t="shared" si="27"/>
        <v>18912.443974729795</v>
      </c>
      <c r="BK140" s="90">
        <f t="shared" si="27"/>
        <v>20134.145588311138</v>
      </c>
      <c r="BL140" s="90">
        <f t="shared" si="27"/>
        <v>22119.138006874229</v>
      </c>
      <c r="BM140" s="90">
        <f t="shared" si="27"/>
        <v>23493.366511449785</v>
      </c>
      <c r="BN140" s="90">
        <f t="shared" si="27"/>
        <v>24251.32462942709</v>
      </c>
      <c r="BO140" s="90">
        <f t="shared" si="27"/>
        <v>24518.543630379987</v>
      </c>
      <c r="BP140" s="90">
        <f t="shared" si="27"/>
        <v>25755.445607450238</v>
      </c>
      <c r="BQ140" s="90">
        <f t="shared" si="27"/>
        <v>26300.891344340584</v>
      </c>
      <c r="BR140" s="90">
        <f t="shared" si="27"/>
        <v>27925.510779285047</v>
      </c>
      <c r="BS140" s="90">
        <f t="shared" si="27"/>
        <v>28799.212007561109</v>
      </c>
      <c r="BT140" s="90">
        <f t="shared" si="27"/>
        <v>29033.99600272008</v>
      </c>
      <c r="BU140" s="90">
        <f t="shared" si="27"/>
        <v>30481.84059691002</v>
      </c>
      <c r="BV140" s="90">
        <f t="shared" si="27"/>
        <v>31177.054589937656</v>
      </c>
      <c r="BW140" s="90">
        <f t="shared" si="27"/>
        <v>32207.244403366763</v>
      </c>
      <c r="BX140" s="90">
        <f t="shared" si="27"/>
        <v>30819.577958312191</v>
      </c>
      <c r="BY140" s="90">
        <f t="shared" si="27"/>
        <v>31977.144687369077</v>
      </c>
      <c r="BZ140" s="90">
        <f t="shared" si="27"/>
        <v>33793.20355025684</v>
      </c>
      <c r="CA140" s="90">
        <f t="shared" si="27"/>
        <v>35446.95136334718</v>
      </c>
      <c r="CB140" s="90">
        <f t="shared" si="27"/>
        <v>37011.408354426581</v>
      </c>
      <c r="CC140" s="91">
        <f t="shared" si="27"/>
        <v>38517.083831432727</v>
      </c>
    </row>
    <row r="141" spans="1:81" x14ac:dyDescent="0.4">
      <c r="A141" s="113"/>
      <c r="B141" s="13" t="s">
        <v>357</v>
      </c>
      <c r="AH141" s="54">
        <f t="shared" ref="AH141:CC141" si="28">SUMIF($C$6:$C$15,"(NC / NIR)",AH$6:AH$15)</f>
        <v>1836.2120090576486</v>
      </c>
      <c r="AI141" s="54">
        <f t="shared" si="28"/>
        <v>2875.1898291377083</v>
      </c>
      <c r="AJ141" s="54">
        <f t="shared" si="28"/>
        <v>3058.9992414056137</v>
      </c>
      <c r="AK141" s="54">
        <f t="shared" si="28"/>
        <v>3510.3424145390022</v>
      </c>
      <c r="AL141" s="54">
        <f t="shared" si="28"/>
        <v>3822.85954155132</v>
      </c>
      <c r="AM141" s="54">
        <f t="shared" si="28"/>
        <v>4173.6472729167699</v>
      </c>
      <c r="AN141" s="54">
        <f t="shared" si="28"/>
        <v>4480.0348862282062</v>
      </c>
      <c r="AO141" s="54">
        <f t="shared" si="28"/>
        <v>4695.675937329378</v>
      </c>
      <c r="AP141" s="54">
        <f t="shared" si="28"/>
        <v>4761.9940263349717</v>
      </c>
      <c r="AQ141" s="54">
        <f t="shared" si="28"/>
        <v>4871.5898862231707</v>
      </c>
      <c r="AR141" s="54">
        <f t="shared" si="28"/>
        <v>4813.4099744551468</v>
      </c>
      <c r="AS141" s="54">
        <f t="shared" si="28"/>
        <v>4866.8967571149997</v>
      </c>
      <c r="AT141" s="54">
        <f t="shared" si="28"/>
        <v>4970.9264232967089</v>
      </c>
      <c r="AU141" s="54">
        <f t="shared" si="28"/>
        <v>5620.6440956386186</v>
      </c>
      <c r="AV141" s="54">
        <f t="shared" si="28"/>
        <v>6186.6227737981817</v>
      </c>
      <c r="AW141" s="54">
        <f t="shared" si="28"/>
        <v>6656.6340258818027</v>
      </c>
      <c r="AX141" s="54">
        <f t="shared" si="28"/>
        <v>6768.8464522496879</v>
      </c>
      <c r="AY141" s="54">
        <f t="shared" si="28"/>
        <v>7079.6166051252549</v>
      </c>
      <c r="AZ141" s="54">
        <f t="shared" si="28"/>
        <v>7384.6422419182345</v>
      </c>
      <c r="BA141" s="54">
        <f t="shared" si="28"/>
        <v>7576.8967591892688</v>
      </c>
      <c r="BB141" s="54">
        <f t="shared" si="28"/>
        <v>7823.5319327057887</v>
      </c>
      <c r="BC141" s="54">
        <f t="shared" si="28"/>
        <v>8849.7735056882193</v>
      </c>
      <c r="BD141" s="54">
        <f t="shared" si="28"/>
        <v>9327.3109854829381</v>
      </c>
      <c r="BE141" s="54">
        <f t="shared" si="28"/>
        <v>9475.3642299725107</v>
      </c>
      <c r="BF141" s="54">
        <f t="shared" si="28"/>
        <v>9707.8943792999999</v>
      </c>
      <c r="BG141" s="54">
        <f t="shared" si="28"/>
        <v>794.02521823565701</v>
      </c>
      <c r="BH141" s="54">
        <f t="shared" si="28"/>
        <v>842.55899999999997</v>
      </c>
      <c r="BI141" s="54">
        <f t="shared" si="28"/>
        <v>924.2647969778385</v>
      </c>
      <c r="BJ141" s="54">
        <f t="shared" si="28"/>
        <v>973.07987379439624</v>
      </c>
      <c r="BK141" s="54">
        <f t="shared" si="28"/>
        <v>1040.0247158707195</v>
      </c>
      <c r="BL141" s="54">
        <f t="shared" si="28"/>
        <v>1105.9393085337213</v>
      </c>
      <c r="BM141" s="54">
        <f t="shared" si="28"/>
        <v>1192.3924182195146</v>
      </c>
      <c r="BN141" s="54">
        <f t="shared" si="28"/>
        <v>1220.2959423261623</v>
      </c>
      <c r="BO141" s="54">
        <f t="shared" si="28"/>
        <v>1314.7165739259212</v>
      </c>
      <c r="BP141" s="54">
        <f t="shared" si="28"/>
        <v>1390.6353122046253</v>
      </c>
      <c r="BQ141" s="54">
        <f t="shared" si="28"/>
        <v>1463.3916564663691</v>
      </c>
      <c r="BR141" s="54">
        <f t="shared" si="28"/>
        <v>1717.4043496814249</v>
      </c>
      <c r="BS141" s="54">
        <f t="shared" si="28"/>
        <v>1834.9490892979175</v>
      </c>
      <c r="BT141" s="54">
        <f t="shared" si="28"/>
        <v>1897.2120008984343</v>
      </c>
      <c r="BU141" s="54">
        <f t="shared" si="28"/>
        <v>1965.4361694445402</v>
      </c>
      <c r="BV141" s="54">
        <f t="shared" si="28"/>
        <v>2114.3254524313438</v>
      </c>
      <c r="BW141" s="54">
        <f t="shared" si="28"/>
        <v>2299.4628969676314</v>
      </c>
      <c r="BX141" s="54">
        <f t="shared" si="28"/>
        <v>2285.4401473079088</v>
      </c>
      <c r="BY141" s="54">
        <f t="shared" si="28"/>
        <v>2418.4690611298975</v>
      </c>
      <c r="BZ141" s="54">
        <f t="shared" si="28"/>
        <v>2583.0337102962112</v>
      </c>
      <c r="CA141" s="54">
        <f t="shared" si="28"/>
        <v>2760.3467291648608</v>
      </c>
      <c r="CB141" s="54">
        <f t="shared" si="28"/>
        <v>2950.1621561142015</v>
      </c>
      <c r="CC141" s="55">
        <f t="shared" si="28"/>
        <v>2892.4901065148911</v>
      </c>
    </row>
    <row r="142" spans="1:81" x14ac:dyDescent="0.4">
      <c r="A142" s="113"/>
      <c r="B142" s="13" t="s">
        <v>358</v>
      </c>
      <c r="AH142" s="54">
        <f t="shared" ref="AH142:CC142" si="29">SUMIF($C$20:$C$74,"(NC / NIR)",AH$20:AH$74)</f>
        <v>417.30195821129746</v>
      </c>
      <c r="AI142" s="54">
        <f t="shared" si="29"/>
        <v>529.60220306078645</v>
      </c>
      <c r="AJ142" s="54">
        <f t="shared" si="29"/>
        <v>633.07543812711435</v>
      </c>
      <c r="AK142" s="54">
        <f t="shared" si="29"/>
        <v>738.48012106894282</v>
      </c>
      <c r="AL142" s="54">
        <f t="shared" si="29"/>
        <v>830.55701238433289</v>
      </c>
      <c r="AM142" s="54">
        <f t="shared" si="29"/>
        <v>960.49276853964022</v>
      </c>
      <c r="AN142" s="54">
        <f t="shared" si="29"/>
        <v>1061.0040746836548</v>
      </c>
      <c r="AO142" s="54">
        <f t="shared" si="29"/>
        <v>1164.4219602171174</v>
      </c>
      <c r="AP142" s="54">
        <f t="shared" si="29"/>
        <v>1333.8533908256416</v>
      </c>
      <c r="AQ142" s="54">
        <f t="shared" si="29"/>
        <v>1489.4872643034992</v>
      </c>
      <c r="AR142" s="54">
        <f t="shared" si="29"/>
        <v>1540.5206118266901</v>
      </c>
      <c r="AS142" s="54">
        <f t="shared" si="29"/>
        <v>1666.2812787270329</v>
      </c>
      <c r="AT142" s="54">
        <f t="shared" si="29"/>
        <v>1919.4344050421473</v>
      </c>
      <c r="AU142" s="54">
        <f t="shared" si="29"/>
        <v>2350.8976246910274</v>
      </c>
      <c r="AV142" s="54">
        <f t="shared" si="29"/>
        <v>2768.50921628165</v>
      </c>
      <c r="AW142" s="54">
        <f t="shared" si="29"/>
        <v>3413.4548352956463</v>
      </c>
      <c r="AX142" s="54">
        <f t="shared" si="29"/>
        <v>3762.9625182212412</v>
      </c>
      <c r="AY142" s="54">
        <f t="shared" si="29"/>
        <v>4350.6753790768726</v>
      </c>
      <c r="AZ142" s="54">
        <f t="shared" si="29"/>
        <v>5054.347564111883</v>
      </c>
      <c r="BA142" s="54">
        <f t="shared" si="29"/>
        <v>5358.6750497622079</v>
      </c>
      <c r="BB142" s="54">
        <f t="shared" si="29"/>
        <v>5550.1083570834162</v>
      </c>
      <c r="BC142" s="54">
        <f t="shared" si="29"/>
        <v>5771.583245054886</v>
      </c>
      <c r="BD142" s="54">
        <f t="shared" si="29"/>
        <v>5978.3111078018701</v>
      </c>
      <c r="BE142" s="54">
        <f t="shared" si="29"/>
        <v>6371.1093210319796</v>
      </c>
      <c r="BF142" s="54">
        <f t="shared" si="29"/>
        <v>6517.7392567383986</v>
      </c>
      <c r="BG142" s="54">
        <f t="shared" si="29"/>
        <v>6815.2711439341174</v>
      </c>
      <c r="BH142" s="54">
        <f t="shared" si="29"/>
        <v>7076.8760000000002</v>
      </c>
      <c r="BI142" s="54">
        <f t="shared" si="29"/>
        <v>7349.3426876018675</v>
      </c>
      <c r="BJ142" s="54">
        <f t="shared" si="29"/>
        <v>7638.5452869243391</v>
      </c>
      <c r="BK142" s="54">
        <f t="shared" si="29"/>
        <v>8013.2638627443484</v>
      </c>
      <c r="BL142" s="54">
        <f t="shared" si="29"/>
        <v>8623.1827387670037</v>
      </c>
      <c r="BM142" s="54">
        <f t="shared" si="29"/>
        <v>9078.7432718570435</v>
      </c>
      <c r="BN142" s="54">
        <f t="shared" si="29"/>
        <v>9413.5107245551153</v>
      </c>
      <c r="BO142" s="54">
        <f t="shared" si="29"/>
        <v>9887.1723686280984</v>
      </c>
      <c r="BP142" s="54">
        <f t="shared" si="29"/>
        <v>10571.130296586944</v>
      </c>
      <c r="BQ142" s="54">
        <f t="shared" si="29"/>
        <v>10918.092802584053</v>
      </c>
      <c r="BR142" s="54">
        <f t="shared" si="29"/>
        <v>11837.738027470541</v>
      </c>
      <c r="BS142" s="54">
        <f t="shared" si="29"/>
        <v>12625.266465289647</v>
      </c>
      <c r="BT142" s="54">
        <f t="shared" si="29"/>
        <v>12775.211259157346</v>
      </c>
      <c r="BU142" s="54">
        <f t="shared" si="29"/>
        <v>13986.960141421374</v>
      </c>
      <c r="BV142" s="54">
        <f t="shared" si="29"/>
        <v>14841.858991170573</v>
      </c>
      <c r="BW142" s="54">
        <f t="shared" si="29"/>
        <v>15567.435663802009</v>
      </c>
      <c r="BX142" s="54">
        <f t="shared" si="29"/>
        <v>15394.778028527779</v>
      </c>
      <c r="BY142" s="54">
        <f t="shared" si="29"/>
        <v>16183.089369547793</v>
      </c>
      <c r="BZ142" s="54">
        <f t="shared" si="29"/>
        <v>17404.572804574913</v>
      </c>
      <c r="CA142" s="54">
        <f t="shared" si="29"/>
        <v>18705.043991215454</v>
      </c>
      <c r="CB142" s="54">
        <f t="shared" si="29"/>
        <v>20400.439331461006</v>
      </c>
      <c r="CC142" s="55">
        <f t="shared" si="29"/>
        <v>21591.101498993339</v>
      </c>
    </row>
    <row r="143" spans="1:81" x14ac:dyDescent="0.4">
      <c r="A143" s="113"/>
      <c r="B143" s="13" t="s">
        <v>359</v>
      </c>
      <c r="AH143" s="54">
        <f t="shared" ref="AH143:CC143" si="30">SUMIF($C$79:$C$124,"(NC / NIR)",AH$79:AH$124)</f>
        <v>467.48603273105391</v>
      </c>
      <c r="AI143" s="54">
        <f t="shared" si="30"/>
        <v>495.26796780150516</v>
      </c>
      <c r="AJ143" s="54">
        <f t="shared" si="30"/>
        <v>606.985320467272</v>
      </c>
      <c r="AK143" s="54">
        <f t="shared" si="30"/>
        <v>729.23746439205502</v>
      </c>
      <c r="AL143" s="54">
        <f t="shared" si="30"/>
        <v>847.64344606434713</v>
      </c>
      <c r="AM143" s="54">
        <f t="shared" si="30"/>
        <v>950.91995854358925</v>
      </c>
      <c r="AN143" s="54">
        <f t="shared" si="30"/>
        <v>1064.0210390881389</v>
      </c>
      <c r="AO143" s="54">
        <f t="shared" si="30"/>
        <v>1227.9621024535047</v>
      </c>
      <c r="AP143" s="54">
        <f t="shared" si="30"/>
        <v>1388.2125828393876</v>
      </c>
      <c r="AQ143" s="54">
        <f t="shared" si="30"/>
        <v>1531.4908494733309</v>
      </c>
      <c r="AR143" s="54">
        <f t="shared" si="30"/>
        <v>1677.6204137181626</v>
      </c>
      <c r="AS143" s="54">
        <f t="shared" si="30"/>
        <v>1878.7309641579686</v>
      </c>
      <c r="AT143" s="54">
        <f t="shared" si="30"/>
        <v>2282.4558873461842</v>
      </c>
      <c r="AU143" s="54">
        <f t="shared" si="30"/>
        <v>2783.8048486019275</v>
      </c>
      <c r="AV143" s="54">
        <f t="shared" si="30"/>
        <v>3455.5470099201711</v>
      </c>
      <c r="AW143" s="54">
        <f t="shared" si="30"/>
        <v>3998.7341388225504</v>
      </c>
      <c r="AX143" s="54">
        <f t="shared" si="30"/>
        <v>4167.0810295290712</v>
      </c>
      <c r="AY143" s="54">
        <f t="shared" si="30"/>
        <v>4692.0555428391863</v>
      </c>
      <c r="AZ143" s="54">
        <f t="shared" si="30"/>
        <v>5182.8761939698834</v>
      </c>
      <c r="BA143" s="54">
        <f t="shared" si="30"/>
        <v>5651.7002000485309</v>
      </c>
      <c r="BB143" s="54">
        <f t="shared" si="30"/>
        <v>5960.5044352492259</v>
      </c>
      <c r="BC143" s="54">
        <f t="shared" si="30"/>
        <v>6816.3263492569085</v>
      </c>
      <c r="BD143" s="54">
        <f t="shared" si="30"/>
        <v>8604.8762380119351</v>
      </c>
      <c r="BE143" s="54">
        <f t="shared" si="30"/>
        <v>8848.6956769115914</v>
      </c>
      <c r="BF143" s="54">
        <f t="shared" si="30"/>
        <v>8094.7829249168126</v>
      </c>
      <c r="BG143" s="54">
        <f t="shared" si="30"/>
        <v>8748.9403258583152</v>
      </c>
      <c r="BH143" s="54">
        <f t="shared" si="30"/>
        <v>9736.5560890000015</v>
      </c>
      <c r="BI143" s="54">
        <f t="shared" si="30"/>
        <v>10897.802839869293</v>
      </c>
      <c r="BJ143" s="54">
        <f t="shared" si="30"/>
        <v>10300.81881401106</v>
      </c>
      <c r="BK143" s="54">
        <f t="shared" si="30"/>
        <v>11080.85700969607</v>
      </c>
      <c r="BL143" s="54">
        <f t="shared" si="30"/>
        <v>12390.015959573504</v>
      </c>
      <c r="BM143" s="54">
        <f t="shared" si="30"/>
        <v>13222.230821373225</v>
      </c>
      <c r="BN143" s="54">
        <f t="shared" si="30"/>
        <v>13617.517962545813</v>
      </c>
      <c r="BO143" s="54">
        <f t="shared" si="30"/>
        <v>13316.654687825969</v>
      </c>
      <c r="BP143" s="54">
        <f t="shared" si="30"/>
        <v>13793.679998658668</v>
      </c>
      <c r="BQ143" s="54">
        <f t="shared" si="30"/>
        <v>13919.406885290162</v>
      </c>
      <c r="BR143" s="54">
        <f t="shared" si="30"/>
        <v>14370.368402133083</v>
      </c>
      <c r="BS143" s="54">
        <f t="shared" si="30"/>
        <v>14338.996452973543</v>
      </c>
      <c r="BT143" s="54">
        <f t="shared" si="30"/>
        <v>14361.572742664297</v>
      </c>
      <c r="BU143" s="54">
        <f t="shared" si="30"/>
        <v>14529.444286044105</v>
      </c>
      <c r="BV143" s="54">
        <f t="shared" si="30"/>
        <v>14220.870146335739</v>
      </c>
      <c r="BW143" s="54">
        <f t="shared" si="30"/>
        <v>14340.345842597122</v>
      </c>
      <c r="BX143" s="54">
        <f t="shared" si="30"/>
        <v>13139.3597824765</v>
      </c>
      <c r="BY143" s="54">
        <f t="shared" si="30"/>
        <v>13375.586256691386</v>
      </c>
      <c r="BZ143" s="54">
        <f t="shared" si="30"/>
        <v>13805.597035385716</v>
      </c>
      <c r="CA143" s="54">
        <f t="shared" si="30"/>
        <v>13981.560642966866</v>
      </c>
      <c r="CB143" s="54">
        <f t="shared" si="30"/>
        <v>13660.806866851373</v>
      </c>
      <c r="CC143" s="55">
        <f t="shared" si="30"/>
        <v>14033.492225924492</v>
      </c>
    </row>
    <row r="144" spans="1:81" ht="33.75" customHeight="1" x14ac:dyDescent="0.4">
      <c r="A144" s="113"/>
      <c r="B144" s="75" t="s">
        <v>300</v>
      </c>
      <c r="BX144" s="54"/>
      <c r="BY144" s="54"/>
      <c r="BZ144" s="54"/>
      <c r="CA144" s="54"/>
      <c r="CB144" s="54"/>
      <c r="CC144" s="55"/>
    </row>
    <row r="145" spans="1:81" x14ac:dyDescent="0.4">
      <c r="A145" s="113"/>
      <c r="B145" s="49" t="s">
        <v>301</v>
      </c>
      <c r="CC145" s="94"/>
    </row>
    <row r="146" spans="1:81" x14ac:dyDescent="0.4">
      <c r="A146" s="113"/>
      <c r="B146" s="49" t="s">
        <v>302</v>
      </c>
      <c r="CC146" s="94"/>
    </row>
    <row r="147" spans="1:81" ht="29.25" customHeight="1" thickBot="1" x14ac:dyDescent="0.45">
      <c r="A147" s="156"/>
      <c r="B147" s="65" t="s">
        <v>303</v>
      </c>
      <c r="C147" s="87"/>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87"/>
      <c r="BY147" s="87"/>
      <c r="BZ147" s="87"/>
      <c r="CA147" s="87"/>
      <c r="CB147" s="87"/>
      <c r="CC147" s="97"/>
    </row>
  </sheetData>
  <conditionalFormatting sqref="D136:AG139">
    <cfRule type="cellIs" dxfId="1" priority="7" stopIfTrue="1" operator="notEqual">
      <formula>TRUE</formula>
    </cfRule>
  </conditionalFormatting>
  <conditionalFormatting sqref="D136:AG139">
    <cfRule type="cellIs" dxfId="0" priority="6" stopIfTrue="1" operator="equal">
      <formula>TRUE</formula>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Notes</vt:lpstr>
      <vt:lpstr>Contents</vt:lpstr>
      <vt:lpstr>UK_welfare</vt:lpstr>
      <vt:lpstr>GB_welfare</vt:lpstr>
      <vt:lpstr>Benefit_summary_table</vt:lpstr>
      <vt:lpstr>Table_1a</vt:lpstr>
      <vt:lpstr>Table_1b</vt:lpstr>
      <vt:lpstr>Table_1c</vt:lpstr>
      <vt:lpstr>Table_2a</vt:lpstr>
      <vt:lpstr>Table_2b</vt:lpstr>
      <vt:lpstr>Table_2c</vt:lpstr>
      <vt:lpstr>Table_3a</vt:lpstr>
      <vt:lpstr>Table_3b</vt:lpstr>
      <vt:lpstr>Table_3c</vt:lpstr>
      <vt:lpstr>Table_4</vt:lpstr>
      <vt:lpstr>Non-DWP_welfare</vt:lpstr>
      <vt:lpstr>Bereavement_benefits</vt:lpstr>
      <vt:lpstr>Carers_Allowance</vt:lpstr>
      <vt:lpstr>Council_Tax_Benefit</vt:lpstr>
      <vt:lpstr>Disability_benefits</vt:lpstr>
      <vt:lpstr>Housing_benefits</vt:lpstr>
      <vt:lpstr>Incapacity_benefits</vt:lpstr>
      <vt:lpstr>Income_Support</vt:lpstr>
      <vt:lpstr>Industrial_injuries_benefits</vt:lpstr>
      <vt:lpstr>Maternity_benefits</vt:lpstr>
      <vt:lpstr>New_Deal_&amp;_Emp_prog_allowances</vt:lpstr>
      <vt:lpstr>Pension_Credit</vt:lpstr>
      <vt:lpstr>Social_Fund</vt:lpstr>
      <vt:lpstr>State_Pension</vt:lpstr>
      <vt:lpstr>Unemployment_benefits</vt:lpstr>
      <vt:lpstr>Universal_Credit_and_equivalent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Benefit expenditure and caseload tables 2020 (revised January 2021)</dc:title>
  <dc:creator/>
  <cp:lastModifiedBy/>
  <dcterms:created xsi:type="dcterms:W3CDTF">2020-12-18T10:56:03Z</dcterms:created>
  <dcterms:modified xsi:type="dcterms:W3CDTF">2021-01-15T09:09:14Z</dcterms:modified>
</cp:coreProperties>
</file>