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collette_mccolgan_education_gov_uk/Documents/Documents/Ready to publish/"/>
    </mc:Choice>
  </mc:AlternateContent>
  <xr:revisionPtr revIDLastSave="0" documentId="8_{23F9B6D0-7B44-4F59-BEF8-64C070E217A3}" xr6:coauthVersionLast="47" xr6:coauthVersionMax="47" xr10:uidLastSave="{00000000-0000-0000-0000-000000000000}"/>
  <bookViews>
    <workbookView xWindow="-98" yWindow="-98" windowWidth="20715" windowHeight="13276" activeTab="1" xr2:uid="{A1B48CC8-AEEA-4F90-ACB1-B04058EC2820}"/>
  </bookViews>
  <sheets>
    <sheet name="Grant-funded providers" sheetId="1" r:id="rId1"/>
    <sheet name="Independent Learning Provid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34" i="2"/>
  <c r="B54" i="2"/>
  <c r="B74" i="2"/>
  <c r="B70" i="2"/>
  <c r="B50" i="2"/>
  <c r="B30" i="2"/>
  <c r="B10" i="2"/>
  <c r="B80" i="2"/>
  <c r="B79" i="2"/>
  <c r="B73" i="2"/>
  <c r="B68" i="1"/>
  <c r="G66" i="1"/>
  <c r="B66" i="1"/>
  <c r="B67" i="1" s="1"/>
  <c r="G65" i="1"/>
  <c r="G62" i="1"/>
  <c r="B62" i="1"/>
  <c r="G49" i="1"/>
  <c r="B49" i="1"/>
  <c r="G36" i="1"/>
  <c r="B36" i="1"/>
  <c r="G23" i="1"/>
  <c r="B23" i="1"/>
  <c r="G10" i="1"/>
  <c r="B10" i="1"/>
  <c r="B75" i="2" l="1"/>
  <c r="B77" i="2" s="1"/>
  <c r="B81" i="2" s="1"/>
  <c r="B83" i="2" s="1"/>
  <c r="B69" i="1"/>
  <c r="G67" i="1"/>
  <c r="B60" i="2"/>
  <c r="B59" i="2"/>
  <c r="B53" i="2"/>
  <c r="B40" i="2"/>
  <c r="B39" i="2"/>
  <c r="B33" i="2"/>
  <c r="B55" i="2" l="1"/>
  <c r="B57" i="2" s="1"/>
  <c r="B35" i="2"/>
  <c r="B37" i="2" s="1"/>
  <c r="B13" i="2"/>
  <c r="B20" i="2"/>
  <c r="B19" i="2"/>
  <c r="B41" i="2" l="1"/>
  <c r="B43" i="2" s="1"/>
  <c r="B61" i="2"/>
  <c r="B63" i="2" s="1"/>
  <c r="B15" i="2"/>
  <c r="B17" i="2" s="1"/>
  <c r="B29" i="1"/>
  <c r="B28" i="1"/>
  <c r="G27" i="1"/>
  <c r="B27" i="1"/>
  <c r="G26" i="1"/>
  <c r="B56" i="1"/>
  <c r="G53" i="1"/>
  <c r="G54" i="1" s="1"/>
  <c r="G52" i="1"/>
  <c r="G40" i="1"/>
  <c r="G41" i="1" s="1"/>
  <c r="G39" i="1"/>
  <c r="G13" i="1"/>
  <c r="G14" i="1"/>
  <c r="B55" i="1"/>
  <c r="B53" i="1"/>
  <c r="B54" i="1" s="1"/>
  <c r="B42" i="1"/>
  <c r="B43" i="1" s="1"/>
  <c r="B40" i="1"/>
  <c r="B41" i="1" s="1"/>
  <c r="B16" i="1"/>
  <c r="B14" i="1"/>
  <c r="B15" i="1" s="1"/>
  <c r="G28" i="1" l="1"/>
  <c r="G15" i="1"/>
  <c r="B17" i="1"/>
  <c r="B30" i="1"/>
  <c r="B21" i="2"/>
  <c r="B23" i="2" s="1"/>
</calcChain>
</file>

<file path=xl/sharedStrings.xml><?xml version="1.0" encoding="utf-8"?>
<sst xmlns="http://schemas.openxmlformats.org/spreadsheetml/2006/main" count="166" uniqueCount="44">
  <si>
    <t>Allocated students</t>
  </si>
  <si>
    <t>Traineeship baseline</t>
  </si>
  <si>
    <t>20/21 R04</t>
  </si>
  <si>
    <t>R04 traineeship students</t>
  </si>
  <si>
    <t>Projected outturn</t>
  </si>
  <si>
    <t>R04:R14 ratio *</t>
  </si>
  <si>
    <t>* Ratio used will be the same as for 21/22 allocation</t>
  </si>
  <si>
    <t>Projected overall over-delivery</t>
  </si>
  <si>
    <t>Traineeship over-delivery</t>
  </si>
  <si>
    <t>Traineeship growth to be funded</t>
  </si>
  <si>
    <t>At R04:</t>
  </si>
  <si>
    <t>Example 1: over-delivery overall and growth in traineeships</t>
  </si>
  <si>
    <t>Note: traineeship growth funded will be deducted from over-delivery when calculating exceptional in-year growth</t>
  </si>
  <si>
    <t>20/21 R06 / R10 / R14</t>
  </si>
  <si>
    <t>Traineeship students in data return</t>
  </si>
  <si>
    <t>Overall over-delivery</t>
  </si>
  <si>
    <t>Traineeship growth to be funded **</t>
  </si>
  <si>
    <t>** Any traineeship growth funded after previous data returns will deducted from this figure</t>
  </si>
  <si>
    <t xml:space="preserve">Traineeship growth to be funded </t>
  </si>
  <si>
    <t>Traineeship growth cap</t>
  </si>
  <si>
    <t>Example 2: growth in traineeships above cap</t>
  </si>
  <si>
    <t>At all other data returns:</t>
  </si>
  <si>
    <t>Allocation</t>
  </si>
  <si>
    <t>Overall funding in data return</t>
  </si>
  <si>
    <t>Traineeship funding in data return</t>
  </si>
  <si>
    <t>Remaining over-delivery to be considered through standard reconciliation</t>
  </si>
  <si>
    <t>Tolerance</t>
  </si>
  <si>
    <t>Standard reconciliation cap</t>
  </si>
  <si>
    <t>Standard reconciliation growth at 50%</t>
  </si>
  <si>
    <t xml:space="preserve">Total growth funded * </t>
  </si>
  <si>
    <t>* Growth funded at previous data returns deducted from this figure</t>
  </si>
  <si>
    <t>Example 2: over-delivery overall and no growth in traineeships</t>
  </si>
  <si>
    <t>Example 3: no over-delivery overall but growth in traineeships</t>
  </si>
  <si>
    <t>Example 4: over-delivery overall but no growth in traineeships</t>
  </si>
  <si>
    <t>Example 9: over-delivery overall but no growth in traineeships</t>
  </si>
  <si>
    <t>Example 8: no over-delivery overall but growth in traineeships</t>
  </si>
  <si>
    <t>Example 7: growth in traineeships above cap</t>
  </si>
  <si>
    <t>Example 6: over-delivery overall and growth in traineeships</t>
  </si>
  <si>
    <t>Example 5: no previous traineeship delivery</t>
  </si>
  <si>
    <t>Example 10: no previous traineeship delivery</t>
  </si>
  <si>
    <t>Example 4: no previous traineeship delivery</t>
  </si>
  <si>
    <t>2020/21 Traineeship in-year growth: worked examples</t>
  </si>
  <si>
    <r>
      <t xml:space="preserve">Independent learning providers (ILPs) </t>
    </r>
    <r>
      <rPr>
        <sz val="12"/>
        <color theme="1"/>
        <rFont val="Arial"/>
        <family val="2"/>
      </rPr>
      <t>(see other tab for grant-funded providers)</t>
    </r>
  </si>
  <si>
    <r>
      <t xml:space="preserve">Grant-funded providers </t>
    </r>
    <r>
      <rPr>
        <sz val="12"/>
        <color theme="1"/>
        <rFont val="Arial"/>
        <family val="2"/>
      </rPr>
      <t>(see other tab for independent learning providers)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</si>
</sst>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4" fontId="0" fillId="0" borderId="0" xfId="1" applyNumberFormat="1" applyFont="1"/>
    <xf numFmtId="3" fontId="0" fillId="0" borderId="0" xfId="1" applyNumberFormat="1" applyFont="1"/>
    <xf numFmtId="3" fontId="2" fillId="0" borderId="0" xfId="1" applyNumberFormat="1" applyFont="1"/>
    <xf numFmtId="0" fontId="5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F5E8E-3791-4541-A95F-00F28BAF63A7}">
  <dimension ref="A1:G74"/>
  <sheetViews>
    <sheetView workbookViewId="0">
      <pane ySplit="3" topLeftCell="A4" activePane="bottomLeft" state="frozen"/>
      <selection pane="bottomLeft" activeCell="E9" sqref="E9"/>
    </sheetView>
  </sheetViews>
  <sheetFormatPr defaultRowHeight="15" x14ac:dyDescent="0.4"/>
  <cols>
    <col min="1" max="1" width="30.609375" customWidth="1"/>
    <col min="2" max="2" width="8.88671875" style="5"/>
    <col min="6" max="6" width="30.83203125" customWidth="1"/>
  </cols>
  <sheetData>
    <row r="1" spans="1:7" ht="20.65" x14ac:dyDescent="0.6">
      <c r="A1" s="2" t="s">
        <v>41</v>
      </c>
    </row>
    <row r="2" spans="1:7" ht="20.25" x14ac:dyDescent="0.55000000000000004">
      <c r="A2" s="1"/>
    </row>
    <row r="3" spans="1:7" ht="20.25" x14ac:dyDescent="0.55000000000000004">
      <c r="A3" s="1" t="s">
        <v>43</v>
      </c>
    </row>
    <row r="4" spans="1:7" ht="16.899999999999999" customHeight="1" x14ac:dyDescent="0.55000000000000004">
      <c r="A4" s="7"/>
    </row>
    <row r="5" spans="1:7" x14ac:dyDescent="0.4">
      <c r="A5" s="3" t="s">
        <v>10</v>
      </c>
      <c r="F5" s="3" t="s">
        <v>21</v>
      </c>
    </row>
    <row r="7" spans="1:7" x14ac:dyDescent="0.4">
      <c r="A7" s="3" t="s">
        <v>11</v>
      </c>
      <c r="F7" s="3" t="s">
        <v>37</v>
      </c>
      <c r="G7" s="5"/>
    </row>
    <row r="8" spans="1:7" x14ac:dyDescent="0.4">
      <c r="A8" t="s">
        <v>0</v>
      </c>
      <c r="B8" s="5">
        <v>2000</v>
      </c>
      <c r="F8" t="s">
        <v>0</v>
      </c>
      <c r="G8" s="5">
        <v>2000</v>
      </c>
    </row>
    <row r="9" spans="1:7" x14ac:dyDescent="0.4">
      <c r="A9" t="s">
        <v>1</v>
      </c>
      <c r="B9" s="5">
        <v>80</v>
      </c>
      <c r="F9" t="s">
        <v>1</v>
      </c>
      <c r="G9" s="5">
        <v>80</v>
      </c>
    </row>
    <row r="10" spans="1:7" x14ac:dyDescent="0.4">
      <c r="A10" t="s">
        <v>19</v>
      </c>
      <c r="B10" s="5">
        <f>MIN(100,MAX(B9,20))</f>
        <v>80</v>
      </c>
      <c r="F10" t="s">
        <v>19</v>
      </c>
      <c r="G10" s="5">
        <f>MIN(100,MAX(G9,20))</f>
        <v>80</v>
      </c>
    </row>
    <row r="11" spans="1:7" x14ac:dyDescent="0.4">
      <c r="A11" t="s">
        <v>2</v>
      </c>
      <c r="B11" s="5">
        <v>2100</v>
      </c>
      <c r="F11" t="s">
        <v>13</v>
      </c>
      <c r="G11" s="5">
        <v>2150</v>
      </c>
    </row>
    <row r="12" spans="1:7" x14ac:dyDescent="0.4">
      <c r="A12" t="s">
        <v>5</v>
      </c>
      <c r="B12" s="4">
        <v>1.05</v>
      </c>
      <c r="F12" t="s">
        <v>14</v>
      </c>
      <c r="G12" s="5">
        <v>140</v>
      </c>
    </row>
    <row r="13" spans="1:7" x14ac:dyDescent="0.4">
      <c r="A13" t="s">
        <v>3</v>
      </c>
      <c r="B13" s="5">
        <v>140</v>
      </c>
      <c r="F13" t="s">
        <v>15</v>
      </c>
      <c r="G13" s="5">
        <f>MAX(0,G11-G8)</f>
        <v>150</v>
      </c>
    </row>
    <row r="14" spans="1:7" x14ac:dyDescent="0.4">
      <c r="A14" t="s">
        <v>4</v>
      </c>
      <c r="B14" s="5">
        <f>B12*B11</f>
        <v>2205</v>
      </c>
      <c r="F14" t="s">
        <v>8</v>
      </c>
      <c r="G14" s="5">
        <f>MAX(0,G12-G9)</f>
        <v>60</v>
      </c>
    </row>
    <row r="15" spans="1:7" x14ac:dyDescent="0.4">
      <c r="A15" t="s">
        <v>7</v>
      </c>
      <c r="B15" s="5">
        <f>MAX(0,B14-B8)</f>
        <v>205</v>
      </c>
      <c r="F15" t="s">
        <v>16</v>
      </c>
      <c r="G15" s="6">
        <f>MIN(G10,G14,G13)</f>
        <v>60</v>
      </c>
    </row>
    <row r="16" spans="1:7" x14ac:dyDescent="0.4">
      <c r="A16" t="s">
        <v>8</v>
      </c>
      <c r="B16" s="5">
        <f>MAX(0,B13-B9)</f>
        <v>60</v>
      </c>
    </row>
    <row r="17" spans="1:7" x14ac:dyDescent="0.4">
      <c r="A17" t="s">
        <v>9</v>
      </c>
      <c r="B17" s="6">
        <f>MIN(B10,B16,B15)</f>
        <v>60</v>
      </c>
    </row>
    <row r="18" spans="1:7" x14ac:dyDescent="0.4">
      <c r="B18" s="6"/>
    </row>
    <row r="19" spans="1:7" x14ac:dyDescent="0.4">
      <c r="B19" s="6"/>
    </row>
    <row r="20" spans="1:7" x14ac:dyDescent="0.4">
      <c r="A20" s="3" t="s">
        <v>20</v>
      </c>
      <c r="F20" s="3" t="s">
        <v>36</v>
      </c>
      <c r="G20" s="5"/>
    </row>
    <row r="21" spans="1:7" x14ac:dyDescent="0.4">
      <c r="A21" t="s">
        <v>0</v>
      </c>
      <c r="B21" s="5">
        <v>2000</v>
      </c>
      <c r="F21" t="s">
        <v>0</v>
      </c>
      <c r="G21" s="5">
        <v>2000</v>
      </c>
    </row>
    <row r="22" spans="1:7" x14ac:dyDescent="0.4">
      <c r="A22" t="s">
        <v>1</v>
      </c>
      <c r="B22" s="5">
        <v>100</v>
      </c>
      <c r="F22" t="s">
        <v>1</v>
      </c>
      <c r="G22" s="5">
        <v>100</v>
      </c>
    </row>
    <row r="23" spans="1:7" x14ac:dyDescent="0.4">
      <c r="A23" t="s">
        <v>19</v>
      </c>
      <c r="B23" s="5">
        <f>MIN(100,MAX(B22,20))</f>
        <v>100</v>
      </c>
      <c r="F23" t="s">
        <v>19</v>
      </c>
      <c r="G23" s="5">
        <f>MIN(100,MAX(G22,20))</f>
        <v>100</v>
      </c>
    </row>
    <row r="24" spans="1:7" x14ac:dyDescent="0.4">
      <c r="A24" t="s">
        <v>2</v>
      </c>
      <c r="B24" s="5">
        <v>2100</v>
      </c>
      <c r="F24" t="s">
        <v>13</v>
      </c>
      <c r="G24" s="5">
        <v>2150</v>
      </c>
    </row>
    <row r="25" spans="1:7" x14ac:dyDescent="0.4">
      <c r="A25" t="s">
        <v>5</v>
      </c>
      <c r="B25" s="4">
        <v>1.05</v>
      </c>
      <c r="F25" t="s">
        <v>14</v>
      </c>
      <c r="G25" s="5">
        <v>250</v>
      </c>
    </row>
    <row r="26" spans="1:7" x14ac:dyDescent="0.4">
      <c r="A26" t="s">
        <v>3</v>
      </c>
      <c r="B26" s="5">
        <v>250</v>
      </c>
      <c r="F26" t="s">
        <v>15</v>
      </c>
      <c r="G26" s="5">
        <f>MAX(0,G24-G21)</f>
        <v>150</v>
      </c>
    </row>
    <row r="27" spans="1:7" x14ac:dyDescent="0.4">
      <c r="A27" t="s">
        <v>4</v>
      </c>
      <c r="B27" s="5">
        <f>B25*B24</f>
        <v>2205</v>
      </c>
      <c r="F27" t="s">
        <v>8</v>
      </c>
      <c r="G27" s="5">
        <f>MAX(0,G25-G22)</f>
        <v>150</v>
      </c>
    </row>
    <row r="28" spans="1:7" x14ac:dyDescent="0.4">
      <c r="A28" t="s">
        <v>7</v>
      </c>
      <c r="B28" s="5">
        <f>MAX(0,B27-B21)</f>
        <v>205</v>
      </c>
      <c r="F28" t="s">
        <v>16</v>
      </c>
      <c r="G28" s="6">
        <f>MIN(G23,G27,G26)</f>
        <v>100</v>
      </c>
    </row>
    <row r="29" spans="1:7" x14ac:dyDescent="0.4">
      <c r="A29" t="s">
        <v>8</v>
      </c>
      <c r="B29" s="5">
        <f>MAX(0,B26-B22)</f>
        <v>150</v>
      </c>
    </row>
    <row r="30" spans="1:7" x14ac:dyDescent="0.4">
      <c r="A30" t="s">
        <v>9</v>
      </c>
      <c r="B30" s="6">
        <f>MIN(B23,B29,B28)</f>
        <v>100</v>
      </c>
    </row>
    <row r="33" spans="1:7" x14ac:dyDescent="0.4">
      <c r="A33" s="3" t="s">
        <v>32</v>
      </c>
      <c r="F33" s="3" t="s">
        <v>35</v>
      </c>
      <c r="G33" s="5"/>
    </row>
    <row r="34" spans="1:7" x14ac:dyDescent="0.4">
      <c r="A34" t="s">
        <v>0</v>
      </c>
      <c r="B34" s="5">
        <v>2000</v>
      </c>
      <c r="F34" t="s">
        <v>0</v>
      </c>
      <c r="G34" s="5">
        <v>2000</v>
      </c>
    </row>
    <row r="35" spans="1:7" x14ac:dyDescent="0.4">
      <c r="A35" t="s">
        <v>1</v>
      </c>
      <c r="B35" s="5">
        <v>120</v>
      </c>
      <c r="F35" t="s">
        <v>1</v>
      </c>
      <c r="G35" s="5">
        <v>120</v>
      </c>
    </row>
    <row r="36" spans="1:7" x14ac:dyDescent="0.4">
      <c r="A36" t="s">
        <v>19</v>
      </c>
      <c r="B36" s="5">
        <f>MIN(100,MAX(B35,20))</f>
        <v>100</v>
      </c>
      <c r="F36" t="s">
        <v>19</v>
      </c>
      <c r="G36" s="5">
        <f>MIN(100,MAX(G35,20))</f>
        <v>100</v>
      </c>
    </row>
    <row r="37" spans="1:7" x14ac:dyDescent="0.4">
      <c r="A37" t="s">
        <v>2</v>
      </c>
      <c r="B37" s="5">
        <v>1900</v>
      </c>
      <c r="F37" t="s">
        <v>13</v>
      </c>
      <c r="G37" s="5">
        <v>1950</v>
      </c>
    </row>
    <row r="38" spans="1:7" x14ac:dyDescent="0.4">
      <c r="A38" t="s">
        <v>5</v>
      </c>
      <c r="B38" s="4">
        <v>1.05</v>
      </c>
      <c r="F38" t="s">
        <v>14</v>
      </c>
      <c r="G38" s="5">
        <v>150</v>
      </c>
    </row>
    <row r="39" spans="1:7" x14ac:dyDescent="0.4">
      <c r="A39" t="s">
        <v>3</v>
      </c>
      <c r="B39" s="5">
        <v>150</v>
      </c>
      <c r="F39" t="s">
        <v>15</v>
      </c>
      <c r="G39" s="5">
        <f>MAX(0,G37-G34)</f>
        <v>0</v>
      </c>
    </row>
    <row r="40" spans="1:7" x14ac:dyDescent="0.4">
      <c r="A40" t="s">
        <v>4</v>
      </c>
      <c r="B40" s="5">
        <f>B38*B37</f>
        <v>1995</v>
      </c>
      <c r="F40" t="s">
        <v>8</v>
      </c>
      <c r="G40" s="5">
        <f>MAX(0,G38-G35)</f>
        <v>30</v>
      </c>
    </row>
    <row r="41" spans="1:7" x14ac:dyDescent="0.4">
      <c r="A41" t="s">
        <v>7</v>
      </c>
      <c r="B41" s="5">
        <f>MAX(0,B40-B34)</f>
        <v>0</v>
      </c>
      <c r="F41" t="s">
        <v>18</v>
      </c>
      <c r="G41" s="6">
        <f>MIN(G36,G40,G39)</f>
        <v>0</v>
      </c>
    </row>
    <row r="42" spans="1:7" x14ac:dyDescent="0.4">
      <c r="A42" t="s">
        <v>8</v>
      </c>
      <c r="B42" s="5">
        <f>MAX(0,B39-B35)</f>
        <v>30</v>
      </c>
    </row>
    <row r="43" spans="1:7" x14ac:dyDescent="0.4">
      <c r="A43" t="s">
        <v>9</v>
      </c>
      <c r="B43" s="6">
        <f>MIN(B36,B42,B41)</f>
        <v>0</v>
      </c>
    </row>
    <row r="46" spans="1:7" x14ac:dyDescent="0.4">
      <c r="A46" s="3" t="s">
        <v>33</v>
      </c>
      <c r="F46" s="3" t="s">
        <v>34</v>
      </c>
      <c r="G46" s="5"/>
    </row>
    <row r="47" spans="1:7" x14ac:dyDescent="0.4">
      <c r="A47" t="s">
        <v>0</v>
      </c>
      <c r="B47" s="5">
        <v>2000</v>
      </c>
      <c r="F47" t="s">
        <v>0</v>
      </c>
      <c r="G47" s="5">
        <v>2000</v>
      </c>
    </row>
    <row r="48" spans="1:7" x14ac:dyDescent="0.4">
      <c r="A48" t="s">
        <v>1</v>
      </c>
      <c r="B48" s="5">
        <v>150</v>
      </c>
      <c r="F48" t="s">
        <v>1</v>
      </c>
      <c r="G48" s="5">
        <v>150</v>
      </c>
    </row>
    <row r="49" spans="1:7" x14ac:dyDescent="0.4">
      <c r="A49" t="s">
        <v>19</v>
      </c>
      <c r="B49" s="5">
        <f>MIN(100,MAX(B48,20))</f>
        <v>100</v>
      </c>
      <c r="F49" t="s">
        <v>19</v>
      </c>
      <c r="G49" s="5">
        <f>MIN(100,MAX(G48,20))</f>
        <v>100</v>
      </c>
    </row>
    <row r="50" spans="1:7" x14ac:dyDescent="0.4">
      <c r="A50" t="s">
        <v>2</v>
      </c>
      <c r="B50" s="5">
        <v>2100</v>
      </c>
      <c r="F50" t="s">
        <v>13</v>
      </c>
      <c r="G50" s="5">
        <v>2250</v>
      </c>
    </row>
    <row r="51" spans="1:7" x14ac:dyDescent="0.4">
      <c r="A51" t="s">
        <v>5</v>
      </c>
      <c r="B51" s="4">
        <v>1.05</v>
      </c>
      <c r="F51" t="s">
        <v>14</v>
      </c>
      <c r="G51" s="5">
        <v>90</v>
      </c>
    </row>
    <row r="52" spans="1:7" x14ac:dyDescent="0.4">
      <c r="A52" t="s">
        <v>3</v>
      </c>
      <c r="B52" s="5">
        <v>90</v>
      </c>
      <c r="F52" t="s">
        <v>15</v>
      </c>
      <c r="G52" s="5">
        <f>MAX(0,G50-G47)</f>
        <v>250</v>
      </c>
    </row>
    <row r="53" spans="1:7" x14ac:dyDescent="0.4">
      <c r="A53" t="s">
        <v>4</v>
      </c>
      <c r="B53" s="5">
        <f>B51*B50</f>
        <v>2205</v>
      </c>
      <c r="F53" t="s">
        <v>8</v>
      </c>
      <c r="G53" s="5">
        <f>MAX(0,G51-G48)</f>
        <v>0</v>
      </c>
    </row>
    <row r="54" spans="1:7" x14ac:dyDescent="0.4">
      <c r="A54" t="s">
        <v>7</v>
      </c>
      <c r="B54" s="5">
        <f>MAX(0,B53-B47)</f>
        <v>205</v>
      </c>
      <c r="F54" t="s">
        <v>18</v>
      </c>
      <c r="G54" s="6">
        <f>MIN(G49,G53,G52)</f>
        <v>0</v>
      </c>
    </row>
    <row r="55" spans="1:7" x14ac:dyDescent="0.4">
      <c r="A55" t="s">
        <v>8</v>
      </c>
      <c r="B55" s="5">
        <f>MAX(0,B52-B48)</f>
        <v>0</v>
      </c>
    </row>
    <row r="56" spans="1:7" x14ac:dyDescent="0.4">
      <c r="A56" t="s">
        <v>9</v>
      </c>
      <c r="B56" s="6">
        <f>MIN(B49,B55,B54)</f>
        <v>0</v>
      </c>
    </row>
    <row r="57" spans="1:7" x14ac:dyDescent="0.4">
      <c r="B57" s="6"/>
    </row>
    <row r="58" spans="1:7" x14ac:dyDescent="0.4">
      <c r="B58" s="6"/>
    </row>
    <row r="59" spans="1:7" x14ac:dyDescent="0.4">
      <c r="A59" s="3" t="s">
        <v>38</v>
      </c>
      <c r="F59" s="3" t="s">
        <v>39</v>
      </c>
      <c r="G59" s="5"/>
    </row>
    <row r="60" spans="1:7" x14ac:dyDescent="0.4">
      <c r="A60" t="s">
        <v>0</v>
      </c>
      <c r="B60" s="5">
        <v>2000</v>
      </c>
      <c r="F60" t="s">
        <v>0</v>
      </c>
      <c r="G60" s="5">
        <v>2000</v>
      </c>
    </row>
    <row r="61" spans="1:7" x14ac:dyDescent="0.4">
      <c r="A61" t="s">
        <v>1</v>
      </c>
      <c r="B61" s="5">
        <v>0</v>
      </c>
      <c r="F61" t="s">
        <v>1</v>
      </c>
      <c r="G61" s="5">
        <v>0</v>
      </c>
    </row>
    <row r="62" spans="1:7" x14ac:dyDescent="0.4">
      <c r="A62" t="s">
        <v>19</v>
      </c>
      <c r="B62" s="5">
        <f>MIN(100,MAX(B61,20))</f>
        <v>20</v>
      </c>
      <c r="F62" t="s">
        <v>19</v>
      </c>
      <c r="G62" s="5">
        <f>MIN(100,MAX(G61,20))</f>
        <v>20</v>
      </c>
    </row>
    <row r="63" spans="1:7" x14ac:dyDescent="0.4">
      <c r="A63" t="s">
        <v>2</v>
      </c>
      <c r="B63" s="5">
        <v>2100</v>
      </c>
      <c r="F63" t="s">
        <v>13</v>
      </c>
      <c r="G63" s="5">
        <v>2250</v>
      </c>
    </row>
    <row r="64" spans="1:7" x14ac:dyDescent="0.4">
      <c r="A64" t="s">
        <v>5</v>
      </c>
      <c r="B64" s="4">
        <v>1.05</v>
      </c>
      <c r="F64" t="s">
        <v>14</v>
      </c>
      <c r="G64" s="5">
        <v>30</v>
      </c>
    </row>
    <row r="65" spans="1:7" x14ac:dyDescent="0.4">
      <c r="A65" t="s">
        <v>3</v>
      </c>
      <c r="B65" s="5">
        <v>30</v>
      </c>
      <c r="F65" t="s">
        <v>15</v>
      </c>
      <c r="G65" s="5">
        <f>MAX(0,G63-G60)</f>
        <v>250</v>
      </c>
    </row>
    <row r="66" spans="1:7" x14ac:dyDescent="0.4">
      <c r="A66" t="s">
        <v>4</v>
      </c>
      <c r="B66" s="5">
        <f>B64*B63</f>
        <v>2205</v>
      </c>
      <c r="F66" t="s">
        <v>8</v>
      </c>
      <c r="G66" s="5">
        <f>MAX(0,G64-G61)</f>
        <v>30</v>
      </c>
    </row>
    <row r="67" spans="1:7" x14ac:dyDescent="0.4">
      <c r="A67" t="s">
        <v>7</v>
      </c>
      <c r="B67" s="5">
        <f>MAX(0,B66-B60)</f>
        <v>205</v>
      </c>
      <c r="F67" t="s">
        <v>18</v>
      </c>
      <c r="G67" s="6">
        <f>MIN(G62,G66,G65)</f>
        <v>20</v>
      </c>
    </row>
    <row r="68" spans="1:7" x14ac:dyDescent="0.4">
      <c r="A68" t="s">
        <v>8</v>
      </c>
      <c r="B68" s="5">
        <f>MAX(0,B65-B61)</f>
        <v>30</v>
      </c>
    </row>
    <row r="69" spans="1:7" x14ac:dyDescent="0.4">
      <c r="A69" t="s">
        <v>9</v>
      </c>
      <c r="B69" s="6">
        <f>MIN(B62,B68,B67)</f>
        <v>20</v>
      </c>
    </row>
    <row r="70" spans="1:7" x14ac:dyDescent="0.4">
      <c r="B70" s="6"/>
    </row>
    <row r="72" spans="1:7" x14ac:dyDescent="0.4">
      <c r="A72" t="s">
        <v>6</v>
      </c>
    </row>
    <row r="73" spans="1:7" x14ac:dyDescent="0.4">
      <c r="A73" t="s">
        <v>17</v>
      </c>
    </row>
    <row r="74" spans="1:7" x14ac:dyDescent="0.4">
      <c r="A74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8B4D4-BE2B-4328-9F46-F99F0C5B8E98}">
  <dimension ref="A1:B86"/>
  <sheetViews>
    <sheetView tabSelected="1" workbookViewId="0">
      <pane ySplit="3" topLeftCell="A4" activePane="bottomLeft" state="frozen"/>
      <selection pane="bottomLeft" activeCell="D5" sqref="D5"/>
    </sheetView>
  </sheetViews>
  <sheetFormatPr defaultRowHeight="15" x14ac:dyDescent="0.4"/>
  <cols>
    <col min="1" max="1" width="30.609375" customWidth="1"/>
    <col min="2" max="2" width="10.5" style="8" customWidth="1"/>
  </cols>
  <sheetData>
    <row r="1" spans="1:2" ht="20.65" x14ac:dyDescent="0.6">
      <c r="A1" s="2" t="s">
        <v>41</v>
      </c>
    </row>
    <row r="2" spans="1:2" ht="20.25" x14ac:dyDescent="0.55000000000000004">
      <c r="A2" s="1"/>
    </row>
    <row r="3" spans="1:2" ht="20.25" x14ac:dyDescent="0.55000000000000004">
      <c r="A3" s="1" t="s">
        <v>42</v>
      </c>
    </row>
    <row r="4" spans="1:2" ht="16.899999999999999" customHeight="1" x14ac:dyDescent="0.55000000000000004">
      <c r="A4" s="7"/>
    </row>
    <row r="6" spans="1:2" x14ac:dyDescent="0.4">
      <c r="A6" s="3" t="s">
        <v>11</v>
      </c>
    </row>
    <row r="8" spans="1:2" x14ac:dyDescent="0.4">
      <c r="A8" t="s">
        <v>22</v>
      </c>
      <c r="B8" s="8">
        <v>1000000</v>
      </c>
    </row>
    <row r="9" spans="1:2" x14ac:dyDescent="0.4">
      <c r="A9" t="s">
        <v>1</v>
      </c>
      <c r="B9" s="8">
        <v>200000</v>
      </c>
    </row>
    <row r="10" spans="1:2" x14ac:dyDescent="0.4">
      <c r="A10" t="s">
        <v>19</v>
      </c>
      <c r="B10" s="8">
        <f>MIN(500000,MAX(B9,100000))</f>
        <v>200000</v>
      </c>
    </row>
    <row r="11" spans="1:2" x14ac:dyDescent="0.4">
      <c r="A11" t="s">
        <v>23</v>
      </c>
      <c r="B11" s="8">
        <v>1100000</v>
      </c>
    </row>
    <row r="12" spans="1:2" x14ac:dyDescent="0.4">
      <c r="A12" t="s">
        <v>24</v>
      </c>
      <c r="B12" s="8">
        <v>250000</v>
      </c>
    </row>
    <row r="13" spans="1:2" x14ac:dyDescent="0.4">
      <c r="A13" t="s">
        <v>15</v>
      </c>
      <c r="B13" s="8">
        <f>MAX(B11-B8,0)</f>
        <v>100000</v>
      </c>
    </row>
    <row r="14" spans="1:2" x14ac:dyDescent="0.4">
      <c r="A14" t="s">
        <v>8</v>
      </c>
      <c r="B14" s="8">
        <f>MAX(0,B12-B9)</f>
        <v>50000</v>
      </c>
    </row>
    <row r="15" spans="1:2" x14ac:dyDescent="0.4">
      <c r="A15" t="s">
        <v>9</v>
      </c>
      <c r="B15" s="8">
        <f>MIN(B10,B13,B14)</f>
        <v>50000</v>
      </c>
    </row>
    <row r="17" spans="1:2" ht="45" x14ac:dyDescent="0.4">
      <c r="A17" s="9" t="s">
        <v>25</v>
      </c>
      <c r="B17" s="8">
        <f>MAX(0,B13-B15)</f>
        <v>50000</v>
      </c>
    </row>
    <row r="19" spans="1:2" x14ac:dyDescent="0.4">
      <c r="A19" t="s">
        <v>26</v>
      </c>
      <c r="B19" s="8">
        <f>MAX(5000,0.01*B8)</f>
        <v>10000</v>
      </c>
    </row>
    <row r="20" spans="1:2" x14ac:dyDescent="0.4">
      <c r="A20" t="s">
        <v>27</v>
      </c>
      <c r="B20" s="8">
        <f>MIN(1000000,MAX(100000,0.3*B8))</f>
        <v>300000</v>
      </c>
    </row>
    <row r="21" spans="1:2" x14ac:dyDescent="0.4">
      <c r="A21" t="s">
        <v>28</v>
      </c>
      <c r="B21" s="8">
        <f>0.5*MIN(MAX(0,B17-B19),B20)</f>
        <v>20000</v>
      </c>
    </row>
    <row r="23" spans="1:2" x14ac:dyDescent="0.4">
      <c r="A23" s="3" t="s">
        <v>29</v>
      </c>
      <c r="B23" s="10">
        <f>B21+B15</f>
        <v>70000</v>
      </c>
    </row>
    <row r="26" spans="1:2" x14ac:dyDescent="0.4">
      <c r="A26" s="3" t="s">
        <v>31</v>
      </c>
    </row>
    <row r="28" spans="1:2" x14ac:dyDescent="0.4">
      <c r="A28" t="s">
        <v>22</v>
      </c>
      <c r="B28" s="8">
        <v>1000000</v>
      </c>
    </row>
    <row r="29" spans="1:2" x14ac:dyDescent="0.4">
      <c r="A29" t="s">
        <v>1</v>
      </c>
      <c r="B29" s="8">
        <v>300000</v>
      </c>
    </row>
    <row r="30" spans="1:2" x14ac:dyDescent="0.4">
      <c r="A30" t="s">
        <v>19</v>
      </c>
      <c r="B30" s="8">
        <f>MIN(500000,MAX(B29,100000))</f>
        <v>300000</v>
      </c>
    </row>
    <row r="31" spans="1:2" x14ac:dyDescent="0.4">
      <c r="A31" t="s">
        <v>23</v>
      </c>
      <c r="B31" s="8">
        <v>1100000</v>
      </c>
    </row>
    <row r="32" spans="1:2" x14ac:dyDescent="0.4">
      <c r="A32" t="s">
        <v>24</v>
      </c>
      <c r="B32" s="8">
        <v>150000</v>
      </c>
    </row>
    <row r="33" spans="1:2" x14ac:dyDescent="0.4">
      <c r="A33" t="s">
        <v>15</v>
      </c>
      <c r="B33" s="8">
        <f>MAX(B31-B28,0)</f>
        <v>100000</v>
      </c>
    </row>
    <row r="34" spans="1:2" x14ac:dyDescent="0.4">
      <c r="A34" t="s">
        <v>8</v>
      </c>
      <c r="B34" s="8">
        <f>MAX(0,B32-B29)</f>
        <v>0</v>
      </c>
    </row>
    <row r="35" spans="1:2" x14ac:dyDescent="0.4">
      <c r="A35" t="s">
        <v>9</v>
      </c>
      <c r="B35" s="8">
        <f>MIN(B30,B33,B34)</f>
        <v>0</v>
      </c>
    </row>
    <row r="37" spans="1:2" ht="45" x14ac:dyDescent="0.4">
      <c r="A37" s="9" t="s">
        <v>25</v>
      </c>
      <c r="B37" s="8">
        <f>MAX(0,B33-B35)</f>
        <v>100000</v>
      </c>
    </row>
    <row r="39" spans="1:2" x14ac:dyDescent="0.4">
      <c r="A39" t="s">
        <v>26</v>
      </c>
      <c r="B39" s="8">
        <f>MAX(5000,0.01*B28)</f>
        <v>10000</v>
      </c>
    </row>
    <row r="40" spans="1:2" x14ac:dyDescent="0.4">
      <c r="A40" t="s">
        <v>27</v>
      </c>
      <c r="B40" s="8">
        <f>MIN(1000000,MAX(100000,0.3*B28))</f>
        <v>300000</v>
      </c>
    </row>
    <row r="41" spans="1:2" x14ac:dyDescent="0.4">
      <c r="A41" t="s">
        <v>28</v>
      </c>
      <c r="B41" s="8">
        <f>0.5*MIN(MAX(0,B37-B39),B40)</f>
        <v>45000</v>
      </c>
    </row>
    <row r="43" spans="1:2" x14ac:dyDescent="0.4">
      <c r="A43" s="3" t="s">
        <v>29</v>
      </c>
      <c r="B43" s="10">
        <f>B41+B35</f>
        <v>45000</v>
      </c>
    </row>
    <row r="46" spans="1:2" x14ac:dyDescent="0.4">
      <c r="A46" s="3" t="s">
        <v>32</v>
      </c>
    </row>
    <row r="48" spans="1:2" x14ac:dyDescent="0.4">
      <c r="A48" t="s">
        <v>22</v>
      </c>
      <c r="B48" s="8">
        <v>1000000</v>
      </c>
    </row>
    <row r="49" spans="1:2" x14ac:dyDescent="0.4">
      <c r="A49" t="s">
        <v>1</v>
      </c>
      <c r="B49" s="8">
        <v>200000</v>
      </c>
    </row>
    <row r="50" spans="1:2" x14ac:dyDescent="0.4">
      <c r="A50" t="s">
        <v>19</v>
      </c>
      <c r="B50" s="8">
        <f>MIN(500000,MAX(B49,100000))</f>
        <v>200000</v>
      </c>
    </row>
    <row r="51" spans="1:2" x14ac:dyDescent="0.4">
      <c r="A51" t="s">
        <v>23</v>
      </c>
      <c r="B51" s="8">
        <v>900000</v>
      </c>
    </row>
    <row r="52" spans="1:2" x14ac:dyDescent="0.4">
      <c r="A52" t="s">
        <v>24</v>
      </c>
      <c r="B52" s="8">
        <v>250000</v>
      </c>
    </row>
    <row r="53" spans="1:2" x14ac:dyDescent="0.4">
      <c r="A53" t="s">
        <v>15</v>
      </c>
      <c r="B53" s="8">
        <f>MAX(B51-B48,0)</f>
        <v>0</v>
      </c>
    </row>
    <row r="54" spans="1:2" x14ac:dyDescent="0.4">
      <c r="A54" t="s">
        <v>8</v>
      </c>
      <c r="B54" s="8">
        <f>MAX(0,B52-B49)</f>
        <v>50000</v>
      </c>
    </row>
    <row r="55" spans="1:2" x14ac:dyDescent="0.4">
      <c r="A55" t="s">
        <v>9</v>
      </c>
      <c r="B55" s="8">
        <f>MIN(B50,B53,B54)</f>
        <v>0</v>
      </c>
    </row>
    <row r="57" spans="1:2" ht="45" x14ac:dyDescent="0.4">
      <c r="A57" s="9" t="s">
        <v>25</v>
      </c>
      <c r="B57" s="8">
        <f>MAX(0,B53-B55)</f>
        <v>0</v>
      </c>
    </row>
    <row r="59" spans="1:2" x14ac:dyDescent="0.4">
      <c r="A59" t="s">
        <v>26</v>
      </c>
      <c r="B59" s="8">
        <f>MAX(5000,0.01*B48)</f>
        <v>10000</v>
      </c>
    </row>
    <row r="60" spans="1:2" x14ac:dyDescent="0.4">
      <c r="A60" t="s">
        <v>27</v>
      </c>
      <c r="B60" s="8">
        <f>MIN(1000000,MAX(100000,0.3*B48))</f>
        <v>300000</v>
      </c>
    </row>
    <row r="61" spans="1:2" x14ac:dyDescent="0.4">
      <c r="A61" t="s">
        <v>28</v>
      </c>
      <c r="B61" s="8">
        <f>0.5*MIN(MAX(B57-B59,0),B60)</f>
        <v>0</v>
      </c>
    </row>
    <row r="63" spans="1:2" x14ac:dyDescent="0.4">
      <c r="A63" s="3" t="s">
        <v>29</v>
      </c>
      <c r="B63" s="10">
        <f>B61+B55</f>
        <v>0</v>
      </c>
    </row>
    <row r="66" spans="1:2" x14ac:dyDescent="0.4">
      <c r="A66" s="3" t="s">
        <v>40</v>
      </c>
    </row>
    <row r="68" spans="1:2" x14ac:dyDescent="0.4">
      <c r="A68" t="s">
        <v>22</v>
      </c>
      <c r="B68" s="8">
        <v>1000000</v>
      </c>
    </row>
    <row r="69" spans="1:2" x14ac:dyDescent="0.4">
      <c r="A69" t="s">
        <v>1</v>
      </c>
      <c r="B69" s="8">
        <v>0</v>
      </c>
    </row>
    <row r="70" spans="1:2" x14ac:dyDescent="0.4">
      <c r="A70" t="s">
        <v>19</v>
      </c>
      <c r="B70" s="8">
        <f>MIN(500000,MAX(B69,100000))</f>
        <v>100000</v>
      </c>
    </row>
    <row r="71" spans="1:2" x14ac:dyDescent="0.4">
      <c r="A71" t="s">
        <v>23</v>
      </c>
      <c r="B71" s="8">
        <v>1200000</v>
      </c>
    </row>
    <row r="72" spans="1:2" x14ac:dyDescent="0.4">
      <c r="A72" t="s">
        <v>24</v>
      </c>
      <c r="B72" s="8">
        <v>50000</v>
      </c>
    </row>
    <row r="73" spans="1:2" x14ac:dyDescent="0.4">
      <c r="A73" t="s">
        <v>15</v>
      </c>
      <c r="B73" s="8">
        <f>MAX(B71-B68,0)</f>
        <v>200000</v>
      </c>
    </row>
    <row r="74" spans="1:2" x14ac:dyDescent="0.4">
      <c r="A74" t="s">
        <v>8</v>
      </c>
      <c r="B74" s="8">
        <f>MAX(0,B72-B69)</f>
        <v>50000</v>
      </c>
    </row>
    <row r="75" spans="1:2" x14ac:dyDescent="0.4">
      <c r="A75" t="s">
        <v>9</v>
      </c>
      <c r="B75" s="8">
        <f>MIN(B70,B73,B74)</f>
        <v>50000</v>
      </c>
    </row>
    <row r="77" spans="1:2" ht="45" x14ac:dyDescent="0.4">
      <c r="A77" s="9" t="s">
        <v>25</v>
      </c>
      <c r="B77" s="8">
        <f>MAX(0,B73-B75)</f>
        <v>150000</v>
      </c>
    </row>
    <row r="79" spans="1:2" x14ac:dyDescent="0.4">
      <c r="A79" t="s">
        <v>26</v>
      </c>
      <c r="B79" s="8">
        <f>MAX(5000,0.01*B68)</f>
        <v>10000</v>
      </c>
    </row>
    <row r="80" spans="1:2" x14ac:dyDescent="0.4">
      <c r="A80" t="s">
        <v>27</v>
      </c>
      <c r="B80" s="8">
        <f>MIN(1000000,MAX(100000,0.3*B68))</f>
        <v>300000</v>
      </c>
    </row>
    <row r="81" spans="1:2" x14ac:dyDescent="0.4">
      <c r="A81" t="s">
        <v>28</v>
      </c>
      <c r="B81" s="8">
        <f>0.5*MIN(MAX(B77-B79,0),B80)</f>
        <v>70000</v>
      </c>
    </row>
    <row r="83" spans="1:2" x14ac:dyDescent="0.4">
      <c r="A83" s="3" t="s">
        <v>29</v>
      </c>
      <c r="B83" s="10">
        <f>B81+B75</f>
        <v>120000</v>
      </c>
    </row>
    <row r="86" spans="1:2" x14ac:dyDescent="0.4">
      <c r="A86" t="s">
        <v>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Grant-funded providers</vt:lpstr>
      <vt:lpstr>Independent Learning Providers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Navin</dc:creator>
  <cp:lastModifiedBy>MCCOLGAN, Collette</cp:lastModifiedBy>
  <dcterms:created xsi:type="dcterms:W3CDTF">2020-09-15T07:26:19Z</dcterms:created>
  <dcterms:modified xsi:type="dcterms:W3CDTF">2023-08-07T13:11:02Z</dcterms:modified>
</cp:coreProperties>
</file>