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21A0B61A-F84D-4BDD-8348-23C1BC2236B8}" xr6:coauthVersionLast="47" xr6:coauthVersionMax="47" xr10:uidLastSave="{00000000-0000-0000-0000-000000000000}"/>
  <bookViews>
    <workbookView xWindow="-110" yWindow="-110" windowWidth="19420" windowHeight="10300" xr2:uid="{DC07E14E-A94C-4B40-8C34-B2DC14DAB08A}"/>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externalReferences>
    <externalReference r:id="rId9"/>
  </externalReference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6" l="1"/>
  <c r="AA8" i="6"/>
  <c r="AA9" i="6"/>
  <c r="AA10" i="6"/>
  <c r="AA12" i="6"/>
  <c r="AA13" i="6"/>
  <c r="AA14" i="6"/>
  <c r="AA15" i="6"/>
  <c r="BX18" i="7"/>
  <c r="BY18" i="7"/>
  <c r="BZ18" i="7"/>
  <c r="CA18" i="7"/>
  <c r="L14" i="6"/>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E14" i="5"/>
  <c r="B14" i="5"/>
  <c r="C13" i="5"/>
  <c r="C12" i="5"/>
  <c r="B13" i="5"/>
  <c r="B11" i="5"/>
  <c r="B6" i="5"/>
  <c r="C6" i="5"/>
  <c r="C11" i="5"/>
  <c r="G8" i="8" l="1"/>
  <c r="G9" i="8"/>
  <c r="F10" i="8"/>
  <c r="F8" i="8"/>
  <c r="G15" i="8"/>
  <c r="F23" i="8"/>
  <c r="D11" i="5"/>
  <c r="D6" i="5"/>
  <c r="D13" i="5"/>
  <c r="F25" i="8"/>
  <c r="F24" i="8"/>
  <c r="F26" i="8"/>
  <c r="F28" i="8"/>
  <c r="F29" i="8"/>
  <c r="F9" i="8"/>
  <c r="F13" i="8"/>
  <c r="F20" i="8"/>
  <c r="F30" i="8"/>
  <c r="F21" i="8"/>
  <c r="C8" i="5"/>
  <c r="C7" i="5"/>
  <c r="E6" i="5"/>
  <c r="B9" i="5"/>
  <c r="B7" i="5"/>
  <c r="B8" i="5"/>
  <c r="B12" i="5"/>
  <c r="E13" i="5"/>
  <c r="C14" i="5"/>
  <c r="E8" i="5"/>
  <c r="E9" i="5"/>
  <c r="E11" i="5"/>
  <c r="E12" i="5"/>
  <c r="E7" i="5"/>
  <c r="G10" i="8" l="1"/>
  <c r="D7" i="5"/>
  <c r="D14" i="5"/>
  <c r="D12" i="5"/>
  <c r="D8" i="5"/>
  <c r="G30" i="8"/>
  <c r="G20" i="8"/>
  <c r="H19" i="8"/>
  <c r="G29" i="8"/>
  <c r="G28" i="8"/>
  <c r="G26" i="8"/>
  <c r="G25" i="8"/>
  <c r="G21" i="8"/>
  <c r="G24" i="8"/>
  <c r="G23" i="8"/>
  <c r="G31" i="8"/>
  <c r="C9" i="5"/>
  <c r="F6" i="5"/>
  <c r="F14" i="5"/>
  <c r="F11" i="5"/>
  <c r="F12" i="5"/>
  <c r="F9" i="5"/>
  <c r="F13" i="5"/>
  <c r="F8" i="5"/>
  <c r="F7" i="5"/>
  <c r="D9" i="5" l="1"/>
  <c r="H29" i="8"/>
  <c r="H28" i="8"/>
  <c r="H26" i="8"/>
  <c r="H25" i="8"/>
  <c r="H24" i="8"/>
  <c r="H21" i="8"/>
  <c r="H30" i="8"/>
  <c r="H20" i="8"/>
  <c r="I19" i="8"/>
  <c r="H23" i="8"/>
  <c r="H31" i="8"/>
  <c r="G11" i="5"/>
  <c r="G8" i="5"/>
  <c r="G12" i="5"/>
  <c r="G7" i="5"/>
  <c r="G9" i="5"/>
  <c r="G13" i="5"/>
  <c r="G6" i="5"/>
  <c r="G14" i="5"/>
  <c r="I28" i="8" l="1"/>
  <c r="I26" i="8"/>
  <c r="I25" i="8"/>
  <c r="I24" i="8"/>
  <c r="I23" i="8"/>
  <c r="I30" i="8"/>
  <c r="J19" i="8"/>
  <c r="I31" i="8"/>
  <c r="I21" i="8"/>
  <c r="I20" i="8"/>
  <c r="I29" i="8"/>
  <c r="H6" i="5"/>
  <c r="H11" i="5"/>
  <c r="H12" i="5"/>
  <c r="H9" i="5"/>
  <c r="H8" i="5"/>
  <c r="H7" i="5"/>
  <c r="H13" i="5"/>
  <c r="H14" i="5"/>
  <c r="J26" i="8" l="1"/>
  <c r="J25" i="8"/>
  <c r="J24" i="8"/>
  <c r="J23" i="8"/>
  <c r="J31" i="8"/>
  <c r="J21" i="8"/>
  <c r="J28" i="8"/>
  <c r="J30" i="8"/>
  <c r="J20" i="8"/>
  <c r="K19" i="8"/>
  <c r="J29" i="8"/>
  <c r="I8" i="5"/>
  <c r="I6" i="5"/>
  <c r="I9" i="5"/>
  <c r="I7" i="5"/>
  <c r="I14" i="5"/>
  <c r="I11" i="5"/>
  <c r="I13" i="5"/>
  <c r="I12" i="5"/>
  <c r="K25" i="8" l="1"/>
  <c r="K24" i="8"/>
  <c r="K23" i="8"/>
  <c r="K31" i="8"/>
  <c r="K21" i="8"/>
  <c r="K30" i="8"/>
  <c r="K20" i="8"/>
  <c r="L19" i="8"/>
  <c r="K28" i="8"/>
  <c r="K29" i="8"/>
  <c r="K26" i="8"/>
  <c r="J8" i="5"/>
  <c r="J7" i="5"/>
  <c r="J6" i="5"/>
  <c r="J14" i="5"/>
  <c r="J13" i="5"/>
  <c r="J11" i="5"/>
  <c r="J9" i="5"/>
  <c r="J12" i="5"/>
  <c r="L24" i="8" l="1"/>
  <c r="L23" i="8"/>
  <c r="L31" i="8"/>
  <c r="L21" i="8"/>
  <c r="L30" i="8"/>
  <c r="L20" i="8"/>
  <c r="M19" i="8"/>
  <c r="L29" i="8"/>
  <c r="L25" i="8"/>
  <c r="L28" i="8"/>
  <c r="L26" i="8"/>
  <c r="K6" i="5"/>
  <c r="K14" i="5"/>
  <c r="K7" i="5"/>
  <c r="K13" i="5"/>
  <c r="K8" i="5"/>
  <c r="K11" i="5"/>
  <c r="K9" i="5"/>
  <c r="K12" i="5"/>
  <c r="M23" i="8" l="1"/>
  <c r="M31" i="8"/>
  <c r="M21" i="8"/>
  <c r="N19" i="8"/>
  <c r="M30" i="8"/>
  <c r="M20" i="8"/>
  <c r="M29" i="8"/>
  <c r="M28" i="8"/>
  <c r="M25" i="8"/>
  <c r="M26" i="8"/>
  <c r="M24" i="8"/>
  <c r="L8" i="5"/>
  <c r="L14" i="5"/>
  <c r="L6" i="5"/>
  <c r="L13" i="5"/>
  <c r="L9" i="5"/>
  <c r="L12" i="5"/>
  <c r="L11" i="5"/>
  <c r="L7" i="5"/>
  <c r="N31" i="8" l="1"/>
  <c r="N21" i="8"/>
  <c r="N30" i="8"/>
  <c r="N20" i="8"/>
  <c r="N29" i="8"/>
  <c r="N28" i="8"/>
  <c r="N26" i="8"/>
  <c r="N23" i="8"/>
  <c r="N25" i="8"/>
  <c r="N24" i="8"/>
  <c r="M9" i="5"/>
  <c r="M14" i="5"/>
  <c r="M6" i="5"/>
  <c r="M13" i="5"/>
  <c r="M12" i="5"/>
  <c r="M8" i="5"/>
  <c r="M7" i="5"/>
  <c r="M11" i="5"/>
  <c r="N9" i="5" l="1"/>
  <c r="N11" i="5"/>
  <c r="N6" i="5"/>
  <c r="N8" i="5"/>
  <c r="N7" i="5"/>
  <c r="N14" i="5"/>
  <c r="N12" i="5"/>
  <c r="N13" i="5"/>
</calcChain>
</file>

<file path=xl/sharedStrings.xml><?xml version="1.0" encoding="utf-8"?>
<sst xmlns="http://schemas.openxmlformats.org/spreadsheetml/2006/main" count="459" uniqueCount="247">
  <si>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</si>
  <si>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</si>
  <si>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</si>
  <si>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</si>
  <si>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</si>
  <si>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</si>
  <si>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</si>
  <si>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</si>
  <si>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</si>
  <si>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</si>
  <si>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</si>
  <si>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</si>
  <si>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</si>
  <si>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</si>
  <si>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</si>
  <si>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</si>
  <si>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</si>
  <si>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</si>
  <si>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</si>
  <si>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</si>
  <si>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</si>
  <si>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</si>
  <si>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</si>
  <si>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</si>
  <si>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</si>
  <si>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</si>
  <si>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</si>
  <si>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</si>
  <si>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</si>
  <si>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</si>
  <si>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</si>
  <si>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</si>
  <si>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</si>
  <si>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</si>
  <si>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</si>
  <si>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</si>
  <si>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</si>
  <si>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</si>
  <si>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</si>
  <si>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</si>
  <si>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</si>
  <si>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</si>
  <si>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</si>
  <si>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</si>
  <si>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</si>
  <si>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</si>
  <si>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</si>
  <si>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</si>
  <si>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</si>
  <si>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</si>
  <si>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</si>
  <si>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</si>
  <si>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</si>
  <si>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</si>
  <si>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</si>
  <si>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</si>
  <si>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</si>
  <si>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</si>
  <si>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</si>
  <si>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</si>
  <si>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</si>
  <si>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</si>
  <si>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</si>
  <si>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</si>
  <si>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</si>
  <si>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</si>
  <si>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</si>
  <si>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</si>
  <si>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</si>
  <si>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</si>
  <si>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</si>
  <si>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</si>
  <si>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</si>
  <si>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</si>
  <si>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</si>
  <si>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</si>
  <si>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</si>
  <si>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</si>
  <si>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</si>
  <si>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</si>
  <si>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</si>
  <si>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</si>
  <si>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</si>
  <si>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</si>
  <si>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</si>
  <si>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</si>
  <si>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</si>
  <si>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</si>
  <si>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</si>
  <si>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</si>
  <si>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</si>
  <si>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</si>
  <si>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</si>
  <si>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</si>
  <si>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</si>
  <si>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</si>
  <si>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</si>
  <si>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</si>
  <si>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</si>
  <si>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</si>
  <si>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</si>
  <si>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</si>
  <si>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</si>
  <si>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</si>
  <si>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</si>
  <si>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</si>
  <si>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</si>
  <si>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</si>
  <si>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</si>
  <si>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</si>
  <si>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</si>
  <si>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</si>
  <si>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</si>
  <si>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</si>
  <si>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</si>
  <si>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</si>
  <si>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</si>
  <si>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</si>
  <si>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</si>
  <si>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</si>
  <si>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</si>
  <si>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</si>
  <si>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</si>
  <si>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</si>
  <si>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</si>
  <si>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</si>
  <si>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</si>
  <si>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</si>
  <si>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</si>
  <si>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</si>
  <si>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</si>
  <si>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</si>
  <si>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</si>
  <si>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</si>
  <si>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</si>
  <si>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</si>
  <si>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</si>
  <si>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</si>
  <si>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</si>
  <si>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</si>
  <si>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</si>
  <si>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</si>
  <si>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</si>
  <si>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</si>
  <si>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</si>
  <si>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</si>
  <si>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</si>
  <si>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</si>
  <si>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</si>
  <si>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</si>
  <si>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</si>
  <si>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</si>
  <si>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</si>
  <si>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</si>
  <si>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</si>
  <si>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</si>
  <si>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</si>
  <si>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</si>
  <si>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</si>
  <si>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</si>
  <si>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</si>
  <si>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</si>
  <si>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</si>
  <si>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</si>
  <si>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</si>
  <si>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</si>
  <si>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</si>
  <si>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</si>
  <si>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</si>
  <si>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</si>
  <si>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</si>
  <si>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</si>
  <si>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</si>
  <si>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</si>
  <si>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</si>
  <si>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</si>
  <si>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</si>
  <si>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</si>
  <si>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</si>
  <si>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</si>
  <si>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</si>
  <si>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</si>
  <si>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</si>
  <si>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</si>
  <si>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</si>
  <si>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</si>
  <si>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</si>
  <si>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</si>
  <si>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</si>
  <si>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</si>
  <si>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</si>
  <si>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</si>
  <si>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</si>
  <si>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</si>
  <si>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</si>
  <si>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</si>
  <si>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</si>
  <si>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</si>
  <si>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</si>
  <si>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</si>
  <si>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</si>
  <si>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</si>
  <si>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</si>
  <si>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</si>
  <si>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</si>
  <si>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</si>
  <si>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</si>
  <si>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</si>
  <si>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</si>
  <si>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</si>
  <si>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</si>
  <si>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</si>
  <si>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</si>
  <si>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</si>
  <si>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This spreadsheet forms part of the National Statistics publication Energy Trends produced by the Department for Energy Security &amp; Net Zero (DESNZ).
The data presented is on UK demand for key petroleum products; quarterly data are published in arrears in thousand tonnes.</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</si>
  <si>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</si>
  <si>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</si>
  <si>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</si>
  <si>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</si>
  <si>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</si>
  <si>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</si>
  <si>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</si>
  <si>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</si>
  <si>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</si>
  <si>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</si>
  <si>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</si>
  <si>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</si>
  <si>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</si>
  <si>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</si>
  <si>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1st quarter</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</si>
  <si>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</si>
  <si>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t>2024
2nd quarter</t>
  </si>
  <si>
    <t>Proportion of road fuels sold through supermarkets down</t>
  </si>
  <si>
    <t>2024
3rd quarter</t>
  </si>
  <si>
    <t>Total Diesel Road Fuel including Bio-diesel [note 4]</t>
  </si>
  <si>
    <t>Biodiesel figures are currently under additional scrutiny to ascertain whether Hydrotreated vegetable Oil (a direct bio replacement for diesel) is currently being captured under white diesel or FAME (typical biodiesel). As such biodiesel figures are subject to revision.</t>
  </si>
  <si>
    <t>Note 4</t>
  </si>
  <si>
    <t>of which, Bio-diesel [note 1][note 3][note 4]</t>
  </si>
  <si>
    <t>The revision period is January 2021 to December 2024. Revisions are due to updates from data suppliers or the receipt of data replacing estimates.</t>
  </si>
  <si>
    <t>2024
4th quarter</t>
  </si>
  <si>
    <t>2025 1st quarter
[provisional]</t>
  </si>
  <si>
    <t>Sales of both fuels up</t>
  </si>
  <si>
    <t>In Quarter 1 2025, total petrol sales increased by 2.6 per cent and hydrocarbon diesel sales rose by a similar 2.4 per cent. Biodiesel data for 2024 is provisional and subject to revision.</t>
  </si>
  <si>
    <t>Petrol sold by supermarkets decreased by 1.4 per cent compared to Quarter 1 2024, and the share fell from 42.0 to 40.4 per cent. Diesel sales fell further, with 8.6 per cent less being sold through supermarkets in Quarter 1 2025, a decrease in share from 24.0 to 21.8 per cent.</t>
  </si>
  <si>
    <t>2024</t>
  </si>
  <si>
    <r>
      <t xml:space="preserve">These data were published on </t>
    </r>
    <r>
      <rPr>
        <b/>
        <sz val="12"/>
        <rFont val="Calibri"/>
        <family val="2"/>
        <scheme val="minor"/>
      </rPr>
      <t>Thursday 31st July 2025</t>
    </r>
    <r>
      <rPr>
        <sz val="12"/>
        <rFont val="Calibri"/>
        <family val="2"/>
        <scheme val="minor"/>
      </rPr>
      <t xml:space="preserve">
The next publication date is </t>
    </r>
    <r>
      <rPr>
        <b/>
        <sz val="12"/>
        <rFont val="Calibri"/>
        <family val="2"/>
        <scheme val="minor"/>
      </rPr>
      <t>Tuesday 30th September 2025</t>
    </r>
  </si>
  <si>
    <t xml:space="preserve">This spreadsheet contains quarterly and annual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</si>
</sst>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00000"/>
    <numFmt numFmtId="167" formatCode="#,###&quot;-r&quot;\ ;\-#,###&quot;-r&quot;;&quot;-r &quot;"/>
    <numFmt numFmtId="168" formatCode="_-* #,##0_-;\-* #,##0_-;_-* &quot;-&quot;??_-;_-@_-"/>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1">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37" fontId="5" fillId="0" borderId="0" xfId="7" applyNumberFormat="1" applyFont="1" applyBorder="1" applyAlignment="1">
      <alignment vertical="top"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0" fontId="5" fillId="0" borderId="8" xfId="5" applyFont="1" applyBorder="1" applyAlignment="1">
      <alignment horizontal="center" vertical="center" wrapText="1"/>
    </xf>
    <xf numFmtId="37" fontId="2" fillId="0" borderId="8" xfId="7" applyNumberFormat="1" applyFont="1" applyBorder="1" applyAlignment="1">
      <alignment vertical="center" wrapText="1"/>
    </xf>
    <xf numFmtId="0" fontId="5" fillId="0" borderId="17" xfId="5" applyFont="1" applyBorder="1" applyAlignment="1">
      <alignment horizontal="center" vertical="center" wrapText="1"/>
    </xf>
    <xf numFmtId="168" fontId="2" fillId="0" borderId="0" xfId="7" applyNumberFormat="1" applyFont="1" applyAlignment="1">
      <alignment vertical="center" wrapText="1"/>
    </xf>
    <xf numFmtId="39" fontId="2" fillId="0" borderId="7" xfId="7" applyNumberFormat="1" applyFont="1" applyBorder="1" applyAlignment="1">
      <alignment vertical="center" wrapText="1"/>
    </xf>
    <xf numFmtId="39" fontId="2" fillId="0" borderId="8" xfId="7" applyNumberFormat="1" applyFont="1" applyBorder="1" applyAlignment="1">
      <alignment vertical="center"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 cent" xfId="13" builtinId="5"/>
    <cellStyle name="Percent 2" xfId="8" xr:uid="{15309A4D-52A3-455C-AE8E-A23C9F823F6D}"/>
    <cellStyle name="Percent 2 2" xfId="15" xr:uid="{081AC08E-9346-4970-BCB1-DF12851DD073}"/>
  </cellStyles>
  <dxfs count="1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66710/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 Annual Balance"/>
    </sheetNames>
    <sheetDataSet>
      <sheetData sheetId="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83" headerRowCellStyle="Heading 2" dataCellStyle="Hyperlink">
  <tableColumns count="2">
    <tableColumn id="1" xr3:uid="{9A4FD9B3-B3E5-4AD4-A5D0-85BF4910A665}" name="Worksheet description" dataDxfId="182" dataCellStyle="Normal 4"/>
    <tableColumn id="2" xr3:uid="{BA9FC542-36B3-43F7-B5A4-63940462F609}" name="Link" dataDxfId="18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DxfId="180" headerRowCellStyle="Heading 2">
  <tableColumns count="2">
    <tableColumn id="1" xr3:uid="{78CED3D1-3326-4B98-A7D9-0AD5792C445E}" name="Note " dataCellStyle="Normal 4"/>
    <tableColumn id="2" xr3:uid="{D7D741AD-FAD9-458E-AC6E-92046E3B30EB}" name="Description" dataDxfId="17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8" dataDxfId="177" tableBorderDxfId="176" headerRowCellStyle="Normal 4" dataCellStyle="Comma">
  <tableColumns count="14">
    <tableColumn id="1" xr3:uid="{8881D392-7725-4AE4-8054-4BD2BE162750}" name="Column1" dataDxfId="175" totalsRowDxfId="174"/>
    <tableColumn id="2" xr3:uid="{B1CEFBC7-B790-43E9-9C41-20659BB3CFDA}" name="2023" dataDxfId="173" totalsRowDxfId="172" dataCellStyle="Comma">
      <calculatedColumnFormula>+INDIRECT(Calculation_hide!F6,FALSE)</calculatedColumnFormula>
    </tableColumn>
    <tableColumn id="3" xr3:uid="{A45CABA1-5362-47D8-81EC-48EBC7588B42}" name="2024" dataDxfId="171" totalsRowDxfId="170" dataCellStyle="Comma">
      <calculatedColumnFormula>+INDIRECT(Calculation_hide!G6,FALSE)</calculatedColumnFormula>
    </tableColumn>
    <tableColumn id="4" xr3:uid="{733AEB7A-0FCA-4629-814A-4702C52A95DD}" name="Annual per cent change" dataDxfId="169" totalsRowDxfId="168" dataCellStyle="Comma">
      <calculatedColumnFormula>(C5-B5)/B5*100</calculatedColumnFormula>
    </tableColumn>
    <tableColumn id="5" xr3:uid="{B1D206C7-8FE1-4FDB-B2D0-108928B9B5DB}" name="2023_x000a_1st quarter" dataDxfId="167" totalsRowDxfId="166" dataCellStyle="Comma">
      <calculatedColumnFormula>+INDIRECT(Calculation_hide!F22,FALSE)</calculatedColumnFormula>
    </tableColumn>
    <tableColumn id="6" xr3:uid="{9F5368BC-1086-49F2-9B88-C4266C1AC35C}" name="2023_x000a_2nd quarter" dataDxfId="165" totalsRowDxfId="164" dataCellStyle="Comma">
      <calculatedColumnFormula>+INDIRECT(Calculation_hide!G22,FALSE)</calculatedColumnFormula>
    </tableColumn>
    <tableColumn id="7" xr3:uid="{E3303313-0B6C-4C3F-8947-71B39D894786}" name="2023_x000a_3rd quarter" dataDxfId="163" totalsRowDxfId="162" dataCellStyle="Comma">
      <calculatedColumnFormula>+INDIRECT(Calculation_hide!H22,FALSE)</calculatedColumnFormula>
    </tableColumn>
    <tableColumn id="8" xr3:uid="{CEA850FF-F821-4939-BE77-6DD49B83AF17}" name="2023_x000a_4th quarter" dataDxfId="161" totalsRowDxfId="160" dataCellStyle="Comma">
      <calculatedColumnFormula>+INDIRECT(Calculation_hide!I22,FALSE)</calculatedColumnFormula>
    </tableColumn>
    <tableColumn id="9" xr3:uid="{F3C6BABA-1B7E-42C5-B43D-CC5472751578}" name="2024_x000a_1st quarter" dataDxfId="159" totalsRowDxfId="158" dataCellStyle="Comma">
      <calculatedColumnFormula>+INDIRECT(Calculation_hide!J22,FALSE)</calculatedColumnFormula>
    </tableColumn>
    <tableColumn id="10" xr3:uid="{FB5AE1B2-E0E1-4559-BE9A-A1F4BAA327E9}" name="2024_x000a_2nd quarter" dataDxfId="157" totalsRowDxfId="156" dataCellStyle="Comma">
      <calculatedColumnFormula>+INDIRECT(Calculation_hide!K22,FALSE)</calculatedColumnFormula>
    </tableColumn>
    <tableColumn id="11" xr3:uid="{4423F919-50AB-4CD9-9BAA-ED1D9C896F43}" name="2024_x000a_3rd quarter" dataDxfId="155" totalsRowDxfId="154" dataCellStyle="Comma">
      <calculatedColumnFormula>+INDIRECT(Calculation_hide!L22,FALSE)</calculatedColumnFormula>
    </tableColumn>
    <tableColumn id="12" xr3:uid="{50F49A53-B7E6-4941-8CCB-72A616399240}" name="2024_x000a_4th quarter" dataDxfId="153" totalsRowDxfId="152" dataCellStyle="Comma">
      <calculatedColumnFormula>+INDIRECT(Calculation_hide!M22,FALSE)</calculatedColumnFormula>
    </tableColumn>
    <tableColumn id="13" xr3:uid="{98D38123-769D-4673-893D-FECD10DA2673}" name="2025 1st quarter_x000a_[provisional]" dataDxfId="151" totalsRowDxfId="150" dataCellStyle="Comma">
      <calculatedColumnFormula>+INDIRECT(Calculation_hide!N22,FALSE)</calculatedColumnFormula>
    </tableColumn>
    <tableColumn id="14" xr3:uid="{5D66A272-837C-46EC-8A93-DE52BF6B9B26}" name="Quarterly per cent change" dataDxfId="149" totalsRowDxfId="148"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AA15" totalsRowShown="0" headerRowDxfId="147" dataDxfId="146" tableBorderDxfId="145" headerRowCellStyle="Normal 4" dataCellStyle="Comma">
  <tableColumns count="27">
    <tableColumn id="1" xr3:uid="{30E7C273-E883-4637-BB1F-EA3FD926F78D}" name="Column1" dataDxfId="144" dataCellStyle="Normal 4"/>
    <tableColumn id="2" xr3:uid="{A8041775-2E7D-46BB-A020-2D056909A159}" name="1999" dataDxfId="143" dataCellStyle="Comma"/>
    <tableColumn id="3" xr3:uid="{71908380-3770-4FAC-8CEF-F00208B039A3}" name="2000" dataDxfId="142" dataCellStyle="Comma"/>
    <tableColumn id="4" xr3:uid="{F21E6B8F-E682-4ED3-9B0C-4C9CDAA1FDD5}" name="2001" dataDxfId="141" dataCellStyle="Comma"/>
    <tableColumn id="5" xr3:uid="{35D66869-08CC-4D3A-800E-67520421945B}" name="2002" dataDxfId="140" dataCellStyle="Comma"/>
    <tableColumn id="6" xr3:uid="{B2998D17-B49F-49AA-81E8-F1326BD0AE1A}" name="2003" dataDxfId="139" dataCellStyle="Comma"/>
    <tableColumn id="7" xr3:uid="{40B66E65-EF3E-408E-A9DE-683A7EF299C2}" name="2004" dataDxfId="138" dataCellStyle="Comma"/>
    <tableColumn id="8" xr3:uid="{034545AD-D77F-4839-A242-6070ACB1627D}" name="2005" dataDxfId="137" dataCellStyle="Comma"/>
    <tableColumn id="9" xr3:uid="{FDA53F26-B967-4F1B-8964-291D15737DB3}" name="2006" dataDxfId="136" dataCellStyle="Comma"/>
    <tableColumn id="10" xr3:uid="{4AAB78CD-BFC8-421D-BE12-96208F7E2BFF}" name="2007" dataDxfId="135" dataCellStyle="Comma"/>
    <tableColumn id="11" xr3:uid="{6DFDBB6E-02DC-4ACA-8E0D-6380EC4C729C}" name="2008" dataDxfId="134" dataCellStyle="Comma"/>
    <tableColumn id="12" xr3:uid="{D50DCF60-057B-4075-8E45-810B63745B19}" name="2009" dataDxfId="133" dataCellStyle="Comma"/>
    <tableColumn id="13" xr3:uid="{4F88823B-9884-4BB3-B5EE-6D988B20E740}" name="2010" dataDxfId="132" dataCellStyle="Comma"/>
    <tableColumn id="14" xr3:uid="{2E17DEAF-CBA4-42A8-837B-537CBD03FCC2}" name="2011" dataDxfId="131" dataCellStyle="Comma"/>
    <tableColumn id="15" xr3:uid="{0C7539B9-32CF-4F39-972D-AF6B56B572E6}" name="2012" dataDxfId="130" dataCellStyle="Comma"/>
    <tableColumn id="16" xr3:uid="{72C1DBB3-9D67-4DE0-ADFB-F274E9116F55}" name="2013" dataDxfId="129" dataCellStyle="Comma">
      <calculatedColumnFormula>SUM(Quarter!BF6:BI6)</calculatedColumnFormula>
    </tableColumn>
    <tableColumn id="17" xr3:uid="{438E066F-4D8A-4D25-8E7A-DB5B995E4031}" name="2014" dataDxfId="128" dataCellStyle="Comma">
      <calculatedColumnFormula>SUM(Quarter!BJ6:BM6)</calculatedColumnFormula>
    </tableColumn>
    <tableColumn id="18" xr3:uid="{92EF8320-963F-4FC9-95BB-8C7E6CED38BA}" name="2015" dataDxfId="127" dataCellStyle="Comma">
      <calculatedColumnFormula>SUM(Quarter!BN6:BQ6)</calculatedColumnFormula>
    </tableColumn>
    <tableColumn id="19" xr3:uid="{87E14310-7DEF-4844-A28B-6D454F20A0DC}" name="2016" dataDxfId="126" dataCellStyle="Comma">
      <calculatedColumnFormula>SUM(Quarter!BR6:BU6)</calculatedColumnFormula>
    </tableColumn>
    <tableColumn id="20" xr3:uid="{4062AB73-6C84-48AF-9952-F0E7F3B6B254}" name="2017" dataDxfId="125" dataCellStyle="Comma">
      <calculatedColumnFormula>SUM(Quarter!BV6:BY6)</calculatedColumnFormula>
    </tableColumn>
    <tableColumn id="21" xr3:uid="{8B0F6504-BE24-400F-98E1-0B42716A1966}" name="2018" dataDxfId="124" dataCellStyle="Comma">
      <calculatedColumnFormula>SUM(Quarter!BZ6:CC6)</calculatedColumnFormula>
    </tableColumn>
    <tableColumn id="22" xr3:uid="{7F38D42A-4887-4C35-8819-4FE1D883D868}" name="2019" dataDxfId="123" dataCellStyle="Comma">
      <calculatedColumnFormula>SUM(Quarter!CD6:CG6)</calculatedColumnFormula>
    </tableColumn>
    <tableColumn id="23" xr3:uid="{0A56EC97-FA80-409C-B45A-60C826B4608A}" name="2020" dataDxfId="122" dataCellStyle="Comma">
      <calculatedColumnFormula>SUM(Quarter!CH6:CK6)</calculatedColumnFormula>
    </tableColumn>
    <tableColumn id="24" xr3:uid="{3455513F-AF34-4059-8162-F82BBD1A858F}" name="2021" dataDxfId="121" dataCellStyle="Comma"/>
    <tableColumn id="25" xr3:uid="{A2341069-136D-40BE-9E5B-C83E793A539D}" name="2022" dataDxfId="120" dataCellStyle="Comma"/>
    <tableColumn id="26" xr3:uid="{00F556AD-F2B2-4AF7-91FF-902C900854CB}" name="2023" dataDxfId="119" dataCellStyle="Comma">
      <calculatedColumnFormula>SUM(Quarter!CQ6:CT6)</calculatedColumnFormula>
    </tableColumn>
    <tableColumn id="27" xr3:uid="{F3FE01CD-3F6D-4575-9066-5CD58290E03F}" name="2024" dataDxfId="118" dataCellStyle="Comma">
      <calculatedColumnFormula>SUM(Quarter!CU6:CX6)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DB15" totalsRowShown="0" headerRowDxfId="117" dataDxfId="116" tableBorderDxfId="115" headerRowCellStyle="Normal 4" dataCellStyle="Comma">
  <tableColumns count="106">
    <tableColumn id="1" xr3:uid="{E90C28CC-F10A-43F8-AF15-D56C8C6433D3}" name="Column1" dataDxfId="114" dataCellStyle="Normal 4"/>
    <tableColumn id="2" xr3:uid="{F291D115-3734-417C-82AC-3AAE9CEF24F8}" name="1999 _x000a_1st quarter" dataDxfId="113" dataCellStyle="Comma"/>
    <tableColumn id="3" xr3:uid="{213F5708-09B2-4E8F-81BE-4EC478983811}" name="1999 _x000a_2nd quarter" dataDxfId="112" dataCellStyle="Comma"/>
    <tableColumn id="4" xr3:uid="{34B14A2A-26BC-4447-A6EE-46A33B932FEB}" name="1999 _x000a_3rd quarter" dataDxfId="111" dataCellStyle="Comma"/>
    <tableColumn id="5" xr3:uid="{C1510DF6-9171-4E8A-968E-B7955D1005C1}" name="1999 _x000a_4th quarter" dataDxfId="110" dataCellStyle="Comma"/>
    <tableColumn id="6" xr3:uid="{61077E13-0206-471E-A578-54C8E10C0E16}" name="2000 _x000a_1st quarter" dataDxfId="109" dataCellStyle="Comma"/>
    <tableColumn id="7" xr3:uid="{89A6D07E-1A0B-4761-897F-12CC643220CF}" name="2000 _x000a_2nd quarter" dataDxfId="108" dataCellStyle="Comma"/>
    <tableColumn id="8" xr3:uid="{76EF3E6C-DAE0-4572-A51D-16FFB5A01DFD}" name="2000 _x000a_3rd quarter" dataDxfId="107" dataCellStyle="Comma"/>
    <tableColumn id="9" xr3:uid="{1C618FA4-3582-45D6-AFE5-FC21C411D285}" name="2000 _x000a_4th quarter" dataDxfId="106" dataCellStyle="Comma"/>
    <tableColumn id="10" xr3:uid="{846F1FDC-E5B0-4EC0-AFF0-59CDEE186B3B}" name="2001 _x000a_1st quarter" dataDxfId="105" dataCellStyle="Comma"/>
    <tableColumn id="11" xr3:uid="{5551C54E-0662-45BC-8C9C-3F0FA55F646B}" name="2001 _x000a_2nd quarter" dataDxfId="104" dataCellStyle="Comma"/>
    <tableColumn id="12" xr3:uid="{FD5D518B-097D-4169-87FB-E0B360CCE464}" name="2001 _x000a_3rd quarter" dataDxfId="103" dataCellStyle="Comma"/>
    <tableColumn id="13" xr3:uid="{6E40BE8E-10E2-483F-9948-0D5663420571}" name="2001 _x000a_4th quarter" dataDxfId="102" dataCellStyle="Comma"/>
    <tableColumn id="14" xr3:uid="{2A814C76-F042-4957-8455-82D2EBADD2B5}" name="2002 _x000a_1st quarter" dataDxfId="101" dataCellStyle="Comma"/>
    <tableColumn id="15" xr3:uid="{003A7C88-6643-49F1-B013-1F34A5F1AE86}" name="2002 _x000a_2nd quarter" dataDxfId="100" dataCellStyle="Comma"/>
    <tableColumn id="16" xr3:uid="{6E6A316A-6E1E-4C40-9F47-470E23229CBC}" name="2002 _x000a_3rd quarter" dataDxfId="99" dataCellStyle="Comma"/>
    <tableColumn id="17" xr3:uid="{1387537E-398E-4745-A8AA-F7078FC43E6A}" name="2002 _x000a_4th quarter" dataDxfId="98" dataCellStyle="Comma"/>
    <tableColumn id="18" xr3:uid="{7BED6CA8-B443-4188-8FF4-BA8DB402D84D}" name="2003 _x000a_1st quarter" dataDxfId="97" dataCellStyle="Comma"/>
    <tableColumn id="19" xr3:uid="{30E61186-1D79-4C1D-804C-2271CF225499}" name="2003 _x000a_2nd quarter" dataDxfId="96" dataCellStyle="Comma"/>
    <tableColumn id="20" xr3:uid="{EB0DF6B7-4396-45A0-92A4-1F4A12D800D8}" name="2003 _x000a_3rd quarter" dataDxfId="95" dataCellStyle="Comma"/>
    <tableColumn id="21" xr3:uid="{85AF94FB-4368-414C-AA14-7840FB267936}" name="2003 _x000a_4th quarter" dataDxfId="94" dataCellStyle="Comma"/>
    <tableColumn id="22" xr3:uid="{AD32740E-00BE-4679-B9F1-A7249458CE4D}" name="2004 _x000a_1st quarter" dataDxfId="93" dataCellStyle="Comma"/>
    <tableColumn id="23" xr3:uid="{733915B7-9479-47FF-B704-EC5CCB93E207}" name="2004 _x000a_2nd quarter" dataDxfId="92" dataCellStyle="Comma"/>
    <tableColumn id="24" xr3:uid="{0DCFD263-539A-4A25-98C8-BA3F9A9240B2}" name="2004 _x000a_3rd quarter" dataDxfId="91" dataCellStyle="Comma"/>
    <tableColumn id="25" xr3:uid="{DED16E54-C1A5-46F1-A1A2-063383B1E45F}" name="2004 _x000a_4th quarter" dataDxfId="90" dataCellStyle="Comma"/>
    <tableColumn id="26" xr3:uid="{2B25E187-2C10-4B5D-81B8-B2F951719D1E}" name="2005 _x000a_1st quarter" dataDxfId="89" dataCellStyle="Comma"/>
    <tableColumn id="27" xr3:uid="{36CA55FA-12A6-497A-9FF3-99AC04858FE7}" name="2005 _x000a_2nd quarter" dataDxfId="88" dataCellStyle="Comma"/>
    <tableColumn id="28" xr3:uid="{50F8074E-741A-40B2-806A-2A74B23E5C55}" name="2005 _x000a_3rd quarter" dataDxfId="87" dataCellStyle="Comma"/>
    <tableColumn id="29" xr3:uid="{A322D490-1EEF-444D-BB7C-30E89A12985B}" name="2005 _x000a_4th quarter" dataDxfId="86" dataCellStyle="Comma"/>
    <tableColumn id="30" xr3:uid="{C54BDA24-C9C8-4680-9E4A-064CCC8F5413}" name="2006 _x000a_1st quarter" dataDxfId="85" dataCellStyle="Comma"/>
    <tableColumn id="31" xr3:uid="{75F85A11-D223-477C-9424-CA0224ED4B86}" name="2006 _x000a_2nd quarter" dataDxfId="84" dataCellStyle="Comma"/>
    <tableColumn id="32" xr3:uid="{1C5EFA21-6E6B-4568-B1A5-2BCCF1C3AE24}" name="2006 _x000a_3rd quarter" dataDxfId="83" dataCellStyle="Comma"/>
    <tableColumn id="33" xr3:uid="{2351207F-0C05-4806-BF88-7C4F57D5C43E}" name="2006 _x000a_4th quarter" dataDxfId="82" dataCellStyle="Comma"/>
    <tableColumn id="34" xr3:uid="{C5AE69C6-C84B-4036-9D88-4897D568C560}" name="2007 _x000a_1st quarter" dataDxfId="81" dataCellStyle="Comma"/>
    <tableColumn id="35" xr3:uid="{E672D779-C397-4668-A34F-93F9BB720961}" name="2007 _x000a_2nd quarter" dataDxfId="80" dataCellStyle="Comma"/>
    <tableColumn id="36" xr3:uid="{8E2DBAE7-2F0D-45BF-A229-A3E3BCEAACD7}" name="2007 _x000a_3rd quarter" dataDxfId="79" dataCellStyle="Comma"/>
    <tableColumn id="37" xr3:uid="{D5594E0A-0EF9-4051-B7CA-DF6938DD3469}" name="2007 _x000a_4th quarter" dataDxfId="78" dataCellStyle="Comma"/>
    <tableColumn id="38" xr3:uid="{FAB407CF-BCD5-456D-A557-8B3EA22759BC}" name="2008 _x000a_1st quarter" dataDxfId="77" dataCellStyle="Comma"/>
    <tableColumn id="39" xr3:uid="{C50E7E96-ACDC-4729-8DAE-4C9E373B24F1}" name="2008 _x000a_2nd quarter" dataDxfId="76" dataCellStyle="Comma"/>
    <tableColumn id="40" xr3:uid="{54E42E57-7F57-4966-8260-78265D78281A}" name="2008 _x000a_3rd quarter" dataDxfId="75" dataCellStyle="Comma"/>
    <tableColumn id="41" xr3:uid="{59D48B1B-9CB3-4436-917A-1AFB9C92A75A}" name="2008 _x000a_4th quarter" dataDxfId="74" dataCellStyle="Comma"/>
    <tableColumn id="42" xr3:uid="{9259D9B4-0EE6-4404-BF79-0F61B380283E}" name="2009 _x000a_1st quarter" dataDxfId="73" dataCellStyle="Comma"/>
    <tableColumn id="43" xr3:uid="{FE476B23-384F-403D-ADC2-A5F6800E2B8C}" name="2009 _x000a_2nd quarter" dataDxfId="72" dataCellStyle="Comma"/>
    <tableColumn id="44" xr3:uid="{A9B1F9C5-D42D-41A5-9B3A-7E43F3C5D7A7}" name="2009 _x000a_3rd quarter" dataDxfId="71" dataCellStyle="Comma"/>
    <tableColumn id="45" xr3:uid="{05D67757-7CE0-4472-8DFD-4F5EAF7B16E9}" name="2009 _x000a_4th quarter" dataDxfId="70" dataCellStyle="Comma"/>
    <tableColumn id="46" xr3:uid="{A7035AC4-D056-42E4-9F4E-3AA721FB172A}" name="2010 _x000a_1st quarter" dataDxfId="69" dataCellStyle="Comma"/>
    <tableColumn id="47" xr3:uid="{676F5025-35E2-43EF-B10B-04D3427DDDAE}" name="2010 _x000a_2nd quarter" dataDxfId="68" dataCellStyle="Comma"/>
    <tableColumn id="48" xr3:uid="{7AD50122-317A-43A5-A311-2356390C94AD}" name="2010 _x000a_3rd quarter" dataDxfId="67" dataCellStyle="Comma"/>
    <tableColumn id="49" xr3:uid="{7AF25B92-E005-4364-B39A-D5CE5ACB3042}" name="2010 _x000a_4th quarter" dataDxfId="66" dataCellStyle="Comma"/>
    <tableColumn id="50" xr3:uid="{34C3DF37-8670-4742-8272-B21505C2B48A}" name="2011 _x000a_1st quarter" dataDxfId="65" dataCellStyle="Comma"/>
    <tableColumn id="51" xr3:uid="{84855F41-4E86-4BFD-8BD7-11B349BDCA8F}" name="2011 _x000a_2nd quarter" dataDxfId="64" dataCellStyle="Comma"/>
    <tableColumn id="52" xr3:uid="{A16D0B8C-0079-4E06-A471-C6DB1BD7ABCF}" name="2011 _x000a_3rd quarter" dataDxfId="63" dataCellStyle="Comma"/>
    <tableColumn id="53" xr3:uid="{5970EF92-0FE1-4FB1-B165-B496596F9DEE}" name="2011 _x000a_4th quarter" dataDxfId="62" dataCellStyle="Comma"/>
    <tableColumn id="54" xr3:uid="{BC76BC69-F98A-436A-B978-059421266698}" name="2012 _x000a_1st quarter" dataDxfId="61" dataCellStyle="Comma"/>
    <tableColumn id="55" xr3:uid="{F8538EAE-BA6D-4B57-9122-D5F9D77FE7F5}" name="2012 _x000a_2nd quarter" dataDxfId="60" dataCellStyle="Comma"/>
    <tableColumn id="56" xr3:uid="{746542BD-A4DE-4A72-B688-1C47D1CFD022}" name="2012 _x000a_3rd quarter" dataDxfId="59" dataCellStyle="Comma"/>
    <tableColumn id="57" xr3:uid="{F951E7A2-4677-4DDE-A208-8083F9797A7F}" name="2012 _x000a_4th quarter" dataDxfId="58" dataCellStyle="Comma"/>
    <tableColumn id="58" xr3:uid="{D69D31CC-CE2E-403F-872D-71CA2CACC93A}" name="2013 _x000a_1st quarter" dataDxfId="57" dataCellStyle="Comma"/>
    <tableColumn id="59" xr3:uid="{44A89250-5E90-4D0D-9ED3-3AB63AC1193C}" name="2013 _x000a_2nd quarter" dataDxfId="56" dataCellStyle="Comma"/>
    <tableColumn id="60" xr3:uid="{ACD034AF-0793-4E79-92F9-9CC6A77C84E6}" name="2013 _x000a_3rd quarter" dataDxfId="55" dataCellStyle="Comma"/>
    <tableColumn id="61" xr3:uid="{8EB3E811-FCA9-4F60-B77F-1740E85906B2}" name="2013 _x000a_4th quarter" dataDxfId="54" dataCellStyle="Comma"/>
    <tableColumn id="62" xr3:uid="{20C73249-AAC0-4323-A20C-2401D535D9FF}" name="2014 _x000a_1st quarter" dataDxfId="53" dataCellStyle="Comma"/>
    <tableColumn id="63" xr3:uid="{7539DAA5-A540-42AE-B7E2-B5FA861B60FF}" name="2014 _x000a_2nd quarter" dataDxfId="52" dataCellStyle="Comma"/>
    <tableColumn id="64" xr3:uid="{8B422722-23FD-4262-8670-B69D6C36EFEA}" name="2014 _x000a_3rd quarter" dataDxfId="51" dataCellStyle="Comma"/>
    <tableColumn id="65" xr3:uid="{9CDB66F3-8279-4E4C-A46E-394042BA498B}" name="2014 _x000a_4th quarter" dataDxfId="50" dataCellStyle="Comma"/>
    <tableColumn id="66" xr3:uid="{701BFB2D-3DBE-4677-8652-51B5F10D59B5}" name="2015 _x000a_1st quarter" dataDxfId="49" dataCellStyle="Comma"/>
    <tableColumn id="67" xr3:uid="{25B4C2B0-76FE-4BDB-A4D2-DB1CEE204823}" name="2015 _x000a_2nd quarter" dataDxfId="48" dataCellStyle="Comma"/>
    <tableColumn id="68" xr3:uid="{806360EE-D772-4093-95FF-CCA5F33BA44B}" name="2015 _x000a_3rd quarter" dataDxfId="47" dataCellStyle="Comma"/>
    <tableColumn id="69" xr3:uid="{F3407B66-23E7-4A3B-BBB9-603AAFE4B503}" name="2015 _x000a_4th quarter" dataDxfId="46" dataCellStyle="Comma"/>
    <tableColumn id="70" xr3:uid="{03EA3F83-A8FE-41FF-A8FF-FE0167FA5E7F}" name="2016 _x000a_1st quarter" dataDxfId="45" dataCellStyle="Comma"/>
    <tableColumn id="71" xr3:uid="{A61819A8-5121-4FC8-87E7-051652BEE21B}" name="2016 _x000a_2nd quarter" dataDxfId="44" dataCellStyle="Comma"/>
    <tableColumn id="72" xr3:uid="{F52A2D64-059B-4E06-BAC7-0964DBF23AE7}" name="2016 _x000a_3rd quarter" dataDxfId="43" dataCellStyle="Comma"/>
    <tableColumn id="73" xr3:uid="{70236A26-EF56-4FFC-B76E-1DAFFAB12842}" name="2016 _x000a_4th quarter" dataDxfId="42" dataCellStyle="Comma"/>
    <tableColumn id="74" xr3:uid="{D9D4A479-185E-49D2-9D16-21E5046C4360}" name="2017 _x000a_1st quarter" dataDxfId="41" dataCellStyle="Comma"/>
    <tableColumn id="75" xr3:uid="{0C70C6D7-F7A6-4F3D-A95A-CFB4A68E5E34}" name="2017 _x000a_2nd quarter" dataDxfId="40" dataCellStyle="Comma"/>
    <tableColumn id="76" xr3:uid="{6D9CB143-ACA6-4FA8-838B-5971744074B7}" name="2017 _x000a_3rd quarter" dataDxfId="39" dataCellStyle="Comma"/>
    <tableColumn id="77" xr3:uid="{00FC77A4-2804-4F51-8FD9-12BA67C1A0BA}" name="2017 _x000a_4th quarter" dataDxfId="38" dataCellStyle="Comma"/>
    <tableColumn id="78" xr3:uid="{182971C1-3E77-4014-9A97-17ADE6260549}" name="2018 _x000a_1st quarter" dataDxfId="37" dataCellStyle="Comma"/>
    <tableColumn id="79" xr3:uid="{B617F625-9711-4ED4-B71F-E9ED48AC9977}" name="2018 _x000a_2nd quarter" dataDxfId="36" dataCellStyle="Comma"/>
    <tableColumn id="80" xr3:uid="{12F4F337-49CD-4762-89BD-B07894624090}" name="2018 _x000a_3rd quarter" dataDxfId="35" dataCellStyle="Comma"/>
    <tableColumn id="81" xr3:uid="{3649EC76-7B17-43FC-8500-0D88BB6A9826}" name="2018 _x000a_4th quarter" dataDxfId="34" dataCellStyle="Comma"/>
    <tableColumn id="82" xr3:uid="{2DA66E66-4D6A-4A3B-8289-1F3FA6815206}" name="2019 _x000a_1st quarter" dataDxfId="33" dataCellStyle="Comma"/>
    <tableColumn id="83" xr3:uid="{F3F52A7E-95F2-48FA-8DFD-4BAA8D315A7F}" name="2019 _x000a_2nd quarter" dataDxfId="32" dataCellStyle="Comma"/>
    <tableColumn id="84" xr3:uid="{A67802A7-CA66-45F6-8C4E-EF556878F8BF}" name="2019 _x000a_3rd quarter" dataDxfId="31" dataCellStyle="Comma"/>
    <tableColumn id="85" xr3:uid="{75F9664D-94E0-41B4-9472-8F6EF44B8880}" name="2019 _x000a_4th quarter" dataDxfId="30" dataCellStyle="Comma"/>
    <tableColumn id="86" xr3:uid="{AAAFD621-FDDE-4AFB-B1BD-9DE67EF7CE26}" name="2020 _x000a_1st quarter" dataDxfId="29" dataCellStyle="Comma"/>
    <tableColumn id="87" xr3:uid="{52A7145F-05A4-494E-BEFF-E54FE75A7099}" name="2020 _x000a_2nd quarter" dataDxfId="28" dataCellStyle="Comma"/>
    <tableColumn id="88" xr3:uid="{B8A058D6-86E9-41B6-A35B-CD571AB999E8}" name="2020 _x000a_3rd quarter" dataDxfId="27" dataCellStyle="Comma"/>
    <tableColumn id="89" xr3:uid="{5B53C3AF-D4AA-4C7F-B7C6-88B7ACB88DF9}" name="2020 _x000a_4th quarter" dataDxfId="26" dataCellStyle="Comma"/>
    <tableColumn id="90" xr3:uid="{3303A18E-303D-479E-8414-921A88C2196C}" name="2021 _x000a_1st quarter" dataDxfId="25" dataCellStyle="Comma"/>
    <tableColumn id="91" xr3:uid="{299B235C-6930-4AB5-ACFD-4E3F1543D8E3}" name="2021 _x000a_2nd quarter" dataDxfId="24" dataCellStyle="Comma"/>
    <tableColumn id="92" xr3:uid="{AA217BE2-DB78-480C-8767-5DAD350A5BE2}" name="2021 _x000a_3rd quarter" dataDxfId="23" dataCellStyle="Comma"/>
    <tableColumn id="93" xr3:uid="{D339011A-EC4C-4C45-AE9C-82F3E753CD6D}" name="2021 _x000a_4th quarter" dataDxfId="22" dataCellStyle="Comma"/>
    <tableColumn id="94" xr3:uid="{6E354DD8-67A8-4068-8283-BF5954D9EB2E}" name="2022 _x000a_1st quarter" dataDxfId="21" dataCellStyle="Comma"/>
    <tableColumn id="190" xr3:uid="{63DB94A2-8931-4122-86DB-18F5E39BFFA4}" name="2022_x000a_2nd quarter" dataDxfId="20" dataCellStyle="Comma"/>
    <tableColumn id="95" xr3:uid="{01AEE005-739F-4A1B-8BD5-50E0FEB2D1EE}" name="2022_x000a_3rd quarter" dataDxfId="19" dataCellStyle="Comma"/>
    <tableColumn id="96" xr3:uid="{A500C758-E2BE-411C-937E-064115C23AD9}" name="2022_x000a_4th quarter" dataDxfId="18" dataCellStyle="Comma"/>
    <tableColumn id="97" xr3:uid="{15BCCB12-81BB-4403-929E-DBF7EB1B36AD}" name="2023_x000a_1st quarter" dataDxfId="17" dataCellStyle="Comma"/>
    <tableColumn id="98" xr3:uid="{B02F5793-41EE-41BB-9B02-D44A8AAE39B0}" name="2023_x000a_2nd quarter" dataDxfId="16" dataCellStyle="Comma"/>
    <tableColumn id="99" xr3:uid="{9172BE64-C260-4BAF-9A68-87D3233B03BD}" name="2023_x000a_3rd quarter" dataDxfId="15" dataCellStyle="Comma"/>
    <tableColumn id="100" xr3:uid="{664F8E75-3646-4355-B646-9345B822ACFC}" name="2023_x000a_4th quarter" dataDxfId="14" dataCellStyle="Comma"/>
    <tableColumn id="101" xr3:uid="{B7F5A96F-7DB6-4534-AA19-B9AA82179492}" name="2024_x000a_1st quarter" dataDxfId="13" dataCellStyle="Comma"/>
    <tableColumn id="102" xr3:uid="{2F1E08B9-CEC1-4B2D-9AC7-F48912E9FF59}" name="2024_x000a_2nd quarter" dataDxfId="12" dataCellStyle="Comma"/>
    <tableColumn id="103" xr3:uid="{1DE47DA3-51B3-42EA-8F1F-ED65E8D32673}" name="2024_x000a_3rd quarter" dataDxfId="11" dataCellStyle="Comma"/>
    <tableColumn id="104" xr3:uid="{567E8323-2BFB-4F57-9F62-00DC83B8FD5E}" name="2024_x000a_4th quarter" dataDxfId="10" dataCellStyle="Comma"/>
    <tableColumn id="105" xr3:uid="{3289A37A-8FD1-474D-B784-7ABFB1558204}" name="2025 1st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1"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214</v>
      </c>
    </row>
    <row r="3" spans="1:257" s="3" customFormat="1" ht="30" customHeight="1" x14ac:dyDescent="0.55000000000000004">
      <c r="A3" s="9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2" t="s">
        <v>245</v>
      </c>
    </row>
    <row r="5" spans="1:257" s="3" customFormat="1" ht="30" customHeight="1" x14ac:dyDescent="0.55000000000000004">
      <c r="A5" s="94" t="s">
        <v>1</v>
      </c>
      <c r="B5" s="1"/>
      <c r="C5" s="6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246</v>
      </c>
    </row>
    <row r="7" spans="1:257" s="2" customFormat="1" ht="30" customHeight="1" x14ac:dyDescent="0.55000000000000004">
      <c r="A7" s="9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3" t="s">
        <v>238</v>
      </c>
    </row>
    <row r="9" spans="1:257" s="2" customFormat="1" ht="30" customHeight="1" x14ac:dyDescent="0.5">
      <c r="A9" s="62" t="s">
        <v>3</v>
      </c>
      <c r="B9" s="1"/>
      <c r="C9" s="1"/>
      <c r="D9" s="1"/>
      <c r="E9" s="1"/>
      <c r="F9" s="1"/>
      <c r="G9" s="65"/>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6" t="s">
        <v>219</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2"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223</v>
      </c>
    </row>
    <row r="22" spans="1:257" s="2" customFormat="1" ht="20.25" customHeight="1" x14ac:dyDescent="0.35">
      <c r="A22" s="56" t="s">
        <v>226</v>
      </c>
    </row>
    <row r="23" spans="1:257" s="2" customFormat="1" ht="20.25" customHeight="1" x14ac:dyDescent="0.35">
      <c r="A23" s="1" t="s">
        <v>224</v>
      </c>
    </row>
    <row r="24" spans="1:257" s="2" customFormat="1" ht="20.25" customHeight="1" x14ac:dyDescent="0.45">
      <c r="A24" s="6" t="s">
        <v>12</v>
      </c>
    </row>
    <row r="25" spans="1:257" s="2" customFormat="1" ht="20.25" customHeight="1" x14ac:dyDescent="0.35">
      <c r="A25" s="7"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0"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0"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3" t="s">
        <v>22</v>
      </c>
      <c r="B4" s="63" t="s">
        <v>17</v>
      </c>
    </row>
    <row r="5" spans="1:2" ht="31" x14ac:dyDescent="0.35">
      <c r="A5" s="1" t="s">
        <v>21</v>
      </c>
      <c r="B5" s="1" t="s">
        <v>230</v>
      </c>
    </row>
    <row r="6" spans="1:2" x14ac:dyDescent="0.35">
      <c r="B6" s="42" t="s">
        <v>207</v>
      </c>
    </row>
    <row r="7" spans="1:2" ht="20.25" customHeight="1" x14ac:dyDescent="0.35">
      <c r="A7" s="1" t="s">
        <v>20</v>
      </c>
      <c r="B7" s="1" t="s">
        <v>206</v>
      </c>
    </row>
    <row r="8" spans="1:2" x14ac:dyDescent="0.35">
      <c r="A8" s="37" t="s">
        <v>208</v>
      </c>
      <c r="B8" s="37" t="s">
        <v>60</v>
      </c>
    </row>
    <row r="9" spans="1:2" ht="31" x14ac:dyDescent="0.35">
      <c r="A9" s="1" t="s">
        <v>236</v>
      </c>
      <c r="B9" s="1" t="s">
        <v>235</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9"/>
  <sheetViews>
    <sheetView showGridLines="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1" t="s">
        <v>14</v>
      </c>
    </row>
    <row r="2" spans="1:2" ht="39" customHeight="1" x14ac:dyDescent="0.5">
      <c r="A2" s="62" t="s">
        <v>25</v>
      </c>
      <c r="B2" s="62"/>
    </row>
    <row r="3" spans="1:2" ht="18.5" x14ac:dyDescent="0.45">
      <c r="A3" s="41" t="s">
        <v>241</v>
      </c>
      <c r="B3" s="41"/>
    </row>
    <row r="4" spans="1:2" ht="38.25" customHeight="1" x14ac:dyDescent="0.35">
      <c r="A4" s="65" t="s">
        <v>242</v>
      </c>
    </row>
    <row r="5" spans="1:2" ht="30" customHeight="1" x14ac:dyDescent="0.45">
      <c r="A5" s="41" t="s">
        <v>232</v>
      </c>
      <c r="B5" s="41"/>
    </row>
    <row r="6" spans="1:2" ht="31" x14ac:dyDescent="0.35">
      <c r="A6" s="1" t="s">
        <v>243</v>
      </c>
    </row>
    <row r="8" spans="1:2" x14ac:dyDescent="0.35">
      <c r="A8" s="37"/>
      <c r="B8" s="37"/>
    </row>
    <row r="9" spans="1:2" x14ac:dyDescent="0.35">
      <c r="A9" s="5"/>
      <c r="B9"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23"/>
  <sheetViews>
    <sheetView showGridLines="0" workbookViewId="0"/>
  </sheetViews>
  <sheetFormatPr defaultColWidth="9" defaultRowHeight="15.5" x14ac:dyDescent="0.35"/>
  <cols>
    <col min="1" max="1" width="52.1796875" style="1" customWidth="1"/>
    <col min="2" max="2" width="9.453125" style="1" customWidth="1"/>
    <col min="3" max="3" width="13.453125" style="1" customWidth="1"/>
    <col min="4" max="4" width="13.1796875" style="1" customWidth="1"/>
    <col min="5" max="12" width="10.54296875" style="1" customWidth="1"/>
    <col min="13" max="13" width="13.269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0" t="s">
        <v>150</v>
      </c>
    </row>
    <row r="2" spans="1:14" ht="17.149999999999999" customHeight="1" x14ac:dyDescent="0.35">
      <c r="A2" s="2" t="s">
        <v>19</v>
      </c>
    </row>
    <row r="3" spans="1:14" ht="17.149999999999999" customHeight="1" x14ac:dyDescent="0.35">
      <c r="A3" s="2" t="s">
        <v>61</v>
      </c>
      <c r="F3" s="68"/>
      <c r="G3" s="68"/>
      <c r="H3" s="68"/>
      <c r="I3" s="68"/>
      <c r="J3" s="68"/>
      <c r="K3" s="68"/>
      <c r="L3" s="68"/>
    </row>
    <row r="4" spans="1:14" ht="50.25" customHeight="1" x14ac:dyDescent="0.35">
      <c r="A4" s="18" t="s">
        <v>62</v>
      </c>
      <c r="B4" s="19" t="s">
        <v>228</v>
      </c>
      <c r="C4" s="11" t="s">
        <v>244</v>
      </c>
      <c r="D4" s="49" t="s">
        <v>50</v>
      </c>
      <c r="E4" s="11" t="s">
        <v>221</v>
      </c>
      <c r="F4" s="64" t="s">
        <v>222</v>
      </c>
      <c r="G4" s="64" t="s">
        <v>225</v>
      </c>
      <c r="H4" s="64" t="s">
        <v>227</v>
      </c>
      <c r="I4" s="64" t="s">
        <v>229</v>
      </c>
      <c r="J4" s="64" t="s">
        <v>231</v>
      </c>
      <c r="K4" s="64" t="s">
        <v>233</v>
      </c>
      <c r="L4" s="64" t="s">
        <v>239</v>
      </c>
      <c r="M4" s="95" t="s">
        <v>240</v>
      </c>
      <c r="N4" s="49" t="s">
        <v>212</v>
      </c>
    </row>
    <row r="5" spans="1:14" x14ac:dyDescent="0.35">
      <c r="A5" s="43" t="s">
        <v>26</v>
      </c>
      <c r="B5" s="79"/>
      <c r="C5" s="14"/>
      <c r="D5" s="13"/>
      <c r="E5" s="14"/>
      <c r="F5" s="14"/>
      <c r="G5" s="14"/>
      <c r="H5" s="14"/>
      <c r="I5" s="14"/>
      <c r="J5" s="14"/>
      <c r="K5" s="14"/>
      <c r="L5" s="14"/>
      <c r="M5" s="15"/>
      <c r="N5" s="17"/>
    </row>
    <row r="6" spans="1:14" x14ac:dyDescent="0.35">
      <c r="A6" s="16" t="s">
        <v>210</v>
      </c>
      <c r="B6" s="20">
        <f ca="1">+INDIRECT(Calculation_hide!F7,FALSE)</f>
        <v>11459.99</v>
      </c>
      <c r="C6" s="20">
        <f ca="1">+INDIRECT(Calculation_hide!G7,FALSE)</f>
        <v>11833.11</v>
      </c>
      <c r="D6" s="39">
        <f ca="1">(C6-B6)/B6*100</f>
        <v>3.2558492633937801</v>
      </c>
      <c r="E6" s="20">
        <f ca="1">+INDIRECT(Calculation_hide!F23,FALSE)</f>
        <v>2752.77</v>
      </c>
      <c r="F6" s="20">
        <f ca="1">+INDIRECT(Calculation_hide!G23,FALSE)</f>
        <v>2864.28</v>
      </c>
      <c r="G6" s="20">
        <f ca="1">+INDIRECT(Calculation_hide!H23,FALSE)</f>
        <v>2955.97</v>
      </c>
      <c r="H6" s="20">
        <f ca="1">+INDIRECT(Calculation_hide!I23,FALSE)</f>
        <v>2886.97</v>
      </c>
      <c r="I6" s="20">
        <f ca="1">+INDIRECT(Calculation_hide!J23,FALSE)</f>
        <v>2841.45</v>
      </c>
      <c r="J6" s="20">
        <f ca="1">+INDIRECT(Calculation_hide!K23,FALSE)</f>
        <v>2995.39</v>
      </c>
      <c r="K6" s="20">
        <f ca="1">+INDIRECT(Calculation_hide!L23,FALSE)</f>
        <v>3005.89</v>
      </c>
      <c r="L6" s="20">
        <f ca="1">+INDIRECT(Calculation_hide!M23,FALSE)</f>
        <v>2990.38</v>
      </c>
      <c r="M6" s="20">
        <f ca="1">+INDIRECT(Calculation_hide!N23,FALSE)</f>
        <v>2889.32</v>
      </c>
      <c r="N6" s="40">
        <f ca="1">(M6-I6)/I6*100</f>
        <v>1.6847032325045432</v>
      </c>
    </row>
    <row r="7" spans="1:14" x14ac:dyDescent="0.35">
      <c r="A7" s="16" t="s">
        <v>211</v>
      </c>
      <c r="B7" s="20">
        <f ca="1">+INDIRECT(Calculation_hide!F8,FALSE)</f>
        <v>1158.1500000000001</v>
      </c>
      <c r="C7" s="20">
        <f ca="1">+INDIRECT(Calculation_hide!G8,FALSE)</f>
        <v>1299.53</v>
      </c>
      <c r="D7" s="39">
        <f ca="1">(C7-B7)/B7*100</f>
        <v>12.207399732331725</v>
      </c>
      <c r="E7" s="20">
        <f ca="1">+INDIRECT(Calculation_hide!F24,FALSE)</f>
        <v>280.18</v>
      </c>
      <c r="F7" s="20">
        <f ca="1">+INDIRECT(Calculation_hide!G24,FALSE)</f>
        <v>284.52999999999997</v>
      </c>
      <c r="G7" s="20">
        <f ca="1">+INDIRECT(Calculation_hide!H24,FALSE)</f>
        <v>298.67</v>
      </c>
      <c r="H7" s="20">
        <f ca="1">+INDIRECT(Calculation_hide!I24,FALSE)</f>
        <v>294.77</v>
      </c>
      <c r="I7" s="20">
        <f ca="1">+INDIRECT(Calculation_hide!J24,FALSE)</f>
        <v>293.41000000000003</v>
      </c>
      <c r="J7" s="20">
        <f ca="1">+INDIRECT(Calculation_hide!K24,FALSE)</f>
        <v>305.68</v>
      </c>
      <c r="K7" s="20">
        <f ca="1">+INDIRECT(Calculation_hide!L24,FALSE)</f>
        <v>372.87</v>
      </c>
      <c r="L7" s="20">
        <f ca="1">+INDIRECT(Calculation_hide!M24,FALSE)</f>
        <v>327.57</v>
      </c>
      <c r="M7" s="20">
        <f ca="1">+INDIRECT(Calculation_hide!N24,FALSE)</f>
        <v>327.57</v>
      </c>
      <c r="N7" s="40">
        <f t="shared" ref="N7:N14" ca="1" si="0">(M7-I7)/I7*100</f>
        <v>11.642411642411631</v>
      </c>
    </row>
    <row r="8" spans="1:14" x14ac:dyDescent="0.35">
      <c r="A8" s="44" t="s">
        <v>27</v>
      </c>
      <c r="B8" s="22">
        <f ca="1">+INDIRECT(Calculation_hide!F9,FALSE)</f>
        <v>12618.12</v>
      </c>
      <c r="C8" s="22">
        <f ca="1">+INDIRECT(Calculation_hide!G9,FALSE)</f>
        <v>13132.650000000001</v>
      </c>
      <c r="D8" s="73">
        <f ca="1">(C8-B8)/B8*100</f>
        <v>4.0777072971250918</v>
      </c>
      <c r="E8" s="22">
        <f ca="1">+INDIRECT(Calculation_hide!F25,FALSE)</f>
        <v>3032.94</v>
      </c>
      <c r="F8" s="22">
        <f ca="1">+INDIRECT(Calculation_hide!G25,FALSE)</f>
        <v>3148.81</v>
      </c>
      <c r="G8" s="22">
        <f ca="1">+INDIRECT(Calculation_hide!H25,FALSE)</f>
        <v>3254.63</v>
      </c>
      <c r="H8" s="22">
        <f ca="1">+INDIRECT(Calculation_hide!I25,FALSE)</f>
        <v>3181.74</v>
      </c>
      <c r="I8" s="22">
        <f ca="1">+INDIRECT(Calculation_hide!J25,FALSE)</f>
        <v>3134.86</v>
      </c>
      <c r="J8" s="22">
        <f ca="1">+INDIRECT(Calculation_hide!K25,FALSE)</f>
        <v>3301.08</v>
      </c>
      <c r="K8" s="22">
        <f ca="1">+INDIRECT(Calculation_hide!L25,FALSE)</f>
        <v>3378.76</v>
      </c>
      <c r="L8" s="22">
        <f ca="1">+INDIRECT(Calculation_hide!M25,FALSE)</f>
        <v>3317.95</v>
      </c>
      <c r="M8" s="22">
        <f ca="1">+INDIRECT(Calculation_hide!N25,FALSE)</f>
        <v>3216.89</v>
      </c>
      <c r="N8" s="76">
        <f ca="1">(M8-I8)/I8*100</f>
        <v>2.616703776245183</v>
      </c>
    </row>
    <row r="9" spans="1:14" ht="31" customHeight="1" x14ac:dyDescent="0.35">
      <c r="A9" s="59" t="s">
        <v>213</v>
      </c>
      <c r="B9" s="58">
        <f ca="1">+INDIRECT(Calculation_hide!F10,FALSE)</f>
        <v>5296.78</v>
      </c>
      <c r="C9" s="58">
        <f ca="1">+INDIRECT(Calculation_hide!G10,FALSE)</f>
        <v>5461.26</v>
      </c>
      <c r="D9" s="74">
        <f ca="1">(C9-B9)/B9*100</f>
        <v>3.1052828322112771</v>
      </c>
      <c r="E9" s="58">
        <f ca="1">+INDIRECT(Calculation_hide!F26,FALSE)</f>
        <v>1278.42</v>
      </c>
      <c r="F9" s="58">
        <f ca="1">+INDIRECT(Calculation_hide!G26,FALSE)</f>
        <v>1314.57</v>
      </c>
      <c r="G9" s="58">
        <f ca="1">+INDIRECT(Calculation_hide!H26,FALSE)</f>
        <v>1350.59</v>
      </c>
      <c r="H9" s="58">
        <f ca="1">+INDIRECT(Calculation_hide!I26,FALSE)</f>
        <v>1353.2</v>
      </c>
      <c r="I9" s="58">
        <f ca="1">+INDIRECT(Calculation_hide!J26,FALSE)</f>
        <v>1317.1</v>
      </c>
      <c r="J9" s="58">
        <f ca="1">+INDIRECT(Calculation_hide!K26,FALSE)</f>
        <v>1384.75</v>
      </c>
      <c r="K9" s="58">
        <f ca="1">+INDIRECT(Calculation_hide!L26,FALSE)</f>
        <v>1394.1</v>
      </c>
      <c r="L9" s="58">
        <f ca="1">+INDIRECT(Calculation_hide!M26,FALSE)</f>
        <v>1365.31</v>
      </c>
      <c r="M9" s="58">
        <f ca="1">+INDIRECT(Calculation_hide!N26,FALSE)</f>
        <v>1298.3900000000001</v>
      </c>
      <c r="N9" s="77">
        <f ca="1">(M9-I9)/I9*100</f>
        <v>-1.4205451370434903</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20337.75</v>
      </c>
      <c r="C11" s="20">
        <f ca="1">+INDIRECT(Calculation_hide!G12,FALSE)</f>
        <v>20045.140000000003</v>
      </c>
      <c r="D11" s="39">
        <f ca="1">(C11-B11)/B11*100</f>
        <v>-1.4387530577374437</v>
      </c>
      <c r="E11" s="20">
        <f ca="1">+INDIRECT(Calculation_hide!F28,FALSE)</f>
        <v>5105.8999999999996</v>
      </c>
      <c r="F11" s="20">
        <f ca="1">+INDIRECT(Calculation_hide!G28,FALSE)</f>
        <v>5164.3500000000004</v>
      </c>
      <c r="G11" s="20">
        <f ca="1">+INDIRECT(Calculation_hide!H28,FALSE)</f>
        <v>4979.1099999999997</v>
      </c>
      <c r="H11" s="20">
        <f ca="1">+INDIRECT(Calculation_hide!I28,FALSE)</f>
        <v>5088.3900000000003</v>
      </c>
      <c r="I11" s="20">
        <f ca="1">+INDIRECT(Calculation_hide!J28,FALSE)</f>
        <v>4938.97</v>
      </c>
      <c r="J11" s="20">
        <f ca="1">+INDIRECT(Calculation_hide!K28,FALSE)</f>
        <v>5312.25</v>
      </c>
      <c r="K11" s="20">
        <f ca="1">+INDIRECT(Calculation_hide!L28,FALSE)</f>
        <v>4909.8100000000004</v>
      </c>
      <c r="L11" s="20">
        <f ca="1">+INDIRECT(Calculation_hide!M28,FALSE)</f>
        <v>4884.1099999999997</v>
      </c>
      <c r="M11" s="20">
        <f ca="1">+INDIRECT(Calculation_hide!N28,FALSE)</f>
        <v>4867.7</v>
      </c>
      <c r="N11" s="40">
        <f ca="1">(M11-I11)/I11*100</f>
        <v>-1.4430134218268269</v>
      </c>
    </row>
    <row r="12" spans="1:14" x14ac:dyDescent="0.35">
      <c r="A12" s="16" t="s">
        <v>209</v>
      </c>
      <c r="B12" s="20">
        <f ca="1">+INDIRECT(Calculation_hide!F13,FALSE)</f>
        <v>1756.4399999999998</v>
      </c>
      <c r="C12" s="20">
        <f ca="1">+INDIRECT(Calculation_hide!G13,FALSE)</f>
        <v>1758.0100000000002</v>
      </c>
      <c r="D12" s="39">
        <f ca="1">(C12-B12)/B12*100</f>
        <v>8.9385347635011228E-2</v>
      </c>
      <c r="E12" s="20">
        <f ca="1">+INDIRECT(Calculation_hide!F29,FALSE)</f>
        <v>459.99</v>
      </c>
      <c r="F12" s="20">
        <f ca="1">+INDIRECT(Calculation_hide!G29,FALSE)</f>
        <v>447.57</v>
      </c>
      <c r="G12" s="20">
        <f ca="1">+INDIRECT(Calculation_hide!H29,FALSE)</f>
        <v>462.05</v>
      </c>
      <c r="H12" s="20">
        <f ca="1">+INDIRECT(Calculation_hide!I29,FALSE)</f>
        <v>386.83</v>
      </c>
      <c r="I12" s="20">
        <f ca="1">+INDIRECT(Calculation_hide!J29,FALSE)</f>
        <v>430.82</v>
      </c>
      <c r="J12" s="20">
        <f ca="1">+INDIRECT(Calculation_hide!K29,FALSE)</f>
        <v>452.62</v>
      </c>
      <c r="K12" s="20">
        <f ca="1">+INDIRECT(Calculation_hide!L29,FALSE)</f>
        <v>436.66</v>
      </c>
      <c r="L12" s="20">
        <f ca="1">+INDIRECT(Calculation_hide!M29,FALSE)</f>
        <v>437.91</v>
      </c>
      <c r="M12" s="20">
        <f ca="1">+INDIRECT(Calculation_hide!N29,FALSE)</f>
        <v>340.74</v>
      </c>
      <c r="N12" s="40">
        <f t="shared" ca="1" si="0"/>
        <v>-20.908964300635994</v>
      </c>
    </row>
    <row r="13" spans="1:14" x14ac:dyDescent="0.35">
      <c r="A13" s="44" t="s">
        <v>234</v>
      </c>
      <c r="B13" s="22">
        <f ca="1">+INDIRECT(Calculation_hide!F14,FALSE)</f>
        <v>22094.2</v>
      </c>
      <c r="C13" s="22">
        <f ca="1">+INDIRECT(Calculation_hide!G14,FALSE)</f>
        <v>21803.14</v>
      </c>
      <c r="D13" s="73">
        <f ca="1">(C13-B13)/B13*100</f>
        <v>-1.3173593069674452</v>
      </c>
      <c r="E13" s="22">
        <f ca="1">+INDIRECT(Calculation_hide!F30,FALSE)</f>
        <v>5565.89</v>
      </c>
      <c r="F13" s="22">
        <f ca="1">+INDIRECT(Calculation_hide!G30,FALSE)</f>
        <v>5611.92</v>
      </c>
      <c r="G13" s="22">
        <f ca="1">+INDIRECT(Calculation_hide!H30,FALSE)</f>
        <v>5441.16</v>
      </c>
      <c r="H13" s="22">
        <f ca="1">+INDIRECT(Calculation_hide!I30,FALSE)</f>
        <v>5475.23</v>
      </c>
      <c r="I13" s="22">
        <f ca="1">+INDIRECT(Calculation_hide!J30,FALSE)</f>
        <v>5369.79</v>
      </c>
      <c r="J13" s="22">
        <f ca="1">+INDIRECT(Calculation_hide!K30,FALSE)</f>
        <v>5764.87</v>
      </c>
      <c r="K13" s="22">
        <f ca="1">+INDIRECT(Calculation_hide!L30,FALSE)</f>
        <v>5346.47</v>
      </c>
      <c r="L13" s="22">
        <f ca="1">+INDIRECT(Calculation_hide!M30,FALSE)</f>
        <v>5322.01</v>
      </c>
      <c r="M13" s="22">
        <f ca="1">+INDIRECT(Calculation_hide!N30,FALSE)</f>
        <v>5208.43</v>
      </c>
      <c r="N13" s="76">
        <f t="shared" ca="1" si="0"/>
        <v>-3.004959225593546</v>
      </c>
    </row>
    <row r="14" spans="1:14" x14ac:dyDescent="0.35">
      <c r="A14" s="16" t="s">
        <v>213</v>
      </c>
      <c r="B14" s="20">
        <f ca="1">+INDIRECT(Calculation_hide!F15,FALSE)</f>
        <v>5679.0999999999995</v>
      </c>
      <c r="C14" s="20">
        <f ca="1">+INDIRECT(Calculation_hide!G15,FALSE)</f>
        <v>5037.09</v>
      </c>
      <c r="D14" s="39">
        <f ca="1">(C14-B14)/B14*100</f>
        <v>-11.304784208765463</v>
      </c>
      <c r="E14" s="20">
        <f ca="1">+INDIRECT(Calculation_hide!F31,FALSE)</f>
        <v>1426.36</v>
      </c>
      <c r="F14" s="20">
        <f ca="1">+INDIRECT(Calculation_hide!G31,FALSE)</f>
        <v>1442</v>
      </c>
      <c r="G14" s="20">
        <f ca="1">+INDIRECT(Calculation_hide!H31,FALSE)</f>
        <v>1419.83</v>
      </c>
      <c r="H14" s="20">
        <f ca="1">+INDIRECT(Calculation_hide!I31,FALSE)</f>
        <v>1390.91</v>
      </c>
      <c r="I14" s="20">
        <f ca="1">+INDIRECT(Calculation_hide!J31,FALSE)</f>
        <v>1289.0999999999999</v>
      </c>
      <c r="J14" s="20">
        <f ca="1">+INDIRECT(Calculation_hide!K31,FALSE)</f>
        <v>1287.48</v>
      </c>
      <c r="K14" s="20">
        <f ca="1">+INDIRECT(Calculation_hide!L31,FALSE)</f>
        <v>1262.94</v>
      </c>
      <c r="L14" s="20">
        <f ca="1">+INDIRECT(Calculation_hide!M31,FALSE)</f>
        <v>1197.57</v>
      </c>
      <c r="M14" s="20">
        <f ca="1">+INDIRECT(Calculation_hide!N31,FALSE)</f>
        <v>1178.56</v>
      </c>
      <c r="N14" s="40">
        <f t="shared" ca="1" si="0"/>
        <v>-8.5749747886122076</v>
      </c>
    </row>
    <row r="15" spans="1:14" x14ac:dyDescent="0.35">
      <c r="B15" s="24"/>
      <c r="C15" s="24"/>
      <c r="D15" s="55"/>
      <c r="H15" s="38"/>
      <c r="I15" s="38"/>
      <c r="J15" s="38"/>
      <c r="K15" s="38"/>
      <c r="L15" s="38"/>
      <c r="M15" s="38"/>
      <c r="N15" s="55"/>
    </row>
    <row r="16" spans="1:14" x14ac:dyDescent="0.35">
      <c r="B16" s="38"/>
      <c r="C16" s="38"/>
      <c r="D16" s="38"/>
      <c r="E16" s="38"/>
      <c r="F16" s="38"/>
      <c r="G16" s="55"/>
      <c r="H16" s="55"/>
      <c r="I16" s="55"/>
      <c r="J16" s="55"/>
      <c r="K16" s="55"/>
      <c r="L16" s="55"/>
      <c r="M16" s="55"/>
    </row>
    <row r="17" spans="2:14" x14ac:dyDescent="0.35">
      <c r="B17" s="98"/>
      <c r="C17" s="98"/>
      <c r="D17" s="38"/>
      <c r="E17" s="38"/>
      <c r="F17" s="38"/>
      <c r="G17" s="55"/>
      <c r="H17" s="55"/>
      <c r="I17" s="55"/>
      <c r="J17" s="55"/>
      <c r="K17" s="55"/>
      <c r="L17" s="55"/>
      <c r="M17" s="55"/>
      <c r="N17" s="47"/>
    </row>
    <row r="18" spans="2:14" x14ac:dyDescent="0.35">
      <c r="C18" s="38"/>
      <c r="F18" s="65"/>
      <c r="I18" s="55"/>
      <c r="J18" s="45"/>
      <c r="K18" s="45"/>
      <c r="L18" s="45"/>
      <c r="M18" s="55"/>
    </row>
    <row r="21" spans="2:14" x14ac:dyDescent="0.35">
      <c r="B21" s="55"/>
      <c r="C21" s="55"/>
      <c r="D21" s="55"/>
      <c r="E21" s="55"/>
      <c r="F21" s="55"/>
      <c r="G21" s="55"/>
      <c r="H21" s="55"/>
      <c r="I21" s="55"/>
      <c r="J21" s="55"/>
      <c r="K21" s="55"/>
      <c r="L21" s="55"/>
      <c r="M21" s="55"/>
      <c r="N21" s="55"/>
    </row>
    <row r="23" spans="2:14" x14ac:dyDescent="0.35">
      <c r="B23" s="55"/>
      <c r="C23" s="55"/>
      <c r="D23" s="55"/>
      <c r="E23" s="55"/>
      <c r="F23" s="55"/>
      <c r="G23" s="55"/>
      <c r="H23" s="55"/>
      <c r="I23" s="55"/>
      <c r="J23" s="55"/>
      <c r="K23" s="55"/>
      <c r="L23" s="55"/>
      <c r="M23" s="55"/>
      <c r="N23" s="55"/>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AE28"/>
  <sheetViews>
    <sheetView showGridLines="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8" width="13.81640625" style="1" bestFit="1" customWidth="1"/>
    <col min="29" max="29" width="9" style="1"/>
    <col min="30" max="31" width="13.81640625" style="1" bestFit="1" customWidth="1"/>
    <col min="32"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31" ht="23.5" x14ac:dyDescent="0.35">
      <c r="A1" s="60" t="s">
        <v>152</v>
      </c>
    </row>
    <row r="2" spans="1:31" ht="17.149999999999999" customHeight="1" x14ac:dyDescent="0.35">
      <c r="A2" s="2" t="s">
        <v>19</v>
      </c>
      <c r="V2" s="24"/>
      <c r="W2" s="24"/>
      <c r="X2" s="24"/>
      <c r="Y2" s="24"/>
      <c r="Z2" s="24"/>
      <c r="AA2" s="24"/>
      <c r="AB2" s="55"/>
    </row>
    <row r="3" spans="1:31" ht="17.149999999999999" customHeight="1" x14ac:dyDescent="0.35">
      <c r="A3" s="2" t="s">
        <v>61</v>
      </c>
      <c r="AA3" s="55"/>
    </row>
    <row r="4" spans="1:31" ht="17.149999999999999" customHeight="1" x14ac:dyDescent="0.35">
      <c r="A4" s="2"/>
      <c r="V4" s="24"/>
      <c r="W4" s="24"/>
      <c r="X4" s="24"/>
      <c r="Y4" s="24"/>
      <c r="Z4" s="24"/>
    </row>
    <row r="5" spans="1:31"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216</v>
      </c>
      <c r="Y5" s="11" t="s">
        <v>220</v>
      </c>
      <c r="Z5" s="11" t="s">
        <v>228</v>
      </c>
      <c r="AA5" s="97" t="s">
        <v>244</v>
      </c>
    </row>
    <row r="6" spans="1:31" x14ac:dyDescent="0.35">
      <c r="A6" s="43" t="s">
        <v>26</v>
      </c>
      <c r="B6" s="50"/>
      <c r="C6" s="24"/>
      <c r="D6" s="24"/>
      <c r="E6" s="24"/>
      <c r="F6" s="24"/>
      <c r="G6" s="24"/>
      <c r="H6" s="24"/>
      <c r="I6" s="24"/>
      <c r="J6" s="24"/>
      <c r="K6" s="24"/>
      <c r="L6" s="24"/>
      <c r="M6" s="24"/>
      <c r="N6" s="24"/>
      <c r="O6" s="24"/>
      <c r="P6" s="24"/>
      <c r="Q6" s="24"/>
      <c r="R6" s="24"/>
      <c r="S6" s="24"/>
      <c r="T6" s="24"/>
      <c r="U6" s="24"/>
      <c r="V6" s="24"/>
      <c r="W6" s="24"/>
      <c r="X6" s="24"/>
      <c r="Y6" s="78"/>
      <c r="Z6" s="78"/>
      <c r="AA6" s="96"/>
    </row>
    <row r="7" spans="1:31" x14ac:dyDescent="0.35">
      <c r="A7" s="16" t="s">
        <v>210</v>
      </c>
      <c r="B7" s="51">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0">
        <f>SUM(Quarter!CT7:CW7)</f>
        <v>11459.99</v>
      </c>
      <c r="AA7" s="21">
        <f>SUM(Quarter!CX7:DA7)</f>
        <v>11833.11</v>
      </c>
    </row>
    <row r="8" spans="1:31" x14ac:dyDescent="0.35">
      <c r="A8" s="16" t="s">
        <v>211</v>
      </c>
      <c r="B8" s="51">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0">
        <f>SUM(Quarter!CT8:CW8)</f>
        <v>1158.1500000000001</v>
      </c>
      <c r="AA8" s="21">
        <f>SUM(Quarter!CX8:DA8)</f>
        <v>1299.53</v>
      </c>
    </row>
    <row r="9" spans="1:31" s="12" customFormat="1" x14ac:dyDescent="0.35">
      <c r="A9" s="44" t="s">
        <v>27</v>
      </c>
      <c r="B9" s="52">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2">
        <f>SUM(Quarter!CT9:CW9)</f>
        <v>12618.12</v>
      </c>
      <c r="AA9" s="23">
        <f>SUM(Quarter!CX9:DA9)</f>
        <v>13132.650000000001</v>
      </c>
      <c r="AD9" s="38"/>
      <c r="AE9" s="55"/>
    </row>
    <row r="10" spans="1:31" ht="33.65" customHeight="1" x14ac:dyDescent="0.35">
      <c r="A10" s="59" t="s">
        <v>213</v>
      </c>
      <c r="B10" s="57">
        <v>5195.4701301833265</v>
      </c>
      <c r="C10" s="58">
        <v>5366.7635745417156</v>
      </c>
      <c r="D10" s="58">
        <v>5488.4082115786696</v>
      </c>
      <c r="E10" s="58">
        <v>5678.8468661913948</v>
      </c>
      <c r="F10" s="58">
        <v>5679.0943904778005</v>
      </c>
      <c r="G10" s="58">
        <v>5872.7427256894798</v>
      </c>
      <c r="H10" s="58">
        <v>6411.5874218310437</v>
      </c>
      <c r="I10" s="58">
        <v>6765.4856811733625</v>
      </c>
      <c r="J10" s="58">
        <v>6484.450989382809</v>
      </c>
      <c r="K10" s="58">
        <v>6513.9886639647575</v>
      </c>
      <c r="L10" s="58">
        <f>SUM(Quarter!AP10:AS10)</f>
        <v>6732.03</v>
      </c>
      <c r="M10" s="58">
        <f>SUM(Quarter!AT10:AW10)</f>
        <v>6360.1</v>
      </c>
      <c r="N10" s="58">
        <f>SUM(Quarter!AX10:BA10)</f>
        <v>6467.7300000000005</v>
      </c>
      <c r="O10" s="58">
        <f>SUM(Quarter!BB10:BE10)</f>
        <v>6324.7199999999993</v>
      </c>
      <c r="P10" s="58">
        <f>SUM(Quarter!BF10:BI10)</f>
        <v>5976.34</v>
      </c>
      <c r="Q10" s="58">
        <f>SUM(Quarter!BJ10:BM10)</f>
        <v>5755.21</v>
      </c>
      <c r="R10" s="58">
        <f>SUM(Quarter!BN10:BQ10)</f>
        <v>5794.1900000000005</v>
      </c>
      <c r="S10" s="58">
        <f>SUM(Quarter!BR10:BU10)</f>
        <v>5885.4</v>
      </c>
      <c r="T10" s="58">
        <f>SUM(Quarter!BV10:BY10)</f>
        <v>5793.6200000000008</v>
      </c>
      <c r="U10" s="58">
        <f>SUM(Quarter!BZ10:CC10)</f>
        <v>5891.73</v>
      </c>
      <c r="V10" s="58">
        <f>SUM(Quarter!CD10:CG10)</f>
        <v>6043.56</v>
      </c>
      <c r="W10" s="58">
        <f>SUM(Quarter!CH10:CK10)</f>
        <v>4698.0600000000004</v>
      </c>
      <c r="X10" s="58">
        <f>SUM(Quarter!CL10:CO10)</f>
        <v>5113.72</v>
      </c>
      <c r="Y10" s="58">
        <f>SUM(Quarter!CP10:CS10)</f>
        <v>5369.85</v>
      </c>
      <c r="Z10" s="58">
        <f>SUM(Quarter!CT10:CW10)</f>
        <v>5296.78</v>
      </c>
      <c r="AA10" s="87">
        <f>SUM(Quarter!CX10:DA10)</f>
        <v>5461.26</v>
      </c>
    </row>
    <row r="11" spans="1:31" x14ac:dyDescent="0.35">
      <c r="A11" s="44" t="s">
        <v>28</v>
      </c>
      <c r="B11" s="51"/>
      <c r="C11" s="20"/>
      <c r="D11" s="20"/>
      <c r="E11" s="20"/>
      <c r="F11" s="20"/>
      <c r="G11" s="20"/>
      <c r="H11" s="20"/>
      <c r="I11" s="20"/>
      <c r="J11" s="20"/>
      <c r="K11" s="20"/>
      <c r="L11" s="58"/>
      <c r="M11" s="58"/>
      <c r="N11" s="58"/>
      <c r="O11" s="58"/>
      <c r="P11" s="20"/>
      <c r="Q11" s="20"/>
      <c r="R11" s="20"/>
      <c r="S11" s="20"/>
      <c r="T11" s="20"/>
      <c r="U11" s="20"/>
      <c r="V11" s="20"/>
      <c r="W11" s="20"/>
      <c r="X11" s="20"/>
      <c r="Y11" s="20"/>
      <c r="Z11" s="20"/>
      <c r="AA11" s="21"/>
    </row>
    <row r="12" spans="1:31" x14ac:dyDescent="0.35">
      <c r="A12" s="16" t="s">
        <v>210</v>
      </c>
      <c r="B12" s="51">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8">
        <f>SUM(Quarter!AP12:AS12)</f>
        <v>20129.43</v>
      </c>
      <c r="M12" s="58">
        <f>SUM(Quarter!AT12:AW12)</f>
        <v>20805.3</v>
      </c>
      <c r="N12" s="58">
        <f>SUM(Quarter!AX12:BA12)</f>
        <v>20911.949999999997</v>
      </c>
      <c r="O12" s="58">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89">
        <f>SUM(Quarter!CP12:CS12)</f>
        <v>21257.919999999998</v>
      </c>
      <c r="Z12" s="89">
        <f>SUM(Quarter!CT12:CW12)</f>
        <v>20337.75</v>
      </c>
      <c r="AA12" s="90">
        <f>SUM(Quarter!CX12:DA12)</f>
        <v>20045.140000000003</v>
      </c>
    </row>
    <row r="13" spans="1:31" x14ac:dyDescent="0.35">
      <c r="A13" s="16" t="s">
        <v>237</v>
      </c>
      <c r="B13" s="51">
        <v>0</v>
      </c>
      <c r="C13" s="20">
        <v>0</v>
      </c>
      <c r="D13" s="20">
        <v>0</v>
      </c>
      <c r="E13" s="20">
        <v>1.7599436818021823</v>
      </c>
      <c r="F13" s="20">
        <v>18.479408658922914</v>
      </c>
      <c r="G13" s="20">
        <v>16.719464977120733</v>
      </c>
      <c r="H13" s="20">
        <v>29.039070749736005</v>
      </c>
      <c r="I13" s="20">
        <v>146.9552974304822</v>
      </c>
      <c r="J13" s="20">
        <v>303.59028511087638</v>
      </c>
      <c r="K13" s="20">
        <v>780.5350228792679</v>
      </c>
      <c r="L13" s="58">
        <f>SUM(Quarter!AP13:AS13)</f>
        <v>57.61</v>
      </c>
      <c r="M13" s="58">
        <f>SUM(Quarter!AT13:AW13)</f>
        <v>50.69</v>
      </c>
      <c r="N13" s="58">
        <f>SUM(Quarter!AX13:BA13)</f>
        <v>79.05</v>
      </c>
      <c r="O13" s="58">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0">
        <f>SUM(Quarter!CT13:CW13)</f>
        <v>1756.4399999999998</v>
      </c>
      <c r="AA13" s="21">
        <f>SUM(Quarter!CX13:DA13)</f>
        <v>1758.0100000000002</v>
      </c>
    </row>
    <row r="14" spans="1:31" s="12" customFormat="1" x14ac:dyDescent="0.35">
      <c r="A14" s="44" t="s">
        <v>29</v>
      </c>
      <c r="B14" s="52">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1">
        <f>SUM(Quarter!AP14:AS14)</f>
        <v>20187.039999999997</v>
      </c>
      <c r="M14" s="91">
        <f>SUM(Quarter!AT14:AW14)</f>
        <v>20856</v>
      </c>
      <c r="N14" s="91">
        <f>SUM(Quarter!AX14:BA14)</f>
        <v>20991</v>
      </c>
      <c r="O14" s="91">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2">
        <f>SUM(Quarter!CT14:CW14)</f>
        <v>22094.2</v>
      </c>
      <c r="AA14" s="23">
        <f>SUM(Quarter!CX14:DA14)</f>
        <v>21803.14</v>
      </c>
    </row>
    <row r="15" spans="1:31" x14ac:dyDescent="0.35">
      <c r="A15" s="16" t="s">
        <v>213</v>
      </c>
      <c r="B15" s="53">
        <v>1238.0311981793789</v>
      </c>
      <c r="C15" s="54">
        <v>1337.2839817605538</v>
      </c>
      <c r="D15" s="54">
        <v>1546.9454689377533</v>
      </c>
      <c r="E15" s="54">
        <v>1756.258241440167</v>
      </c>
      <c r="F15" s="54">
        <v>2023.2263769831388</v>
      </c>
      <c r="G15" s="54">
        <v>2344.1997396992947</v>
      </c>
      <c r="H15" s="54">
        <v>2928.6669537524699</v>
      </c>
      <c r="I15" s="54">
        <v>3711.6683068335083</v>
      </c>
      <c r="J15" s="54">
        <v>4102.0583020183485</v>
      </c>
      <c r="K15" s="54">
        <v>4636.238474757929</v>
      </c>
      <c r="L15" s="58">
        <f>SUM(Quarter!AP15:AS15)</f>
        <v>4979.43</v>
      </c>
      <c r="M15" s="58">
        <f>SUM(Quarter!AT15:AW15)</f>
        <v>5376.15</v>
      </c>
      <c r="N15" s="58">
        <f>SUM(Quarter!AX15:BA15)</f>
        <v>5950.2100000000009</v>
      </c>
      <c r="O15" s="58">
        <f>SUM(Quarter!BB15:BE15)</f>
        <v>6079.34</v>
      </c>
      <c r="P15" s="54">
        <f>SUM(Quarter!BF15:BI15)</f>
        <v>6217.5099999999993</v>
      </c>
      <c r="Q15" s="54">
        <f>SUM(Quarter!BJ15:BM15)</f>
        <v>6393.8899999999994</v>
      </c>
      <c r="R15" s="54">
        <f>SUM(Quarter!BN15:BQ15)</f>
        <v>6643.7</v>
      </c>
      <c r="S15" s="54">
        <f>SUM(Quarter!BR15:BU15)</f>
        <v>7267</v>
      </c>
      <c r="T15" s="54">
        <f>SUM(Quarter!BV15:BY15)</f>
        <v>7382.61</v>
      </c>
      <c r="U15" s="54">
        <f>SUM(Quarter!BZ15:CC15)</f>
        <v>7609.54</v>
      </c>
      <c r="V15" s="54">
        <f>SUM(Quarter!CD15:CG15)</f>
        <v>7537.66</v>
      </c>
      <c r="W15" s="54">
        <f>SUM(Quarter!CH15:CK15)</f>
        <v>5909.48</v>
      </c>
      <c r="X15" s="54">
        <f>SUM(Quarter!CL15:CO15)</f>
        <v>6315.2699999999995</v>
      </c>
      <c r="Y15" s="54">
        <f>SUM(Quarter!CP15:CS15)</f>
        <v>6351.6900000000005</v>
      </c>
      <c r="Z15" s="54">
        <f>SUM(Quarter!CT15:CW15)</f>
        <v>5679.0999999999995</v>
      </c>
      <c r="AA15" s="88">
        <f>SUM(Quarter!CX15:DA15)</f>
        <v>5037.09</v>
      </c>
    </row>
    <row r="17" spans="13:31" x14ac:dyDescent="0.35">
      <c r="M17" s="38"/>
      <c r="N17" s="38"/>
      <c r="O17" s="38"/>
      <c r="P17" s="38"/>
      <c r="Q17" s="38"/>
      <c r="R17" s="38"/>
      <c r="S17" s="38"/>
      <c r="T17" s="38"/>
      <c r="U17" s="38"/>
      <c r="V17" s="38"/>
      <c r="W17" s="38"/>
      <c r="X17" s="38"/>
      <c r="Y17" s="38"/>
      <c r="Z17" s="38"/>
    </row>
    <row r="18" spans="13:31" x14ac:dyDescent="0.35">
      <c r="M18" s="55"/>
      <c r="N18" s="55"/>
      <c r="O18" s="55"/>
      <c r="P18" s="55"/>
      <c r="Q18" s="55"/>
      <c r="R18" s="55"/>
      <c r="S18" s="55"/>
      <c r="T18" s="55"/>
      <c r="U18" s="55"/>
      <c r="V18" s="55"/>
      <c r="W18" s="55"/>
      <c r="X18" s="55"/>
      <c r="Y18" s="55"/>
      <c r="Z18" s="55"/>
      <c r="AA18" s="55"/>
      <c r="AD18" s="38"/>
      <c r="AE18" s="55"/>
    </row>
    <row r="19" spans="13:31" x14ac:dyDescent="0.35">
      <c r="Y19" s="45"/>
      <c r="AD19" s="38"/>
    </row>
    <row r="20" spans="13:31" x14ac:dyDescent="0.35">
      <c r="Z20" s="55"/>
    </row>
    <row r="21" spans="13:31" x14ac:dyDescent="0.35">
      <c r="W21" s="47"/>
      <c r="X21" s="47"/>
      <c r="Y21" s="47"/>
    </row>
    <row r="22" spans="13:31" x14ac:dyDescent="0.35">
      <c r="W22" s="47"/>
      <c r="X22" s="47"/>
      <c r="Y22" s="47"/>
    </row>
    <row r="23" spans="13:31" x14ac:dyDescent="0.35">
      <c r="V23" s="24"/>
      <c r="W23" s="24"/>
      <c r="X23" s="24"/>
      <c r="Y23" s="24"/>
      <c r="Z23" s="24"/>
      <c r="AA23" s="24"/>
    </row>
    <row r="25" spans="13:31" x14ac:dyDescent="0.35">
      <c r="AA25" s="55"/>
    </row>
    <row r="28" spans="13:31" x14ac:dyDescent="0.35">
      <c r="X28" s="38"/>
      <c r="Y28" s="38"/>
      <c r="Z28" s="38"/>
      <c r="AA28" s="38"/>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AA7:AA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C26"/>
  <sheetViews>
    <sheetView showGridLines="0" workbookViewId="0">
      <pane xSplit="1" ySplit="4" topLeftCell="CP5" activePane="bottomRight" state="frozen"/>
      <selection pane="topRight" activeCell="B1" sqref="B1"/>
      <selection pane="bottomLeft" activeCell="A5" sqref="A5"/>
      <selection pane="bottomRight" activeCell="CP5" sqref="CP5"/>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105" width="13.81640625" style="1" bestFit="1" customWidth="1"/>
    <col min="106" max="106" width="13.90625" style="1" bestFit="1" customWidth="1"/>
    <col min="107" max="107" width="13.1796875" style="1" bestFit="1" customWidth="1"/>
    <col min="108"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7" ht="23.5" x14ac:dyDescent="0.35">
      <c r="A1" s="60" t="s">
        <v>173</v>
      </c>
    </row>
    <row r="2" spans="1:107" ht="17.149999999999999" customHeight="1" x14ac:dyDescent="0.35">
      <c r="A2" s="2" t="s">
        <v>19</v>
      </c>
    </row>
    <row r="3" spans="1:107" ht="17.149999999999999" customHeight="1" x14ac:dyDescent="0.35">
      <c r="A3" s="2" t="s">
        <v>61</v>
      </c>
      <c r="CP3" s="24"/>
      <c r="CQ3" s="24"/>
      <c r="CR3" s="24"/>
      <c r="CS3" s="24"/>
      <c r="CT3" s="24"/>
      <c r="CU3" s="24"/>
      <c r="CV3" s="24"/>
    </row>
    <row r="4" spans="1:107" ht="17.149999999999999" customHeight="1" x14ac:dyDescent="0.35">
      <c r="A4" s="2" t="s">
        <v>151</v>
      </c>
    </row>
    <row r="5" spans="1:107"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215</v>
      </c>
      <c r="CS5" s="11" t="s">
        <v>217</v>
      </c>
      <c r="CT5" s="11" t="s">
        <v>221</v>
      </c>
      <c r="CU5" s="64" t="s">
        <v>222</v>
      </c>
      <c r="CV5" s="64" t="s">
        <v>225</v>
      </c>
      <c r="CW5" s="64" t="s">
        <v>227</v>
      </c>
      <c r="CX5" s="64" t="s">
        <v>229</v>
      </c>
      <c r="CY5" s="64" t="s">
        <v>231</v>
      </c>
      <c r="CZ5" s="64" t="s">
        <v>233</v>
      </c>
      <c r="DA5" s="64" t="s">
        <v>239</v>
      </c>
      <c r="DB5" s="95" t="s">
        <v>240</v>
      </c>
    </row>
    <row r="6" spans="1:107" x14ac:dyDescent="0.35">
      <c r="A6" s="43" t="s">
        <v>26</v>
      </c>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99"/>
      <c r="CV6" s="99"/>
      <c r="CW6" s="99"/>
      <c r="CX6" s="99"/>
      <c r="CY6" s="99"/>
      <c r="CZ6" s="99"/>
      <c r="DA6" s="99"/>
      <c r="DB6" s="100"/>
    </row>
    <row r="7" spans="1:107" x14ac:dyDescent="0.35">
      <c r="A7" s="16" t="s">
        <v>210</v>
      </c>
      <c r="B7" s="51">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0">
        <v>3935.03</v>
      </c>
      <c r="AQ7" s="80">
        <v>4099.53</v>
      </c>
      <c r="AR7" s="80">
        <v>3940.59</v>
      </c>
      <c r="AS7" s="80">
        <v>3637.9</v>
      </c>
      <c r="AT7" s="80">
        <v>3446.21</v>
      </c>
      <c r="AU7" s="80">
        <v>3801.72</v>
      </c>
      <c r="AV7" s="80">
        <v>3703.62</v>
      </c>
      <c r="AW7" s="80">
        <v>3646.02</v>
      </c>
      <c r="AX7" s="80">
        <v>3363.39</v>
      </c>
      <c r="AY7" s="80">
        <v>3571.17</v>
      </c>
      <c r="AZ7" s="80">
        <v>3501.69</v>
      </c>
      <c r="BA7" s="80">
        <v>3454.43</v>
      </c>
      <c r="BB7" s="80">
        <v>3430.54</v>
      </c>
      <c r="BC7" s="80">
        <v>3180.1</v>
      </c>
      <c r="BD7" s="80">
        <v>3293.1</v>
      </c>
      <c r="BE7" s="80">
        <v>3275.79</v>
      </c>
      <c r="BF7" s="80">
        <v>2983.16</v>
      </c>
      <c r="BG7" s="80">
        <v>3268.27</v>
      </c>
      <c r="BH7" s="80">
        <v>3177.63</v>
      </c>
      <c r="BI7" s="80">
        <v>3144.71</v>
      </c>
      <c r="BJ7" s="80">
        <v>2973.68</v>
      </c>
      <c r="BK7" s="80">
        <v>3163.01</v>
      </c>
      <c r="BL7" s="80">
        <v>3103.07</v>
      </c>
      <c r="BM7" s="80">
        <v>3086.26</v>
      </c>
      <c r="BN7" s="80">
        <v>2893.26</v>
      </c>
      <c r="BO7" s="80">
        <v>3076.1</v>
      </c>
      <c r="BP7" s="80">
        <v>3072.44</v>
      </c>
      <c r="BQ7" s="80">
        <v>2840.26</v>
      </c>
      <c r="BR7" s="80">
        <v>2877.17</v>
      </c>
      <c r="BS7" s="80">
        <v>3072.44</v>
      </c>
      <c r="BT7" s="80">
        <v>3013.93</v>
      </c>
      <c r="BU7" s="80">
        <v>2987.6</v>
      </c>
      <c r="BV7" s="80">
        <v>2815</v>
      </c>
      <c r="BW7" s="80">
        <v>3063.39</v>
      </c>
      <c r="BX7" s="80">
        <v>2972.24</v>
      </c>
      <c r="BY7" s="80">
        <v>2942.78</v>
      </c>
      <c r="BZ7" s="80">
        <v>2698.72</v>
      </c>
      <c r="CA7" s="80">
        <v>3010.28</v>
      </c>
      <c r="CB7" s="80">
        <v>2937.14</v>
      </c>
      <c r="CC7" s="80">
        <v>2937.87</v>
      </c>
      <c r="CD7" s="80">
        <v>2824.51</v>
      </c>
      <c r="CE7" s="80">
        <v>2981.02</v>
      </c>
      <c r="CF7" s="80">
        <v>2955.42</v>
      </c>
      <c r="CG7" s="80">
        <v>3013.2</v>
      </c>
      <c r="CH7" s="80">
        <v>2824.84</v>
      </c>
      <c r="CI7" s="80">
        <v>1485.09</v>
      </c>
      <c r="CJ7" s="80">
        <v>2443.63</v>
      </c>
      <c r="CK7" s="80">
        <v>2388.1</v>
      </c>
      <c r="CL7" s="80">
        <v>1829.57</v>
      </c>
      <c r="CM7" s="80">
        <v>2651.87</v>
      </c>
      <c r="CN7" s="80">
        <v>2864.62</v>
      </c>
      <c r="CO7" s="80">
        <v>2813.43</v>
      </c>
      <c r="CP7" s="80">
        <v>2569.4</v>
      </c>
      <c r="CQ7" s="80">
        <v>2822.61</v>
      </c>
      <c r="CR7" s="80">
        <v>2753.85</v>
      </c>
      <c r="CS7" s="80">
        <v>2821.43</v>
      </c>
      <c r="CT7" s="80">
        <v>2752.77</v>
      </c>
      <c r="CU7" s="81">
        <v>2864.28</v>
      </c>
      <c r="CV7" s="81">
        <v>2955.97</v>
      </c>
      <c r="CW7" s="81">
        <v>2886.97</v>
      </c>
      <c r="CX7" s="81">
        <v>2841.45</v>
      </c>
      <c r="CY7" s="81">
        <v>2995.39</v>
      </c>
      <c r="CZ7" s="81">
        <v>3005.89</v>
      </c>
      <c r="DA7" s="81">
        <v>2990.38</v>
      </c>
      <c r="DB7" s="82">
        <v>2889.32</v>
      </c>
      <c r="DC7" s="38"/>
    </row>
    <row r="8" spans="1:107" x14ac:dyDescent="0.35">
      <c r="A8" s="16" t="s">
        <v>211</v>
      </c>
      <c r="B8" s="51">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0">
        <v>0</v>
      </c>
      <c r="AQ8" s="80">
        <v>0</v>
      </c>
      <c r="AR8" s="80">
        <v>0</v>
      </c>
      <c r="AS8" s="80">
        <v>-0.41</v>
      </c>
      <c r="AT8" s="80">
        <v>0.42</v>
      </c>
      <c r="AU8" s="80">
        <v>0.13</v>
      </c>
      <c r="AV8" s="80">
        <v>3.47</v>
      </c>
      <c r="AW8" s="80">
        <v>0</v>
      </c>
      <c r="AX8" s="80">
        <v>0</v>
      </c>
      <c r="AY8" s="80">
        <v>0</v>
      </c>
      <c r="AZ8" s="80">
        <v>0</v>
      </c>
      <c r="BA8" s="80">
        <v>4.05</v>
      </c>
      <c r="BB8" s="80">
        <v>11.01</v>
      </c>
      <c r="BC8" s="80">
        <v>11.37</v>
      </c>
      <c r="BD8" s="80">
        <v>11.6</v>
      </c>
      <c r="BE8" s="80">
        <v>12.03</v>
      </c>
      <c r="BF8" s="80">
        <v>151.13</v>
      </c>
      <c r="BG8" s="80">
        <v>160.37</v>
      </c>
      <c r="BH8" s="80">
        <v>177.96</v>
      </c>
      <c r="BI8" s="80">
        <v>159.61000000000001</v>
      </c>
      <c r="BJ8" s="80">
        <v>152.44999999999999</v>
      </c>
      <c r="BK8" s="80">
        <v>163.56</v>
      </c>
      <c r="BL8" s="80">
        <v>168.33</v>
      </c>
      <c r="BM8" s="80">
        <v>160.38999999999999</v>
      </c>
      <c r="BN8" s="80">
        <v>150.07</v>
      </c>
      <c r="BO8" s="80">
        <v>161.18</v>
      </c>
      <c r="BP8" s="80">
        <v>162.77000000000001</v>
      </c>
      <c r="BQ8" s="80">
        <v>157.21</v>
      </c>
      <c r="BR8" s="80">
        <v>146.1</v>
      </c>
      <c r="BS8" s="80">
        <v>154.04</v>
      </c>
      <c r="BT8" s="80">
        <v>150.07</v>
      </c>
      <c r="BU8" s="80">
        <v>152.44999999999999</v>
      </c>
      <c r="BV8" s="80">
        <v>146.1</v>
      </c>
      <c r="BW8" s="80">
        <v>153.24</v>
      </c>
      <c r="BX8" s="80">
        <v>144.51</v>
      </c>
      <c r="BY8" s="80">
        <v>154.04</v>
      </c>
      <c r="BZ8" s="80">
        <v>154.24</v>
      </c>
      <c r="CA8" s="80">
        <v>161.81</v>
      </c>
      <c r="CB8" s="80">
        <v>163.53</v>
      </c>
      <c r="CC8" s="80">
        <v>165.49</v>
      </c>
      <c r="CD8" s="80">
        <v>153.72</v>
      </c>
      <c r="CE8" s="80">
        <v>163.38999999999999</v>
      </c>
      <c r="CF8" s="80">
        <v>165.69</v>
      </c>
      <c r="CG8" s="80">
        <v>169.85</v>
      </c>
      <c r="CH8" s="80">
        <v>162.26</v>
      </c>
      <c r="CI8" s="80">
        <v>93.26</v>
      </c>
      <c r="CJ8" s="80">
        <v>124.78</v>
      </c>
      <c r="CK8" s="80">
        <v>136.49</v>
      </c>
      <c r="CL8" s="80">
        <v>118.04</v>
      </c>
      <c r="CM8" s="80">
        <v>162.19</v>
      </c>
      <c r="CN8" s="80">
        <v>201.57</v>
      </c>
      <c r="CO8" s="80">
        <v>259.8</v>
      </c>
      <c r="CP8" s="80">
        <v>217.46</v>
      </c>
      <c r="CQ8" s="80">
        <v>258.62</v>
      </c>
      <c r="CR8" s="80">
        <v>279.3</v>
      </c>
      <c r="CS8" s="80">
        <v>281.88</v>
      </c>
      <c r="CT8" s="80">
        <v>280.18</v>
      </c>
      <c r="CU8" s="81">
        <v>284.52999999999997</v>
      </c>
      <c r="CV8" s="81">
        <v>298.67</v>
      </c>
      <c r="CW8" s="81">
        <v>294.77</v>
      </c>
      <c r="CX8" s="81">
        <v>293.41000000000003</v>
      </c>
      <c r="CY8" s="81">
        <v>305.68</v>
      </c>
      <c r="CZ8" s="81">
        <v>372.87</v>
      </c>
      <c r="DA8" s="81">
        <v>327.57</v>
      </c>
      <c r="DB8" s="82">
        <v>327.57</v>
      </c>
      <c r="DC8" s="38"/>
    </row>
    <row r="9" spans="1:107" s="12" customFormat="1" x14ac:dyDescent="0.35">
      <c r="A9" s="44" t="s">
        <v>27</v>
      </c>
      <c r="B9" s="52">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3">
        <v>3935.03</v>
      </c>
      <c r="AQ9" s="83">
        <v>4099.53</v>
      </c>
      <c r="AR9" s="83">
        <v>3940.59</v>
      </c>
      <c r="AS9" s="83">
        <v>3637.49</v>
      </c>
      <c r="AT9" s="83">
        <v>3446.63</v>
      </c>
      <c r="AU9" s="83">
        <v>3801.84</v>
      </c>
      <c r="AV9" s="83">
        <v>3707.09</v>
      </c>
      <c r="AW9" s="83">
        <v>3646.02</v>
      </c>
      <c r="AX9" s="83">
        <v>3363.39</v>
      </c>
      <c r="AY9" s="83">
        <v>3571.17</v>
      </c>
      <c r="AZ9" s="83">
        <v>3501.69</v>
      </c>
      <c r="BA9" s="83">
        <v>3458.48</v>
      </c>
      <c r="BB9" s="83">
        <v>3441.56</v>
      </c>
      <c r="BC9" s="83">
        <v>3191.48</v>
      </c>
      <c r="BD9" s="83">
        <v>3304.7</v>
      </c>
      <c r="BE9" s="83">
        <v>3287.81</v>
      </c>
      <c r="BF9" s="83">
        <v>3134.29</v>
      </c>
      <c r="BG9" s="83">
        <v>3428.65</v>
      </c>
      <c r="BH9" s="83">
        <v>3355.6</v>
      </c>
      <c r="BI9" s="83">
        <v>3304.32</v>
      </c>
      <c r="BJ9" s="83">
        <v>3126.13</v>
      </c>
      <c r="BK9" s="83">
        <v>3326.58</v>
      </c>
      <c r="BL9" s="83">
        <v>3271.4</v>
      </c>
      <c r="BM9" s="83">
        <v>3246.65</v>
      </c>
      <c r="BN9" s="83">
        <v>3043.32</v>
      </c>
      <c r="BO9" s="83">
        <v>3237.28</v>
      </c>
      <c r="BP9" s="83">
        <v>3235.21</v>
      </c>
      <c r="BQ9" s="83">
        <v>2997.47</v>
      </c>
      <c r="BR9" s="83">
        <v>3023.26</v>
      </c>
      <c r="BS9" s="83">
        <v>3226.48</v>
      </c>
      <c r="BT9" s="83">
        <v>3164</v>
      </c>
      <c r="BU9" s="83">
        <v>3140.05</v>
      </c>
      <c r="BV9" s="83">
        <v>2961.1</v>
      </c>
      <c r="BW9" s="83">
        <v>3216.64</v>
      </c>
      <c r="BX9" s="83">
        <v>3116.75</v>
      </c>
      <c r="BY9" s="83">
        <v>3096.82</v>
      </c>
      <c r="BZ9" s="83">
        <v>2852.96</v>
      </c>
      <c r="CA9" s="83">
        <v>3172.08</v>
      </c>
      <c r="CB9" s="83">
        <v>3100.67</v>
      </c>
      <c r="CC9" s="83">
        <v>3103.36</v>
      </c>
      <c r="CD9" s="83">
        <v>2978.23</v>
      </c>
      <c r="CE9" s="83">
        <v>3144.41</v>
      </c>
      <c r="CF9" s="83">
        <v>3121.11</v>
      </c>
      <c r="CG9" s="83">
        <v>3183.05</v>
      </c>
      <c r="CH9" s="83">
        <v>2987.1</v>
      </c>
      <c r="CI9" s="83">
        <v>1578.36</v>
      </c>
      <c r="CJ9" s="83">
        <v>2568.42</v>
      </c>
      <c r="CK9" s="83">
        <v>2524.59</v>
      </c>
      <c r="CL9" s="83">
        <v>1947.61</v>
      </c>
      <c r="CM9" s="83">
        <v>2814.06</v>
      </c>
      <c r="CN9" s="83">
        <v>3066.19</v>
      </c>
      <c r="CO9" s="83">
        <v>3073.23</v>
      </c>
      <c r="CP9" s="83">
        <v>2786.86</v>
      </c>
      <c r="CQ9" s="83">
        <v>3081.23</v>
      </c>
      <c r="CR9" s="83">
        <v>3033.15</v>
      </c>
      <c r="CS9" s="83">
        <v>3103.31</v>
      </c>
      <c r="CT9" s="83">
        <v>3032.94</v>
      </c>
      <c r="CU9" s="84">
        <v>3148.81</v>
      </c>
      <c r="CV9" s="84">
        <v>3254.63</v>
      </c>
      <c r="CW9" s="84">
        <v>3181.74</v>
      </c>
      <c r="CX9" s="84">
        <v>3134.86</v>
      </c>
      <c r="CY9" s="84">
        <v>3301.08</v>
      </c>
      <c r="CZ9" s="84">
        <v>3378.76</v>
      </c>
      <c r="DA9" s="84">
        <v>3317.95</v>
      </c>
      <c r="DB9" s="85">
        <v>3216.89</v>
      </c>
      <c r="DC9" s="38"/>
    </row>
    <row r="10" spans="1:107" ht="27" customHeight="1" x14ac:dyDescent="0.35">
      <c r="A10" s="59" t="s">
        <v>213</v>
      </c>
      <c r="B10" s="57">
        <v>1241.03</v>
      </c>
      <c r="C10" s="58">
        <v>1297.42</v>
      </c>
      <c r="D10" s="58">
        <v>1308.22</v>
      </c>
      <c r="E10" s="58">
        <v>1348.79</v>
      </c>
      <c r="F10" s="58">
        <v>1307.72</v>
      </c>
      <c r="G10" s="58">
        <v>1351.65</v>
      </c>
      <c r="H10" s="58">
        <v>1298.72</v>
      </c>
      <c r="I10" s="58">
        <v>1408.68</v>
      </c>
      <c r="J10" s="58">
        <v>1280.6500000000001</v>
      </c>
      <c r="K10" s="58">
        <v>1395.65</v>
      </c>
      <c r="L10" s="58">
        <v>1383.84</v>
      </c>
      <c r="M10" s="58">
        <v>1428.28</v>
      </c>
      <c r="N10" s="58">
        <v>1365.24</v>
      </c>
      <c r="O10" s="58">
        <v>1429.05</v>
      </c>
      <c r="P10" s="58">
        <v>1448.98</v>
      </c>
      <c r="Q10" s="58">
        <v>1435.58</v>
      </c>
      <c r="R10" s="58">
        <v>1366.92</v>
      </c>
      <c r="S10" s="58">
        <v>1432.01</v>
      </c>
      <c r="T10" s="58">
        <v>1431.51</v>
      </c>
      <c r="U10" s="58">
        <v>1448.65</v>
      </c>
      <c r="V10" s="58">
        <v>1453.59</v>
      </c>
      <c r="W10" s="58">
        <v>1506.22</v>
      </c>
      <c r="X10" s="58">
        <v>1511.97</v>
      </c>
      <c r="Y10" s="58">
        <v>1400.96</v>
      </c>
      <c r="Z10" s="58">
        <v>1473.02</v>
      </c>
      <c r="AA10" s="58">
        <v>1611.5</v>
      </c>
      <c r="AB10" s="58">
        <v>1680.13</v>
      </c>
      <c r="AC10" s="58">
        <v>1646.94</v>
      </c>
      <c r="AD10" s="58">
        <v>1626.19</v>
      </c>
      <c r="AE10" s="58">
        <v>1662.21</v>
      </c>
      <c r="AF10" s="58">
        <v>1745.42</v>
      </c>
      <c r="AG10" s="58">
        <v>1731.67</v>
      </c>
      <c r="AH10" s="58">
        <v>1552.77</v>
      </c>
      <c r="AI10" s="58">
        <v>1594.82</v>
      </c>
      <c r="AJ10" s="58">
        <v>1677.51</v>
      </c>
      <c r="AK10" s="58">
        <v>1659.35</v>
      </c>
      <c r="AL10" s="58">
        <v>1541.94</v>
      </c>
      <c r="AM10" s="58">
        <v>1584.81</v>
      </c>
      <c r="AN10" s="58">
        <v>1659.22</v>
      </c>
      <c r="AO10" s="58">
        <v>1728.02</v>
      </c>
      <c r="AP10" s="69">
        <v>1645.75</v>
      </c>
      <c r="AQ10" s="69">
        <v>1688.89</v>
      </c>
      <c r="AR10" s="69">
        <v>1725.44</v>
      </c>
      <c r="AS10" s="69">
        <v>1671.95</v>
      </c>
      <c r="AT10" s="69">
        <v>1532.2</v>
      </c>
      <c r="AU10" s="69">
        <v>1637.06</v>
      </c>
      <c r="AV10" s="69">
        <v>1617.68</v>
      </c>
      <c r="AW10" s="69">
        <v>1573.16</v>
      </c>
      <c r="AX10" s="69">
        <v>1556.96</v>
      </c>
      <c r="AY10" s="69">
        <v>1649.7</v>
      </c>
      <c r="AZ10" s="69">
        <v>1663.1</v>
      </c>
      <c r="BA10" s="69">
        <v>1597.97</v>
      </c>
      <c r="BB10" s="69">
        <v>1548.64</v>
      </c>
      <c r="BC10" s="69">
        <v>1561.48</v>
      </c>
      <c r="BD10" s="69">
        <v>1631.5</v>
      </c>
      <c r="BE10" s="69">
        <v>1583.1</v>
      </c>
      <c r="BF10" s="69">
        <v>1430.04</v>
      </c>
      <c r="BG10" s="69">
        <v>1529.49</v>
      </c>
      <c r="BH10" s="69">
        <v>1539.31</v>
      </c>
      <c r="BI10" s="69">
        <v>1477.5</v>
      </c>
      <c r="BJ10" s="69">
        <v>1372.99</v>
      </c>
      <c r="BK10" s="69">
        <v>1470.51</v>
      </c>
      <c r="BL10" s="69">
        <v>1447.95</v>
      </c>
      <c r="BM10" s="69">
        <v>1463.76</v>
      </c>
      <c r="BN10" s="69">
        <v>1418.17</v>
      </c>
      <c r="BO10" s="69">
        <v>1467.45</v>
      </c>
      <c r="BP10" s="69">
        <v>1435.17</v>
      </c>
      <c r="BQ10" s="69">
        <v>1473.4</v>
      </c>
      <c r="BR10" s="69">
        <v>1479.82</v>
      </c>
      <c r="BS10" s="69">
        <v>1479.45</v>
      </c>
      <c r="BT10" s="69">
        <v>1453.05</v>
      </c>
      <c r="BU10" s="69">
        <v>1473.08</v>
      </c>
      <c r="BV10" s="69">
        <v>1387.63</v>
      </c>
      <c r="BW10" s="69">
        <v>1444.89</v>
      </c>
      <c r="BX10" s="69">
        <v>1443.14</v>
      </c>
      <c r="BY10" s="69">
        <v>1517.96</v>
      </c>
      <c r="BZ10" s="69">
        <v>1428.02</v>
      </c>
      <c r="CA10" s="69">
        <v>1475.99</v>
      </c>
      <c r="CB10" s="69">
        <v>1483.65</v>
      </c>
      <c r="CC10" s="69">
        <v>1504.07</v>
      </c>
      <c r="CD10" s="69">
        <v>1448.67</v>
      </c>
      <c r="CE10" s="69">
        <v>1541.13</v>
      </c>
      <c r="CF10" s="69">
        <v>1521.01</v>
      </c>
      <c r="CG10" s="69">
        <v>1532.75</v>
      </c>
      <c r="CH10" s="69">
        <v>1435.68</v>
      </c>
      <c r="CI10" s="69">
        <v>748.94</v>
      </c>
      <c r="CJ10" s="69">
        <v>1301.47</v>
      </c>
      <c r="CK10" s="69">
        <v>1211.97</v>
      </c>
      <c r="CL10" s="69">
        <v>960.03</v>
      </c>
      <c r="CM10" s="69">
        <v>1363.54</v>
      </c>
      <c r="CN10" s="69">
        <v>1437.18</v>
      </c>
      <c r="CO10" s="69">
        <v>1352.97</v>
      </c>
      <c r="CP10" s="69">
        <v>1352.75</v>
      </c>
      <c r="CQ10" s="69">
        <v>1443.27</v>
      </c>
      <c r="CR10" s="69">
        <v>1289.46</v>
      </c>
      <c r="CS10" s="69">
        <v>1284.3699999999999</v>
      </c>
      <c r="CT10" s="69">
        <v>1278.42</v>
      </c>
      <c r="CU10" s="70">
        <v>1314.57</v>
      </c>
      <c r="CV10" s="81">
        <v>1350.59</v>
      </c>
      <c r="CW10" s="81">
        <v>1353.2</v>
      </c>
      <c r="CX10" s="81">
        <v>1317.1</v>
      </c>
      <c r="CY10" s="81">
        <v>1384.75</v>
      </c>
      <c r="CZ10" s="81">
        <v>1394.1</v>
      </c>
      <c r="DA10" s="81">
        <v>1365.31</v>
      </c>
      <c r="DB10" s="82">
        <v>1298.3900000000001</v>
      </c>
      <c r="DC10" s="38"/>
    </row>
    <row r="11" spans="1:107" x14ac:dyDescent="0.35">
      <c r="A11" s="44" t="s">
        <v>28</v>
      </c>
      <c r="B11" s="51"/>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0">
        <v>0</v>
      </c>
      <c r="AQ11" s="80">
        <v>0</v>
      </c>
      <c r="AR11" s="80">
        <v>0</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80">
        <v>0</v>
      </c>
      <c r="BL11" s="80">
        <v>0</v>
      </c>
      <c r="BM11" s="80">
        <v>0</v>
      </c>
      <c r="BN11" s="80">
        <v>0</v>
      </c>
      <c r="BO11" s="80">
        <v>0</v>
      </c>
      <c r="BP11" s="80">
        <v>0</v>
      </c>
      <c r="BQ11" s="80">
        <v>0</v>
      </c>
      <c r="BR11" s="80">
        <v>0</v>
      </c>
      <c r="BS11" s="80">
        <v>0</v>
      </c>
      <c r="BT11" s="80">
        <v>0</v>
      </c>
      <c r="BU11" s="80">
        <v>0</v>
      </c>
      <c r="BV11" s="80">
        <v>0</v>
      </c>
      <c r="BW11" s="80">
        <v>0</v>
      </c>
      <c r="BX11" s="80">
        <v>0</v>
      </c>
      <c r="BY11" s="80">
        <v>0</v>
      </c>
      <c r="BZ11" s="80">
        <v>0</v>
      </c>
      <c r="CA11" s="80">
        <v>0</v>
      </c>
      <c r="CB11" s="80">
        <v>0</v>
      </c>
      <c r="CC11" s="80">
        <v>0</v>
      </c>
      <c r="CD11" s="80">
        <v>0</v>
      </c>
      <c r="CE11" s="80">
        <v>0</v>
      </c>
      <c r="CF11" s="80">
        <v>0</v>
      </c>
      <c r="CG11" s="80">
        <v>0</v>
      </c>
      <c r="CH11" s="80">
        <v>0</v>
      </c>
      <c r="CI11" s="80">
        <v>0</v>
      </c>
      <c r="CJ11" s="80">
        <v>0</v>
      </c>
      <c r="CK11" s="80">
        <v>0</v>
      </c>
      <c r="CL11" s="80"/>
      <c r="CM11" s="80"/>
      <c r="CN11" s="80"/>
      <c r="CO11" s="80"/>
      <c r="CP11" s="80"/>
      <c r="CQ11" s="80"/>
      <c r="CR11" s="80"/>
      <c r="CS11" s="80"/>
      <c r="CT11" s="80"/>
      <c r="CU11" s="80"/>
      <c r="CV11" s="80"/>
      <c r="CW11" s="80"/>
      <c r="CX11" s="80"/>
      <c r="CY11" s="80"/>
      <c r="CZ11" s="80"/>
      <c r="DA11" s="80"/>
      <c r="DB11" s="75"/>
      <c r="DC11" s="38"/>
    </row>
    <row r="12" spans="1:107" x14ac:dyDescent="0.35">
      <c r="A12" s="16" t="s">
        <v>210</v>
      </c>
      <c r="B12" s="51">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0">
        <v>4906.83</v>
      </c>
      <c r="AQ12" s="80">
        <v>5031.04</v>
      </c>
      <c r="AR12" s="80">
        <v>5122.04</v>
      </c>
      <c r="AS12" s="80">
        <v>5069.5200000000004</v>
      </c>
      <c r="AT12" s="80">
        <v>4870.42</v>
      </c>
      <c r="AU12" s="80">
        <v>5203.74</v>
      </c>
      <c r="AV12" s="80">
        <v>5289.42</v>
      </c>
      <c r="AW12" s="80">
        <v>5441.72</v>
      </c>
      <c r="AX12" s="80">
        <v>4991.09</v>
      </c>
      <c r="AY12" s="80">
        <v>5265.28</v>
      </c>
      <c r="AZ12" s="80">
        <v>5251.58</v>
      </c>
      <c r="BA12" s="80">
        <v>5404</v>
      </c>
      <c r="BB12" s="80">
        <v>5248.04</v>
      </c>
      <c r="BC12" s="80">
        <v>5172.6499999999996</v>
      </c>
      <c r="BD12" s="80">
        <v>5520.63</v>
      </c>
      <c r="BE12" s="80">
        <v>5680.75</v>
      </c>
      <c r="BF12" s="80">
        <v>5103.79</v>
      </c>
      <c r="BG12" s="80">
        <v>5597.51</v>
      </c>
      <c r="BH12" s="80">
        <v>5517.99</v>
      </c>
      <c r="BI12" s="80">
        <v>5706.28</v>
      </c>
      <c r="BJ12" s="80">
        <v>5440.61</v>
      </c>
      <c r="BK12" s="80">
        <v>5658.66</v>
      </c>
      <c r="BL12" s="80">
        <v>5701.34</v>
      </c>
      <c r="BM12" s="80">
        <v>5989.73</v>
      </c>
      <c r="BN12" s="80">
        <v>5665.44</v>
      </c>
      <c r="BO12" s="80">
        <v>5998</v>
      </c>
      <c r="BP12" s="80">
        <v>5636.2</v>
      </c>
      <c r="BQ12" s="80">
        <v>6121.16</v>
      </c>
      <c r="BR12" s="80">
        <v>5889.01</v>
      </c>
      <c r="BS12" s="80">
        <v>6138.23</v>
      </c>
      <c r="BT12" s="80">
        <v>6107.36</v>
      </c>
      <c r="BU12" s="80">
        <v>6403.89</v>
      </c>
      <c r="BV12" s="80">
        <v>5948.26</v>
      </c>
      <c r="BW12" s="80">
        <v>6279.71</v>
      </c>
      <c r="BX12" s="80">
        <v>6265.46</v>
      </c>
      <c r="BY12" s="80">
        <v>6482.48</v>
      </c>
      <c r="BZ12" s="80">
        <v>5831.19</v>
      </c>
      <c r="CA12" s="80">
        <v>6410.85</v>
      </c>
      <c r="CB12" s="80">
        <v>6171.68</v>
      </c>
      <c r="CC12" s="80">
        <v>6389.39</v>
      </c>
      <c r="CD12" s="80">
        <v>5732.56</v>
      </c>
      <c r="CE12" s="80">
        <v>6037.14</v>
      </c>
      <c r="CF12" s="80">
        <v>5948.02</v>
      </c>
      <c r="CG12" s="80">
        <v>5772.47</v>
      </c>
      <c r="CH12" s="80">
        <v>5987.28</v>
      </c>
      <c r="CI12" s="80">
        <v>3512.25</v>
      </c>
      <c r="CJ12" s="80">
        <v>5427.4</v>
      </c>
      <c r="CK12" s="80">
        <v>5356.35</v>
      </c>
      <c r="CL12" s="80">
        <v>4565.6499999999996</v>
      </c>
      <c r="CM12" s="80">
        <v>5556.26</v>
      </c>
      <c r="CN12" s="80">
        <v>5800</v>
      </c>
      <c r="CO12" s="80">
        <v>5890.7</v>
      </c>
      <c r="CP12" s="80">
        <v>5393.41</v>
      </c>
      <c r="CQ12" s="80">
        <v>5257.65</v>
      </c>
      <c r="CR12" s="80">
        <v>5251.23</v>
      </c>
      <c r="CS12" s="80">
        <v>5355.63</v>
      </c>
      <c r="CT12" s="80">
        <v>5105.8999999999996</v>
      </c>
      <c r="CU12" s="81">
        <v>5164.3500000000004</v>
      </c>
      <c r="CV12" s="81">
        <v>4979.1099999999997</v>
      </c>
      <c r="CW12" s="81">
        <v>5088.3900000000003</v>
      </c>
      <c r="CX12" s="81">
        <v>4938.97</v>
      </c>
      <c r="CY12" s="81">
        <v>5312.25</v>
      </c>
      <c r="CZ12" s="81">
        <v>4909.8100000000004</v>
      </c>
      <c r="DA12" s="81">
        <v>4884.1099999999997</v>
      </c>
      <c r="DB12" s="82">
        <v>4867.7</v>
      </c>
      <c r="DC12" s="38"/>
    </row>
    <row r="13" spans="1:107" x14ac:dyDescent="0.35">
      <c r="A13" s="16" t="s">
        <v>237</v>
      </c>
      <c r="B13" s="51">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0">
        <v>0</v>
      </c>
      <c r="AQ13" s="80">
        <v>10.52</v>
      </c>
      <c r="AR13" s="80">
        <v>21.92</v>
      </c>
      <c r="AS13" s="80">
        <v>25.17</v>
      </c>
      <c r="AT13" s="80">
        <v>29.84</v>
      </c>
      <c r="AU13" s="80">
        <v>-5.91</v>
      </c>
      <c r="AV13" s="80">
        <v>15.93</v>
      </c>
      <c r="AW13" s="80">
        <v>10.83</v>
      </c>
      <c r="AX13" s="80">
        <v>7.61</v>
      </c>
      <c r="AY13" s="80">
        <v>16.239999999999998</v>
      </c>
      <c r="AZ13" s="80">
        <v>28.29</v>
      </c>
      <c r="BA13" s="80">
        <v>26.91</v>
      </c>
      <c r="BB13" s="80">
        <v>27.94</v>
      </c>
      <c r="BC13" s="80">
        <v>6.81</v>
      </c>
      <c r="BD13" s="80">
        <v>6.61</v>
      </c>
      <c r="BE13" s="80">
        <v>4.34</v>
      </c>
      <c r="BF13" s="80">
        <v>113.64</v>
      </c>
      <c r="BG13" s="80">
        <v>170.07</v>
      </c>
      <c r="BH13" s="80">
        <v>197.47</v>
      </c>
      <c r="BI13" s="80">
        <v>201.47</v>
      </c>
      <c r="BJ13" s="80">
        <v>173.55</v>
      </c>
      <c r="BK13" s="80">
        <v>229.62</v>
      </c>
      <c r="BL13" s="80">
        <v>242.97</v>
      </c>
      <c r="BM13" s="80">
        <v>203.81</v>
      </c>
      <c r="BN13" s="80">
        <v>111.25</v>
      </c>
      <c r="BO13" s="80">
        <v>135.28</v>
      </c>
      <c r="BP13" s="80">
        <v>157.53</v>
      </c>
      <c r="BQ13" s="80">
        <v>191.35</v>
      </c>
      <c r="BR13" s="80">
        <v>127.27</v>
      </c>
      <c r="BS13" s="80">
        <v>194.91</v>
      </c>
      <c r="BT13" s="80">
        <v>174.44</v>
      </c>
      <c r="BU13" s="80">
        <v>133.5</v>
      </c>
      <c r="BV13" s="80">
        <v>118.37</v>
      </c>
      <c r="BW13" s="80">
        <v>187.79</v>
      </c>
      <c r="BX13" s="80">
        <v>155.75</v>
      </c>
      <c r="BY13" s="80">
        <v>158.41999999999999</v>
      </c>
      <c r="BZ13" s="80">
        <v>193.09</v>
      </c>
      <c r="CA13" s="80">
        <v>265.82</v>
      </c>
      <c r="CB13" s="80">
        <v>354.09</v>
      </c>
      <c r="CC13" s="80">
        <v>204.51</v>
      </c>
      <c r="CD13" s="80">
        <v>260.41000000000003</v>
      </c>
      <c r="CE13" s="80">
        <v>388.33</v>
      </c>
      <c r="CF13" s="80">
        <v>435.76</v>
      </c>
      <c r="CG13" s="80">
        <v>414.77</v>
      </c>
      <c r="CH13" s="80">
        <v>409.33</v>
      </c>
      <c r="CI13" s="80">
        <v>311.99</v>
      </c>
      <c r="CJ13" s="80">
        <v>406.85</v>
      </c>
      <c r="CK13" s="80">
        <v>348.5</v>
      </c>
      <c r="CL13" s="80">
        <v>286.97000000000003</v>
      </c>
      <c r="CM13" s="80">
        <v>286.70999999999998</v>
      </c>
      <c r="CN13" s="80">
        <v>292.88</v>
      </c>
      <c r="CO13" s="80">
        <v>234.86</v>
      </c>
      <c r="CP13" s="80">
        <v>263.27</v>
      </c>
      <c r="CQ13" s="80">
        <v>388.51</v>
      </c>
      <c r="CR13" s="80">
        <v>408.35</v>
      </c>
      <c r="CS13" s="80">
        <v>428</v>
      </c>
      <c r="CT13" s="80">
        <v>459.99</v>
      </c>
      <c r="CU13" s="81">
        <v>447.57</v>
      </c>
      <c r="CV13" s="81">
        <v>462.05</v>
      </c>
      <c r="CW13" s="81">
        <v>386.83</v>
      </c>
      <c r="CX13" s="81">
        <v>430.82</v>
      </c>
      <c r="CY13" s="81">
        <v>452.62</v>
      </c>
      <c r="CZ13" s="81">
        <v>436.66</v>
      </c>
      <c r="DA13" s="81">
        <v>437.91</v>
      </c>
      <c r="DB13" s="82">
        <v>340.74</v>
      </c>
      <c r="DC13" s="38"/>
    </row>
    <row r="14" spans="1:107" s="12" customFormat="1" x14ac:dyDescent="0.35">
      <c r="A14" s="44" t="s">
        <v>29</v>
      </c>
      <c r="B14" s="52">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3">
        <v>4906.83</v>
      </c>
      <c r="AQ14" s="83">
        <v>5041.5600000000004</v>
      </c>
      <c r="AR14" s="83">
        <v>5143.96</v>
      </c>
      <c r="AS14" s="83">
        <v>5094.6899999999996</v>
      </c>
      <c r="AT14" s="83">
        <v>4900.26</v>
      </c>
      <c r="AU14" s="83">
        <v>5197.84</v>
      </c>
      <c r="AV14" s="83">
        <v>5305.35</v>
      </c>
      <c r="AW14" s="83">
        <v>5452.55</v>
      </c>
      <c r="AX14" s="83">
        <v>4998.7</v>
      </c>
      <c r="AY14" s="83">
        <v>5281.52</v>
      </c>
      <c r="AZ14" s="83">
        <v>5279.87</v>
      </c>
      <c r="BA14" s="83">
        <v>5430.91</v>
      </c>
      <c r="BB14" s="83">
        <v>5275.98</v>
      </c>
      <c r="BC14" s="83">
        <v>5179.46</v>
      </c>
      <c r="BD14" s="83">
        <v>5527.24</v>
      </c>
      <c r="BE14" s="83">
        <v>5685.09</v>
      </c>
      <c r="BF14" s="83">
        <v>5217.43</v>
      </c>
      <c r="BG14" s="83">
        <v>5767.59</v>
      </c>
      <c r="BH14" s="83">
        <v>5715.47</v>
      </c>
      <c r="BI14" s="83">
        <v>5907.75</v>
      </c>
      <c r="BJ14" s="83">
        <v>5614.16</v>
      </c>
      <c r="BK14" s="83">
        <v>5888.28</v>
      </c>
      <c r="BL14" s="83">
        <v>5944.31</v>
      </c>
      <c r="BM14" s="83">
        <v>6193.54</v>
      </c>
      <c r="BN14" s="83">
        <v>5776.69</v>
      </c>
      <c r="BO14" s="83">
        <v>6133.28</v>
      </c>
      <c r="BP14" s="83">
        <v>5793.73</v>
      </c>
      <c r="BQ14" s="83">
        <v>6312.51</v>
      </c>
      <c r="BR14" s="83">
        <v>6016.28</v>
      </c>
      <c r="BS14" s="83">
        <v>6333.14</v>
      </c>
      <c r="BT14" s="83">
        <v>6281.8</v>
      </c>
      <c r="BU14" s="83">
        <v>6537.39</v>
      </c>
      <c r="BV14" s="83">
        <v>6066.63</v>
      </c>
      <c r="BW14" s="83">
        <v>6467.5</v>
      </c>
      <c r="BX14" s="83">
        <v>6421.21</v>
      </c>
      <c r="BY14" s="83">
        <v>6640.9</v>
      </c>
      <c r="BZ14" s="83">
        <v>6024.29</v>
      </c>
      <c r="CA14" s="83">
        <v>6676.67</v>
      </c>
      <c r="CB14" s="83">
        <v>6525.77</v>
      </c>
      <c r="CC14" s="83">
        <v>6593.9</v>
      </c>
      <c r="CD14" s="83">
        <v>5992.98</v>
      </c>
      <c r="CE14" s="83">
        <v>6425.47</v>
      </c>
      <c r="CF14" s="83">
        <v>6383.78</v>
      </c>
      <c r="CG14" s="83">
        <v>6187.24</v>
      </c>
      <c r="CH14" s="83">
        <v>6396.61</v>
      </c>
      <c r="CI14" s="83">
        <v>3824.24</v>
      </c>
      <c r="CJ14" s="83">
        <v>5834.25</v>
      </c>
      <c r="CK14" s="83">
        <v>5704.86</v>
      </c>
      <c r="CL14" s="83">
        <v>4852.62</v>
      </c>
      <c r="CM14" s="83">
        <v>5842.97</v>
      </c>
      <c r="CN14" s="83">
        <v>6092.87</v>
      </c>
      <c r="CO14" s="83">
        <v>6125.57</v>
      </c>
      <c r="CP14" s="83">
        <v>5656.67</v>
      </c>
      <c r="CQ14" s="83">
        <v>5646.16</v>
      </c>
      <c r="CR14" s="83">
        <v>5659.58</v>
      </c>
      <c r="CS14" s="83">
        <v>5783.63</v>
      </c>
      <c r="CT14" s="83">
        <v>5565.89</v>
      </c>
      <c r="CU14" s="84">
        <v>5611.92</v>
      </c>
      <c r="CV14" s="84">
        <v>5441.16</v>
      </c>
      <c r="CW14" s="84">
        <v>5475.23</v>
      </c>
      <c r="CX14" s="84">
        <v>5369.79</v>
      </c>
      <c r="CY14" s="84">
        <v>5764.87</v>
      </c>
      <c r="CZ14" s="84">
        <v>5346.47</v>
      </c>
      <c r="DA14" s="84">
        <v>5322.01</v>
      </c>
      <c r="DB14" s="85">
        <v>5208.43</v>
      </c>
      <c r="DC14" s="38"/>
    </row>
    <row r="15" spans="1:107" x14ac:dyDescent="0.35">
      <c r="A15" s="16" t="s">
        <v>213</v>
      </c>
      <c r="B15" s="53">
        <v>280.79000000000002</v>
      </c>
      <c r="C15" s="54">
        <v>309.17</v>
      </c>
      <c r="D15" s="54">
        <v>315.37</v>
      </c>
      <c r="E15" s="54">
        <v>332.7</v>
      </c>
      <c r="F15" s="54">
        <v>317.13</v>
      </c>
      <c r="G15" s="54">
        <v>327.73</v>
      </c>
      <c r="H15" s="54">
        <v>314.08999999999997</v>
      </c>
      <c r="I15" s="54">
        <v>378.33</v>
      </c>
      <c r="J15" s="54">
        <v>357.14</v>
      </c>
      <c r="K15" s="54">
        <v>388.24</v>
      </c>
      <c r="L15" s="54">
        <v>395.26</v>
      </c>
      <c r="M15" s="54">
        <v>406.31</v>
      </c>
      <c r="N15" s="54">
        <v>402.15</v>
      </c>
      <c r="O15" s="54">
        <v>430.04</v>
      </c>
      <c r="P15" s="54">
        <v>454.71</v>
      </c>
      <c r="Q15" s="54">
        <v>469.36</v>
      </c>
      <c r="R15" s="54">
        <v>463.14</v>
      </c>
      <c r="S15" s="54">
        <v>495.76</v>
      </c>
      <c r="T15" s="54">
        <v>536.15</v>
      </c>
      <c r="U15" s="54">
        <v>528.17999999999995</v>
      </c>
      <c r="V15" s="54">
        <v>555.26</v>
      </c>
      <c r="W15" s="54">
        <v>578.94000000000005</v>
      </c>
      <c r="X15" s="54">
        <v>614.95000000000005</v>
      </c>
      <c r="Y15" s="54">
        <v>595.04999999999995</v>
      </c>
      <c r="Z15" s="54">
        <v>687.51</v>
      </c>
      <c r="AA15" s="54">
        <v>715.7</v>
      </c>
      <c r="AB15" s="54">
        <v>771.94</v>
      </c>
      <c r="AC15" s="54">
        <v>753.52</v>
      </c>
      <c r="AD15" s="54">
        <v>877.91</v>
      </c>
      <c r="AE15" s="54">
        <v>905.44</v>
      </c>
      <c r="AF15" s="54">
        <v>932.66</v>
      </c>
      <c r="AG15" s="54">
        <v>995.66</v>
      </c>
      <c r="AH15" s="54">
        <v>951.57</v>
      </c>
      <c r="AI15" s="54">
        <v>984.3</v>
      </c>
      <c r="AJ15" s="54">
        <v>1065.6099999999999</v>
      </c>
      <c r="AK15" s="54">
        <v>1100.58</v>
      </c>
      <c r="AL15" s="54">
        <v>1063.68</v>
      </c>
      <c r="AM15" s="54">
        <v>1143.17</v>
      </c>
      <c r="AN15" s="54">
        <v>1196.6099999999999</v>
      </c>
      <c r="AO15" s="54">
        <v>1232.77</v>
      </c>
      <c r="AP15" s="71">
        <v>1186.08</v>
      </c>
      <c r="AQ15" s="71">
        <v>1209.57</v>
      </c>
      <c r="AR15" s="71">
        <v>1301.8</v>
      </c>
      <c r="AS15" s="71">
        <v>1281.98</v>
      </c>
      <c r="AT15" s="71">
        <v>1266.83</v>
      </c>
      <c r="AU15" s="71">
        <v>1344.89</v>
      </c>
      <c r="AV15" s="71">
        <v>1383.49</v>
      </c>
      <c r="AW15" s="71">
        <v>1380.94</v>
      </c>
      <c r="AX15" s="71">
        <v>1397.68</v>
      </c>
      <c r="AY15" s="71">
        <v>1491.83</v>
      </c>
      <c r="AZ15" s="71">
        <v>1549.39</v>
      </c>
      <c r="BA15" s="71">
        <v>1511.31</v>
      </c>
      <c r="BB15" s="71">
        <v>1486.44</v>
      </c>
      <c r="BC15" s="71">
        <v>1474.53</v>
      </c>
      <c r="BD15" s="71">
        <v>1569.24</v>
      </c>
      <c r="BE15" s="71">
        <v>1549.13</v>
      </c>
      <c r="BF15" s="71">
        <v>1471.24</v>
      </c>
      <c r="BG15" s="71">
        <v>1577.12</v>
      </c>
      <c r="BH15" s="71">
        <v>1606.54</v>
      </c>
      <c r="BI15" s="71">
        <v>1562.61</v>
      </c>
      <c r="BJ15" s="71">
        <v>1508.38</v>
      </c>
      <c r="BK15" s="71">
        <v>1602.44</v>
      </c>
      <c r="BL15" s="71">
        <v>1625.26</v>
      </c>
      <c r="BM15" s="71">
        <v>1657.81</v>
      </c>
      <c r="BN15" s="71">
        <v>1604.99</v>
      </c>
      <c r="BO15" s="71">
        <v>1647.69</v>
      </c>
      <c r="BP15" s="71">
        <v>1706.11</v>
      </c>
      <c r="BQ15" s="71">
        <v>1684.91</v>
      </c>
      <c r="BR15" s="71">
        <v>1793.33</v>
      </c>
      <c r="BS15" s="71">
        <v>1802</v>
      </c>
      <c r="BT15" s="71">
        <v>1813.73</v>
      </c>
      <c r="BU15" s="71">
        <v>1857.94</v>
      </c>
      <c r="BV15" s="71">
        <v>1760.61</v>
      </c>
      <c r="BW15" s="71">
        <v>1810.96</v>
      </c>
      <c r="BX15" s="71">
        <v>1863.15</v>
      </c>
      <c r="BY15" s="71">
        <v>1947.89</v>
      </c>
      <c r="BZ15" s="71">
        <v>1878.47</v>
      </c>
      <c r="CA15" s="71">
        <v>1898.08</v>
      </c>
      <c r="CB15" s="71">
        <v>1909.62</v>
      </c>
      <c r="CC15" s="71">
        <v>1923.37</v>
      </c>
      <c r="CD15" s="71">
        <v>1856.22</v>
      </c>
      <c r="CE15" s="71">
        <v>1888.31</v>
      </c>
      <c r="CF15" s="71">
        <v>1897.55</v>
      </c>
      <c r="CG15" s="71">
        <v>1895.58</v>
      </c>
      <c r="CH15" s="71">
        <v>1768.68</v>
      </c>
      <c r="CI15" s="71">
        <v>989.73</v>
      </c>
      <c r="CJ15" s="71">
        <v>1626.41</v>
      </c>
      <c r="CK15" s="71">
        <v>1524.66</v>
      </c>
      <c r="CL15" s="71">
        <v>1298.31</v>
      </c>
      <c r="CM15" s="71">
        <v>1665.62</v>
      </c>
      <c r="CN15" s="71">
        <v>1718.97</v>
      </c>
      <c r="CO15" s="71">
        <v>1632.37</v>
      </c>
      <c r="CP15" s="71">
        <v>1621.21</v>
      </c>
      <c r="CQ15" s="71">
        <v>1661.39</v>
      </c>
      <c r="CR15" s="71">
        <v>1529.92</v>
      </c>
      <c r="CS15" s="71">
        <v>1539.17</v>
      </c>
      <c r="CT15" s="71">
        <v>1426.36</v>
      </c>
      <c r="CU15" s="72">
        <v>1442</v>
      </c>
      <c r="CV15" s="72">
        <v>1419.83</v>
      </c>
      <c r="CW15" s="72">
        <v>1390.91</v>
      </c>
      <c r="CX15" s="72">
        <v>1289.0999999999999</v>
      </c>
      <c r="CY15" s="72">
        <v>1287.48</v>
      </c>
      <c r="CZ15" s="72">
        <v>1262.94</v>
      </c>
      <c r="DA15" s="72">
        <v>1197.57</v>
      </c>
      <c r="DB15" s="86">
        <v>1178.56</v>
      </c>
      <c r="DC15" s="38"/>
    </row>
    <row r="17" spans="2:104"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5"/>
      <c r="CQ17" s="55"/>
      <c r="CR17" s="55"/>
      <c r="CS17" s="55"/>
      <c r="CT17" s="55"/>
      <c r="CU17" s="55"/>
      <c r="CV17" s="55"/>
      <c r="CW17" s="55"/>
    </row>
    <row r="18" spans="2:104" x14ac:dyDescent="0.35">
      <c r="BX18" s="38">
        <f t="shared" ref="BX18:CA18" si="0">BX15/$CZ$14</f>
        <v>0.34848226960966766</v>
      </c>
      <c r="BY18" s="38">
        <f t="shared" si="0"/>
        <v>0.36433197979227416</v>
      </c>
      <c r="BZ18" s="38">
        <f t="shared" si="0"/>
        <v>0.35134771166769851</v>
      </c>
      <c r="CA18" s="38">
        <f t="shared" si="0"/>
        <v>0.35501555231769744</v>
      </c>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row>
    <row r="19" spans="2:104" x14ac:dyDescent="0.35">
      <c r="CD19" s="24"/>
      <c r="CE19" s="24"/>
      <c r="CF19" s="24"/>
      <c r="CG19" s="24"/>
      <c r="CH19" s="24"/>
      <c r="CI19" s="24"/>
      <c r="CJ19" s="24"/>
      <c r="CK19" s="24"/>
      <c r="CL19" s="24"/>
      <c r="CM19" s="24"/>
      <c r="CN19" s="24"/>
      <c r="CO19" s="24"/>
      <c r="CP19" s="24"/>
      <c r="CQ19" s="24"/>
    </row>
    <row r="20" spans="2:104" x14ac:dyDescent="0.35">
      <c r="CD20" s="24"/>
      <c r="CE20" s="24"/>
      <c r="CF20" s="24"/>
      <c r="CG20" s="24"/>
      <c r="CH20" s="24"/>
      <c r="CI20" s="24"/>
      <c r="CJ20" s="24"/>
      <c r="CK20" s="24"/>
      <c r="CL20" s="24"/>
      <c r="CM20" s="24"/>
      <c r="CN20" s="24"/>
      <c r="CO20" s="24"/>
      <c r="CP20" s="24"/>
      <c r="CQ20" s="24"/>
      <c r="CR20" s="24"/>
      <c r="CS20" s="24"/>
      <c r="CT20" s="24"/>
      <c r="CU20" s="24"/>
      <c r="CV20" s="24"/>
      <c r="CW20" s="24"/>
    </row>
    <row r="21" spans="2:104" x14ac:dyDescent="0.35">
      <c r="CD21" s="24"/>
      <c r="CE21" s="24"/>
      <c r="CF21" s="24"/>
      <c r="CG21" s="24"/>
      <c r="CH21" s="24"/>
      <c r="CI21" s="24"/>
      <c r="CJ21" s="24"/>
      <c r="CK21" s="24"/>
      <c r="CL21" s="24"/>
      <c r="CM21" s="24"/>
      <c r="CN21" s="24"/>
      <c r="CO21" s="24"/>
      <c r="CP21" s="24"/>
      <c r="CQ21" s="24"/>
      <c r="CR21" s="65"/>
      <c r="CS21" s="65"/>
      <c r="CT21" s="65"/>
      <c r="CU21" s="65"/>
      <c r="CV21" s="65"/>
      <c r="CW21" s="65"/>
    </row>
    <row r="22" spans="2:104" x14ac:dyDescent="0.3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row>
    <row r="23" spans="2:104" x14ac:dyDescent="0.35">
      <c r="CD23" s="24"/>
      <c r="CE23" s="24"/>
      <c r="CF23" s="24"/>
      <c r="CG23" s="24"/>
      <c r="CH23" s="24"/>
      <c r="CI23" s="24"/>
      <c r="CJ23" s="24"/>
      <c r="CK23" s="24"/>
      <c r="CL23" s="24"/>
      <c r="CM23" s="24"/>
      <c r="CN23" s="24"/>
      <c r="CO23" s="24"/>
      <c r="CP23" s="24"/>
      <c r="CQ23" s="24"/>
      <c r="CR23" s="24"/>
      <c r="CS23" s="24"/>
      <c r="CT23" s="24"/>
      <c r="CU23" s="24"/>
      <c r="CX23" s="65"/>
    </row>
    <row r="24" spans="2:104" x14ac:dyDescent="0.35">
      <c r="CD24" s="24"/>
      <c r="CE24" s="24"/>
      <c r="CF24" s="24"/>
      <c r="CG24" s="24"/>
      <c r="CH24" s="24"/>
      <c r="CI24" s="24"/>
      <c r="CJ24" s="24"/>
      <c r="CK24" s="24"/>
      <c r="CL24" s="24"/>
      <c r="CM24" s="24"/>
      <c r="CN24" s="24"/>
      <c r="CO24" s="24"/>
      <c r="CP24" s="24"/>
      <c r="CQ24" s="24"/>
      <c r="CR24" s="24"/>
      <c r="CS24" s="24"/>
      <c r="CT24" s="24"/>
      <c r="CU24" s="24"/>
    </row>
    <row r="25" spans="2:104" x14ac:dyDescent="0.35">
      <c r="CD25" s="24"/>
      <c r="CE25" s="24"/>
      <c r="CF25" s="24"/>
      <c r="CG25" s="24"/>
      <c r="CH25" s="24"/>
      <c r="CI25" s="24"/>
      <c r="CJ25" s="24"/>
      <c r="CK25" s="24"/>
      <c r="CL25" s="24"/>
      <c r="CM25" s="24"/>
      <c r="CN25" s="24"/>
      <c r="CO25" s="24"/>
      <c r="CP25" s="24"/>
      <c r="CQ25" s="24"/>
      <c r="CR25" s="24"/>
      <c r="CS25" s="24"/>
      <c r="CT25" s="24"/>
      <c r="CU25" s="24"/>
    </row>
    <row r="26" spans="2:104"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workbookViewId="0"/>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2025</v>
      </c>
      <c r="C4" s="35">
        <v>1</v>
      </c>
      <c r="Q4" s="25" t="s">
        <v>179</v>
      </c>
      <c r="R4" s="25">
        <v>4</v>
      </c>
    </row>
    <row r="5" spans="2:18" x14ac:dyDescent="0.25">
      <c r="F5" s="36">
        <v>26</v>
      </c>
      <c r="G5" s="25">
        <f>F5+1</f>
        <v>27</v>
      </c>
      <c r="Q5" s="25" t="s">
        <v>180</v>
      </c>
      <c r="R5" s="25">
        <v>5</v>
      </c>
    </row>
    <row r="6" spans="2:18" x14ac:dyDescent="0.25">
      <c r="D6" s="26" t="s">
        <v>33</v>
      </c>
      <c r="F6" s="27"/>
      <c r="G6" s="27"/>
      <c r="Q6" s="25" t="s">
        <v>181</v>
      </c>
      <c r="R6" s="25">
        <v>6</v>
      </c>
    </row>
    <row r="7" spans="2:18" x14ac:dyDescent="0.25">
      <c r="D7" s="28" t="s">
        <v>34</v>
      </c>
      <c r="E7" s="25">
        <v>7</v>
      </c>
      <c r="F7" s="27" t="str">
        <f>$G$2&amp;"r"&amp;$E7&amp;"c"&amp;F$5</f>
        <v>Annual!r7c26</v>
      </c>
      <c r="G7" s="27" t="str">
        <f>$G$2&amp;"r"&amp;$E7&amp;"c"&amp;G$5</f>
        <v>Annual!r7c27</v>
      </c>
      <c r="Q7" s="25" t="s">
        <v>182</v>
      </c>
      <c r="R7" s="25">
        <v>7</v>
      </c>
    </row>
    <row r="8" spans="2:18" x14ac:dyDescent="0.25">
      <c r="D8" s="28" t="s">
        <v>35</v>
      </c>
      <c r="E8" s="25">
        <v>8</v>
      </c>
      <c r="F8" s="27" t="str">
        <f t="shared" ref="F8:G15" si="0">$G$2&amp;"r"&amp;$E8&amp;"c"&amp;F$5</f>
        <v>Annual!r8c26</v>
      </c>
      <c r="G8" s="27" t="str">
        <f t="shared" si="0"/>
        <v>Annual!r8c27</v>
      </c>
      <c r="Q8" s="25" t="s">
        <v>183</v>
      </c>
      <c r="R8" s="25">
        <v>8</v>
      </c>
    </row>
    <row r="9" spans="2:18" x14ac:dyDescent="0.25">
      <c r="D9" s="26" t="s">
        <v>27</v>
      </c>
      <c r="E9" s="25">
        <v>9</v>
      </c>
      <c r="F9" s="27" t="str">
        <f t="shared" si="0"/>
        <v>Annual!r9c26</v>
      </c>
      <c r="G9" s="27" t="str">
        <f t="shared" si="0"/>
        <v>Annual!r9c27</v>
      </c>
      <c r="Q9" s="25" t="s">
        <v>184</v>
      </c>
      <c r="R9" s="25">
        <v>9</v>
      </c>
    </row>
    <row r="10" spans="2:18" x14ac:dyDescent="0.25">
      <c r="D10" s="29" t="s">
        <v>36</v>
      </c>
      <c r="E10" s="25">
        <v>10</v>
      </c>
      <c r="F10" s="27" t="str">
        <f t="shared" si="0"/>
        <v>Annual!r10c26</v>
      </c>
      <c r="G10" s="27" t="str">
        <f t="shared" si="0"/>
        <v>Annual!r10c27</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Annual!r12c26</v>
      </c>
      <c r="G12" s="27" t="str">
        <f t="shared" si="0"/>
        <v>Annual!r12c27</v>
      </c>
      <c r="Q12" s="25" t="s">
        <v>187</v>
      </c>
      <c r="R12" s="25">
        <v>12</v>
      </c>
    </row>
    <row r="13" spans="2:18" x14ac:dyDescent="0.25">
      <c r="D13" s="29" t="s">
        <v>39</v>
      </c>
      <c r="E13" s="25">
        <v>13</v>
      </c>
      <c r="F13" s="27" t="str">
        <f t="shared" si="0"/>
        <v>Annual!r13c26</v>
      </c>
      <c r="G13" s="27" t="str">
        <f t="shared" si="0"/>
        <v>Annual!r13c27</v>
      </c>
      <c r="Q13" s="25" t="s">
        <v>188</v>
      </c>
      <c r="R13" s="25">
        <v>13</v>
      </c>
    </row>
    <row r="14" spans="2:18" x14ac:dyDescent="0.25">
      <c r="D14" s="26" t="s">
        <v>29</v>
      </c>
      <c r="E14" s="25">
        <v>14</v>
      </c>
      <c r="F14" s="27" t="str">
        <f t="shared" si="0"/>
        <v>Annual!r14c26</v>
      </c>
      <c r="G14" s="27" t="str">
        <f t="shared" si="0"/>
        <v>Annual!r14c27</v>
      </c>
      <c r="Q14" s="25" t="s">
        <v>189</v>
      </c>
      <c r="R14" s="25">
        <v>14</v>
      </c>
    </row>
    <row r="15" spans="2:18" x14ac:dyDescent="0.25">
      <c r="D15" s="29" t="s">
        <v>40</v>
      </c>
      <c r="E15" s="25">
        <v>15</v>
      </c>
      <c r="F15" s="27" t="str">
        <f t="shared" si="0"/>
        <v>Annual!r15c26</v>
      </c>
      <c r="G15" s="27" t="str">
        <f t="shared" si="0"/>
        <v>Annual!r15c27</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98</v>
      </c>
      <c r="G19" s="25">
        <f>+F19+1</f>
        <v>99</v>
      </c>
      <c r="H19" s="25">
        <f>+G19+1</f>
        <v>100</v>
      </c>
      <c r="I19" s="25">
        <f t="shared" ref="I19:N19" si="1">+H19+1</f>
        <v>101</v>
      </c>
      <c r="J19" s="25">
        <f t="shared" si="1"/>
        <v>102</v>
      </c>
      <c r="K19" s="25">
        <f t="shared" si="1"/>
        <v>103</v>
      </c>
      <c r="L19" s="25">
        <f t="shared" si="1"/>
        <v>104</v>
      </c>
      <c r="M19" s="25">
        <f t="shared" si="1"/>
        <v>105</v>
      </c>
      <c r="N19" s="25">
        <f t="shared" si="1"/>
        <v>106</v>
      </c>
      <c r="Q19" s="25" t="s">
        <v>194</v>
      </c>
      <c r="R19" s="25">
        <v>19</v>
      </c>
    </row>
    <row r="20" spans="4:18" ht="13" x14ac:dyDescent="0.3">
      <c r="D20" s="30"/>
      <c r="F20" s="27" t="str">
        <f t="shared" ref="F20:N21" si="2">$G$17&amp;"r"&amp;$E20&amp;"c"&amp;F$19</f>
        <v>Quarter!rc98</v>
      </c>
      <c r="G20" s="27" t="str">
        <f t="shared" si="2"/>
        <v>Quarter!rc99</v>
      </c>
      <c r="H20" s="27" t="str">
        <f t="shared" si="2"/>
        <v>Quarter!rc100</v>
      </c>
      <c r="I20" s="27" t="str">
        <f t="shared" si="2"/>
        <v>Quarter!rc101</v>
      </c>
      <c r="J20" s="27" t="str">
        <f t="shared" si="2"/>
        <v>Quarter!rc102</v>
      </c>
      <c r="K20" s="27" t="str">
        <f t="shared" si="2"/>
        <v>Quarter!rc103</v>
      </c>
      <c r="L20" s="27" t="str">
        <f t="shared" si="2"/>
        <v>Quarter!rc104</v>
      </c>
      <c r="M20" s="27" t="str">
        <f t="shared" si="2"/>
        <v>Quarter!rc105</v>
      </c>
      <c r="N20" s="27" t="str">
        <f t="shared" si="2"/>
        <v>Quarter!rc106</v>
      </c>
      <c r="Q20" s="25" t="s">
        <v>195</v>
      </c>
      <c r="R20" s="25">
        <v>20</v>
      </c>
    </row>
    <row r="21" spans="4:18" ht="26" x14ac:dyDescent="0.3">
      <c r="D21" s="31" t="s">
        <v>174</v>
      </c>
      <c r="E21" s="25">
        <v>4</v>
      </c>
      <c r="F21" s="27" t="str">
        <f t="shared" si="2"/>
        <v>Quarter!r4c98</v>
      </c>
      <c r="G21" s="27" t="str">
        <f t="shared" si="2"/>
        <v>Quarter!r4c99</v>
      </c>
      <c r="H21" s="27" t="str">
        <f t="shared" si="2"/>
        <v>Quarter!r4c100</v>
      </c>
      <c r="I21" s="27" t="str">
        <f t="shared" si="2"/>
        <v>Quarter!r4c101</v>
      </c>
      <c r="J21" s="27" t="str">
        <f t="shared" si="2"/>
        <v>Quarter!r4c102</v>
      </c>
      <c r="K21" s="27" t="str">
        <f t="shared" si="2"/>
        <v>Quarter!r4c103</v>
      </c>
      <c r="L21" s="27" t="str">
        <f t="shared" si="2"/>
        <v>Quarter!r4c104</v>
      </c>
      <c r="M21" s="27" t="str">
        <f t="shared" si="2"/>
        <v>Quarter!r4c105</v>
      </c>
      <c r="N21" s="27" t="str">
        <f t="shared" si="2"/>
        <v>Quarter!r4c106</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Quarter!r7c98</v>
      </c>
      <c r="G23" s="27" t="str">
        <f t="shared" si="3"/>
        <v>Quarter!r7c99</v>
      </c>
      <c r="H23" s="27" t="str">
        <f t="shared" si="3"/>
        <v>Quarter!r7c100</v>
      </c>
      <c r="I23" s="27" t="str">
        <f t="shared" si="3"/>
        <v>Quarter!r7c101</v>
      </c>
      <c r="J23" s="27" t="str">
        <f t="shared" si="3"/>
        <v>Quarter!r7c102</v>
      </c>
      <c r="K23" s="27" t="str">
        <f t="shared" si="3"/>
        <v>Quarter!r7c103</v>
      </c>
      <c r="L23" s="27" t="str">
        <f t="shared" si="3"/>
        <v>Quarter!r7c104</v>
      </c>
      <c r="M23" s="27" t="str">
        <f t="shared" si="3"/>
        <v>Quarter!r7c105</v>
      </c>
      <c r="N23" s="27" t="str">
        <f t="shared" si="3"/>
        <v>Quarter!r7c106</v>
      </c>
      <c r="Q23" s="25" t="s">
        <v>197</v>
      </c>
      <c r="R23" s="25">
        <v>23</v>
      </c>
    </row>
    <row r="24" spans="4:18" x14ac:dyDescent="0.25">
      <c r="D24" s="28" t="s">
        <v>35</v>
      </c>
      <c r="E24" s="25">
        <v>8</v>
      </c>
      <c r="F24" s="27" t="str">
        <f t="shared" si="3"/>
        <v>Quarter!r8c98</v>
      </c>
      <c r="G24" s="27" t="str">
        <f t="shared" si="3"/>
        <v>Quarter!r8c99</v>
      </c>
      <c r="H24" s="27" t="str">
        <f t="shared" si="3"/>
        <v>Quarter!r8c100</v>
      </c>
      <c r="I24" s="27" t="str">
        <f t="shared" si="3"/>
        <v>Quarter!r8c101</v>
      </c>
      <c r="J24" s="27" t="str">
        <f t="shared" si="3"/>
        <v>Quarter!r8c102</v>
      </c>
      <c r="K24" s="27" t="str">
        <f t="shared" si="3"/>
        <v>Quarter!r8c103</v>
      </c>
      <c r="L24" s="27" t="str">
        <f t="shared" si="3"/>
        <v>Quarter!r8c104</v>
      </c>
      <c r="M24" s="27" t="str">
        <f t="shared" si="3"/>
        <v>Quarter!r8c105</v>
      </c>
      <c r="N24" s="27" t="str">
        <f t="shared" si="3"/>
        <v>Quarter!r8c106</v>
      </c>
      <c r="Q24" s="25" t="s">
        <v>198</v>
      </c>
      <c r="R24" s="25">
        <v>24</v>
      </c>
    </row>
    <row r="25" spans="4:18" x14ac:dyDescent="0.25">
      <c r="D25" s="26" t="s">
        <v>27</v>
      </c>
      <c r="E25" s="25">
        <v>9</v>
      </c>
      <c r="F25" s="27" t="str">
        <f t="shared" si="3"/>
        <v>Quarter!r9c98</v>
      </c>
      <c r="G25" s="27" t="str">
        <f t="shared" si="3"/>
        <v>Quarter!r9c99</v>
      </c>
      <c r="H25" s="27" t="str">
        <f t="shared" si="3"/>
        <v>Quarter!r9c100</v>
      </c>
      <c r="I25" s="27" t="str">
        <f t="shared" si="3"/>
        <v>Quarter!r9c101</v>
      </c>
      <c r="J25" s="27" t="str">
        <f t="shared" si="3"/>
        <v>Quarter!r9c102</v>
      </c>
      <c r="K25" s="27" t="str">
        <f t="shared" si="3"/>
        <v>Quarter!r9c103</v>
      </c>
      <c r="L25" s="27" t="str">
        <f t="shared" si="3"/>
        <v>Quarter!r9c104</v>
      </c>
      <c r="M25" s="27" t="str">
        <f t="shared" si="3"/>
        <v>Quarter!r9c105</v>
      </c>
      <c r="N25" s="27" t="str">
        <f t="shared" si="3"/>
        <v>Quarter!r9c106</v>
      </c>
      <c r="Q25" s="25" t="s">
        <v>199</v>
      </c>
      <c r="R25" s="25">
        <v>25</v>
      </c>
    </row>
    <row r="26" spans="4:18" x14ac:dyDescent="0.25">
      <c r="D26" s="29" t="s">
        <v>36</v>
      </c>
      <c r="E26" s="25">
        <v>10</v>
      </c>
      <c r="F26" s="27" t="str">
        <f t="shared" si="3"/>
        <v>Quarter!r10c98</v>
      </c>
      <c r="G26" s="27" t="str">
        <f t="shared" si="3"/>
        <v>Quarter!r10c99</v>
      </c>
      <c r="H26" s="27" t="str">
        <f t="shared" si="3"/>
        <v>Quarter!r10c100</v>
      </c>
      <c r="I26" s="27" t="str">
        <f t="shared" si="3"/>
        <v>Quarter!r10c101</v>
      </c>
      <c r="J26" s="27" t="str">
        <f t="shared" si="3"/>
        <v>Quarter!r10c102</v>
      </c>
      <c r="K26" s="27" t="str">
        <f t="shared" si="3"/>
        <v>Quarter!r10c103</v>
      </c>
      <c r="L26" s="27" t="str">
        <f t="shared" si="3"/>
        <v>Quarter!r10c104</v>
      </c>
      <c r="M26" s="27" t="str">
        <f t="shared" si="3"/>
        <v>Quarter!r10c105</v>
      </c>
      <c r="N26" s="27" t="str">
        <f t="shared" si="3"/>
        <v>Quarter!r10c106</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Quarter!r12c98</v>
      </c>
      <c r="G28" s="27" t="str">
        <f t="shared" si="4"/>
        <v>Quarter!r12c99</v>
      </c>
      <c r="H28" s="27" t="str">
        <f t="shared" si="4"/>
        <v>Quarter!r12c100</v>
      </c>
      <c r="I28" s="27" t="str">
        <f t="shared" si="4"/>
        <v>Quarter!r12c101</v>
      </c>
      <c r="J28" s="27" t="str">
        <f t="shared" si="4"/>
        <v>Quarter!r12c102</v>
      </c>
      <c r="K28" s="27" t="str">
        <f t="shared" si="4"/>
        <v>Quarter!r12c103</v>
      </c>
      <c r="L28" s="27" t="str">
        <f t="shared" si="4"/>
        <v>Quarter!r12c104</v>
      </c>
      <c r="M28" s="27" t="str">
        <f t="shared" si="4"/>
        <v>Quarter!r12c105</v>
      </c>
      <c r="N28" s="27" t="str">
        <f t="shared" si="4"/>
        <v>Quarter!r12c106</v>
      </c>
      <c r="P28" s="25" t="s">
        <v>177</v>
      </c>
      <c r="Q28" s="25" t="s">
        <v>175</v>
      </c>
      <c r="R28" s="25">
        <v>28</v>
      </c>
    </row>
    <row r="29" spans="4:18" x14ac:dyDescent="0.25">
      <c r="D29" s="29" t="s">
        <v>39</v>
      </c>
      <c r="E29" s="25">
        <v>13</v>
      </c>
      <c r="F29" s="27" t="str">
        <f t="shared" si="4"/>
        <v>Quarter!r13c98</v>
      </c>
      <c r="G29" s="27" t="str">
        <f t="shared" si="4"/>
        <v>Quarter!r13c99</v>
      </c>
      <c r="H29" s="27" t="str">
        <f t="shared" si="4"/>
        <v>Quarter!r13c100</v>
      </c>
      <c r="I29" s="27" t="str">
        <f t="shared" si="4"/>
        <v>Quarter!r13c101</v>
      </c>
      <c r="J29" s="27" t="str">
        <f t="shared" si="4"/>
        <v>Quarter!r13c102</v>
      </c>
      <c r="K29" s="27" t="str">
        <f t="shared" si="4"/>
        <v>Quarter!r13c103</v>
      </c>
      <c r="L29" s="27" t="str">
        <f t="shared" si="4"/>
        <v>Quarter!r13c104</v>
      </c>
      <c r="M29" s="27" t="str">
        <f t="shared" si="4"/>
        <v>Quarter!r13c105</v>
      </c>
      <c r="N29" s="27" t="str">
        <f t="shared" si="4"/>
        <v>Quarter!r13c106</v>
      </c>
      <c r="P29" s="25" t="s">
        <v>177</v>
      </c>
      <c r="Q29" s="25" t="s">
        <v>178</v>
      </c>
      <c r="R29" s="25">
        <v>29</v>
      </c>
    </row>
    <row r="30" spans="4:18" x14ac:dyDescent="0.25">
      <c r="D30" s="26" t="s">
        <v>29</v>
      </c>
      <c r="E30" s="25">
        <v>14</v>
      </c>
      <c r="F30" s="27" t="str">
        <f t="shared" si="4"/>
        <v>Quarter!r14c98</v>
      </c>
      <c r="G30" s="27" t="str">
        <f t="shared" si="4"/>
        <v>Quarter!r14c99</v>
      </c>
      <c r="H30" s="27" t="str">
        <f t="shared" si="4"/>
        <v>Quarter!r14c100</v>
      </c>
      <c r="I30" s="27" t="str">
        <f t="shared" si="4"/>
        <v>Quarter!r14c101</v>
      </c>
      <c r="J30" s="27" t="str">
        <f t="shared" si="4"/>
        <v>Quarter!r14c102</v>
      </c>
      <c r="K30" s="27" t="str">
        <f t="shared" si="4"/>
        <v>Quarter!r14c103</v>
      </c>
      <c r="L30" s="27" t="str">
        <f t="shared" si="4"/>
        <v>Quarter!r14c104</v>
      </c>
      <c r="M30" s="27" t="str">
        <f t="shared" si="4"/>
        <v>Quarter!r14c105</v>
      </c>
      <c r="N30" s="27" t="str">
        <f t="shared" si="4"/>
        <v>Quarter!r14c106</v>
      </c>
      <c r="P30" s="25" t="s">
        <v>177</v>
      </c>
      <c r="Q30" s="25" t="s">
        <v>179</v>
      </c>
      <c r="R30" s="25">
        <v>30</v>
      </c>
    </row>
    <row r="31" spans="4:18" x14ac:dyDescent="0.25">
      <c r="D31" s="29" t="s">
        <v>40</v>
      </c>
      <c r="E31" s="25">
        <v>15</v>
      </c>
      <c r="F31" s="27" t="str">
        <f t="shared" si="4"/>
        <v>Quarter!r15c98</v>
      </c>
      <c r="G31" s="27" t="str">
        <f t="shared" si="4"/>
        <v>Quarter!r15c99</v>
      </c>
      <c r="H31" s="27" t="str">
        <f t="shared" si="4"/>
        <v>Quarter!r15c100</v>
      </c>
      <c r="I31" s="27" t="str">
        <f t="shared" si="4"/>
        <v>Quarter!r15c101</v>
      </c>
      <c r="J31" s="27" t="str">
        <f t="shared" si="4"/>
        <v>Quarter!r15c102</v>
      </c>
      <c r="K31" s="27" t="str">
        <f t="shared" si="4"/>
        <v>Quarter!r15c103</v>
      </c>
      <c r="L31" s="27" t="str">
        <f t="shared" si="4"/>
        <v>Quarter!r15c104</v>
      </c>
      <c r="M31" s="27" t="str">
        <f t="shared" si="4"/>
        <v>Quarter!r15c105</v>
      </c>
      <c r="N31" s="27" t="str">
        <f t="shared" si="4"/>
        <v>Quarter!r15c106</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2025-07-30T08:05:47Z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