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https://forestryengland-my.sharepoint.com/personal/john_clark_forestrycommission_gov_uk/Documents/Documents/"/>
    </mc:Choice>
  </mc:AlternateContent>
  <xr:revisionPtr revIDLastSave="0" documentId="8_{36022A8A-7E3A-4B2A-B1C5-B0985CE8D284}" xr6:coauthVersionLast="45" xr6:coauthVersionMax="45" xr10:uidLastSave="{00000000-0000-0000-0000-000000000000}"/>
  <workbookProtection workbookPassword="CC6B" lockStructure="1"/>
  <bookViews>
    <workbookView xWindow="-110" yWindow="-110" windowWidth="19420" windowHeight="10420" activeTab="1" xr2:uid="{00000000-000D-0000-FFFF-FFFF00000000}"/>
  </bookViews>
  <sheets>
    <sheet name="INSTRUCTIONS" sheetId="10" r:id="rId1"/>
    <sheet name="1 - Full Project Details" sheetId="5" r:id="rId2"/>
    <sheet name="2 - Summary" sheetId="3" r:id="rId3"/>
    <sheet name="3 - Species list" sheetId="8" r:id="rId4"/>
    <sheet name="4 - Spacing Matrix" sheetId="12" r:id="rId5"/>
    <sheet name="Dropdowns HIDDEN" sheetId="2" state="hidden" r:id="rId6"/>
    <sheet name="Costs HIDDEN" sheetId="4" state="hidden" r:id="rId7"/>
  </sheets>
  <externalReferences>
    <externalReference r:id="rId8"/>
    <externalReference r:id="rId9"/>
    <externalReference r:id="rId10"/>
  </externalReferences>
  <definedNames>
    <definedName name="Error">'1 - Full Project Details'!#REF!</definedName>
    <definedName name="Feather">[1]Sheet2!$J$5</definedName>
    <definedName name="gfes">'1 - Full Project Details'!#REF!</definedName>
    <definedName name="Large_Type_Planting" localSheetId="0">[1]Sheet2!$C$2:$C$6</definedName>
    <definedName name="Large_Type_Planting">[2]Sheet2!$C$2:$C$6</definedName>
    <definedName name="Max_Planting_Block_Area_Error">'1 - Full Project Details'!$AE$15</definedName>
    <definedName name="ParcelList">OFFSET('[1]1 - Project Details and Scoring'!$K$17,1,0,MAX('[1]1 - Project Details and Scoring'!$J:$J),1)</definedName>
    <definedName name="_xlnm.Print_Area" localSheetId="0">INSTRUCTIONS!$A$1:$E$13</definedName>
    <definedName name="Small_Tree_Error" localSheetId="0">'[1]2 - Planting Details'!$AE$18</definedName>
    <definedName name="Small_Tree_Error">'1 - Full Project Details'!$AE$14</definedName>
    <definedName name="Standard">[1]Sheet2!$J$4</definedName>
    <definedName name="Standard_And_Small_Tree_Error" localSheetId="0">'[1]2 - Planting Details'!$AE$19</definedName>
    <definedName name="Standard_And_Small_Tree_Error">'1 - Full Project Details'!#REF!</definedName>
    <definedName name="Standard_Tree_Error" localSheetId="0">'[1]2 - Planting Details'!$AE$17</definedName>
    <definedName name="Standard_Tree_Error">'1 - Full Project Details'!#REF!</definedName>
    <definedName name="SurfaceType" localSheetId="0">[1]Sheet2!$D$2:$D$5</definedName>
    <definedName name="SurfaceType">[2]Sheet2!$D$2:$D$5</definedName>
    <definedName name="Tree_Cover_Method" localSheetId="0">[1]Sheet2!$N$2:$N$6</definedName>
    <definedName name="Tree_Cover_Method">[3]Sheet2!$N$2:$N$6</definedName>
    <definedName name="Tree_error">'1 - Full Project Details'!#REF!</definedName>
    <definedName name="TreeCover" localSheetId="0">[1]Sheet2!$F$2:$F$5</definedName>
    <definedName name="TreeCover">[3]Sheet2!$F$2:$F$5</definedName>
    <definedName name="Urban_Area" localSheetId="0">[1]Sheet2!$A$2:$A$3</definedName>
    <definedName name="Urban_Area">[3]Sheet2!$A$2:$A$3</definedName>
    <definedName name="Whip">[1]Sheet2!$J$6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7" i="3" l="1"/>
  <c r="F7" i="3"/>
  <c r="D7" i="3"/>
  <c r="C7" i="3"/>
  <c r="E6" i="3"/>
  <c r="E8" i="3" s="1"/>
  <c r="F6" i="3"/>
  <c r="F8" i="3" s="1"/>
  <c r="C6" i="3"/>
  <c r="C8" i="3" s="1"/>
  <c r="D6" i="3"/>
  <c r="D8" i="3" s="1"/>
  <c r="B17" i="5" l="1"/>
  <c r="B16" i="5"/>
  <c r="B15" i="5"/>
  <c r="F21" i="3" l="1"/>
  <c r="AF16" i="5"/>
  <c r="AF17" i="5"/>
  <c r="AG16" i="5"/>
  <c r="AG17" i="5"/>
  <c r="AI16" i="5"/>
  <c r="AJ16" i="5" s="1"/>
  <c r="AI17" i="5"/>
  <c r="AJ17" i="5" s="1"/>
  <c r="AI15" i="5" l="1"/>
  <c r="AJ15" i="5" s="1"/>
  <c r="AF15" i="5"/>
  <c r="AG15" i="5"/>
  <c r="C14" i="3" l="1"/>
  <c r="C13" i="3"/>
  <c r="Y16" i="5"/>
  <c r="AH16" i="5" s="1"/>
  <c r="AK16" i="5" s="1"/>
  <c r="W16" i="5" s="1"/>
  <c r="Y17" i="5"/>
  <c r="AH17" i="5" s="1"/>
  <c r="AK17" i="5" s="1"/>
  <c r="W17" i="5" s="1"/>
  <c r="Y15" i="5"/>
  <c r="AH15" i="5" s="1"/>
  <c r="Q17" i="5" l="1"/>
  <c r="K17" i="5"/>
  <c r="V17" i="5" s="1"/>
  <c r="Q16" i="5"/>
  <c r="K16" i="5"/>
  <c r="V16" i="5" s="1"/>
  <c r="Z17" i="5"/>
  <c r="Z16" i="5"/>
  <c r="AA16" i="5"/>
  <c r="Z15" i="5"/>
  <c r="AK15" i="5"/>
  <c r="W15" i="5" s="1"/>
  <c r="AA15" i="5"/>
  <c r="AA17" i="5"/>
  <c r="C15" i="3"/>
  <c r="Y14" i="5"/>
  <c r="K15" i="5" l="1"/>
  <c r="Q15" i="5"/>
  <c r="Z14" i="5"/>
  <c r="C19" i="3" s="1"/>
  <c r="AA14" i="5"/>
  <c r="C20" i="3" s="1"/>
  <c r="AB16" i="5"/>
  <c r="AC16" i="5" s="1"/>
  <c r="AB15" i="5"/>
  <c r="AC15" i="5" s="1"/>
  <c r="AB17" i="5"/>
  <c r="AC17" i="5" s="1"/>
  <c r="V15" i="5" l="1"/>
  <c r="C21" i="3"/>
  <c r="AC14" i="5"/>
  <c r="AB14" i="5"/>
  <c r="C9" i="3" l="1"/>
  <c r="H4" i="4"/>
  <c r="F4" i="4"/>
  <c r="F3" i="4"/>
  <c r="H3" i="4" s="1"/>
  <c r="F2" i="4"/>
  <c r="H2" i="4" s="1"/>
</calcChain>
</file>

<file path=xl/sharedStrings.xml><?xml version="1.0" encoding="utf-8"?>
<sst xmlns="http://schemas.openxmlformats.org/spreadsheetml/2006/main" count="544" uniqueCount="509">
  <si>
    <t>ID</t>
  </si>
  <si>
    <t>Project Reference</t>
  </si>
  <si>
    <t>Application Map reference</t>
  </si>
  <si>
    <t>2020/21</t>
  </si>
  <si>
    <t>Yes</t>
  </si>
  <si>
    <t>No</t>
  </si>
  <si>
    <t>Planting</t>
  </si>
  <si>
    <t>2022/23</t>
  </si>
  <si>
    <t>2023/24</t>
  </si>
  <si>
    <t>Total</t>
  </si>
  <si>
    <t>FOUR INSTALMENTS</t>
  </si>
  <si>
    <t>Capital</t>
  </si>
  <si>
    <t>%</t>
  </si>
  <si>
    <t>Establishment (x1)</t>
  </si>
  <si>
    <t>Establishment (x3)</t>
  </si>
  <si>
    <t>Standard</t>
  </si>
  <si>
    <t>Feather</t>
  </si>
  <si>
    <t>Whip</t>
  </si>
  <si>
    <t>PLANTING</t>
  </si>
  <si>
    <t>CLAIM SCHEDULE</t>
  </si>
  <si>
    <t>Summary</t>
  </si>
  <si>
    <t>VALUE</t>
  </si>
  <si>
    <t>Species Breakdown</t>
  </si>
  <si>
    <t>2024/25</t>
  </si>
  <si>
    <t xml:space="preserve">Establishment </t>
  </si>
  <si>
    <t>Error messages</t>
  </si>
  <si>
    <t>Block minimum of 150 small trees has not been met</t>
  </si>
  <si>
    <t>Click here for the Urban Tree Manual</t>
  </si>
  <si>
    <t>Species List</t>
  </si>
  <si>
    <t>Broadleaf Species List</t>
  </si>
  <si>
    <t>Conifer Species List</t>
  </si>
  <si>
    <t>Species Name</t>
  </si>
  <si>
    <t>Scientific Name</t>
  </si>
  <si>
    <t>Species Code</t>
  </si>
  <si>
    <t>Alder</t>
  </si>
  <si>
    <t>Alnus spp</t>
  </si>
  <si>
    <t>AR</t>
  </si>
  <si>
    <t>Armand's pine</t>
  </si>
  <si>
    <t>Pinus armandii</t>
  </si>
  <si>
    <t>PAR</t>
  </si>
  <si>
    <t>Aspen</t>
  </si>
  <si>
    <t>Populus tremula</t>
  </si>
  <si>
    <t>ASP</t>
  </si>
  <si>
    <t>Atlas cedar</t>
  </si>
  <si>
    <t>Cedrus atlantica</t>
  </si>
  <si>
    <t>CAT</t>
  </si>
  <si>
    <t>Beech</t>
  </si>
  <si>
    <t>Fagus sylvatica</t>
  </si>
  <si>
    <t>BE</t>
  </si>
  <si>
    <t>Austrian pine</t>
  </si>
  <si>
    <t>Pinus nigra var nigra</t>
  </si>
  <si>
    <t>AUP</t>
  </si>
  <si>
    <t>Big leaf maple</t>
  </si>
  <si>
    <t>Acer macrophyllum</t>
  </si>
  <si>
    <t>AMA</t>
  </si>
  <si>
    <t>Bhutan pine</t>
  </si>
  <si>
    <t>Pinus wallichiana</t>
  </si>
  <si>
    <t>PWA</t>
  </si>
  <si>
    <t>Birch (downy/silver)</t>
  </si>
  <si>
    <t>Betula pubescens/pendula</t>
  </si>
  <si>
    <t>BI</t>
  </si>
  <si>
    <t>Bishop pine</t>
  </si>
  <si>
    <t>Pinus muricata</t>
  </si>
  <si>
    <t>BIP</t>
  </si>
  <si>
    <t>Bird cherry</t>
  </si>
  <si>
    <t>Prunus padus</t>
  </si>
  <si>
    <t>BCH</t>
  </si>
  <si>
    <t>Bornmullers fir</t>
  </si>
  <si>
    <t>Abies bornmuelleriana</t>
  </si>
  <si>
    <t>BMF</t>
  </si>
  <si>
    <t>Black poplar</t>
  </si>
  <si>
    <t>Populus nigra</t>
  </si>
  <si>
    <t>BPO</t>
  </si>
  <si>
    <t>Calabrian pine</t>
  </si>
  <si>
    <t>Pinus brutia</t>
  </si>
  <si>
    <t>PBR</t>
  </si>
  <si>
    <t>Black walnut</t>
  </si>
  <si>
    <t>Juglans nigra</t>
  </si>
  <si>
    <t>JNI</t>
  </si>
  <si>
    <t>Cedar of Lebanon</t>
  </si>
  <si>
    <t>Cedrus libani</t>
  </si>
  <si>
    <t>LCD</t>
  </si>
  <si>
    <t>Blackthorn</t>
  </si>
  <si>
    <t>Prunus spinosa</t>
  </si>
  <si>
    <t>PSP</t>
  </si>
  <si>
    <t>Coast redwood</t>
  </si>
  <si>
    <t>Sequoia sempervirens</t>
  </si>
  <si>
    <t>RSQ</t>
  </si>
  <si>
    <t>Box</t>
  </si>
  <si>
    <t>Buxus spp</t>
  </si>
  <si>
    <t>BOX</t>
  </si>
  <si>
    <t>Corsican pine</t>
  </si>
  <si>
    <t>Pinus nigra var maritima</t>
  </si>
  <si>
    <t>CP</t>
  </si>
  <si>
    <t>Cider gum</t>
  </si>
  <si>
    <t>Eucalyptus gunnii</t>
  </si>
  <si>
    <t>EGU</t>
  </si>
  <si>
    <t>Douglas fir</t>
  </si>
  <si>
    <t>Pseudotsuga menziesii</t>
  </si>
  <si>
    <t>DF</t>
  </si>
  <si>
    <t>Common alder</t>
  </si>
  <si>
    <t>Alnus gultinosa</t>
  </si>
  <si>
    <t>CAR</t>
  </si>
  <si>
    <t>European silver fir</t>
  </si>
  <si>
    <t>Abies alba</t>
  </si>
  <si>
    <t>ESF</t>
  </si>
  <si>
    <t>Common lime</t>
  </si>
  <si>
    <t>Tilia europaea</t>
  </si>
  <si>
    <t>CLI</t>
  </si>
  <si>
    <t>Grand fir</t>
  </si>
  <si>
    <t>Abies grandis</t>
  </si>
  <si>
    <t>GF</t>
  </si>
  <si>
    <t>Common walnut</t>
  </si>
  <si>
    <t>Juglans regia</t>
  </si>
  <si>
    <t>JRE</t>
  </si>
  <si>
    <t>Grecian fir</t>
  </si>
  <si>
    <t>Abies cephalonica</t>
  </si>
  <si>
    <t>GKF</t>
  </si>
  <si>
    <t>Crab apple</t>
  </si>
  <si>
    <t>Malus sylvestris</t>
  </si>
  <si>
    <t>CAP</t>
  </si>
  <si>
    <t>Japanese cedar</t>
  </si>
  <si>
    <t>Cryptomeria japonica</t>
  </si>
  <si>
    <t>JCR</t>
  </si>
  <si>
    <t>Crack willow</t>
  </si>
  <si>
    <t>Salix fragilis</t>
  </si>
  <si>
    <t>CWL</t>
  </si>
  <si>
    <t>Korean pine</t>
  </si>
  <si>
    <t>Pinus koreana</t>
  </si>
  <si>
    <t>PKO</t>
  </si>
  <si>
    <t>Downy birch</t>
  </si>
  <si>
    <t>Betula pubescens</t>
  </si>
  <si>
    <t>PBI</t>
  </si>
  <si>
    <t>Lawsons cypress</t>
  </si>
  <si>
    <t>Chamaecyparis lawsoniana</t>
  </si>
  <si>
    <t>LC</t>
  </si>
  <si>
    <t>Downy oak</t>
  </si>
  <si>
    <t>Quercus pubescens</t>
  </si>
  <si>
    <t>QPU</t>
  </si>
  <si>
    <t>Leyland cypress</t>
  </si>
  <si>
    <t>Cupressocyparis leylandii</t>
  </si>
  <si>
    <t>LEC</t>
  </si>
  <si>
    <t>Elder</t>
  </si>
  <si>
    <t>Sambucus nigra</t>
  </si>
  <si>
    <t>ELD</t>
  </si>
  <si>
    <t>Loblolly pine</t>
  </si>
  <si>
    <t>Pinus taeda</t>
  </si>
  <si>
    <t>PTA</t>
  </si>
  <si>
    <t>Elm</t>
  </si>
  <si>
    <t>Ulmus spp</t>
  </si>
  <si>
    <t>EM</t>
  </si>
  <si>
    <t>Lodgepole pine</t>
  </si>
  <si>
    <t>Pinus contorta</t>
  </si>
  <si>
    <t>LP</t>
  </si>
  <si>
    <t>English elm</t>
  </si>
  <si>
    <t>Ulmus procera</t>
  </si>
  <si>
    <t>EEM</t>
  </si>
  <si>
    <t>Macedonian pine</t>
  </si>
  <si>
    <t>Pinus peuce</t>
  </si>
  <si>
    <t>MCP</t>
  </si>
  <si>
    <t>Field maple</t>
  </si>
  <si>
    <t>Acer campestre</t>
  </si>
  <si>
    <t>FM</t>
  </si>
  <si>
    <t>Maritime pine</t>
  </si>
  <si>
    <t>Pinus pinaster</t>
  </si>
  <si>
    <t>MAP</t>
  </si>
  <si>
    <t>Goat willow</t>
  </si>
  <si>
    <t>Salix caprea</t>
  </si>
  <si>
    <t>GWL</t>
  </si>
  <si>
    <t>Mexican white pine</t>
  </si>
  <si>
    <t>Pinus ayacahuite</t>
  </si>
  <si>
    <t>PAY</t>
  </si>
  <si>
    <t>Green alder</t>
  </si>
  <si>
    <t>Alnus viridis</t>
  </si>
  <si>
    <t>VAR</t>
  </si>
  <si>
    <t>Mixed conifers</t>
  </si>
  <si>
    <t xml:space="preserve"> </t>
  </si>
  <si>
    <t>MC</t>
  </si>
  <si>
    <t>Grey alder</t>
  </si>
  <si>
    <t>Alnus incana</t>
  </si>
  <si>
    <t>GAR</t>
  </si>
  <si>
    <t>Monterey pine</t>
  </si>
  <si>
    <t>Pinus radiata</t>
  </si>
  <si>
    <t>RAP</t>
  </si>
  <si>
    <t>Grey poplar</t>
  </si>
  <si>
    <t>Populus canescens</t>
  </si>
  <si>
    <t>GPO</t>
  </si>
  <si>
    <t>Mountain pine</t>
  </si>
  <si>
    <t>Pinus uncinata</t>
  </si>
  <si>
    <t>MOP</t>
  </si>
  <si>
    <t>Grey willow</t>
  </si>
  <si>
    <t>Salix cinerea</t>
  </si>
  <si>
    <t>SCI</t>
  </si>
  <si>
    <t>Noble fir</t>
  </si>
  <si>
    <t>Abies procera</t>
  </si>
  <si>
    <t>NF</t>
  </si>
  <si>
    <t>Hawthorn species</t>
  </si>
  <si>
    <t>Crataegus spp</t>
  </si>
  <si>
    <t>HAW</t>
  </si>
  <si>
    <t>Nordmann fir</t>
  </si>
  <si>
    <t>Abies nordmanniana</t>
  </si>
  <si>
    <t>NMF</t>
  </si>
  <si>
    <t>Hazel</t>
  </si>
  <si>
    <t>Corylus avellana</t>
  </si>
  <si>
    <t>HAZ</t>
  </si>
  <si>
    <t>Norway spruce</t>
  </si>
  <si>
    <t>Picea abies</t>
  </si>
  <si>
    <t>NS</t>
  </si>
  <si>
    <t>Holly species</t>
  </si>
  <si>
    <t>Ilex spp</t>
  </si>
  <si>
    <t>HOL</t>
  </si>
  <si>
    <t>Oriental spruce</t>
  </si>
  <si>
    <t>Picea orientalis</t>
  </si>
  <si>
    <t>ORS</t>
  </si>
  <si>
    <t>Holm oak</t>
  </si>
  <si>
    <t>Quercus ilex</t>
  </si>
  <si>
    <t>QIL</t>
  </si>
  <si>
    <t>other cedar</t>
  </si>
  <si>
    <t>Cedrus spp</t>
  </si>
  <si>
    <t>XCD</t>
  </si>
  <si>
    <t>Hornbeam</t>
  </si>
  <si>
    <t>Carpinus betulus</t>
  </si>
  <si>
    <t>HBM</t>
  </si>
  <si>
    <t>other conifers</t>
  </si>
  <si>
    <t>XC</t>
  </si>
  <si>
    <t>Horse chestnut</t>
  </si>
  <si>
    <t>Aesculus hippocastanum</t>
  </si>
  <si>
    <t>HCH</t>
  </si>
  <si>
    <t>other firs (Abies)</t>
  </si>
  <si>
    <t>Abies spp</t>
  </si>
  <si>
    <t>XF</t>
  </si>
  <si>
    <t>Hungarian oak</t>
  </si>
  <si>
    <t>Quercus frainetto</t>
  </si>
  <si>
    <t>QFR</t>
  </si>
  <si>
    <t>other pines</t>
  </si>
  <si>
    <t>Pinus spp</t>
  </si>
  <si>
    <t>XP</t>
  </si>
  <si>
    <t>Hybrid poplar</t>
  </si>
  <si>
    <t>Populus serotina/trichocarpa</t>
  </si>
  <si>
    <t>PO</t>
  </si>
  <si>
    <t>other spruce</t>
  </si>
  <si>
    <t>Picea spp</t>
  </si>
  <si>
    <t>XS</t>
  </si>
  <si>
    <t>Italian alder</t>
  </si>
  <si>
    <t>Alnus cordata</t>
  </si>
  <si>
    <t>IAR</t>
  </si>
  <si>
    <t>Ponderosa pine</t>
  </si>
  <si>
    <t>Pinus ponderosa</t>
  </si>
  <si>
    <t>PDP</t>
  </si>
  <si>
    <t>Juniper</t>
  </si>
  <si>
    <t>Juniperus communis</t>
  </si>
  <si>
    <t>JUN</t>
  </si>
  <si>
    <t>Red (pacific silver) fir</t>
  </si>
  <si>
    <t>Abies amabilis</t>
  </si>
  <si>
    <t>RF</t>
  </si>
  <si>
    <t>Large-leaved lime</t>
  </si>
  <si>
    <t>Tilia platyphyllos</t>
  </si>
  <si>
    <t>LLI</t>
  </si>
  <si>
    <t>Scots pine</t>
  </si>
  <si>
    <t>Pinus sylvestris</t>
  </si>
  <si>
    <t>SP</t>
  </si>
  <si>
    <t>Lenga</t>
  </si>
  <si>
    <t>Nothofagus pumilio</t>
  </si>
  <si>
    <t>NPU</t>
  </si>
  <si>
    <t>Serbian spruce</t>
  </si>
  <si>
    <t>Picea omorika</t>
  </si>
  <si>
    <t>OMS</t>
  </si>
  <si>
    <t>Lime</t>
  </si>
  <si>
    <t>Tilia spp</t>
  </si>
  <si>
    <t>LI</t>
  </si>
  <si>
    <t>Sitka spruce</t>
  </si>
  <si>
    <t>Picea sitchensis</t>
  </si>
  <si>
    <t>SS</t>
  </si>
  <si>
    <t>London plane</t>
  </si>
  <si>
    <t>Platanus x acerifolia</t>
  </si>
  <si>
    <t>LPL</t>
  </si>
  <si>
    <t>Slash pine</t>
  </si>
  <si>
    <t>Pinus ellottii</t>
  </si>
  <si>
    <t>PEL</t>
  </si>
  <si>
    <t>Mixed broadleaves</t>
  </si>
  <si>
    <t>MB</t>
  </si>
  <si>
    <t>Wellingtonia</t>
  </si>
  <si>
    <t>Sequoiadendron giganteum</t>
  </si>
  <si>
    <t>WSQ</t>
  </si>
  <si>
    <t>Narrow-leafed ash</t>
  </si>
  <si>
    <t>Fraxinus angustifolia</t>
  </si>
  <si>
    <t>FAN</t>
  </si>
  <si>
    <t>Western hemlock</t>
  </si>
  <si>
    <t>Tsuga heterophylla</t>
  </si>
  <si>
    <t>WH</t>
  </si>
  <si>
    <t>Norway maple</t>
  </si>
  <si>
    <t>Acer platanoides</t>
  </si>
  <si>
    <t>NOM</t>
  </si>
  <si>
    <t>Western red cedar</t>
  </si>
  <si>
    <t>Thuja plicata</t>
  </si>
  <si>
    <t>RC</t>
  </si>
  <si>
    <t>Oak (robur/petraea)</t>
  </si>
  <si>
    <t>Quercus spp</t>
  </si>
  <si>
    <t>OK</t>
  </si>
  <si>
    <t>Western white pine</t>
  </si>
  <si>
    <t>Pinus monticola</t>
  </si>
  <si>
    <t>PMO</t>
  </si>
  <si>
    <t>Oriental beech</t>
  </si>
  <si>
    <t>Fagus orientalis</t>
  </si>
  <si>
    <t>FOR</t>
  </si>
  <si>
    <t>Weymouth pine</t>
  </si>
  <si>
    <t>Pinus strobus</t>
  </si>
  <si>
    <t>WEP</t>
  </si>
  <si>
    <t>other birches</t>
  </si>
  <si>
    <t>Betula spp</t>
  </si>
  <si>
    <t>XBI</t>
  </si>
  <si>
    <t>Yew</t>
  </si>
  <si>
    <t>Taxus baccata</t>
  </si>
  <si>
    <t>YEW</t>
  </si>
  <si>
    <t>other broadleaves</t>
  </si>
  <si>
    <t>XB</t>
  </si>
  <si>
    <t>Yunnan pine</t>
  </si>
  <si>
    <t>Pinus yunnanensis</t>
  </si>
  <si>
    <t>PYU</t>
  </si>
  <si>
    <t>other cherry spp</t>
  </si>
  <si>
    <t>Prunus spp</t>
  </si>
  <si>
    <t>XCH</t>
  </si>
  <si>
    <t>other Eucalyptus</t>
  </si>
  <si>
    <t>XEU</t>
  </si>
  <si>
    <t>other Nothofagus</t>
  </si>
  <si>
    <t>Nothofagus spp</t>
  </si>
  <si>
    <t>XNO</t>
  </si>
  <si>
    <t>other oak spp</t>
  </si>
  <si>
    <t>XOK</t>
  </si>
  <si>
    <t>other poplar spp</t>
  </si>
  <si>
    <t>Populus spp</t>
  </si>
  <si>
    <t>XPO</t>
  </si>
  <si>
    <t>other walnut</t>
  </si>
  <si>
    <t>Juglans spp</t>
  </si>
  <si>
    <t>XWA</t>
  </si>
  <si>
    <t>other willows</t>
  </si>
  <si>
    <t>Salix spp</t>
  </si>
  <si>
    <t>XWL</t>
  </si>
  <si>
    <t>Paper-bark birch</t>
  </si>
  <si>
    <t>Betula papyrifera</t>
  </si>
  <si>
    <t>BPA</t>
  </si>
  <si>
    <t>Pedunculate/common oak</t>
  </si>
  <si>
    <t>Quercus robur</t>
  </si>
  <si>
    <t>POK</t>
  </si>
  <si>
    <t>Plane spp</t>
  </si>
  <si>
    <t>Platanus spp</t>
  </si>
  <si>
    <t>XPL</t>
  </si>
  <si>
    <t>Pyrenean oak</t>
  </si>
  <si>
    <t>Quercus pyrenaica</t>
  </si>
  <si>
    <t>QPY</t>
  </si>
  <si>
    <t>Raoul/rauli</t>
  </si>
  <si>
    <t>Nothofagus nervosa</t>
  </si>
  <si>
    <t>RAN</t>
  </si>
  <si>
    <t>Red alder</t>
  </si>
  <si>
    <t>Alnus rubra</t>
  </si>
  <si>
    <t>RAR</t>
  </si>
  <si>
    <t>Red ash</t>
  </si>
  <si>
    <t>Fraxinus pennsylvanica</t>
  </si>
  <si>
    <t>FPE</t>
  </si>
  <si>
    <t>Red oak</t>
  </si>
  <si>
    <t>Quercus borealis</t>
  </si>
  <si>
    <t>ROK</t>
  </si>
  <si>
    <t>Roble</t>
  </si>
  <si>
    <t>Nothofagus obliqua</t>
  </si>
  <si>
    <t>RON</t>
  </si>
  <si>
    <t>Rowan</t>
  </si>
  <si>
    <t>Sorbus aucuparia</t>
  </si>
  <si>
    <t>ROW</t>
  </si>
  <si>
    <t>Sessile oak</t>
  </si>
  <si>
    <t>Quercus petraea</t>
  </si>
  <si>
    <t>SOK</t>
  </si>
  <si>
    <t>Shagbark hickory</t>
  </si>
  <si>
    <t>Carya ovata</t>
  </si>
  <si>
    <t>COV</t>
  </si>
  <si>
    <t>Shining gum</t>
  </si>
  <si>
    <t>Eucalyptus nitens</t>
  </si>
  <si>
    <t>ENI</t>
  </si>
  <si>
    <t>Silver birch</t>
  </si>
  <si>
    <t>Betula pendula</t>
  </si>
  <si>
    <t>SBI</t>
  </si>
  <si>
    <t>Silver maple</t>
  </si>
  <si>
    <t>Acer saccharinum</t>
  </si>
  <si>
    <t>ASA</t>
  </si>
  <si>
    <t>Small-leaved lime</t>
  </si>
  <si>
    <t>Tilia cordata</t>
  </si>
  <si>
    <t>SLI</t>
  </si>
  <si>
    <t>Smooth-leaved elm</t>
  </si>
  <si>
    <t>Ulmus carpinifolia</t>
  </si>
  <si>
    <t>SEM</t>
  </si>
  <si>
    <t>Spindle</t>
  </si>
  <si>
    <t>Euonymus europaeus</t>
  </si>
  <si>
    <t>SPI</t>
  </si>
  <si>
    <t>Sweet chestnut</t>
  </si>
  <si>
    <t>Castanea sativa</t>
  </si>
  <si>
    <t>SC</t>
  </si>
  <si>
    <t>Sycamore</t>
  </si>
  <si>
    <t>Acer pseudoplatanus</t>
  </si>
  <si>
    <t>SY</t>
  </si>
  <si>
    <t>Tulip tree</t>
  </si>
  <si>
    <t>Liriodendron tulipifera</t>
  </si>
  <si>
    <t>TUL</t>
  </si>
  <si>
    <t>Turkey oak</t>
  </si>
  <si>
    <t>Quercus cerris</t>
  </si>
  <si>
    <t>QCE</t>
  </si>
  <si>
    <t>White ash</t>
  </si>
  <si>
    <t>Fraxinus americana</t>
  </si>
  <si>
    <t>FAM</t>
  </si>
  <si>
    <t>White oak</t>
  </si>
  <si>
    <t>Quercus alba</t>
  </si>
  <si>
    <t>QAL</t>
  </si>
  <si>
    <t>White poplar</t>
  </si>
  <si>
    <t>Populus alba</t>
  </si>
  <si>
    <t>WPO</t>
  </si>
  <si>
    <t>White willow</t>
  </si>
  <si>
    <t>Salix alba</t>
  </si>
  <si>
    <t>WWL</t>
  </si>
  <si>
    <t>Whitebeam</t>
  </si>
  <si>
    <t>Sorbus aria</t>
  </si>
  <si>
    <t>WHI</t>
  </si>
  <si>
    <t>Wild cherry/gean</t>
  </si>
  <si>
    <t>Prunus avium</t>
  </si>
  <si>
    <t>WCH</t>
  </si>
  <si>
    <t>Wild service tree</t>
  </si>
  <si>
    <t>Sorbus torminalis</t>
  </si>
  <si>
    <t>WST</t>
  </si>
  <si>
    <t>Wych elm</t>
  </si>
  <si>
    <t>Ulmus glabra</t>
  </si>
  <si>
    <t>WEM</t>
  </si>
  <si>
    <t>Project Information and Scoring</t>
  </si>
  <si>
    <t xml:space="preserve">Name of Organisation: </t>
  </si>
  <si>
    <t>Eligibility</t>
  </si>
  <si>
    <t>Coldharbour Lane</t>
  </si>
  <si>
    <t>Map 01</t>
  </si>
  <si>
    <t>UTCF Priority Places</t>
  </si>
  <si>
    <t>Priority People</t>
  </si>
  <si>
    <t>Canopy Cover</t>
  </si>
  <si>
    <t>AB 123 456</t>
  </si>
  <si>
    <t>BI/AR/HAZ</t>
  </si>
  <si>
    <t>Name of Proposal (if you have multiple projects in this application):</t>
  </si>
  <si>
    <t>High</t>
  </si>
  <si>
    <t>Medium</t>
  </si>
  <si>
    <t>Low</t>
  </si>
  <si>
    <t>N/A</t>
  </si>
  <si>
    <r>
      <t xml:space="preserve">What method have you used to identify tree canopy cover? 
</t>
    </r>
    <r>
      <rPr>
        <sz val="10"/>
        <color theme="1"/>
        <rFont val="Arial"/>
        <family val="2"/>
      </rPr>
      <t>(use drop down list)</t>
    </r>
  </si>
  <si>
    <r>
      <t xml:space="preserve">What is the tree canopy cover value in the project area? (High, Medium, Low, N/A) 
</t>
    </r>
    <r>
      <rPr>
        <sz val="10"/>
        <color theme="1"/>
        <rFont val="Arial"/>
        <family val="2"/>
      </rPr>
      <t>(use drop down list)</t>
    </r>
  </si>
  <si>
    <r>
      <t xml:space="preserve">Is the project in or touching the UTCF  Priority People layer?
</t>
    </r>
    <r>
      <rPr>
        <sz val="10"/>
        <rFont val="Arial"/>
        <family val="2"/>
      </rPr>
      <t xml:space="preserve">(use drop down list) </t>
    </r>
  </si>
  <si>
    <r>
      <t xml:space="preserve">Is the project within the UTCF Trees Close to People Layer (see eligibility map)? 
</t>
    </r>
    <r>
      <rPr>
        <sz val="10"/>
        <color theme="1"/>
        <rFont val="Arial"/>
        <family val="2"/>
      </rPr>
      <t>(use drop down list)</t>
    </r>
  </si>
  <si>
    <t>Self-scoring</t>
  </si>
  <si>
    <t>Yes (if No, the project is not eligible)</t>
  </si>
  <si>
    <t>HIDE</t>
  </si>
  <si>
    <t>No - INELIGIBLE</t>
  </si>
  <si>
    <r>
      <t xml:space="preserve">Central Grid Reference
</t>
    </r>
    <r>
      <rPr>
        <sz val="11"/>
        <color theme="1"/>
        <rFont val="Arial"/>
        <family val="2"/>
      </rPr>
      <t>(6-figure)</t>
    </r>
  </si>
  <si>
    <t>Total Number of Small Trees</t>
  </si>
  <si>
    <t>Project Total</t>
  </si>
  <si>
    <t>Project Self-Score</t>
  </si>
  <si>
    <t>Total number of trees to be planted:</t>
  </si>
  <si>
    <t>HIDDEN FROM HERE RIGHTWARDS</t>
  </si>
  <si>
    <t>Version 1.0 03/20</t>
  </si>
  <si>
    <t>Adjusted 
(for check only: 
Project Total / (Trees in Project * Total Trees)</t>
  </si>
  <si>
    <t>Planting block area calculation (ha)</t>
  </si>
  <si>
    <t>Planting block area OK?</t>
  </si>
  <si>
    <t>PLANTING THRESHOLDS CHECK</t>
  </si>
  <si>
    <t>Maximum planting block area of 0.5ha has been exceeded</t>
  </si>
  <si>
    <r>
      <t xml:space="preserve">Additional protection required?
</t>
    </r>
    <r>
      <rPr>
        <sz val="11"/>
        <color theme="1"/>
        <rFont val="Arial"/>
        <family val="2"/>
      </rPr>
      <t>(please give detail)</t>
    </r>
  </si>
  <si>
    <r>
      <t xml:space="preserve">Number of Feathers
</t>
    </r>
    <r>
      <rPr>
        <sz val="11"/>
        <color theme="1"/>
        <rFont val="Arial"/>
        <family val="2"/>
      </rPr>
      <t>(units)</t>
    </r>
  </si>
  <si>
    <t>Number of Whips
(units)</t>
  </si>
  <si>
    <r>
      <t xml:space="preserve">Spacing (m)
</t>
    </r>
    <r>
      <rPr>
        <sz val="11"/>
        <color theme="1"/>
        <rFont val="Arial"/>
        <family val="2"/>
      </rPr>
      <t>(see 4 - Spacing matrix for guidance)</t>
    </r>
  </si>
  <si>
    <r>
      <t xml:space="preserve">Within planting thresholds? 
</t>
    </r>
    <r>
      <rPr>
        <sz val="11"/>
        <color theme="1"/>
        <rFont val="Arial"/>
        <family val="2"/>
      </rPr>
      <t xml:space="preserve">
(minimum of 150 small trees; 
maximum planting block area of 0.5 ha</t>
    </r>
    <r>
      <rPr>
        <sz val="11"/>
        <rFont val="Arial"/>
        <family val="2"/>
      </rPr>
      <t xml:space="preserve">)
(automatic)
</t>
    </r>
  </si>
  <si>
    <t>TBC</t>
  </si>
  <si>
    <t>Total Priority People score:</t>
  </si>
  <si>
    <t>Total Low Canopy Cover score:</t>
  </si>
  <si>
    <t>Self-scoring total:</t>
  </si>
  <si>
    <t>Total score after ranking:</t>
  </si>
  <si>
    <t>Value For Money score:</t>
  </si>
  <si>
    <t>Spacing  Matrix</t>
  </si>
  <si>
    <t>Spacing</t>
  </si>
  <si>
    <t>Number of trees per individual block</t>
  </si>
  <si>
    <t>Approximate planting area in hectares (ha)</t>
  </si>
  <si>
    <t>1m x 1m (minimum)</t>
  </si>
  <si>
    <t>150 (minimum tree number)</t>
  </si>
  <si>
    <t>0.5 (maximum block area)</t>
  </si>
  <si>
    <t>1.5m x 1.5m</t>
  </si>
  <si>
    <t>2m x 2m</t>
  </si>
  <si>
    <t>2.5m x 2.5m</t>
  </si>
  <si>
    <r>
      <rPr>
        <b/>
        <sz val="10"/>
        <color theme="1"/>
        <rFont val="Arial"/>
        <family val="2"/>
      </rPr>
      <t>Please use this worksheet as a guide to species names and codes to support your application</t>
    </r>
    <r>
      <rPr>
        <sz val="10"/>
        <color theme="1"/>
        <rFont val="Arial"/>
        <family val="2"/>
      </rPr>
      <t xml:space="preserve">. This worksheet has been provided for use with </t>
    </r>
    <r>
      <rPr>
        <sz val="10"/>
        <rFont val="Arial"/>
        <family val="2"/>
      </rPr>
      <t xml:space="preserve">Worksheet 1 - Full Project Details </t>
    </r>
    <r>
      <rPr>
        <sz val="10"/>
        <color theme="1"/>
        <rFont val="Arial"/>
        <family val="2"/>
      </rPr>
      <t xml:space="preserve">when detailing your species breakdown. 
The below list should be used as a guideline for small tree (feathers and whips) planting but is not exhaustive. Other species can be planted but they must be suitable for the location and specific site conditions, and you may be asked to evidence this suitability after your application has been received. 
Please note - due to tree health issues, funding for the planting of ash trees (Fraxinus excelsior) or larch trees (Larix spp) is not available under the Urban Tree Challenge Fund.
Note - this sheet is supplementary to your application and you cannot edit anything on this sheet.
</t>
    </r>
  </si>
  <si>
    <t>SCORING</t>
  </si>
  <si>
    <t>Feathers (total number):</t>
  </si>
  <si>
    <t>Whips (total number):</t>
  </si>
  <si>
    <t>Feathers (total value):</t>
  </si>
  <si>
    <t>Whips (total value):</t>
  </si>
  <si>
    <t>Total yearly claim value:</t>
  </si>
  <si>
    <t>Total value of application:</t>
  </si>
  <si>
    <t>Urban Tree Challenge Fund - 2020/21
Application Form - Annex</t>
  </si>
  <si>
    <r>
      <rPr>
        <b/>
        <sz val="10"/>
        <color theme="1"/>
        <rFont val="Arial"/>
        <family val="2"/>
      </rPr>
      <t>This worksheet can be used as a guide to assist with working out tree spacing in your application.</t>
    </r>
    <r>
      <rPr>
        <sz val="10"/>
        <color theme="1"/>
        <rFont val="Arial"/>
        <family val="2"/>
      </rPr>
      <t xml:space="preserve"> This worksheet has been provided for use with W</t>
    </r>
    <r>
      <rPr>
        <sz val="10"/>
        <rFont val="Arial"/>
        <family val="2"/>
      </rPr>
      <t>orksheet 1 - Full Project Details</t>
    </r>
    <r>
      <rPr>
        <sz val="10"/>
        <color theme="1"/>
        <rFont val="Arial"/>
        <family val="2"/>
      </rPr>
      <t xml:space="preserve">. 
The spacing matrix has been provided to illustrate the area that will be covered by trees at different spacings. It should be used as a guide to </t>
    </r>
    <r>
      <rPr>
        <b/>
        <sz val="10"/>
        <color theme="1"/>
        <rFont val="Arial"/>
        <family val="2"/>
      </rPr>
      <t>ensure your planting does not exceed 0.5ha</t>
    </r>
    <r>
      <rPr>
        <sz val="10"/>
        <color theme="1"/>
        <rFont val="Arial"/>
        <family val="2"/>
      </rPr>
      <t xml:space="preserve"> which is the maximum permissible area that can be planted in a single block. Please note, values may be different for linear and other planting designs.
Note - this sheet is supplementary to your application and you cannot edit anything on this sheet.</t>
    </r>
  </si>
  <si>
    <r>
      <rPr>
        <b/>
        <sz val="14"/>
        <color theme="1"/>
        <rFont val="Calibri"/>
        <family val="2"/>
        <scheme val="minor"/>
      </rPr>
      <t>Guidance on Completing Your Application to the Urban Tree Challenge Fund - 2020/21</t>
    </r>
    <r>
      <rPr>
        <sz val="11"/>
        <color theme="1"/>
        <rFont val="Calibri"/>
        <family val="2"/>
        <scheme val="minor"/>
      </rPr>
      <t xml:space="preserve">
This form must be completed and submitted along with the main pdf application form and an application map(s), identifying the area of proposed planting. The deadline for submission is midnight on 31st May 2020.
The Urban Tree Challenge Fund 2020/21 application form is made up of a pdf application form and 2 worksheets in this workbook. There are an additional two worksheets in this workbook which provide supporting information to help with the completion of your application  (a list of recommended species and a spacing matrix to aid with tree number calculation). 
</t>
    </r>
    <r>
      <rPr>
        <b/>
        <sz val="12"/>
        <color theme="1"/>
        <rFont val="Calibri"/>
        <family val="2"/>
        <scheme val="minor"/>
      </rPr>
      <t>Completing the application form:</t>
    </r>
    <r>
      <rPr>
        <sz val="11"/>
        <color theme="1"/>
        <rFont val="Calibri"/>
        <family val="2"/>
        <scheme val="minor"/>
      </rPr>
      <t xml:space="preserve">
There are specific instructions for completing worksheet 1 - Full Project Details. These are placed at the top of the worksheet, in a grey box like this one. </t>
    </r>
    <r>
      <rPr>
        <b/>
        <sz val="11"/>
        <color theme="1"/>
        <rFont val="Calibri"/>
        <family val="2"/>
        <scheme val="minor"/>
      </rPr>
      <t>You should read the instructions before scrolling down or across to complete the required fields in the worksheet.</t>
    </r>
    <r>
      <rPr>
        <sz val="11"/>
        <color theme="1"/>
        <rFont val="Calibri"/>
        <family val="2"/>
        <scheme val="minor"/>
      </rPr>
      <t xml:space="preserve"> If you are viewing the form in Microsoft Excel, all mandatory fields will be highlighted in yellow until they are completed (this functionality may not be available if opening the form in other software platforms).</t>
    </r>
    <r>
      <rPr>
        <sz val="11"/>
        <rFont val="Calibri"/>
        <family val="2"/>
        <scheme val="minor"/>
      </rPr>
      <t xml:space="preserve"> Fields that do not require input from you will be filled in grey and will usually be locked for editing. Several questions require you to choose an answer from a dropdown list; this will be indicated in the question or column heading.</t>
    </r>
    <r>
      <rPr>
        <sz val="11"/>
        <color theme="1"/>
        <rFont val="Calibri"/>
        <family val="2"/>
        <scheme val="minor"/>
      </rPr>
      <t xml:space="preserve">
</t>
    </r>
    <r>
      <rPr>
        <b/>
        <sz val="12"/>
        <color theme="1"/>
        <rFont val="Calibri"/>
        <family val="2"/>
        <scheme val="minor"/>
      </rPr>
      <t>Returning the application form:</t>
    </r>
    <r>
      <rPr>
        <sz val="11"/>
        <color theme="1"/>
        <rFont val="Calibri"/>
        <family val="2"/>
        <scheme val="minor"/>
      </rPr>
      <t xml:space="preserve">
I</t>
    </r>
    <r>
      <rPr>
        <b/>
        <sz val="11"/>
        <color theme="1"/>
        <rFont val="Calibri"/>
        <family val="2"/>
        <scheme val="minor"/>
      </rPr>
      <t xml:space="preserve">t is strongly preferred that you EMAIL this application form, once completed, to UTCF@forestrycommission.gov.uk. Please do not convert the file to .pdf or any other format before emailing. </t>
    </r>
    <r>
      <rPr>
        <sz val="11"/>
        <color theme="1"/>
        <rFont val="Calibri"/>
        <family val="2"/>
        <scheme val="minor"/>
      </rPr>
      <t xml:space="preserve">Your application form should be accompanied by a pdf application form and at least one map (see www.gov.uk/guidance/urban-tree-challenge-fund for further guidance on what you need to submit). 
</t>
    </r>
    <r>
      <rPr>
        <b/>
        <sz val="12"/>
        <color theme="1"/>
        <rFont val="Calibri"/>
        <family val="2"/>
        <scheme val="minor"/>
      </rPr>
      <t>Printing the application form:</t>
    </r>
    <r>
      <rPr>
        <sz val="11"/>
        <color theme="1"/>
        <rFont val="Calibri"/>
        <family val="2"/>
        <scheme val="minor"/>
      </rPr>
      <t xml:space="preserve">
If you wish to print this form, do not use 'Page Layout' on the 'View' tab as it will reset the print area and prevent some parts from printing correctly. If this happens you will need to set your own print area for each of these worksheets by clicking on the 'Page Layout' tab at the top, selecting the area you wish to print, and clicking on 'Print Area' &gt; 'Set Print Area'. The pre-set print area has been chosen so that instruction boxes such as this one will not print.
</t>
    </r>
    <r>
      <rPr>
        <b/>
        <sz val="12"/>
        <color theme="1"/>
        <rFont val="Calibri"/>
        <family val="2"/>
        <scheme val="minor"/>
      </rPr>
      <t>How we will use your information:</t>
    </r>
    <r>
      <rPr>
        <sz val="11"/>
        <color theme="1"/>
        <rFont val="Calibri"/>
        <family val="2"/>
        <scheme val="minor"/>
      </rPr>
      <t xml:space="preserve">
</t>
    </r>
    <r>
      <rPr>
        <sz val="11"/>
        <rFont val="Calibri"/>
        <family val="2"/>
        <scheme val="minor"/>
      </rPr>
      <t xml:space="preserve">We are required to collect a number of personal details of the applicant (and, where relevent, the agent) in order to be able to process your application. Please see the .pdf application form Part 6 and 7 for further information on how we will use your information. 
</t>
    </r>
  </si>
  <si>
    <t>Error message (if applicable) re. number of trees in block</t>
  </si>
  <si>
    <t>OVERALL: Is it okay?</t>
  </si>
  <si>
    <t>Project Objectives score:</t>
  </si>
  <si>
    <t xml:space="preserve">UTCF Priority Places </t>
  </si>
  <si>
    <t>Blueskies National Tree Map</t>
  </si>
  <si>
    <t>Proximitree</t>
  </si>
  <si>
    <t>i-Tree Eco</t>
  </si>
  <si>
    <t>i-Tree Canopy</t>
  </si>
  <si>
    <t>Basic Project Details</t>
  </si>
  <si>
    <t>AUTO</t>
  </si>
  <si>
    <t>Click here to access the FC map browser for Eligibility and Self-scoring</t>
  </si>
  <si>
    <t>Click here to go to www.gov.uk/guidance/urban-tree-challenge-fund</t>
  </si>
  <si>
    <r>
      <t xml:space="preserve">Total funding available from UTCF
</t>
    </r>
    <r>
      <rPr>
        <sz val="11"/>
        <color theme="1"/>
        <rFont val="Arial"/>
        <family val="2"/>
      </rPr>
      <t>(at fixed 50% intervention rate based on standard cost)
(automatic)</t>
    </r>
  </si>
  <si>
    <r>
      <t xml:space="preserve">Please enter the details of the projects you wish to include in your application form below. All details should match the accompanying map(s) and/or shapefiles you submit with this application. Mandatory cells are highlighted in yellow until you complete them. Grey cells are locked and require no input from you. If you make any entries that break the rules of the fund, the whole project line in the table below will turn red. </t>
    </r>
    <r>
      <rPr>
        <b/>
        <sz val="11"/>
        <color theme="1"/>
        <rFont val="Arial"/>
        <family val="2"/>
      </rPr>
      <t>The 'Total funding available from UTCF' below will not show any values unless (a) full details are given on numbers of trees and spacing, (b) you have answered "Yes" to the Eligibility question, and (c) your project(s) is or are within the planting thresholds.</t>
    </r>
    <r>
      <rPr>
        <sz val="11"/>
        <color theme="1"/>
        <rFont val="Arial"/>
        <family val="2"/>
      </rPr>
      <t xml:space="preserve">
</t>
    </r>
    <r>
      <rPr>
        <b/>
        <sz val="11"/>
        <color theme="1"/>
        <rFont val="Arial"/>
        <family val="2"/>
      </rPr>
      <t>Basic Project Details:</t>
    </r>
    <r>
      <rPr>
        <sz val="11"/>
        <color theme="1"/>
        <rFont val="Arial"/>
        <family val="2"/>
      </rPr>
      <t xml:space="preserve">
Columns C to E require information about each project. In column C, provide a suitable name for your project - this could be a local park or area, for example. Column D requires a central grid reference so that the project is easily identifiable on a map for cross checking purposes. This central grid reference should also be reflected on the supporting map, and the map reference should be noted in column E.
</t>
    </r>
    <r>
      <rPr>
        <b/>
        <sz val="11"/>
        <color theme="1"/>
        <rFont val="Arial"/>
        <family val="2"/>
      </rPr>
      <t>Eligibility and Self-scoring:</t>
    </r>
    <r>
      <rPr>
        <sz val="11"/>
        <color theme="1"/>
        <rFont val="Arial"/>
        <family val="2"/>
      </rPr>
      <t xml:space="preserve">
Columns F to I require the use of the FC map browser tool to complete. There is a link to the FC map browser below.
An eligibility requirement of the Urban Tree Challenge Fund is that projects must be located in urban or peri-urban areas. You must complete column F using the FC map layer "UTCF - Trees Close to People". Each project must be located within this layer and you should specify this using the drop down list. If your project is not within this map layer then it will not be eligible for the fund. 
Self-scoring must be undertaken for each project included in this application. In column G you will need to identify if your project is in a targeting area for priority people using the FC mapping layer "UTCF - Priority People". Projects which are within or touching this layer will score. You will need to use the drop down list to record your project's score. Projects can still be included if they are not within this layer, but will not receive a score. In column H you will need to identify the tree canopy cover for your project using the FC mapping layer "UTCF - Priority Places". The layer is broken down into three categories - low, medium and high, and your project should be within or touching a category to receive that category's score. If your project crosses two categories, you can use the lower value, which will provide you with a higher score. If your project is not covered by this mapping layer at all, select "N/A". Your project will still be accepted but you will not receive a score. Use the drop down list to record whether your project is in a low, medium or high canopy cover area, or N/A. Where you would like to use an alternative source to identify the tree canopy cover value, please see the UTCF gov.uk page (link below) for further details on how to do this. You must use column I to identify your method for calculating tree canopy cover. 
</t>
    </r>
    <r>
      <rPr>
        <b/>
        <sz val="11"/>
        <color theme="1"/>
        <rFont val="Arial"/>
        <family val="2"/>
      </rPr>
      <t>Planting Details:</t>
    </r>
    <r>
      <rPr>
        <sz val="11"/>
        <color theme="1"/>
        <rFont val="Arial"/>
        <family val="2"/>
      </rPr>
      <t xml:space="preserve">
Columns J to U should be used to detail the trees you wish to apply for, broken down into Feathers and Whips to reflect the standard cost table in the guidance and PDF application form. Cells will turn yellow if you are required to complete them. Within each block of planting there is a minimum requirement of 150 small trees (feathers and whips combined). A warning message will appear in column Y if you have not met the minimum threshold for that block - you must adjust the values in columns J or P to resolve this error.
We require details on the spacing of trees (columns L, M and R, S). You can use worksheet 4 - Spacing Matrix as a guide to the estimated area your planting will cover in terms of trees and spacing. Please note that blocks must not be larger than  0.5ha - this is equivalent to 5,000 trees at 1m x 1m spacing. A warning message will appear in column Y if you have exceeded this value and you will be required to amend your values. For all trees we require information on the species that will be planted and any additional protection required. Please see the guidance on the species list worksheet for information on suitable species for planting. You can detail the species breakdown using species codes or full names. If you require greater protection than that detailed in the standard costs then please state what protection you expect to use. We will not provide funding for this (you will need to cover this with match funding)  but you must illustrate that you will be providing adequate protection for the location.
</t>
    </r>
    <r>
      <rPr>
        <b/>
        <sz val="11"/>
        <color theme="1"/>
        <rFont val="Arial"/>
        <family val="2"/>
      </rPr>
      <t>Financial details:</t>
    </r>
    <r>
      <rPr>
        <sz val="11"/>
        <color theme="1"/>
        <rFont val="Arial"/>
        <family val="2"/>
      </rPr>
      <t xml:space="preserve">
The worksheet will calculate the total funding available for each project at a fixed rate of 50% of standard costs in column V. This is auto-calculated from columns J and P and will only appear if you have given sufficient detail below to confirm that your project is eligible.
</t>
    </r>
    <r>
      <rPr>
        <b/>
        <sz val="11"/>
        <color theme="1"/>
        <rFont val="Arial"/>
        <family val="2"/>
      </rPr>
      <t>Summary:</t>
    </r>
    <r>
      <rPr>
        <sz val="11"/>
        <color theme="1"/>
        <rFont val="Arial"/>
        <family val="2"/>
      </rPr>
      <t xml:space="preserve"> The summary sheet will be populated as you complete the details below. You do not need to complete any section of Part 2 - Summary, it is for reference only.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</si>
</sst>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4" formatCode="_-&quot;£&quot;* #,##0.00_-;\-&quot;£&quot;* #,##0.00_-;_-&quot;£&quot;* &quot;-&quot;??_-;_-@_-"/>
    <numFmt numFmtId="43" formatCode="_-* #,##0.00_-;\-* #,##0.00_-;_-* &quot;-&quot;??_-;_-@_-"/>
    <numFmt numFmtId="164" formatCode="0.0"/>
    <numFmt numFmtId="165" formatCode="_-* #,##0_-;\-* #,##0_-;_-* &quot;-&quot;??_-;_-@_-"/>
    <numFmt numFmtId="166" formatCode="0.000"/>
  </numFmts>
  <fonts count="30" x14ac:knownFonts="1">
    <font>
      <sz val="11"/>
      <color theme="1"/>
      <name val="Calibri"/>
      <family val="2"/>
      <scheme val="minor"/>
    </font>
    <font>
      <b/>
      <sz val="11"/>
      <color theme="1"/>
      <name val="Calibri"/>
      <family val="2"/>
      <scheme val="minor"/>
    </font>
    <font>
      <sz val="11"/>
      <color rgb="FF000000"/>
      <name val="Calibri"/>
      <family val="2"/>
    </font>
    <font>
      <sz val="11"/>
      <color theme="1"/>
      <name val="Arial"/>
      <family val="2"/>
    </font>
    <font>
      <sz val="10"/>
      <name val="Arial"/>
      <family val="2"/>
    </font>
    <font>
      <sz val="11"/>
      <color theme="1"/>
      <name val="Calibri"/>
      <family val="2"/>
      <scheme val="minor"/>
    </font>
    <font>
      <sz val="10"/>
      <color theme="1"/>
      <name val="Arial"/>
      <family val="2"/>
    </font>
    <font>
      <b/>
      <sz val="10"/>
      <color theme="1"/>
      <name val="Arial"/>
      <family val="2"/>
    </font>
    <font>
      <u/>
      <sz val="11"/>
      <color theme="10"/>
      <name val="Calibri"/>
      <family val="2"/>
      <scheme val="minor"/>
    </font>
    <font>
      <b/>
      <u/>
      <sz val="14"/>
      <color theme="1"/>
      <name val="Arial"/>
      <family val="2"/>
    </font>
    <font>
      <b/>
      <sz val="11"/>
      <color theme="1"/>
      <name val="Arial"/>
      <family val="2"/>
    </font>
    <font>
      <sz val="11"/>
      <color theme="1"/>
      <name val="Arial"/>
      <family val="2"/>
    </font>
    <font>
      <b/>
      <sz val="14"/>
      <color theme="1"/>
      <name val="Arial"/>
      <family val="2"/>
    </font>
    <font>
      <b/>
      <sz val="12"/>
      <color theme="1"/>
      <name val="Arial"/>
      <family val="2"/>
    </font>
    <font>
      <i/>
      <sz val="11"/>
      <color theme="6" tint="-0.499984740745262"/>
      <name val="Arial"/>
      <family val="2"/>
    </font>
    <font>
      <sz val="11"/>
      <color rgb="FFFF0000"/>
      <name val="Arial"/>
      <family val="2"/>
    </font>
    <font>
      <b/>
      <sz val="11"/>
      <name val="Arial"/>
      <family val="2"/>
    </font>
    <font>
      <b/>
      <i/>
      <sz val="11"/>
      <color theme="1"/>
      <name val="Arial"/>
      <family val="2"/>
    </font>
    <font>
      <sz val="11"/>
      <name val="Arial"/>
      <family val="2"/>
    </font>
    <font>
      <i/>
      <sz val="10"/>
      <color theme="1"/>
      <name val="Arial"/>
      <family val="2"/>
    </font>
    <font>
      <b/>
      <sz val="18"/>
      <color theme="1"/>
      <name val="Verdana"/>
      <family val="2"/>
    </font>
    <font>
      <b/>
      <sz val="14"/>
      <color theme="1"/>
      <name val="Calibri"/>
      <family val="2"/>
      <scheme val="minor"/>
    </font>
    <font>
      <b/>
      <sz val="12"/>
      <color theme="1"/>
      <name val="Calibri"/>
      <family val="2"/>
      <scheme val="minor"/>
    </font>
    <font>
      <sz val="11"/>
      <name val="Calibri"/>
      <family val="2"/>
      <scheme val="minor"/>
    </font>
    <font>
      <i/>
      <sz val="11"/>
      <color rgb="FFFF0000"/>
      <name val="Arial"/>
      <family val="2"/>
    </font>
    <font>
      <b/>
      <u/>
      <sz val="14"/>
      <color theme="1"/>
      <name val="Calibri"/>
      <family val="2"/>
      <scheme val="minor"/>
    </font>
    <font>
      <b/>
      <sz val="11"/>
      <name val="Calibri"/>
      <family val="2"/>
    </font>
    <font>
      <sz val="11"/>
      <name val="Calibri"/>
      <family val="2"/>
    </font>
    <font>
      <sz val="11"/>
      <color theme="0" tint="-0.249977111117893"/>
      <name val="Arial"/>
      <family val="2"/>
    </font>
    <font>
      <u/>
      <sz val="11"/>
      <color theme="10"/>
      <name val="Arial"/>
      <family val="2"/>
    </font>
  </fonts>
  <fills count="17">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6"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39997558519241921"/>
        <bgColor indexed="64"/>
      </patternFill>
    </fill>
    <fill>
      <patternFill patternType="solid">
        <fgColor theme="2" tint="-9.9978637043366805E-2"/>
        <bgColor indexed="64"/>
      </patternFill>
    </fill>
    <fill>
      <patternFill patternType="solid">
        <fgColor theme="3" tint="0.39997558519241921"/>
        <bgColor indexed="64"/>
      </patternFill>
    </fill>
    <fill>
      <patternFill patternType="solid">
        <fgColor theme="3" tint="0.79998168889431442"/>
        <bgColor indexed="64"/>
      </patternFill>
    </fill>
    <fill>
      <patternFill patternType="solid">
        <fgColor theme="0" tint="-0.34998626667073579"/>
        <bgColor indexed="64"/>
      </patternFill>
    </fill>
    <fill>
      <patternFill patternType="solid">
        <fgColor theme="0" tint="-0.499984740745262"/>
        <bgColor indexed="64"/>
      </patternFill>
    </fill>
    <fill>
      <patternFill patternType="solid">
        <fgColor rgb="FFFFFF99"/>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6">
    <xf numFmtId="0" fontId="0" fillId="0" borderId="0"/>
    <xf numFmtId="0" fontId="2" fillId="0" borderId="0"/>
    <xf numFmtId="0" fontId="3" fillId="0" borderId="0"/>
    <xf numFmtId="0" fontId="4" fillId="0" borderId="0"/>
    <xf numFmtId="0" fontId="8" fillId="0" borderId="0" applyNumberFormat="0" applyFill="0" applyBorder="0" applyAlignment="0" applyProtection="0"/>
    <xf numFmtId="43" fontId="5" fillId="0" borderId="0" applyFont="0" applyFill="0" applyBorder="0" applyAlignment="0" applyProtection="0"/>
  </cellStyleXfs>
  <cellXfs count="183">
    <xf numFmtId="0" fontId="0" fillId="0" borderId="0" xfId="0"/>
    <xf numFmtId="0" fontId="1" fillId="0" borderId="1" xfId="0" applyFont="1" applyBorder="1"/>
    <xf numFmtId="0" fontId="1" fillId="3" borderId="1" xfId="0" applyFont="1" applyFill="1" applyBorder="1"/>
    <xf numFmtId="0" fontId="0" fillId="3" borderId="1" xfId="0" applyFill="1" applyBorder="1"/>
    <xf numFmtId="10" fontId="0" fillId="0" borderId="1" xfId="0" applyNumberFormat="1" applyBorder="1"/>
    <xf numFmtId="0" fontId="6" fillId="9" borderId="12" xfId="0" applyFont="1" applyFill="1" applyBorder="1" applyAlignment="1" applyProtection="1">
      <alignment vertical="top" wrapText="1"/>
      <protection hidden="1"/>
    </xf>
    <xf numFmtId="0" fontId="6" fillId="9" borderId="13" xfId="0" applyFont="1" applyFill="1" applyBorder="1" applyAlignment="1" applyProtection="1">
      <alignment vertical="top" wrapText="1"/>
      <protection hidden="1"/>
    </xf>
    <xf numFmtId="0" fontId="0" fillId="5" borderId="0" xfId="0" applyFill="1" applyAlignment="1" applyProtection="1">
      <alignment horizontal="left" wrapText="1"/>
      <protection hidden="1"/>
    </xf>
    <xf numFmtId="0" fontId="10" fillId="5" borderId="1" xfId="0" applyFont="1" applyFill="1" applyBorder="1" applyProtection="1">
      <protection hidden="1"/>
    </xf>
    <xf numFmtId="0" fontId="11" fillId="5" borderId="1" xfId="0" applyFont="1" applyFill="1" applyBorder="1" applyProtection="1">
      <protection hidden="1"/>
    </xf>
    <xf numFmtId="0" fontId="11" fillId="5" borderId="0" xfId="0" applyFont="1" applyFill="1" applyProtection="1">
      <protection hidden="1"/>
    </xf>
    <xf numFmtId="0" fontId="6" fillId="5" borderId="0" xfId="0" applyFont="1" applyFill="1" applyAlignment="1" applyProtection="1">
      <alignment vertical="top" wrapText="1"/>
      <protection hidden="1"/>
    </xf>
    <xf numFmtId="0" fontId="12" fillId="5" borderId="0" xfId="0" applyFont="1" applyFill="1" applyProtection="1">
      <protection hidden="1"/>
    </xf>
    <xf numFmtId="0" fontId="3" fillId="5" borderId="0" xfId="0" applyFont="1" applyFill="1" applyProtection="1">
      <protection hidden="1"/>
    </xf>
    <xf numFmtId="0" fontId="13" fillId="5" borderId="0" xfId="0" applyFont="1" applyFill="1" applyProtection="1">
      <protection hidden="1"/>
    </xf>
    <xf numFmtId="0" fontId="10" fillId="2" borderId="1" xfId="0" applyFont="1" applyFill="1" applyBorder="1" applyAlignment="1" applyProtection="1">
      <alignment horizontal="center" vertical="center"/>
      <protection hidden="1"/>
    </xf>
    <xf numFmtId="0" fontId="3" fillId="0" borderId="0" xfId="0" applyFont="1" applyProtection="1">
      <protection hidden="1"/>
    </xf>
    <xf numFmtId="0" fontId="10" fillId="2" borderId="1" xfId="0"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protection hidden="1"/>
    </xf>
    <xf numFmtId="0" fontId="14" fillId="5" borderId="0" xfId="0" applyFont="1" applyFill="1" applyProtection="1">
      <protection hidden="1"/>
    </xf>
    <xf numFmtId="0" fontId="10" fillId="2" borderId="1" xfId="0" applyFont="1" applyFill="1" applyBorder="1" applyProtection="1">
      <protection hidden="1"/>
    </xf>
    <xf numFmtId="0" fontId="10" fillId="2" borderId="1" xfId="0" applyFont="1" applyFill="1" applyBorder="1" applyAlignment="1" applyProtection="1">
      <alignment horizontal="center"/>
      <protection hidden="1"/>
    </xf>
    <xf numFmtId="0" fontId="3" fillId="5" borderId="0" xfId="0" applyFont="1" applyFill="1" applyBorder="1" applyProtection="1">
      <protection hidden="1"/>
    </xf>
    <xf numFmtId="0" fontId="10" fillId="4" borderId="1" xfId="0" applyFont="1" applyFill="1" applyBorder="1" applyAlignment="1" applyProtection="1">
      <alignment horizontal="center" vertical="center"/>
      <protection hidden="1"/>
    </xf>
    <xf numFmtId="0" fontId="10" fillId="4" borderId="1" xfId="0" applyFont="1" applyFill="1" applyBorder="1" applyAlignment="1" applyProtection="1">
      <alignment horizontal="center" vertical="center" wrapText="1"/>
      <protection hidden="1"/>
    </xf>
    <xf numFmtId="0" fontId="10" fillId="6" borderId="5" xfId="0" applyFont="1" applyFill="1" applyBorder="1" applyAlignment="1" applyProtection="1">
      <alignment horizontal="center" vertical="center" wrapText="1"/>
      <protection hidden="1"/>
    </xf>
    <xf numFmtId="0" fontId="10" fillId="6" borderId="1" xfId="0" applyFont="1" applyFill="1" applyBorder="1" applyAlignment="1" applyProtection="1">
      <alignment horizontal="center" vertical="center" wrapText="1"/>
      <protection hidden="1"/>
    </xf>
    <xf numFmtId="0" fontId="10" fillId="7" borderId="1" xfId="0" applyFont="1" applyFill="1" applyBorder="1" applyAlignment="1" applyProtection="1">
      <alignment horizontal="center" vertical="center" wrapText="1"/>
      <protection hidden="1"/>
    </xf>
    <xf numFmtId="0" fontId="3" fillId="0" borderId="0" xfId="0" applyFont="1" applyBorder="1" applyProtection="1">
      <protection hidden="1"/>
    </xf>
    <xf numFmtId="0" fontId="1" fillId="15" borderId="1" xfId="0" applyFont="1" applyFill="1" applyBorder="1"/>
    <xf numFmtId="0" fontId="0" fillId="15" borderId="1" xfId="0" applyFill="1" applyBorder="1"/>
    <xf numFmtId="10" fontId="0" fillId="15" borderId="1" xfId="0" applyNumberFormat="1" applyFill="1" applyBorder="1"/>
    <xf numFmtId="0" fontId="10" fillId="14" borderId="1" xfId="0" applyFont="1" applyFill="1" applyBorder="1" applyAlignment="1" applyProtection="1">
      <alignment horizontal="center" vertical="center" wrapText="1"/>
      <protection hidden="1"/>
    </xf>
    <xf numFmtId="3" fontId="10" fillId="5" borderId="1" xfId="0" applyNumberFormat="1" applyFont="1" applyFill="1" applyBorder="1" applyProtection="1">
      <protection hidden="1"/>
    </xf>
    <xf numFmtId="3" fontId="3" fillId="5" borderId="1" xfId="0" applyNumberFormat="1" applyFont="1" applyFill="1" applyBorder="1" applyProtection="1">
      <protection hidden="1"/>
    </xf>
    <xf numFmtId="0" fontId="3" fillId="0" borderId="0" xfId="0" applyFont="1" applyFill="1" applyBorder="1" applyProtection="1">
      <protection hidden="1"/>
    </xf>
    <xf numFmtId="164" fontId="3" fillId="5" borderId="0" xfId="0" applyNumberFormat="1" applyFont="1" applyFill="1" applyBorder="1" applyProtection="1">
      <protection hidden="1"/>
    </xf>
    <xf numFmtId="44" fontId="18" fillId="9" borderId="1" xfId="0" applyNumberFormat="1" applyFont="1" applyFill="1" applyBorder="1" applyAlignment="1" applyProtection="1">
      <alignment horizontal="center" vertical="center" wrapText="1"/>
      <protection hidden="1"/>
    </xf>
    <xf numFmtId="0" fontId="3" fillId="0" borderId="0" xfId="0" applyFont="1" applyBorder="1" applyAlignment="1" applyProtection="1">
      <alignment horizontal="center" vertical="center"/>
      <protection hidden="1"/>
    </xf>
    <xf numFmtId="0" fontId="3" fillId="5" borderId="1" xfId="0" applyFont="1" applyFill="1" applyBorder="1" applyProtection="1">
      <protection hidden="1"/>
    </xf>
    <xf numFmtId="0" fontId="10" fillId="16" borderId="1" xfId="0" applyFont="1" applyFill="1" applyBorder="1" applyAlignment="1" applyProtection="1">
      <alignment horizontal="center" vertical="center" wrapText="1"/>
      <protection hidden="1"/>
    </xf>
    <xf numFmtId="0" fontId="19" fillId="2" borderId="1" xfId="0" applyFont="1" applyFill="1" applyBorder="1" applyAlignment="1" applyProtection="1">
      <alignment horizontal="center" vertical="center" wrapText="1"/>
      <protection hidden="1"/>
    </xf>
    <xf numFmtId="0" fontId="19" fillId="2" borderId="5" xfId="0" applyFont="1" applyFill="1" applyBorder="1" applyAlignment="1" applyProtection="1">
      <alignment horizontal="center" vertical="center" wrapText="1"/>
      <protection hidden="1"/>
    </xf>
    <xf numFmtId="164" fontId="19" fillId="2" borderId="1" xfId="0" applyNumberFormat="1" applyFont="1" applyFill="1" applyBorder="1" applyAlignment="1" applyProtection="1">
      <alignment horizontal="center" vertical="center" wrapText="1"/>
      <protection hidden="1"/>
    </xf>
    <xf numFmtId="44" fontId="19" fillId="2" borderId="1" xfId="0" applyNumberFormat="1" applyFont="1" applyFill="1" applyBorder="1" applyAlignment="1" applyProtection="1">
      <alignment horizontal="center" vertical="center" wrapText="1"/>
      <protection hidden="1"/>
    </xf>
    <xf numFmtId="0" fontId="10" fillId="3" borderId="1" xfId="0" applyFont="1" applyFill="1" applyBorder="1" applyAlignment="1" applyProtection="1">
      <alignment horizontal="center" wrapText="1"/>
      <protection hidden="1"/>
    </xf>
    <xf numFmtId="44" fontId="10" fillId="3" borderId="1" xfId="0" applyNumberFormat="1" applyFont="1" applyFill="1" applyBorder="1" applyProtection="1">
      <protection hidden="1"/>
    </xf>
    <xf numFmtId="44" fontId="3" fillId="5" borderId="1" xfId="0" applyNumberFormat="1" applyFont="1" applyFill="1" applyBorder="1" applyAlignment="1" applyProtection="1">
      <alignment horizontal="center" vertical="center" wrapText="1"/>
      <protection hidden="1"/>
    </xf>
    <xf numFmtId="0" fontId="3" fillId="0" borderId="1" xfId="2" applyFont="1" applyFill="1" applyBorder="1" applyAlignment="1" applyProtection="1">
      <alignment horizontal="center" vertical="center" wrapText="1"/>
      <protection locked="0"/>
    </xf>
    <xf numFmtId="3" fontId="3" fillId="0" borderId="1" xfId="0" applyNumberFormat="1" applyFont="1" applyFill="1" applyBorder="1" applyAlignment="1" applyProtection="1">
      <alignment horizontal="center" vertical="center" wrapText="1"/>
      <protection locked="0"/>
    </xf>
    <xf numFmtId="44" fontId="3" fillId="9" borderId="1" xfId="0" applyNumberFormat="1" applyFont="1" applyFill="1" applyBorder="1" applyAlignment="1" applyProtection="1">
      <alignment horizontal="center" vertical="center" wrapText="1"/>
      <protection locked="0"/>
    </xf>
    <xf numFmtId="164"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3" fillId="0" borderId="4" xfId="2" applyFont="1" applyFill="1" applyBorder="1" applyAlignment="1" applyProtection="1">
      <alignment horizontal="center" vertical="center" wrapText="1"/>
      <protection locked="0"/>
    </xf>
    <xf numFmtId="3" fontId="3" fillId="0" borderId="4" xfId="0" applyNumberFormat="1" applyFont="1" applyFill="1" applyBorder="1" applyAlignment="1" applyProtection="1">
      <alignment horizontal="center" vertical="center" wrapText="1"/>
      <protection locked="0"/>
    </xf>
    <xf numFmtId="164" fontId="3" fillId="0" borderId="4" xfId="0" applyNumberFormat="1"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1" xfId="0" applyFont="1" applyBorder="1" applyAlignment="1" applyProtection="1">
      <alignment horizontal="center" vertical="center" wrapText="1"/>
      <protection locked="0"/>
    </xf>
    <xf numFmtId="0" fontId="3" fillId="9" borderId="1" xfId="0" applyFont="1" applyFill="1" applyBorder="1" applyAlignment="1" applyProtection="1">
      <alignment horizontal="right"/>
      <protection hidden="1"/>
    </xf>
    <xf numFmtId="0" fontId="10" fillId="9" borderId="1" xfId="0" applyFont="1" applyFill="1" applyBorder="1" applyAlignment="1" applyProtection="1">
      <alignment horizontal="right"/>
      <protection hidden="1"/>
    </xf>
    <xf numFmtId="44" fontId="10" fillId="3" borderId="1" xfId="0" applyNumberFormat="1" applyFont="1" applyFill="1" applyBorder="1" applyAlignment="1" applyProtection="1">
      <alignment horizontal="center"/>
      <protection hidden="1"/>
    </xf>
    <xf numFmtId="0" fontId="23" fillId="0" borderId="0" xfId="0" applyFont="1" applyAlignment="1">
      <alignment horizontal="left" vertical="center"/>
    </xf>
    <xf numFmtId="0" fontId="10" fillId="2" borderId="1" xfId="0" applyFont="1" applyFill="1" applyBorder="1" applyAlignment="1" applyProtection="1">
      <alignment horizontal="left"/>
      <protection hidden="1"/>
    </xf>
    <xf numFmtId="0" fontId="3" fillId="5" borderId="0" xfId="0" applyFont="1" applyFill="1" applyBorder="1" applyAlignment="1" applyProtection="1">
      <alignment horizontal="center" vertical="center"/>
      <protection hidden="1"/>
    </xf>
    <xf numFmtId="0" fontId="0" fillId="5" borderId="0" xfId="0" applyFill="1" applyProtection="1">
      <protection hidden="1"/>
    </xf>
    <xf numFmtId="0" fontId="0" fillId="0" borderId="0" xfId="0" applyProtection="1">
      <protection hidden="1"/>
    </xf>
    <xf numFmtId="0" fontId="6" fillId="5" borderId="0" xfId="0" applyFont="1" applyFill="1" applyBorder="1" applyAlignment="1" applyProtection="1">
      <alignment vertical="center" wrapText="1"/>
      <protection hidden="1"/>
    </xf>
    <xf numFmtId="0" fontId="0" fillId="5" borderId="0" xfId="0" applyFill="1" applyBorder="1" applyProtection="1">
      <protection hidden="1"/>
    </xf>
    <xf numFmtId="0" fontId="0" fillId="0" borderId="0" xfId="0" applyBorder="1" applyProtection="1">
      <protection hidden="1"/>
    </xf>
    <xf numFmtId="0" fontId="25" fillId="0" borderId="0" xfId="0" applyFont="1" applyProtection="1">
      <protection hidden="1"/>
    </xf>
    <xf numFmtId="0" fontId="26" fillId="4" borderId="17" xfId="0" applyFont="1" applyFill="1" applyBorder="1" applyAlignment="1" applyProtection="1">
      <alignment horizontal="center" vertical="center" wrapText="1"/>
      <protection hidden="1"/>
    </xf>
    <xf numFmtId="0" fontId="26" fillId="4" borderId="18" xfId="0" applyFont="1" applyFill="1" applyBorder="1" applyAlignment="1" applyProtection="1">
      <alignment horizontal="center" vertical="center" wrapText="1"/>
      <protection hidden="1"/>
    </xf>
    <xf numFmtId="0" fontId="26" fillId="4" borderId="19" xfId="0" applyFont="1" applyFill="1" applyBorder="1" applyAlignment="1" applyProtection="1">
      <alignment vertical="center" wrapText="1"/>
      <protection hidden="1"/>
    </xf>
    <xf numFmtId="0" fontId="27" fillId="0" borderId="1" xfId="0" applyFont="1" applyBorder="1" applyAlignment="1" applyProtection="1">
      <alignment horizontal="center" vertical="center" wrapText="1"/>
      <protection hidden="1"/>
    </xf>
    <xf numFmtId="166" fontId="27" fillId="0" borderId="16" xfId="0" applyNumberFormat="1" applyFont="1" applyBorder="1" applyAlignment="1" applyProtection="1">
      <alignment horizontal="center" vertical="center" wrapText="1"/>
      <protection hidden="1"/>
    </xf>
    <xf numFmtId="3" fontId="27" fillId="0" borderId="1" xfId="0" applyNumberFormat="1" applyFont="1" applyBorder="1" applyAlignment="1" applyProtection="1">
      <alignment horizontal="center" vertical="center" wrapText="1"/>
      <protection hidden="1"/>
    </xf>
    <xf numFmtId="0" fontId="27" fillId="0" borderId="16" xfId="0" applyFont="1" applyBorder="1" applyAlignment="1" applyProtection="1">
      <alignment horizontal="center" vertical="center" wrapText="1"/>
      <protection hidden="1"/>
    </xf>
    <xf numFmtId="3" fontId="27" fillId="0" borderId="21" xfId="0" applyNumberFormat="1" applyFont="1" applyBorder="1" applyAlignment="1" applyProtection="1">
      <alignment horizontal="center" vertical="center" wrapText="1"/>
      <protection hidden="1"/>
    </xf>
    <xf numFmtId="0" fontId="27" fillId="0" borderId="22" xfId="0" applyFont="1" applyBorder="1" applyAlignment="1" applyProtection="1">
      <alignment horizontal="center" vertical="center" wrapText="1"/>
      <protection hidden="1"/>
    </xf>
    <xf numFmtId="0" fontId="0" fillId="0" borderId="0" xfId="0" applyAlignment="1" applyProtection="1">
      <alignment horizontal="right"/>
      <protection hidden="1"/>
    </xf>
    <xf numFmtId="0" fontId="3" fillId="5" borderId="0" xfId="0" applyFont="1" applyFill="1" applyBorder="1" applyAlignment="1" applyProtection="1">
      <alignment vertical="center" wrapText="1"/>
      <protection hidden="1"/>
    </xf>
    <xf numFmtId="0" fontId="9" fillId="5" borderId="0" xfId="0" applyFont="1" applyFill="1" applyProtection="1">
      <protection hidden="1"/>
    </xf>
    <xf numFmtId="0" fontId="15" fillId="5" borderId="0" xfId="0" applyFont="1" applyFill="1" applyBorder="1" applyAlignment="1" applyProtection="1">
      <protection hidden="1"/>
    </xf>
    <xf numFmtId="0" fontId="15" fillId="0" borderId="0" xfId="0" applyFont="1" applyBorder="1" applyAlignment="1" applyProtection="1">
      <protection hidden="1"/>
    </xf>
    <xf numFmtId="0" fontId="15" fillId="0" borderId="0" xfId="0" applyFont="1" applyAlignment="1" applyProtection="1">
      <protection hidden="1"/>
    </xf>
    <xf numFmtId="0" fontId="10" fillId="5" borderId="0" xfId="0" applyFont="1" applyFill="1" applyAlignment="1" applyProtection="1">
      <alignment horizontal="right"/>
      <protection hidden="1"/>
    </xf>
    <xf numFmtId="0" fontId="10" fillId="5" borderId="0" xfId="0" applyFont="1" applyFill="1" applyProtection="1">
      <protection hidden="1"/>
    </xf>
    <xf numFmtId="0" fontId="3" fillId="5" borderId="0" xfId="0" applyFont="1" applyFill="1" applyAlignment="1" applyProtection="1">
      <alignment horizontal="center"/>
      <protection hidden="1"/>
    </xf>
    <xf numFmtId="0" fontId="10" fillId="10" borderId="1" xfId="0" applyFont="1" applyFill="1" applyBorder="1" applyAlignment="1" applyProtection="1">
      <alignment horizontal="center"/>
      <protection hidden="1"/>
    </xf>
    <xf numFmtId="0" fontId="3" fillId="5" borderId="11" xfId="0" applyFont="1" applyFill="1" applyBorder="1" applyProtection="1">
      <protection hidden="1"/>
    </xf>
    <xf numFmtId="0" fontId="3" fillId="5" borderId="0" xfId="0" applyFont="1" applyFill="1" applyBorder="1" applyAlignment="1" applyProtection="1">
      <alignment horizontal="center"/>
      <protection hidden="1"/>
    </xf>
    <xf numFmtId="0" fontId="24" fillId="5" borderId="0" xfId="0" applyFont="1" applyFill="1" applyProtection="1">
      <protection hidden="1"/>
    </xf>
    <xf numFmtId="0" fontId="15" fillId="5" borderId="0" xfId="0" applyFont="1" applyFill="1" applyProtection="1">
      <protection hidden="1"/>
    </xf>
    <xf numFmtId="0" fontId="10" fillId="10" borderId="1" xfId="0" applyFont="1" applyFill="1" applyBorder="1" applyAlignment="1" applyProtection="1">
      <alignment horizontal="center" vertical="center" wrapText="1"/>
      <protection hidden="1"/>
    </xf>
    <xf numFmtId="0" fontId="16" fillId="8" borderId="1" xfId="0" applyFont="1" applyFill="1" applyBorder="1" applyAlignment="1" applyProtection="1">
      <alignment horizontal="center" vertical="center" wrapText="1"/>
      <protection hidden="1"/>
    </xf>
    <xf numFmtId="0" fontId="10" fillId="8" borderId="1" xfId="0" applyFont="1" applyFill="1" applyBorder="1" applyAlignment="1" applyProtection="1">
      <alignment horizontal="center" vertical="center" wrapText="1"/>
      <protection hidden="1"/>
    </xf>
    <xf numFmtId="0" fontId="10" fillId="13" borderId="1" xfId="0" applyFont="1" applyFill="1" applyBorder="1" applyAlignment="1" applyProtection="1">
      <alignment horizontal="center" vertical="center" wrapText="1"/>
      <protection hidden="1"/>
    </xf>
    <xf numFmtId="0" fontId="10" fillId="13" borderId="3" xfId="0" applyFont="1" applyFill="1" applyBorder="1" applyAlignment="1" applyProtection="1">
      <alignment horizontal="center" vertical="center" wrapText="1"/>
      <protection hidden="1"/>
    </xf>
    <xf numFmtId="0" fontId="10" fillId="11" borderId="1" xfId="0" applyFont="1" applyFill="1" applyBorder="1" applyProtection="1">
      <protection hidden="1"/>
    </xf>
    <xf numFmtId="6" fontId="19" fillId="2" borderId="1" xfId="0" applyNumberFormat="1" applyFont="1" applyFill="1" applyBorder="1" applyAlignment="1" applyProtection="1">
      <alignment horizontal="center" vertical="center" wrapText="1"/>
      <protection hidden="1"/>
    </xf>
    <xf numFmtId="9" fontId="19" fillId="2" borderId="1" xfId="0" applyNumberFormat="1" applyFont="1" applyFill="1" applyBorder="1" applyAlignment="1" applyProtection="1">
      <alignment horizontal="center" vertical="center" wrapText="1"/>
      <protection hidden="1"/>
    </xf>
    <xf numFmtId="6" fontId="19" fillId="2" borderId="5" xfId="0" applyNumberFormat="1" applyFont="1" applyFill="1" applyBorder="1" applyAlignment="1" applyProtection="1">
      <alignment horizontal="center" vertical="center" wrapText="1"/>
      <protection hidden="1"/>
    </xf>
    <xf numFmtId="165" fontId="17" fillId="11" borderId="1" xfId="5" applyNumberFormat="1" applyFont="1" applyFill="1" applyBorder="1" applyAlignment="1" applyProtection="1">
      <alignment horizontal="center" vertical="center" wrapText="1"/>
      <protection hidden="1"/>
    </xf>
    <xf numFmtId="165" fontId="17" fillId="11" borderId="3" xfId="5" applyNumberFormat="1" applyFont="1" applyFill="1" applyBorder="1" applyAlignment="1" applyProtection="1">
      <alignment horizontal="center" vertical="center" wrapText="1"/>
      <protection hidden="1"/>
    </xf>
    <xf numFmtId="164" fontId="17" fillId="11" borderId="1" xfId="0" applyNumberFormat="1" applyFont="1" applyFill="1" applyBorder="1" applyAlignment="1" applyProtection="1">
      <alignment horizontal="right" vertical="center"/>
      <protection hidden="1"/>
    </xf>
    <xf numFmtId="0" fontId="3" fillId="11" borderId="1" xfId="0" applyFont="1" applyFill="1" applyBorder="1" applyProtection="1">
      <protection hidden="1"/>
    </xf>
    <xf numFmtId="0" fontId="3" fillId="9" borderId="1" xfId="2" applyFont="1" applyFill="1" applyBorder="1" applyAlignment="1" applyProtection="1">
      <alignment horizontal="center" vertical="center" wrapText="1"/>
      <protection hidden="1"/>
    </xf>
    <xf numFmtId="0" fontId="3" fillId="9" borderId="1" xfId="0" applyFont="1" applyFill="1" applyBorder="1" applyAlignment="1" applyProtection="1">
      <alignment horizontal="center" vertical="center" wrapText="1"/>
      <protection hidden="1"/>
    </xf>
    <xf numFmtId="0" fontId="3" fillId="5" borderId="0" xfId="0" applyFont="1" applyFill="1" applyBorder="1" applyAlignment="1" applyProtection="1">
      <alignment wrapText="1"/>
      <protection hidden="1"/>
    </xf>
    <xf numFmtId="1" fontId="3" fillId="9" borderId="1" xfId="0" applyNumberFormat="1" applyFont="1" applyFill="1" applyBorder="1" applyProtection="1">
      <protection hidden="1"/>
    </xf>
    <xf numFmtId="1" fontId="3" fillId="9" borderId="3" xfId="0" applyNumberFormat="1" applyFont="1" applyFill="1" applyBorder="1" applyProtection="1">
      <protection hidden="1"/>
    </xf>
    <xf numFmtId="164" fontId="3" fillId="9" borderId="1" xfId="0" applyNumberFormat="1" applyFont="1" applyFill="1" applyBorder="1" applyProtection="1">
      <protection hidden="1"/>
    </xf>
    <xf numFmtId="0" fontId="3" fillId="11" borderId="1" xfId="0" applyFont="1" applyFill="1" applyBorder="1" applyAlignment="1" applyProtection="1">
      <protection hidden="1"/>
    </xf>
    <xf numFmtId="0" fontId="3" fillId="9" borderId="1" xfId="0" applyFont="1" applyFill="1" applyBorder="1" applyAlignment="1" applyProtection="1">
      <protection hidden="1"/>
    </xf>
    <xf numFmtId="0" fontId="28" fillId="9" borderId="1" xfId="0" applyFont="1" applyFill="1" applyBorder="1" applyProtection="1">
      <protection hidden="1"/>
    </xf>
    <xf numFmtId="0" fontId="3" fillId="9" borderId="1" xfId="0" applyFont="1" applyFill="1" applyBorder="1" applyProtection="1">
      <protection hidden="1"/>
    </xf>
    <xf numFmtId="0" fontId="3" fillId="9" borderId="1" xfId="0" applyFont="1" applyFill="1" applyBorder="1" applyAlignment="1" applyProtection="1">
      <alignment wrapText="1"/>
      <protection hidden="1"/>
    </xf>
    <xf numFmtId="1" fontId="3" fillId="9" borderId="8" xfId="0" applyNumberFormat="1" applyFont="1" applyFill="1" applyBorder="1" applyProtection="1">
      <protection hidden="1"/>
    </xf>
    <xf numFmtId="1" fontId="3" fillId="9" borderId="4" xfId="0" applyNumberFormat="1" applyFont="1" applyFill="1" applyBorder="1" applyProtection="1">
      <protection hidden="1"/>
    </xf>
    <xf numFmtId="0" fontId="3" fillId="5" borderId="0" xfId="0" applyFont="1" applyFill="1" applyBorder="1" applyAlignment="1" applyProtection="1">
      <protection hidden="1"/>
    </xf>
    <xf numFmtId="1" fontId="3" fillId="5" borderId="0" xfId="0" applyNumberFormat="1" applyFont="1" applyFill="1" applyBorder="1" applyAlignment="1" applyProtection="1">
      <alignment vertical="center"/>
      <protection hidden="1"/>
    </xf>
    <xf numFmtId="1" fontId="3" fillId="5" borderId="0" xfId="0" applyNumberFormat="1" applyFont="1" applyFill="1" applyBorder="1" applyProtection="1">
      <protection hidden="1"/>
    </xf>
    <xf numFmtId="0" fontId="3" fillId="0" borderId="1"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0" fontId="20" fillId="0" borderId="0" xfId="0" applyFont="1" applyBorder="1" applyAlignment="1" applyProtection="1">
      <alignment horizontal="left" vertical="center" wrapText="1"/>
      <protection hidden="1"/>
    </xf>
    <xf numFmtId="0" fontId="0" fillId="9" borderId="1" xfId="0" applyFill="1" applyBorder="1" applyAlignment="1" applyProtection="1">
      <alignment horizontal="left" vertical="top" wrapText="1"/>
      <protection hidden="1"/>
    </xf>
    <xf numFmtId="164" fontId="10" fillId="6" borderId="2" xfId="0" applyNumberFormat="1" applyFont="1" applyFill="1" applyBorder="1" applyAlignment="1" applyProtection="1">
      <alignment horizontal="center" vertical="center" wrapText="1"/>
      <protection hidden="1"/>
    </xf>
    <xf numFmtId="164" fontId="10" fillId="6" borderId="3" xfId="0" applyNumberFormat="1" applyFont="1" applyFill="1" applyBorder="1" applyAlignment="1" applyProtection="1">
      <alignment horizontal="center" vertical="center" wrapText="1"/>
      <protection hidden="1"/>
    </xf>
    <xf numFmtId="164" fontId="10" fillId="16" borderId="2" xfId="0" applyNumberFormat="1" applyFont="1" applyFill="1" applyBorder="1" applyAlignment="1" applyProtection="1">
      <alignment horizontal="center" vertical="center" wrapText="1"/>
      <protection hidden="1"/>
    </xf>
    <xf numFmtId="164" fontId="10" fillId="16" borderId="3" xfId="0" applyNumberFormat="1" applyFont="1" applyFill="1" applyBorder="1" applyAlignment="1" applyProtection="1">
      <alignment horizontal="center" vertical="center" wrapText="1"/>
      <protection hidden="1"/>
    </xf>
    <xf numFmtId="0" fontId="10" fillId="12" borderId="6" xfId="0" applyFont="1" applyFill="1" applyBorder="1" applyAlignment="1" applyProtection="1">
      <alignment horizontal="center" vertical="center"/>
      <protection hidden="1"/>
    </xf>
    <xf numFmtId="0" fontId="10" fillId="12" borderId="7" xfId="0" applyFont="1" applyFill="1" applyBorder="1" applyAlignment="1" applyProtection="1">
      <alignment horizontal="center" vertical="center"/>
      <protection hidden="1"/>
    </xf>
    <xf numFmtId="0" fontId="10" fillId="12" borderId="8" xfId="0" applyFont="1" applyFill="1" applyBorder="1" applyAlignment="1" applyProtection="1">
      <alignment horizontal="center" vertical="center"/>
      <protection hidden="1"/>
    </xf>
    <xf numFmtId="0" fontId="10" fillId="12" borderId="9" xfId="0" applyFont="1" applyFill="1" applyBorder="1" applyAlignment="1" applyProtection="1">
      <alignment horizontal="center" vertical="center"/>
      <protection hidden="1"/>
    </xf>
    <xf numFmtId="0" fontId="10" fillId="12" borderId="0" xfId="0" applyFont="1" applyFill="1" applyBorder="1" applyAlignment="1" applyProtection="1">
      <alignment horizontal="center" vertical="center"/>
      <protection hidden="1"/>
    </xf>
    <xf numFmtId="0" fontId="10" fillId="12" borderId="10" xfId="0" applyFont="1" applyFill="1" applyBorder="1" applyAlignment="1" applyProtection="1">
      <alignment horizontal="center" vertical="center"/>
      <protection hidden="1"/>
    </xf>
    <xf numFmtId="0" fontId="10" fillId="12" borderId="11" xfId="0" applyFont="1" applyFill="1" applyBorder="1" applyAlignment="1" applyProtection="1">
      <alignment horizontal="center" vertical="center"/>
      <protection hidden="1"/>
    </xf>
    <xf numFmtId="0" fontId="10" fillId="12" borderId="12" xfId="0" applyFont="1" applyFill="1" applyBorder="1" applyAlignment="1" applyProtection="1">
      <alignment horizontal="center" vertical="center"/>
      <protection hidden="1"/>
    </xf>
    <xf numFmtId="0" fontId="10" fillId="12" borderId="13" xfId="0" applyFont="1" applyFill="1" applyBorder="1" applyAlignment="1" applyProtection="1">
      <alignment horizontal="center" vertical="center"/>
      <protection hidden="1"/>
    </xf>
    <xf numFmtId="0" fontId="10" fillId="7" borderId="4" xfId="0" applyFont="1" applyFill="1" applyBorder="1" applyAlignment="1" applyProtection="1">
      <alignment horizontal="center" vertical="center"/>
      <protection hidden="1"/>
    </xf>
    <xf numFmtId="0" fontId="10" fillId="7" borderId="5" xfId="0" applyFont="1" applyFill="1" applyBorder="1" applyAlignment="1" applyProtection="1">
      <alignment horizontal="center" vertical="center"/>
      <protection hidden="1"/>
    </xf>
    <xf numFmtId="0" fontId="10" fillId="7" borderId="1" xfId="0" applyFont="1" applyFill="1" applyBorder="1" applyAlignment="1" applyProtection="1">
      <alignment horizontal="center" vertical="center" wrapText="1"/>
      <protection hidden="1"/>
    </xf>
    <xf numFmtId="0" fontId="10" fillId="7" borderId="6" xfId="0" applyFont="1" applyFill="1" applyBorder="1" applyAlignment="1" applyProtection="1">
      <alignment horizontal="center" vertical="center" wrapText="1"/>
      <protection hidden="1"/>
    </xf>
    <xf numFmtId="0" fontId="10" fillId="7" borderId="8" xfId="0" applyFont="1" applyFill="1" applyBorder="1" applyAlignment="1" applyProtection="1">
      <alignment horizontal="center" vertical="center" wrapText="1"/>
      <protection hidden="1"/>
    </xf>
    <xf numFmtId="0" fontId="10" fillId="7" borderId="11" xfId="0" applyFont="1" applyFill="1" applyBorder="1" applyAlignment="1" applyProtection="1">
      <alignment horizontal="center" vertical="center" wrapText="1"/>
      <protection hidden="1"/>
    </xf>
    <xf numFmtId="0" fontId="10" fillId="7" borderId="13" xfId="0" applyFont="1" applyFill="1" applyBorder="1" applyAlignment="1" applyProtection="1">
      <alignment horizontal="center" vertical="center" wrapText="1"/>
      <protection hidden="1"/>
    </xf>
    <xf numFmtId="0" fontId="3" fillId="9" borderId="6" xfId="0" applyFont="1" applyFill="1" applyBorder="1" applyAlignment="1" applyProtection="1">
      <alignment horizontal="left" vertical="top" wrapText="1"/>
      <protection hidden="1"/>
    </xf>
    <xf numFmtId="0" fontId="3" fillId="9" borderId="7" xfId="0" applyFont="1" applyFill="1" applyBorder="1" applyAlignment="1" applyProtection="1">
      <alignment horizontal="left" vertical="top" wrapText="1"/>
      <protection hidden="1"/>
    </xf>
    <xf numFmtId="0" fontId="3" fillId="9" borderId="8" xfId="0" applyFont="1" applyFill="1" applyBorder="1" applyAlignment="1" applyProtection="1">
      <alignment horizontal="left" vertical="top" wrapText="1"/>
      <protection hidden="1"/>
    </xf>
    <xf numFmtId="0" fontId="3" fillId="9" borderId="11" xfId="0" applyFont="1" applyFill="1" applyBorder="1" applyAlignment="1" applyProtection="1">
      <alignment horizontal="left" vertical="top" wrapText="1"/>
      <protection hidden="1"/>
    </xf>
    <xf numFmtId="0" fontId="3" fillId="9" borderId="12" xfId="0" applyFont="1" applyFill="1" applyBorder="1" applyAlignment="1" applyProtection="1">
      <alignment horizontal="left" vertical="top" wrapText="1"/>
      <protection hidden="1"/>
    </xf>
    <xf numFmtId="0" fontId="3" fillId="9" borderId="13" xfId="0" applyFont="1" applyFill="1" applyBorder="1" applyAlignment="1" applyProtection="1">
      <alignment horizontal="left" vertical="top" wrapText="1"/>
      <protection hidden="1"/>
    </xf>
    <xf numFmtId="0" fontId="10" fillId="4" borderId="2" xfId="0" applyFont="1" applyFill="1" applyBorder="1" applyAlignment="1" applyProtection="1">
      <alignment horizontal="center"/>
      <protection hidden="1"/>
    </xf>
    <xf numFmtId="0" fontId="10" fillId="4" borderId="14" xfId="0" applyFont="1" applyFill="1" applyBorder="1" applyAlignment="1" applyProtection="1">
      <alignment horizontal="center"/>
      <protection hidden="1"/>
    </xf>
    <xf numFmtId="0" fontId="10" fillId="4" borderId="3" xfId="0" applyFont="1" applyFill="1" applyBorder="1" applyAlignment="1" applyProtection="1">
      <alignment horizontal="center"/>
      <protection hidden="1"/>
    </xf>
    <xf numFmtId="0" fontId="29" fillId="5" borderId="0" xfId="4" applyFont="1" applyFill="1" applyAlignment="1" applyProtection="1">
      <alignment horizontal="left"/>
      <protection hidden="1"/>
    </xf>
    <xf numFmtId="0" fontId="3" fillId="5" borderId="2" xfId="0" applyFont="1" applyFill="1" applyBorder="1" applyAlignment="1" applyProtection="1">
      <alignment horizontal="left"/>
      <protection locked="0"/>
    </xf>
    <xf numFmtId="0" fontId="3" fillId="5" borderId="14" xfId="0" applyFont="1" applyFill="1" applyBorder="1" applyAlignment="1" applyProtection="1">
      <alignment horizontal="left"/>
      <protection locked="0"/>
    </xf>
    <xf numFmtId="0" fontId="3" fillId="5" borderId="3" xfId="0" applyFont="1" applyFill="1" applyBorder="1" applyAlignment="1" applyProtection="1">
      <alignment horizontal="left"/>
      <protection locked="0"/>
    </xf>
    <xf numFmtId="0" fontId="10" fillId="8" borderId="2" xfId="0" applyFont="1" applyFill="1" applyBorder="1" applyAlignment="1" applyProtection="1">
      <alignment horizontal="center"/>
      <protection hidden="1"/>
    </xf>
    <xf numFmtId="0" fontId="10" fillId="8" borderId="14" xfId="0" applyFont="1" applyFill="1" applyBorder="1" applyAlignment="1" applyProtection="1">
      <alignment horizontal="center"/>
      <protection hidden="1"/>
    </xf>
    <xf numFmtId="0" fontId="10" fillId="8" borderId="3" xfId="0" applyFont="1" applyFill="1" applyBorder="1" applyAlignment="1" applyProtection="1">
      <alignment horizontal="center"/>
      <protection hidden="1"/>
    </xf>
    <xf numFmtId="0" fontId="10" fillId="2" borderId="1" xfId="0" applyFont="1" applyFill="1" applyBorder="1" applyAlignment="1" applyProtection="1">
      <alignment horizontal="left"/>
      <protection hidden="1"/>
    </xf>
    <xf numFmtId="0" fontId="16" fillId="2" borderId="1" xfId="0" applyFont="1" applyFill="1" applyBorder="1" applyAlignment="1" applyProtection="1">
      <alignment horizontal="left"/>
      <protection hidden="1"/>
    </xf>
    <xf numFmtId="0" fontId="6" fillId="9" borderId="6" xfId="0" applyFont="1" applyFill="1" applyBorder="1" applyAlignment="1" applyProtection="1">
      <alignment horizontal="left" vertical="top" wrapText="1"/>
      <protection hidden="1"/>
    </xf>
    <xf numFmtId="0" fontId="6" fillId="9" borderId="7" xfId="0" applyFont="1" applyFill="1" applyBorder="1" applyAlignment="1" applyProtection="1">
      <alignment horizontal="left" vertical="top" wrapText="1"/>
      <protection hidden="1"/>
    </xf>
    <xf numFmtId="0" fontId="6" fillId="9" borderId="8" xfId="0" applyFont="1" applyFill="1" applyBorder="1" applyAlignment="1" applyProtection="1">
      <alignment horizontal="left" vertical="top" wrapText="1"/>
      <protection hidden="1"/>
    </xf>
    <xf numFmtId="0" fontId="6" fillId="9" borderId="9" xfId="0" applyFont="1" applyFill="1" applyBorder="1" applyAlignment="1" applyProtection="1">
      <alignment horizontal="left" vertical="top" wrapText="1"/>
      <protection hidden="1"/>
    </xf>
    <xf numFmtId="0" fontId="6" fillId="9" borderId="0" xfId="0" applyFont="1" applyFill="1" applyBorder="1" applyAlignment="1" applyProtection="1">
      <alignment horizontal="left" vertical="top" wrapText="1"/>
      <protection hidden="1"/>
    </xf>
    <xf numFmtId="0" fontId="6" fillId="9" borderId="10" xfId="0" applyFont="1" applyFill="1" applyBorder="1" applyAlignment="1" applyProtection="1">
      <alignment horizontal="left" vertical="top" wrapText="1"/>
      <protection hidden="1"/>
    </xf>
    <xf numFmtId="0" fontId="8" fillId="9" borderId="11" xfId="4" applyFill="1" applyBorder="1" applyAlignment="1" applyProtection="1">
      <alignment horizontal="left" vertical="top"/>
      <protection hidden="1"/>
    </xf>
    <xf numFmtId="0" fontId="8" fillId="9" borderId="12" xfId="4" applyFill="1" applyBorder="1" applyAlignment="1" applyProtection="1">
      <alignment horizontal="left" vertical="top"/>
      <protection hidden="1"/>
    </xf>
    <xf numFmtId="0" fontId="9" fillId="5" borderId="0" xfId="0" applyFont="1" applyFill="1" applyAlignment="1" applyProtection="1">
      <alignment horizontal="left" wrapText="1"/>
      <protection hidden="1"/>
    </xf>
    <xf numFmtId="0" fontId="10" fillId="5" borderId="1" xfId="0" applyFont="1" applyFill="1" applyBorder="1" applyAlignment="1" applyProtection="1">
      <alignment horizontal="center"/>
      <protection hidden="1"/>
    </xf>
    <xf numFmtId="0" fontId="27" fillId="0" borderId="15" xfId="0" applyFont="1" applyBorder="1" applyAlignment="1" applyProtection="1">
      <alignment horizontal="center" vertical="center" wrapText="1"/>
      <protection hidden="1"/>
    </xf>
    <xf numFmtId="0" fontId="27" fillId="0" borderId="20" xfId="0" applyFont="1" applyBorder="1" applyAlignment="1" applyProtection="1">
      <alignment horizontal="center" vertical="center" wrapText="1"/>
      <protection hidden="1"/>
    </xf>
    <xf numFmtId="0" fontId="6" fillId="9" borderId="6" xfId="0" applyFont="1" applyFill="1" applyBorder="1" applyAlignment="1" applyProtection="1">
      <alignment horizontal="left" vertical="center" wrapText="1"/>
      <protection hidden="1"/>
    </xf>
    <xf numFmtId="0" fontId="6" fillId="9" borderId="7" xfId="0" applyFont="1" applyFill="1" applyBorder="1" applyAlignment="1" applyProtection="1">
      <alignment horizontal="left" vertical="center" wrapText="1"/>
      <protection hidden="1"/>
    </xf>
    <xf numFmtId="0" fontId="6" fillId="9" borderId="8" xfId="0" applyFont="1" applyFill="1" applyBorder="1" applyAlignment="1" applyProtection="1">
      <alignment horizontal="left" vertical="center" wrapText="1"/>
      <protection hidden="1"/>
    </xf>
    <xf numFmtId="0" fontId="6" fillId="9" borderId="11" xfId="0" applyFont="1" applyFill="1" applyBorder="1" applyAlignment="1" applyProtection="1">
      <alignment horizontal="left" vertical="center" wrapText="1"/>
      <protection hidden="1"/>
    </xf>
    <xf numFmtId="0" fontId="6" fillId="9" borderId="12" xfId="0" applyFont="1" applyFill="1" applyBorder="1" applyAlignment="1" applyProtection="1">
      <alignment horizontal="left" vertical="center" wrapText="1"/>
      <protection hidden="1"/>
    </xf>
    <xf numFmtId="0" fontId="6" fillId="9" borderId="13" xfId="0" applyFont="1" applyFill="1" applyBorder="1" applyAlignment="1" applyProtection="1">
      <alignment horizontal="left" vertical="center" wrapText="1"/>
      <protection hidden="1"/>
    </xf>
    <xf numFmtId="0" fontId="8" fillId="5" borderId="12" xfId="4" applyFill="1" applyBorder="1" applyAlignment="1" applyProtection="1">
      <alignment horizontal="left"/>
      <protection hidden="1"/>
    </xf>
  </cellXfs>
  <cellStyles count="6">
    <cellStyle name="Comma" xfId="5" builtinId="3"/>
    <cellStyle name="Hyperlink" xfId="4" builtinId="8"/>
    <cellStyle name="Normal" xfId="0" builtinId="0"/>
    <cellStyle name="Normal 2" xfId="1" xr:uid="{00000000-0005-0000-0000-000003000000}"/>
    <cellStyle name="Normal 2 2" xfId="2" xr:uid="{00000000-0005-0000-0000-000004000000}"/>
    <cellStyle name="Normal 3" xfId="3" xr:uid="{00000000-0005-0000-0000-000005000000}"/>
  </cellStyles>
  <dxfs count="12">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ont>
        <color rgb="FFFF0000"/>
      </font>
      <fill>
        <patternFill>
          <bgColor theme="5" tint="0.79998168889431442"/>
        </patternFill>
      </fill>
    </dxf>
    <dxf>
      <fill>
        <patternFill>
          <bgColor rgb="FFFFFF99"/>
        </patternFill>
      </fill>
    </dxf>
    <dxf>
      <fill>
        <patternFill>
          <bgColor rgb="FFFFFF99"/>
        </patternFill>
      </fill>
    </dxf>
    <dxf>
      <fill>
        <patternFill>
          <bgColor rgb="FFFFFF99"/>
        </patternFill>
      </fill>
    </dxf>
    <dxf>
      <font>
        <color rgb="FF006100"/>
      </font>
      <fill>
        <patternFill>
          <bgColor rgb="FFC6EFCE"/>
        </patternFill>
      </fill>
    </dxf>
    <dxf>
      <fill>
        <patternFill>
          <bgColor rgb="FFFFFF99"/>
        </patternFill>
      </fill>
    </dxf>
    <dxf>
      <fill>
        <patternFill>
          <bgColor rgb="FFFFFF99"/>
        </patternFill>
      </fill>
    </dxf>
    <dxf>
      <fill>
        <patternFill>
          <bgColor rgb="FFFFFFCC"/>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2809875</xdr:colOff>
      <xdr:row>0</xdr:row>
      <xdr:rowOff>114300</xdr:rowOff>
    </xdr:from>
    <xdr:to>
      <xdr:col>3</xdr:col>
      <xdr:colOff>1619250</xdr:colOff>
      <xdr:row>0</xdr:row>
      <xdr:rowOff>1208442</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r="56833"/>
        <a:stretch/>
      </xdr:blipFill>
      <xdr:spPr>
        <a:xfrm>
          <a:off x="5581650" y="114300"/>
          <a:ext cx="2238375" cy="109414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h.Willmott\AppData\Local\Microsoft\Windows\Temporary%20Internet%20Files\Content.Outlook\GZMZ8947\UTCF%20application%20annex%20May%202019%20v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rban%20Tree%20Challenge%20Fund\Block%20bids\Reworked%20Annex'\SP_Thanet_Checked_2110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Sarah.Willmott\AppData\Local\Microsoft\Windows\Temporary%20Internet%20Files\Content.Outlook\GZMZ8947\Previous%20versions\UTCF_application_annex_original_v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 Project Details and Scoring"/>
      <sheetName val="2 - Planting Details"/>
      <sheetName val="3- Funding Details"/>
      <sheetName val="4 - Summary"/>
      <sheetName val="Species List"/>
      <sheetName val="Spacing Matrix"/>
      <sheetName val="Sheet2"/>
    </sheetNames>
    <sheetDataSet>
      <sheetData sheetId="0"/>
      <sheetData sheetId="1">
        <row r="13">
          <cell r="J13" t="str">
            <v>HIDDEN</v>
          </cell>
        </row>
        <row r="16">
          <cell r="J16" t="str">
            <v>ParcelList ID</v>
          </cell>
        </row>
        <row r="18">
          <cell r="J18" t="str">
            <v/>
          </cell>
        </row>
        <row r="19">
          <cell r="J19" t="str">
            <v/>
          </cell>
        </row>
        <row r="20">
          <cell r="J20" t="str">
            <v/>
          </cell>
        </row>
        <row r="21">
          <cell r="J21" t="str">
            <v/>
          </cell>
        </row>
        <row r="22">
          <cell r="J22" t="str">
            <v/>
          </cell>
        </row>
        <row r="23">
          <cell r="J23" t="str">
            <v/>
          </cell>
        </row>
        <row r="24">
          <cell r="J24" t="str">
            <v/>
          </cell>
        </row>
        <row r="25">
          <cell r="J25" t="str">
            <v/>
          </cell>
        </row>
        <row r="26">
          <cell r="J26" t="str">
            <v/>
          </cell>
        </row>
        <row r="27">
          <cell r="J27" t="str">
            <v/>
          </cell>
        </row>
        <row r="28">
          <cell r="J28" t="str">
            <v/>
          </cell>
        </row>
        <row r="29">
          <cell r="J29" t="str">
            <v/>
          </cell>
        </row>
        <row r="30">
          <cell r="J30" t="str">
            <v/>
          </cell>
        </row>
        <row r="31">
          <cell r="J31" t="str">
            <v/>
          </cell>
        </row>
        <row r="32">
          <cell r="J32" t="str">
            <v/>
          </cell>
        </row>
        <row r="33">
          <cell r="J33" t="str">
            <v/>
          </cell>
        </row>
        <row r="34">
          <cell r="J34" t="str">
            <v/>
          </cell>
        </row>
        <row r="35">
          <cell r="J35" t="str">
            <v/>
          </cell>
        </row>
        <row r="36">
          <cell r="J36" t="str">
            <v/>
          </cell>
        </row>
        <row r="37">
          <cell r="J37" t="str">
            <v/>
          </cell>
        </row>
        <row r="38">
          <cell r="J38" t="str">
            <v/>
          </cell>
        </row>
        <row r="39">
          <cell r="J39" t="str">
            <v/>
          </cell>
        </row>
        <row r="40">
          <cell r="J40" t="str">
            <v/>
          </cell>
        </row>
        <row r="41">
          <cell r="J41" t="str">
            <v/>
          </cell>
        </row>
        <row r="42">
          <cell r="J42" t="str">
            <v/>
          </cell>
        </row>
        <row r="43">
          <cell r="J43" t="str">
            <v/>
          </cell>
        </row>
        <row r="44">
          <cell r="J44" t="str">
            <v/>
          </cell>
        </row>
        <row r="45">
          <cell r="J45" t="str">
            <v/>
          </cell>
        </row>
        <row r="46">
          <cell r="J46" t="str">
            <v/>
          </cell>
        </row>
        <row r="47">
          <cell r="J47" t="str">
            <v/>
          </cell>
        </row>
        <row r="48">
          <cell r="J48" t="str">
            <v/>
          </cell>
        </row>
        <row r="49">
          <cell r="J49" t="str">
            <v/>
          </cell>
        </row>
        <row r="50">
          <cell r="J50" t="str">
            <v/>
          </cell>
        </row>
        <row r="51">
          <cell r="J51" t="str">
            <v/>
          </cell>
        </row>
        <row r="52">
          <cell r="J52" t="str">
            <v/>
          </cell>
        </row>
        <row r="53">
          <cell r="J53" t="str">
            <v/>
          </cell>
        </row>
        <row r="54">
          <cell r="J54" t="str">
            <v/>
          </cell>
        </row>
        <row r="55">
          <cell r="J55" t="str">
            <v/>
          </cell>
        </row>
        <row r="56">
          <cell r="J56" t="str">
            <v/>
          </cell>
        </row>
        <row r="57">
          <cell r="J57" t="str">
            <v/>
          </cell>
        </row>
        <row r="58">
          <cell r="J58" t="str">
            <v/>
          </cell>
        </row>
        <row r="59">
          <cell r="J59" t="str">
            <v/>
          </cell>
        </row>
        <row r="60">
          <cell r="J60" t="str">
            <v/>
          </cell>
        </row>
        <row r="61">
          <cell r="J61" t="str">
            <v/>
          </cell>
        </row>
        <row r="62">
          <cell r="J62" t="str">
            <v/>
          </cell>
        </row>
        <row r="63">
          <cell r="J63" t="str">
            <v/>
          </cell>
        </row>
        <row r="64">
          <cell r="J64" t="str">
            <v/>
          </cell>
        </row>
        <row r="65">
          <cell r="J65" t="str">
            <v/>
          </cell>
        </row>
        <row r="66">
          <cell r="J66" t="str">
            <v/>
          </cell>
        </row>
        <row r="67">
          <cell r="J67" t="str">
            <v/>
          </cell>
        </row>
        <row r="68">
          <cell r="J68" t="str">
            <v/>
          </cell>
        </row>
        <row r="69">
          <cell r="J69" t="str">
            <v/>
          </cell>
        </row>
        <row r="70">
          <cell r="J70" t="str">
            <v/>
          </cell>
        </row>
        <row r="71">
          <cell r="J71" t="str">
            <v/>
          </cell>
        </row>
        <row r="72">
          <cell r="J72" t="str">
            <v/>
          </cell>
        </row>
        <row r="73">
          <cell r="J73" t="str">
            <v/>
          </cell>
        </row>
        <row r="74">
          <cell r="J74" t="str">
            <v/>
          </cell>
        </row>
        <row r="75">
          <cell r="J75" t="str">
            <v/>
          </cell>
        </row>
        <row r="76">
          <cell r="J76" t="str">
            <v/>
          </cell>
        </row>
        <row r="77">
          <cell r="J77" t="str">
            <v/>
          </cell>
        </row>
        <row r="78">
          <cell r="J78" t="str">
            <v/>
          </cell>
        </row>
        <row r="79">
          <cell r="J79" t="str">
            <v/>
          </cell>
        </row>
        <row r="80">
          <cell r="J80" t="str">
            <v/>
          </cell>
        </row>
        <row r="81">
          <cell r="J81" t="str">
            <v/>
          </cell>
        </row>
        <row r="82">
          <cell r="J82" t="str">
            <v/>
          </cell>
        </row>
        <row r="83">
          <cell r="J83" t="str">
            <v/>
          </cell>
        </row>
        <row r="84">
          <cell r="J84" t="str">
            <v/>
          </cell>
        </row>
        <row r="85">
          <cell r="J85" t="str">
            <v/>
          </cell>
        </row>
        <row r="86">
          <cell r="J86" t="str">
            <v/>
          </cell>
        </row>
        <row r="87">
          <cell r="J87" t="str">
            <v/>
          </cell>
        </row>
        <row r="88">
          <cell r="J88" t="str">
            <v/>
          </cell>
        </row>
        <row r="89">
          <cell r="J89" t="str">
            <v/>
          </cell>
        </row>
        <row r="90">
          <cell r="J90" t="str">
            <v/>
          </cell>
        </row>
        <row r="91">
          <cell r="J91" t="str">
            <v/>
          </cell>
        </row>
        <row r="92">
          <cell r="J92" t="str">
            <v/>
          </cell>
        </row>
        <row r="93">
          <cell r="J93" t="str">
            <v/>
          </cell>
        </row>
        <row r="94">
          <cell r="J94" t="str">
            <v/>
          </cell>
        </row>
        <row r="95">
          <cell r="J95" t="str">
            <v/>
          </cell>
        </row>
        <row r="96">
          <cell r="J96" t="str">
            <v/>
          </cell>
        </row>
        <row r="97">
          <cell r="J97" t="str">
            <v/>
          </cell>
        </row>
        <row r="98">
          <cell r="J98" t="str">
            <v/>
          </cell>
        </row>
        <row r="99">
          <cell r="J99" t="str">
            <v/>
          </cell>
        </row>
        <row r="100">
          <cell r="J100" t="str">
            <v/>
          </cell>
        </row>
        <row r="101">
          <cell r="J101" t="str">
            <v/>
          </cell>
        </row>
        <row r="102">
          <cell r="J102" t="str">
            <v/>
          </cell>
        </row>
        <row r="103">
          <cell r="J103" t="str">
            <v/>
          </cell>
        </row>
        <row r="104">
          <cell r="J104" t="str">
            <v/>
          </cell>
        </row>
        <row r="105">
          <cell r="J105" t="str">
            <v/>
          </cell>
        </row>
        <row r="106">
          <cell r="J106" t="str">
            <v/>
          </cell>
        </row>
        <row r="107">
          <cell r="J107" t="str">
            <v/>
          </cell>
        </row>
        <row r="108">
          <cell r="J108" t="str">
            <v/>
          </cell>
        </row>
        <row r="109">
          <cell r="J109" t="str">
            <v/>
          </cell>
        </row>
        <row r="110">
          <cell r="J110" t="str">
            <v/>
          </cell>
        </row>
        <row r="111">
          <cell r="J111" t="str">
            <v/>
          </cell>
        </row>
        <row r="112">
          <cell r="J112" t="str">
            <v/>
          </cell>
        </row>
        <row r="113">
          <cell r="J113" t="str">
            <v/>
          </cell>
        </row>
        <row r="114">
          <cell r="J114" t="str">
            <v/>
          </cell>
        </row>
        <row r="115">
          <cell r="J115" t="str">
            <v/>
          </cell>
        </row>
        <row r="116">
          <cell r="J116" t="str">
            <v/>
          </cell>
        </row>
        <row r="117">
          <cell r="J117" t="str">
            <v/>
          </cell>
        </row>
        <row r="118">
          <cell r="J118" t="str">
            <v/>
          </cell>
        </row>
        <row r="119">
          <cell r="J119" t="str">
            <v/>
          </cell>
        </row>
        <row r="120">
          <cell r="J120" t="str">
            <v/>
          </cell>
        </row>
        <row r="121">
          <cell r="J121" t="str">
            <v/>
          </cell>
        </row>
        <row r="122">
          <cell r="J122" t="str">
            <v/>
          </cell>
        </row>
        <row r="123">
          <cell r="J123" t="str">
            <v/>
          </cell>
        </row>
        <row r="124">
          <cell r="J124" t="str">
            <v/>
          </cell>
        </row>
        <row r="125">
          <cell r="J125" t="str">
            <v/>
          </cell>
        </row>
        <row r="126">
          <cell r="J126" t="str">
            <v/>
          </cell>
        </row>
        <row r="127">
          <cell r="J127" t="str">
            <v/>
          </cell>
        </row>
        <row r="128">
          <cell r="J128" t="str">
            <v/>
          </cell>
        </row>
        <row r="129">
          <cell r="J129" t="str">
            <v/>
          </cell>
        </row>
        <row r="130">
          <cell r="J130" t="str">
            <v/>
          </cell>
        </row>
        <row r="131">
          <cell r="J131" t="str">
            <v/>
          </cell>
        </row>
        <row r="132">
          <cell r="J132" t="str">
            <v/>
          </cell>
        </row>
        <row r="133">
          <cell r="J133" t="str">
            <v/>
          </cell>
        </row>
        <row r="134">
          <cell r="J134" t="str">
            <v/>
          </cell>
        </row>
        <row r="135">
          <cell r="J135" t="str">
            <v/>
          </cell>
        </row>
        <row r="136">
          <cell r="J136" t="str">
            <v/>
          </cell>
        </row>
        <row r="137">
          <cell r="J137" t="str">
            <v/>
          </cell>
        </row>
        <row r="138">
          <cell r="J138" t="str">
            <v/>
          </cell>
        </row>
        <row r="139">
          <cell r="J139" t="str">
            <v/>
          </cell>
        </row>
        <row r="140">
          <cell r="J140" t="str">
            <v/>
          </cell>
        </row>
        <row r="141">
          <cell r="J141" t="str">
            <v/>
          </cell>
        </row>
        <row r="142">
          <cell r="J142" t="str">
            <v/>
          </cell>
        </row>
        <row r="143">
          <cell r="J143" t="str">
            <v/>
          </cell>
        </row>
        <row r="144">
          <cell r="J144" t="str">
            <v/>
          </cell>
        </row>
        <row r="145">
          <cell r="J145" t="str">
            <v/>
          </cell>
        </row>
        <row r="146">
          <cell r="J146" t="str">
            <v/>
          </cell>
        </row>
        <row r="147">
          <cell r="J147" t="str">
            <v/>
          </cell>
        </row>
        <row r="148">
          <cell r="J148" t="str">
            <v/>
          </cell>
        </row>
        <row r="149">
          <cell r="J149" t="str">
            <v/>
          </cell>
        </row>
        <row r="150">
          <cell r="J150" t="str">
            <v/>
          </cell>
        </row>
        <row r="151">
          <cell r="J151" t="str">
            <v/>
          </cell>
        </row>
        <row r="152">
          <cell r="J152" t="str">
            <v/>
          </cell>
        </row>
        <row r="153">
          <cell r="J153" t="str">
            <v/>
          </cell>
        </row>
        <row r="154">
          <cell r="J154" t="str">
            <v/>
          </cell>
        </row>
        <row r="155">
          <cell r="J155" t="str">
            <v/>
          </cell>
        </row>
        <row r="156">
          <cell r="J156" t="str">
            <v/>
          </cell>
        </row>
        <row r="157">
          <cell r="J157" t="str">
            <v/>
          </cell>
        </row>
        <row r="158">
          <cell r="J158" t="str">
            <v/>
          </cell>
        </row>
        <row r="159">
          <cell r="J159" t="str">
            <v/>
          </cell>
        </row>
        <row r="160">
          <cell r="J160" t="str">
            <v/>
          </cell>
        </row>
        <row r="161">
          <cell r="J161" t="str">
            <v/>
          </cell>
        </row>
        <row r="162">
          <cell r="J162" t="str">
            <v/>
          </cell>
        </row>
        <row r="163">
          <cell r="J163" t="str">
            <v/>
          </cell>
        </row>
        <row r="164">
          <cell r="J164" t="str">
            <v/>
          </cell>
        </row>
        <row r="165">
          <cell r="J165" t="str">
            <v/>
          </cell>
        </row>
        <row r="166">
          <cell r="J166" t="str">
            <v/>
          </cell>
        </row>
        <row r="167">
          <cell r="J167" t="str">
            <v/>
          </cell>
        </row>
        <row r="168">
          <cell r="J168" t="str">
            <v/>
          </cell>
        </row>
        <row r="169">
          <cell r="J169" t="str">
            <v/>
          </cell>
        </row>
        <row r="170">
          <cell r="J170" t="str">
            <v/>
          </cell>
        </row>
        <row r="171">
          <cell r="J171" t="str">
            <v/>
          </cell>
        </row>
        <row r="172">
          <cell r="J172" t="str">
            <v/>
          </cell>
        </row>
        <row r="173">
          <cell r="J173" t="str">
            <v/>
          </cell>
        </row>
        <row r="174">
          <cell r="J174" t="str">
            <v/>
          </cell>
        </row>
        <row r="175">
          <cell r="J175" t="str">
            <v/>
          </cell>
        </row>
        <row r="176">
          <cell r="J176" t="str">
            <v/>
          </cell>
        </row>
        <row r="177">
          <cell r="J177" t="str">
            <v/>
          </cell>
        </row>
        <row r="178">
          <cell r="J178" t="str">
            <v/>
          </cell>
        </row>
        <row r="179">
          <cell r="J179" t="str">
            <v/>
          </cell>
        </row>
        <row r="180">
          <cell r="J180" t="str">
            <v/>
          </cell>
        </row>
        <row r="181">
          <cell r="J181" t="str">
            <v/>
          </cell>
        </row>
        <row r="182">
          <cell r="J182" t="str">
            <v/>
          </cell>
        </row>
        <row r="183">
          <cell r="J183" t="str">
            <v/>
          </cell>
        </row>
        <row r="184">
          <cell r="J184" t="str">
            <v/>
          </cell>
        </row>
        <row r="185">
          <cell r="J185" t="str">
            <v/>
          </cell>
        </row>
        <row r="186">
          <cell r="J186" t="str">
            <v/>
          </cell>
        </row>
        <row r="187">
          <cell r="J187" t="str">
            <v/>
          </cell>
        </row>
        <row r="188">
          <cell r="J188" t="str">
            <v/>
          </cell>
        </row>
        <row r="189">
          <cell r="J189" t="str">
            <v/>
          </cell>
        </row>
        <row r="190">
          <cell r="J190" t="str">
            <v/>
          </cell>
        </row>
        <row r="191">
          <cell r="J191" t="str">
            <v/>
          </cell>
        </row>
        <row r="192">
          <cell r="J192" t="str">
            <v/>
          </cell>
        </row>
        <row r="193">
          <cell r="J193" t="str">
            <v/>
          </cell>
        </row>
        <row r="194">
          <cell r="J194" t="str">
            <v/>
          </cell>
        </row>
        <row r="195">
          <cell r="J195" t="str">
            <v/>
          </cell>
        </row>
        <row r="196">
          <cell r="J196" t="str">
            <v/>
          </cell>
        </row>
        <row r="197">
          <cell r="J197" t="str">
            <v/>
          </cell>
        </row>
        <row r="198">
          <cell r="J198" t="str">
            <v/>
          </cell>
        </row>
        <row r="199">
          <cell r="J199" t="str">
            <v/>
          </cell>
        </row>
        <row r="200">
          <cell r="J200" t="str">
            <v/>
          </cell>
        </row>
        <row r="201">
          <cell r="J201" t="str">
            <v/>
          </cell>
        </row>
        <row r="202">
          <cell r="J202" t="str">
            <v/>
          </cell>
        </row>
        <row r="203">
          <cell r="J203" t="str">
            <v/>
          </cell>
        </row>
        <row r="204">
          <cell r="J204" t="str">
            <v/>
          </cell>
        </row>
        <row r="205">
          <cell r="J205" t="str">
            <v/>
          </cell>
        </row>
        <row r="206">
          <cell r="J206" t="str">
            <v/>
          </cell>
        </row>
        <row r="207">
          <cell r="J207" t="str">
            <v/>
          </cell>
        </row>
        <row r="208">
          <cell r="J208" t="str">
            <v/>
          </cell>
        </row>
        <row r="209">
          <cell r="J209" t="str">
            <v/>
          </cell>
        </row>
        <row r="210">
          <cell r="J210" t="str">
            <v/>
          </cell>
        </row>
        <row r="211">
          <cell r="J211" t="str">
            <v/>
          </cell>
        </row>
        <row r="212">
          <cell r="J212" t="str">
            <v/>
          </cell>
        </row>
        <row r="213">
          <cell r="J213" t="str">
            <v/>
          </cell>
        </row>
        <row r="214">
          <cell r="J214" t="str">
            <v/>
          </cell>
        </row>
        <row r="215">
          <cell r="J215" t="str">
            <v/>
          </cell>
        </row>
        <row r="216">
          <cell r="J216" t="str">
            <v/>
          </cell>
        </row>
        <row r="217">
          <cell r="J217" t="str">
            <v/>
          </cell>
        </row>
        <row r="218">
          <cell r="J218" t="str">
            <v/>
          </cell>
        </row>
        <row r="219">
          <cell r="J219" t="str">
            <v/>
          </cell>
        </row>
        <row r="220">
          <cell r="J220" t="str">
            <v/>
          </cell>
        </row>
        <row r="221">
          <cell r="J221" t="str">
            <v/>
          </cell>
        </row>
        <row r="222">
          <cell r="J222" t="str">
            <v/>
          </cell>
        </row>
        <row r="223">
          <cell r="J223" t="str">
            <v/>
          </cell>
        </row>
        <row r="224">
          <cell r="J224" t="str">
            <v/>
          </cell>
        </row>
        <row r="225">
          <cell r="J225" t="str">
            <v/>
          </cell>
        </row>
        <row r="226">
          <cell r="J226" t="str">
            <v/>
          </cell>
        </row>
        <row r="227">
          <cell r="J227" t="str">
            <v/>
          </cell>
        </row>
        <row r="228">
          <cell r="J228" t="str">
            <v/>
          </cell>
        </row>
        <row r="229">
          <cell r="J229" t="str">
            <v/>
          </cell>
        </row>
        <row r="230">
          <cell r="J230" t="str">
            <v/>
          </cell>
        </row>
        <row r="231">
          <cell r="J231" t="str">
            <v/>
          </cell>
        </row>
        <row r="232">
          <cell r="J232" t="str">
            <v/>
          </cell>
        </row>
        <row r="233">
          <cell r="J233" t="str">
            <v/>
          </cell>
        </row>
        <row r="234">
          <cell r="J234" t="str">
            <v/>
          </cell>
        </row>
        <row r="235">
          <cell r="J235" t="str">
            <v/>
          </cell>
        </row>
        <row r="236">
          <cell r="J236" t="str">
            <v/>
          </cell>
        </row>
        <row r="237">
          <cell r="J237" t="str">
            <v/>
          </cell>
        </row>
        <row r="238">
          <cell r="J238" t="str">
            <v/>
          </cell>
        </row>
        <row r="239">
          <cell r="J239" t="str">
            <v/>
          </cell>
        </row>
        <row r="240">
          <cell r="J240" t="str">
            <v/>
          </cell>
        </row>
        <row r="241">
          <cell r="J241" t="str">
            <v/>
          </cell>
        </row>
        <row r="242">
          <cell r="J242" t="str">
            <v/>
          </cell>
        </row>
        <row r="243">
          <cell r="J243" t="str">
            <v/>
          </cell>
        </row>
        <row r="244">
          <cell r="J244" t="str">
            <v/>
          </cell>
        </row>
        <row r="245">
          <cell r="J245" t="str">
            <v/>
          </cell>
        </row>
        <row r="246">
          <cell r="J246" t="str">
            <v/>
          </cell>
        </row>
        <row r="247">
          <cell r="J247" t="str">
            <v/>
          </cell>
        </row>
        <row r="248">
          <cell r="J248" t="str">
            <v/>
          </cell>
        </row>
        <row r="249">
          <cell r="J249" t="str">
            <v/>
          </cell>
        </row>
        <row r="250">
          <cell r="J250" t="str">
            <v/>
          </cell>
        </row>
        <row r="251">
          <cell r="J251" t="str">
            <v/>
          </cell>
        </row>
        <row r="252">
          <cell r="J252" t="str">
            <v/>
          </cell>
        </row>
        <row r="253">
          <cell r="J253" t="str">
            <v/>
          </cell>
        </row>
        <row r="254">
          <cell r="J254" t="str">
            <v/>
          </cell>
        </row>
        <row r="255">
          <cell r="J255" t="str">
            <v/>
          </cell>
        </row>
        <row r="256">
          <cell r="J256" t="str">
            <v/>
          </cell>
        </row>
        <row r="257">
          <cell r="J257" t="str">
            <v/>
          </cell>
        </row>
        <row r="258">
          <cell r="J258" t="str">
            <v/>
          </cell>
        </row>
        <row r="259">
          <cell r="J259" t="str">
            <v/>
          </cell>
        </row>
        <row r="260">
          <cell r="J260" t="str">
            <v/>
          </cell>
        </row>
        <row r="261">
          <cell r="J261" t="str">
            <v/>
          </cell>
        </row>
        <row r="262">
          <cell r="J262" t="str">
            <v/>
          </cell>
        </row>
        <row r="263">
          <cell r="J263" t="str">
            <v/>
          </cell>
        </row>
        <row r="264">
          <cell r="J264" t="str">
            <v/>
          </cell>
        </row>
        <row r="265">
          <cell r="J265" t="str">
            <v/>
          </cell>
        </row>
        <row r="266">
          <cell r="J266" t="str">
            <v/>
          </cell>
        </row>
        <row r="267">
          <cell r="J267" t="str">
            <v/>
          </cell>
        </row>
        <row r="268">
          <cell r="J268" t="str">
            <v/>
          </cell>
        </row>
        <row r="269">
          <cell r="J269" t="str">
            <v/>
          </cell>
        </row>
        <row r="270">
          <cell r="J270" t="str">
            <v/>
          </cell>
        </row>
        <row r="271">
          <cell r="J271" t="str">
            <v/>
          </cell>
        </row>
        <row r="272">
          <cell r="J272" t="str">
            <v/>
          </cell>
        </row>
        <row r="273">
          <cell r="J273" t="str">
            <v/>
          </cell>
        </row>
        <row r="274">
          <cell r="J274" t="str">
            <v/>
          </cell>
        </row>
        <row r="275">
          <cell r="J275" t="str">
            <v/>
          </cell>
        </row>
        <row r="276">
          <cell r="J276" t="str">
            <v/>
          </cell>
        </row>
        <row r="277">
          <cell r="J277" t="str">
            <v/>
          </cell>
        </row>
        <row r="278">
          <cell r="J278" t="str">
            <v/>
          </cell>
        </row>
        <row r="279">
          <cell r="J279" t="str">
            <v/>
          </cell>
        </row>
        <row r="280">
          <cell r="J280" t="str">
            <v/>
          </cell>
        </row>
        <row r="281">
          <cell r="J281" t="str">
            <v/>
          </cell>
        </row>
        <row r="282">
          <cell r="J282" t="str">
            <v/>
          </cell>
        </row>
        <row r="283">
          <cell r="J283" t="str">
            <v/>
          </cell>
        </row>
        <row r="284">
          <cell r="J284" t="str">
            <v/>
          </cell>
        </row>
        <row r="285">
          <cell r="J285" t="str">
            <v/>
          </cell>
        </row>
        <row r="286">
          <cell r="J286" t="str">
            <v/>
          </cell>
        </row>
        <row r="287">
          <cell r="J287" t="str">
            <v/>
          </cell>
        </row>
        <row r="288">
          <cell r="J288" t="str">
            <v/>
          </cell>
        </row>
        <row r="289">
          <cell r="J289" t="str">
            <v/>
          </cell>
        </row>
        <row r="290">
          <cell r="J290" t="str">
            <v/>
          </cell>
        </row>
        <row r="291">
          <cell r="J291" t="str">
            <v/>
          </cell>
        </row>
        <row r="292">
          <cell r="J292" t="str">
            <v/>
          </cell>
        </row>
        <row r="293">
          <cell r="J293" t="str">
            <v/>
          </cell>
        </row>
        <row r="294">
          <cell r="J294" t="str">
            <v/>
          </cell>
        </row>
        <row r="295">
          <cell r="J295" t="str">
            <v/>
          </cell>
        </row>
        <row r="296">
          <cell r="J296" t="str">
            <v/>
          </cell>
        </row>
        <row r="297">
          <cell r="J297" t="str">
            <v/>
          </cell>
        </row>
        <row r="298">
          <cell r="J298" t="str">
            <v/>
          </cell>
        </row>
        <row r="299">
          <cell r="J299" t="str">
            <v/>
          </cell>
        </row>
        <row r="300">
          <cell r="J300" t="str">
            <v/>
          </cell>
        </row>
        <row r="301">
          <cell r="J301" t="str">
            <v/>
          </cell>
        </row>
        <row r="302">
          <cell r="J302" t="str">
            <v/>
          </cell>
        </row>
        <row r="303">
          <cell r="J303" t="str">
            <v/>
          </cell>
        </row>
        <row r="304">
          <cell r="J304" t="str">
            <v/>
          </cell>
        </row>
        <row r="305">
          <cell r="J305" t="str">
            <v/>
          </cell>
        </row>
        <row r="306">
          <cell r="J306" t="str">
            <v/>
          </cell>
        </row>
        <row r="307">
          <cell r="J307" t="str">
            <v/>
          </cell>
        </row>
        <row r="308">
          <cell r="J308" t="str">
            <v/>
          </cell>
        </row>
        <row r="309">
          <cell r="J309" t="str">
            <v/>
          </cell>
        </row>
        <row r="310">
          <cell r="J310" t="str">
            <v/>
          </cell>
        </row>
        <row r="311">
          <cell r="J311" t="str">
            <v/>
          </cell>
        </row>
        <row r="312">
          <cell r="J312" t="str">
            <v/>
          </cell>
        </row>
        <row r="313">
          <cell r="J313" t="str">
            <v/>
          </cell>
        </row>
        <row r="314">
          <cell r="J314" t="str">
            <v/>
          </cell>
        </row>
        <row r="315">
          <cell r="J315" t="str">
            <v/>
          </cell>
        </row>
        <row r="316">
          <cell r="J316" t="str">
            <v/>
          </cell>
        </row>
        <row r="317">
          <cell r="J317" t="str">
            <v/>
          </cell>
        </row>
        <row r="318">
          <cell r="J318" t="str">
            <v/>
          </cell>
        </row>
        <row r="319">
          <cell r="J319" t="str">
            <v/>
          </cell>
        </row>
        <row r="320">
          <cell r="J320" t="str">
            <v/>
          </cell>
        </row>
        <row r="321">
          <cell r="J321" t="str">
            <v/>
          </cell>
        </row>
        <row r="322">
          <cell r="J322" t="str">
            <v/>
          </cell>
        </row>
        <row r="323">
          <cell r="J323" t="str">
            <v/>
          </cell>
        </row>
        <row r="324">
          <cell r="J324" t="str">
            <v/>
          </cell>
        </row>
        <row r="325">
          <cell r="J325" t="str">
            <v/>
          </cell>
        </row>
        <row r="326">
          <cell r="J326" t="str">
            <v/>
          </cell>
        </row>
        <row r="327">
          <cell r="J327" t="str">
            <v/>
          </cell>
        </row>
        <row r="328">
          <cell r="J328" t="str">
            <v/>
          </cell>
        </row>
        <row r="329">
          <cell r="J329" t="str">
            <v/>
          </cell>
        </row>
        <row r="330">
          <cell r="J330" t="str">
            <v/>
          </cell>
        </row>
        <row r="331">
          <cell r="J331" t="str">
            <v/>
          </cell>
        </row>
        <row r="332">
          <cell r="J332" t="str">
            <v/>
          </cell>
        </row>
        <row r="333">
          <cell r="J333" t="str">
            <v/>
          </cell>
        </row>
        <row r="334">
          <cell r="J334" t="str">
            <v/>
          </cell>
        </row>
        <row r="335">
          <cell r="J335" t="str">
            <v/>
          </cell>
        </row>
        <row r="336">
          <cell r="J336" t="str">
            <v/>
          </cell>
        </row>
        <row r="337">
          <cell r="J337" t="str">
            <v/>
          </cell>
        </row>
        <row r="338">
          <cell r="J338" t="str">
            <v/>
          </cell>
        </row>
        <row r="339">
          <cell r="J339" t="str">
            <v/>
          </cell>
        </row>
        <row r="340">
          <cell r="J340" t="str">
            <v/>
          </cell>
        </row>
        <row r="341">
          <cell r="J341" t="str">
            <v/>
          </cell>
        </row>
        <row r="342">
          <cell r="J342" t="str">
            <v/>
          </cell>
        </row>
        <row r="343">
          <cell r="J343" t="str">
            <v/>
          </cell>
        </row>
        <row r="344">
          <cell r="J344" t="str">
            <v/>
          </cell>
        </row>
        <row r="345">
          <cell r="J345" t="str">
            <v/>
          </cell>
        </row>
        <row r="346">
          <cell r="J346" t="str">
            <v/>
          </cell>
        </row>
        <row r="347">
          <cell r="J347" t="str">
            <v/>
          </cell>
        </row>
        <row r="348">
          <cell r="J348" t="str">
            <v/>
          </cell>
        </row>
        <row r="349">
          <cell r="J349" t="str">
            <v/>
          </cell>
        </row>
        <row r="350">
          <cell r="J350" t="str">
            <v/>
          </cell>
        </row>
        <row r="351">
          <cell r="J351" t="str">
            <v/>
          </cell>
        </row>
        <row r="352">
          <cell r="J352" t="str">
            <v/>
          </cell>
        </row>
        <row r="353">
          <cell r="J353" t="str">
            <v/>
          </cell>
        </row>
        <row r="354">
          <cell r="J354" t="str">
            <v/>
          </cell>
        </row>
        <row r="355">
          <cell r="J355" t="str">
            <v/>
          </cell>
        </row>
        <row r="356">
          <cell r="J356" t="str">
            <v/>
          </cell>
        </row>
        <row r="357">
          <cell r="J357" t="str">
            <v/>
          </cell>
        </row>
        <row r="358">
          <cell r="J358" t="str">
            <v/>
          </cell>
        </row>
        <row r="359">
          <cell r="J359" t="str">
            <v/>
          </cell>
        </row>
        <row r="360">
          <cell r="J360" t="str">
            <v/>
          </cell>
        </row>
        <row r="361">
          <cell r="J361" t="str">
            <v/>
          </cell>
        </row>
        <row r="362">
          <cell r="J362" t="str">
            <v/>
          </cell>
        </row>
        <row r="363">
          <cell r="J363" t="str">
            <v/>
          </cell>
        </row>
        <row r="364">
          <cell r="J364" t="str">
            <v/>
          </cell>
        </row>
        <row r="365">
          <cell r="J365" t="str">
            <v/>
          </cell>
        </row>
        <row r="366">
          <cell r="J366" t="str">
            <v/>
          </cell>
        </row>
        <row r="367">
          <cell r="J367" t="str">
            <v/>
          </cell>
        </row>
        <row r="368">
          <cell r="J368" t="str">
            <v/>
          </cell>
        </row>
        <row r="369">
          <cell r="J369" t="str">
            <v/>
          </cell>
        </row>
        <row r="370">
          <cell r="J370" t="str">
            <v/>
          </cell>
        </row>
        <row r="371">
          <cell r="J371" t="str">
            <v/>
          </cell>
        </row>
        <row r="372">
          <cell r="J372" t="str">
            <v/>
          </cell>
        </row>
        <row r="373">
          <cell r="J373" t="str">
            <v/>
          </cell>
        </row>
        <row r="374">
          <cell r="J374" t="str">
            <v/>
          </cell>
        </row>
        <row r="375">
          <cell r="J375" t="str">
            <v/>
          </cell>
        </row>
        <row r="376">
          <cell r="J376" t="str">
            <v/>
          </cell>
        </row>
        <row r="377">
          <cell r="J377" t="str">
            <v/>
          </cell>
        </row>
        <row r="378">
          <cell r="J378" t="str">
            <v/>
          </cell>
        </row>
        <row r="379">
          <cell r="J379" t="str">
            <v/>
          </cell>
        </row>
        <row r="380">
          <cell r="J380" t="str">
            <v/>
          </cell>
        </row>
        <row r="381">
          <cell r="J381" t="str">
            <v/>
          </cell>
        </row>
        <row r="382">
          <cell r="J382" t="str">
            <v/>
          </cell>
        </row>
        <row r="383">
          <cell r="J383" t="str">
            <v/>
          </cell>
        </row>
        <row r="384">
          <cell r="J384" t="str">
            <v/>
          </cell>
        </row>
        <row r="385">
          <cell r="J385" t="str">
            <v/>
          </cell>
        </row>
        <row r="386">
          <cell r="J386" t="str">
            <v/>
          </cell>
        </row>
        <row r="387">
          <cell r="J387" t="str">
            <v/>
          </cell>
        </row>
        <row r="388">
          <cell r="J388" t="str">
            <v/>
          </cell>
        </row>
        <row r="389">
          <cell r="J389" t="str">
            <v/>
          </cell>
        </row>
        <row r="390">
          <cell r="J390" t="str">
            <v/>
          </cell>
        </row>
        <row r="391">
          <cell r="J391" t="str">
            <v/>
          </cell>
        </row>
        <row r="392">
          <cell r="J392" t="str">
            <v/>
          </cell>
        </row>
        <row r="393">
          <cell r="J393" t="str">
            <v/>
          </cell>
        </row>
        <row r="394">
          <cell r="J394" t="str">
            <v/>
          </cell>
        </row>
        <row r="395">
          <cell r="J395" t="str">
            <v/>
          </cell>
        </row>
        <row r="396">
          <cell r="J396" t="str">
            <v/>
          </cell>
        </row>
        <row r="397">
          <cell r="J397" t="str">
            <v/>
          </cell>
        </row>
        <row r="398">
          <cell r="J398" t="str">
            <v/>
          </cell>
        </row>
        <row r="399">
          <cell r="J399" t="str">
            <v/>
          </cell>
        </row>
        <row r="400">
          <cell r="J400" t="str">
            <v/>
          </cell>
        </row>
        <row r="401">
          <cell r="J401" t="str">
            <v/>
          </cell>
        </row>
        <row r="402">
          <cell r="J402" t="str">
            <v/>
          </cell>
        </row>
        <row r="403">
          <cell r="J403" t="str">
            <v/>
          </cell>
        </row>
        <row r="404">
          <cell r="J404" t="str">
            <v/>
          </cell>
        </row>
        <row r="405">
          <cell r="J405" t="str">
            <v/>
          </cell>
        </row>
        <row r="406">
          <cell r="J406" t="str">
            <v/>
          </cell>
        </row>
        <row r="407">
          <cell r="J407" t="str">
            <v/>
          </cell>
        </row>
        <row r="408">
          <cell r="J408" t="str">
            <v/>
          </cell>
        </row>
        <row r="409">
          <cell r="J409" t="str">
            <v/>
          </cell>
        </row>
        <row r="410">
          <cell r="J410" t="str">
            <v/>
          </cell>
        </row>
        <row r="411">
          <cell r="J411" t="str">
            <v/>
          </cell>
        </row>
        <row r="412">
          <cell r="J412" t="str">
            <v/>
          </cell>
        </row>
        <row r="413">
          <cell r="J413" t="str">
            <v/>
          </cell>
        </row>
        <row r="414">
          <cell r="J414" t="str">
            <v/>
          </cell>
        </row>
        <row r="415">
          <cell r="J415" t="str">
            <v/>
          </cell>
        </row>
        <row r="416">
          <cell r="J416" t="str">
            <v/>
          </cell>
        </row>
        <row r="417">
          <cell r="J417" t="str">
            <v/>
          </cell>
        </row>
        <row r="418">
          <cell r="J418" t="str">
            <v/>
          </cell>
        </row>
        <row r="419">
          <cell r="J419" t="str">
            <v/>
          </cell>
        </row>
        <row r="420">
          <cell r="J420" t="str">
            <v/>
          </cell>
        </row>
        <row r="421">
          <cell r="J421" t="str">
            <v/>
          </cell>
        </row>
        <row r="422">
          <cell r="J422" t="str">
            <v/>
          </cell>
        </row>
        <row r="423">
          <cell r="J423" t="str">
            <v/>
          </cell>
        </row>
        <row r="424">
          <cell r="J424" t="str">
            <v/>
          </cell>
        </row>
        <row r="425">
          <cell r="J425" t="str">
            <v/>
          </cell>
        </row>
        <row r="426">
          <cell r="J426" t="str">
            <v/>
          </cell>
        </row>
        <row r="427">
          <cell r="J427" t="str">
            <v/>
          </cell>
        </row>
        <row r="428">
          <cell r="J428" t="str">
            <v/>
          </cell>
        </row>
        <row r="429">
          <cell r="J429" t="str">
            <v/>
          </cell>
        </row>
        <row r="430">
          <cell r="J430" t="str">
            <v/>
          </cell>
        </row>
        <row r="431">
          <cell r="J431" t="str">
            <v/>
          </cell>
        </row>
        <row r="432">
          <cell r="J432" t="str">
            <v/>
          </cell>
        </row>
        <row r="433">
          <cell r="J433" t="str">
            <v/>
          </cell>
        </row>
        <row r="434">
          <cell r="J434" t="str">
            <v/>
          </cell>
        </row>
        <row r="435">
          <cell r="J435" t="str">
            <v/>
          </cell>
        </row>
        <row r="436">
          <cell r="J436" t="str">
            <v/>
          </cell>
        </row>
        <row r="437">
          <cell r="J437" t="str">
            <v/>
          </cell>
        </row>
        <row r="438">
          <cell r="J438" t="str">
            <v/>
          </cell>
        </row>
        <row r="439">
          <cell r="J439" t="str">
            <v/>
          </cell>
        </row>
        <row r="440">
          <cell r="J440" t="str">
            <v/>
          </cell>
        </row>
        <row r="441">
          <cell r="J441" t="str">
            <v/>
          </cell>
        </row>
        <row r="442">
          <cell r="J442" t="str">
            <v/>
          </cell>
        </row>
        <row r="443">
          <cell r="J443" t="str">
            <v/>
          </cell>
        </row>
        <row r="444">
          <cell r="J444" t="str">
            <v/>
          </cell>
        </row>
        <row r="445">
          <cell r="J445" t="str">
            <v/>
          </cell>
        </row>
        <row r="446">
          <cell r="J446" t="str">
            <v/>
          </cell>
        </row>
        <row r="447">
          <cell r="J447" t="str">
            <v/>
          </cell>
        </row>
        <row r="448">
          <cell r="J448" t="str">
            <v/>
          </cell>
        </row>
        <row r="449">
          <cell r="J449" t="str">
            <v/>
          </cell>
        </row>
        <row r="450">
          <cell r="J450" t="str">
            <v/>
          </cell>
        </row>
        <row r="451">
          <cell r="J451" t="str">
            <v/>
          </cell>
        </row>
        <row r="452">
          <cell r="J452" t="str">
            <v/>
          </cell>
        </row>
        <row r="453">
          <cell r="J453" t="str">
            <v/>
          </cell>
        </row>
        <row r="454">
          <cell r="J454" t="str">
            <v/>
          </cell>
        </row>
        <row r="455">
          <cell r="J455" t="str">
            <v/>
          </cell>
        </row>
        <row r="456">
          <cell r="J456" t="str">
            <v/>
          </cell>
        </row>
        <row r="457">
          <cell r="J457" t="str">
            <v/>
          </cell>
        </row>
        <row r="458">
          <cell r="J458" t="str">
            <v/>
          </cell>
        </row>
        <row r="459">
          <cell r="J459" t="str">
            <v/>
          </cell>
        </row>
        <row r="460">
          <cell r="J460" t="str">
            <v/>
          </cell>
        </row>
        <row r="461">
          <cell r="J461" t="str">
            <v/>
          </cell>
        </row>
        <row r="462">
          <cell r="J462" t="str">
            <v/>
          </cell>
        </row>
        <row r="463">
          <cell r="J463" t="str">
            <v/>
          </cell>
        </row>
        <row r="464">
          <cell r="J464" t="str">
            <v/>
          </cell>
        </row>
        <row r="465">
          <cell r="J465" t="str">
            <v/>
          </cell>
        </row>
        <row r="466">
          <cell r="J466" t="str">
            <v/>
          </cell>
        </row>
        <row r="467">
          <cell r="J467" t="str">
            <v/>
          </cell>
        </row>
        <row r="468">
          <cell r="J468" t="str">
            <v/>
          </cell>
        </row>
        <row r="469">
          <cell r="J469" t="str">
            <v/>
          </cell>
        </row>
        <row r="470">
          <cell r="J470" t="str">
            <v/>
          </cell>
        </row>
        <row r="471">
          <cell r="J471" t="str">
            <v/>
          </cell>
        </row>
        <row r="472">
          <cell r="J472" t="str">
            <v/>
          </cell>
        </row>
        <row r="473">
          <cell r="J473" t="str">
            <v/>
          </cell>
        </row>
        <row r="474">
          <cell r="J474" t="str">
            <v/>
          </cell>
        </row>
        <row r="475">
          <cell r="J475" t="str">
            <v/>
          </cell>
        </row>
        <row r="476">
          <cell r="J476" t="str">
            <v/>
          </cell>
        </row>
        <row r="477">
          <cell r="J477" t="str">
            <v/>
          </cell>
        </row>
        <row r="478">
          <cell r="J478" t="str">
            <v/>
          </cell>
        </row>
        <row r="479">
          <cell r="J479" t="str">
            <v/>
          </cell>
        </row>
        <row r="480">
          <cell r="J480" t="str">
            <v/>
          </cell>
        </row>
        <row r="481">
          <cell r="J481" t="str">
            <v/>
          </cell>
        </row>
        <row r="482">
          <cell r="J482" t="str">
            <v/>
          </cell>
        </row>
        <row r="483">
          <cell r="J483" t="str">
            <v/>
          </cell>
        </row>
        <row r="484">
          <cell r="J484" t="str">
            <v/>
          </cell>
        </row>
        <row r="485">
          <cell r="J485" t="str">
            <v/>
          </cell>
        </row>
        <row r="486">
          <cell r="J486" t="str">
            <v/>
          </cell>
        </row>
        <row r="487">
          <cell r="J487" t="str">
            <v/>
          </cell>
        </row>
        <row r="488">
          <cell r="J488" t="str">
            <v/>
          </cell>
        </row>
        <row r="489">
          <cell r="J489" t="str">
            <v/>
          </cell>
        </row>
        <row r="490">
          <cell r="J490" t="str">
            <v/>
          </cell>
        </row>
        <row r="491">
          <cell r="J491" t="str">
            <v/>
          </cell>
        </row>
        <row r="492">
          <cell r="J492" t="str">
            <v/>
          </cell>
        </row>
        <row r="493">
          <cell r="J493" t="str">
            <v/>
          </cell>
        </row>
        <row r="494">
          <cell r="J494" t="str">
            <v/>
          </cell>
        </row>
        <row r="495">
          <cell r="J495" t="str">
            <v/>
          </cell>
        </row>
        <row r="496">
          <cell r="J496" t="str">
            <v/>
          </cell>
        </row>
        <row r="497">
          <cell r="J497" t="str">
            <v/>
          </cell>
        </row>
        <row r="498">
          <cell r="J498" t="str">
            <v/>
          </cell>
        </row>
        <row r="499">
          <cell r="J499" t="str">
            <v/>
          </cell>
        </row>
        <row r="500">
          <cell r="J500" t="str">
            <v/>
          </cell>
        </row>
        <row r="501">
          <cell r="J501" t="str">
            <v/>
          </cell>
        </row>
      </sheetData>
      <sheetData sheetId="2">
        <row r="17">
          <cell r="AE17" t="str">
            <v>Block minimum of 10 standard trees has not been met</v>
          </cell>
        </row>
        <row r="18">
          <cell r="AE18" t="str">
            <v>Block minimum of 150 small trees has not been met</v>
          </cell>
        </row>
        <row r="19">
          <cell r="AE19" t="str">
            <v>Block minimum of 10 standard trees and 150 small trees has not been met</v>
          </cell>
        </row>
      </sheetData>
      <sheetData sheetId="3"/>
      <sheetData sheetId="4"/>
      <sheetData sheetId="5"/>
      <sheetData sheetId="6"/>
      <sheetData sheetId="7">
        <row r="2">
          <cell r="A2" t="str">
            <v>Yes</v>
          </cell>
          <cell r="C2" t="str">
            <v>Street Trees</v>
          </cell>
          <cell r="D2" t="str">
            <v>Grass</v>
          </cell>
          <cell r="F2" t="str">
            <v>Low</v>
          </cell>
          <cell r="N2" t="str">
            <v xml:space="preserve">UTCF Priority Places </v>
          </cell>
        </row>
        <row r="3">
          <cell r="A3" t="str">
            <v>No</v>
          </cell>
          <cell r="C3" t="str">
            <v>Verge</v>
          </cell>
          <cell r="D3" t="str">
            <v>Paved</v>
          </cell>
          <cell r="F3" t="str">
            <v>Medium</v>
          </cell>
          <cell r="N3" t="str">
            <v>Blueskies National Tree Map</v>
          </cell>
        </row>
        <row r="4">
          <cell r="C4" t="str">
            <v xml:space="preserve">Parkland </v>
          </cell>
          <cell r="D4" t="str">
            <v>Tarmac</v>
          </cell>
          <cell r="F4" t="str">
            <v>High</v>
          </cell>
          <cell r="J4">
            <v>418.72500000000002</v>
          </cell>
          <cell r="N4" t="str">
            <v>Proximitree</v>
          </cell>
        </row>
        <row r="5">
          <cell r="C5" t="str">
            <v>Orchard</v>
          </cell>
          <cell r="D5" t="str">
            <v>Concrete</v>
          </cell>
          <cell r="F5" t="str">
            <v>N/A</v>
          </cell>
          <cell r="J5">
            <v>1.895</v>
          </cell>
          <cell r="N5" t="str">
            <v>i-Tree Eco</v>
          </cell>
        </row>
        <row r="6">
          <cell r="C6" t="str">
            <v>Other</v>
          </cell>
          <cell r="J6">
            <v>1.145</v>
          </cell>
          <cell r="N6" t="str">
            <v>i-Tree Canopy</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 Project Details and Scoring"/>
      <sheetName val="2 - Planting Details"/>
      <sheetName val="3- Funding Details"/>
      <sheetName val="4 - Summary"/>
      <sheetName val="Species List"/>
      <sheetName val="Spacing Matrix"/>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C2" t="str">
            <v>Street Trees</v>
          </cell>
          <cell r="D2" t="str">
            <v>Grass</v>
          </cell>
        </row>
        <row r="3">
          <cell r="C3" t="str">
            <v>Verge</v>
          </cell>
          <cell r="D3" t="str">
            <v>Paved</v>
          </cell>
        </row>
        <row r="4">
          <cell r="C4" t="str">
            <v xml:space="preserve">Parkland </v>
          </cell>
          <cell r="D4" t="str">
            <v>Tarmac</v>
          </cell>
        </row>
        <row r="5">
          <cell r="C5" t="str">
            <v>Orchard</v>
          </cell>
          <cell r="D5" t="str">
            <v>Concrete</v>
          </cell>
        </row>
        <row r="6">
          <cell r="C6" t="str">
            <v>Other</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 Project Details and Scoring"/>
      <sheetName val="2 - Planting Details"/>
      <sheetName val="3- Funding Details"/>
      <sheetName val="4 - Summary"/>
      <sheetName val="Species List"/>
      <sheetName val="Spacing Matrix"/>
      <sheetName val="Sheet2"/>
    </sheetNames>
    <sheetDataSet>
      <sheetData sheetId="0"/>
      <sheetData sheetId="1">
        <row r="13">
          <cell r="J13" t="str">
            <v>HIDDEN</v>
          </cell>
        </row>
      </sheetData>
      <sheetData sheetId="2">
        <row r="2">
          <cell r="B2" t="str">
            <v>How to Complete Part 2:
Please complete the table below with detailed information for the proposed tree planting. 
You must complete columns B-D in worksheet 1- Project Details and Scoring before you can begin to populate this sheet. Only by entering project details in worksheet 1 first will you be able to select the appropriate projects in the drop down list in column B in this worksheet.  Columns B-D allow you to break a project down into smaller planting blocks if you wish to do so. The block reference you assign in column C should reflect the references used on your application maps.
Columns E-V should be used to detail the standard items you wish to apply for, broken down into Standards, Feathers and Whips to reflect the standard cost table in the guidance and PDF application form. Cells will turn yellow if you are required to complete them. The worksheet will calculate the total funding available for the block at a rate of 50% of standard costs in column  W. Within each block of planting there is a minimum requirement of 10 large trees (standards) and/ or 150 small trees (feathers or whips combined). A warning message will appear in column X to highlight that you have not met the minimum threshold for that block - you must ajust the values in columns E, K or Q to resolve this error.
For Standard trees we require details on the type of planting. Type of planting can be selected from a drop down list (column F) or overwritten if you would like to input your own text. We also require details of the surface type you will be planting which can be selected from the drop down list in column G or overwritten. You can plant in any surface, however please note that the standard costs you will receive cover tree planting in a grass verge and any additional costs associated with planting in different surface types will need to be met via match funding. For Feathers and Whips we require detials on the spacing of trees (column L,M and R,S). You can use the spacing matrix worksheet as a guide to the estimated area your planting will cover in terms of trees and spacing. Please note that blocks must not be larger than  0.5ha - this is equivelant to 5,000 trees at 1m x 1m spacing. A warning message will appear in column X if you have exceeded this value and you will be required to amend your values. 
For both large and small trees we require information  on the species that will be planted and any additional protection required. Please see the guidance on the species list worksheet for information on suitable species for planting. You can detail the species breakdown using species codes or full names. If you require greater protection than that detailed in the standard costs then please state what protection you expect to use. We will not provide funding for this (you will need to cover this with match funding)  but you must illustrate that you will be providing adequate protection for the location.</v>
          </cell>
        </row>
      </sheetData>
      <sheetData sheetId="3"/>
      <sheetData sheetId="4"/>
      <sheetData sheetId="5"/>
      <sheetData sheetId="6"/>
      <sheetData sheetId="7">
        <row r="2">
          <cell r="A2" t="str">
            <v>Yes</v>
          </cell>
          <cell r="F2" t="str">
            <v>Low</v>
          </cell>
          <cell r="N2" t="str">
            <v xml:space="preserve">UTCF Priority Places </v>
          </cell>
        </row>
        <row r="3">
          <cell r="A3" t="str">
            <v>No</v>
          </cell>
          <cell r="F3" t="str">
            <v>Medium</v>
          </cell>
          <cell r="N3" t="str">
            <v>Blueskies National Tree Map</v>
          </cell>
        </row>
        <row r="4">
          <cell r="F4" t="str">
            <v>High</v>
          </cell>
          <cell r="N4" t="str">
            <v>Proximitree</v>
          </cell>
        </row>
        <row r="5">
          <cell r="F5" t="str">
            <v>N/A</v>
          </cell>
          <cell r="N5" t="str">
            <v>i-Tree Eco</v>
          </cell>
        </row>
        <row r="6">
          <cell r="N6" t="str">
            <v>i-Tree Canopy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forestergis.com/Apps/MapBrowser/" TargetMode="External"/><Relationship Id="rId1" Type="http://schemas.openxmlformats.org/officeDocument/2006/relationships/hyperlink" Target="http://www.gov.uk/guidance/urban-tree-challenge-fund"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hyperlink" Target="https://www.forestresearch.gov.uk/tools-and-resources/urban-tree-manual/"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3"/>
  <sheetViews>
    <sheetView showGridLines="0" showRowColHeaders="0" zoomScaleNormal="100" workbookViewId="0">
      <selection activeCell="B2" sqref="B2:D10"/>
    </sheetView>
  </sheetViews>
  <sheetFormatPr defaultColWidth="0" defaultRowHeight="15" customHeight="1" zeroHeight="1" x14ac:dyDescent="0.35"/>
  <cols>
    <col min="1" max="1" width="2.7265625" style="65" customWidth="1"/>
    <col min="2" max="2" width="38.81640625" style="65" customWidth="1"/>
    <col min="3" max="3" width="51.453125" style="65" customWidth="1"/>
    <col min="4" max="4" width="103.1796875" style="65" customWidth="1"/>
    <col min="5" max="5" width="2.54296875" style="65" customWidth="1"/>
    <col min="6" max="16384" width="9.1796875" style="65" hidden="1"/>
  </cols>
  <sheetData>
    <row r="1" spans="2:4" ht="105" customHeight="1" x14ac:dyDescent="0.35">
      <c r="B1" s="124" t="s">
        <v>492</v>
      </c>
      <c r="C1" s="124"/>
      <c r="D1" s="79" t="s">
        <v>457</v>
      </c>
    </row>
    <row r="2" spans="2:4" ht="48.75" customHeight="1" x14ac:dyDescent="0.35">
      <c r="B2" s="125" t="s">
        <v>494</v>
      </c>
      <c r="C2" s="125"/>
      <c r="D2" s="125"/>
    </row>
    <row r="3" spans="2:4" ht="48.75" customHeight="1" x14ac:dyDescent="0.35">
      <c r="B3" s="125"/>
      <c r="C3" s="125"/>
      <c r="D3" s="125"/>
    </row>
    <row r="4" spans="2:4" ht="48.75" customHeight="1" x14ac:dyDescent="0.35">
      <c r="B4" s="125"/>
      <c r="C4" s="125"/>
      <c r="D4" s="125"/>
    </row>
    <row r="5" spans="2:4" ht="48.75" customHeight="1" x14ac:dyDescent="0.35">
      <c r="B5" s="125"/>
      <c r="C5" s="125"/>
      <c r="D5" s="125"/>
    </row>
    <row r="6" spans="2:4" ht="48.75" customHeight="1" x14ac:dyDescent="0.35">
      <c r="B6" s="125"/>
      <c r="C6" s="125"/>
      <c r="D6" s="125"/>
    </row>
    <row r="7" spans="2:4" ht="48.75" customHeight="1" x14ac:dyDescent="0.35">
      <c r="B7" s="125"/>
      <c r="C7" s="125"/>
      <c r="D7" s="125"/>
    </row>
    <row r="8" spans="2:4" ht="48.75" customHeight="1" x14ac:dyDescent="0.35">
      <c r="B8" s="125"/>
      <c r="C8" s="125"/>
      <c r="D8" s="125"/>
    </row>
    <row r="9" spans="2:4" ht="48.75" customHeight="1" x14ac:dyDescent="0.35">
      <c r="B9" s="125"/>
      <c r="C9" s="125"/>
      <c r="D9" s="125"/>
    </row>
    <row r="10" spans="2:4" ht="2.25" customHeight="1" x14ac:dyDescent="0.35">
      <c r="B10" s="125"/>
      <c r="C10" s="125"/>
      <c r="D10" s="125"/>
    </row>
    <row r="11" spans="2:4" ht="14.5" hidden="1" x14ac:dyDescent="0.35"/>
    <row r="12" spans="2:4" ht="14.5" hidden="1" x14ac:dyDescent="0.35"/>
    <row r="13" spans="2:4" ht="14.5" x14ac:dyDescent="0.35"/>
  </sheetData>
  <sheetProtection password="CC6B" sheet="1" objects="1" scenarios="1"/>
  <mergeCells count="2">
    <mergeCell ref="B1:C1"/>
    <mergeCell ref="B2:D10"/>
  </mergeCells>
  <pageMargins left="0.70866141732283472" right="0.70866141732283472" top="0.74803149606299213" bottom="0.74803149606299213" header="0.31496062992125984" footer="0.31496062992125984"/>
  <pageSetup paperSize="9" scale="65" orientation="landscape" verticalDpi="0" r:id="rId1"/>
  <headerFooter>
    <oddFooter>&amp;CUrban Tree Challenge Fund Application Form Annex - 2019/2020 - v1</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22"/>
  <sheetViews>
    <sheetView tabSelected="1" topLeftCell="A9" zoomScale="90" zoomScaleNormal="90" workbookViewId="0">
      <selection activeCell="F11" sqref="F11:H11"/>
    </sheetView>
  </sheetViews>
  <sheetFormatPr defaultColWidth="0" defaultRowHeight="14.5" zeroHeight="1" x14ac:dyDescent="0.35"/>
  <cols>
    <col min="1" max="1" width="3.1796875" style="22" customWidth="1"/>
    <col min="2" max="2" width="8" style="22" customWidth="1"/>
    <col min="3" max="3" width="37.453125" style="22" customWidth="1"/>
    <col min="4" max="4" width="13.81640625" style="22" customWidth="1"/>
    <col min="5" max="5" width="17.26953125" style="22" customWidth="1"/>
    <col min="6" max="8" width="24.1796875" style="22" customWidth="1"/>
    <col min="9" max="9" width="42" style="22" customWidth="1"/>
    <col min="10" max="10" width="14.26953125" style="22" customWidth="1"/>
    <col min="11" max="11" width="11.7265625" style="22" hidden="1" customWidth="1"/>
    <col min="12" max="13" width="6.7265625" style="36" customWidth="1"/>
    <col min="14" max="14" width="12.81640625" style="22" bestFit="1" customWidth="1"/>
    <col min="15" max="15" width="38.7265625" style="22" customWidth="1"/>
    <col min="16" max="16" width="14.1796875" style="22" customWidth="1"/>
    <col min="17" max="17" width="11.453125" style="22" hidden="1" customWidth="1"/>
    <col min="18" max="19" width="6.7265625" style="36" customWidth="1"/>
    <col min="20" max="20" width="12.81640625" style="22" customWidth="1"/>
    <col min="21" max="21" width="38.7265625" style="22" customWidth="1"/>
    <col min="22" max="22" width="21.453125" style="22" customWidth="1"/>
    <col min="23" max="23" width="56.81640625" style="22" customWidth="1"/>
    <col min="24" max="24" width="6" style="22" customWidth="1"/>
    <col min="25" max="25" width="15.453125" style="22" hidden="1" customWidth="1"/>
    <col min="26" max="26" width="13.7265625" style="22" hidden="1" customWidth="1"/>
    <col min="27" max="28" width="13.54296875" style="22" hidden="1" customWidth="1"/>
    <col min="29" max="29" width="24" style="22" hidden="1" customWidth="1"/>
    <col min="30" max="30" width="5.26953125" style="65" hidden="1" customWidth="1"/>
    <col min="31" max="31" width="72.26953125" style="22" hidden="1" customWidth="1"/>
    <col min="32" max="32" width="9.26953125" style="22" hidden="1" customWidth="1"/>
    <col min="33" max="33" width="9.1796875" style="22" hidden="1" customWidth="1"/>
    <col min="34" max="34" width="49.453125" style="22" hidden="1" customWidth="1"/>
    <col min="35" max="35" width="12.1796875" style="22" hidden="1" customWidth="1"/>
    <col min="36" max="36" width="49.7265625" style="22" hidden="1" customWidth="1"/>
    <col min="37" max="39" width="53.1796875" style="22" hidden="1" customWidth="1"/>
    <col min="40" max="16384" width="9.1796875" style="22" hidden="1"/>
  </cols>
  <sheetData>
    <row r="1" spans="1:37" s="28" customFormat="1" x14ac:dyDescent="0.35">
      <c r="A1" s="22"/>
      <c r="B1" s="13"/>
      <c r="C1" s="13"/>
      <c r="D1" s="13"/>
      <c r="E1" s="13"/>
      <c r="F1" s="13"/>
      <c r="G1" s="13"/>
      <c r="H1" s="13"/>
      <c r="I1" s="13"/>
      <c r="J1" s="13"/>
      <c r="K1" s="13"/>
      <c r="L1" s="13"/>
      <c r="M1" s="13" t="s">
        <v>176</v>
      </c>
      <c r="N1" s="13"/>
      <c r="O1" s="13"/>
      <c r="P1" s="13"/>
      <c r="Q1" s="13"/>
      <c r="R1" s="13"/>
      <c r="S1" s="13"/>
      <c r="T1" s="13"/>
      <c r="U1" s="13"/>
      <c r="V1" s="13"/>
      <c r="W1" s="13"/>
      <c r="X1" s="22"/>
      <c r="Z1" s="16"/>
      <c r="AA1" s="16"/>
      <c r="AB1" s="16"/>
      <c r="AC1" s="16"/>
      <c r="AD1" s="65"/>
      <c r="AE1" s="16"/>
      <c r="AF1" s="16"/>
    </row>
    <row r="2" spans="1:37" s="28" customFormat="1" ht="318.75" customHeight="1" x14ac:dyDescent="0.35">
      <c r="A2" s="22"/>
      <c r="B2" s="146" t="s">
        <v>508</v>
      </c>
      <c r="C2" s="147"/>
      <c r="D2" s="147"/>
      <c r="E2" s="147"/>
      <c r="F2" s="147"/>
      <c r="G2" s="147"/>
      <c r="H2" s="147"/>
      <c r="I2" s="147"/>
      <c r="J2" s="147"/>
      <c r="K2" s="147"/>
      <c r="L2" s="147"/>
      <c r="M2" s="147"/>
      <c r="N2" s="147"/>
      <c r="O2" s="148"/>
      <c r="P2" s="80"/>
      <c r="Q2" s="80"/>
      <c r="R2" s="80"/>
      <c r="S2" s="80"/>
      <c r="T2" s="80"/>
      <c r="U2" s="80"/>
      <c r="V2" s="80"/>
      <c r="W2" s="80"/>
      <c r="X2" s="22"/>
      <c r="Z2" s="16"/>
      <c r="AA2" s="16"/>
      <c r="AB2" s="16"/>
      <c r="AC2" s="16"/>
      <c r="AD2" s="65"/>
      <c r="AE2" s="16"/>
      <c r="AF2" s="16"/>
    </row>
    <row r="3" spans="1:37" s="28" customFormat="1" ht="159.75" customHeight="1" x14ac:dyDescent="0.35">
      <c r="A3" s="22"/>
      <c r="B3" s="149"/>
      <c r="C3" s="150"/>
      <c r="D3" s="150"/>
      <c r="E3" s="150"/>
      <c r="F3" s="150"/>
      <c r="G3" s="150"/>
      <c r="H3" s="150"/>
      <c r="I3" s="150"/>
      <c r="J3" s="150"/>
      <c r="K3" s="150"/>
      <c r="L3" s="150"/>
      <c r="M3" s="150"/>
      <c r="N3" s="150"/>
      <c r="O3" s="151"/>
      <c r="P3" s="80"/>
      <c r="Q3" s="80"/>
      <c r="R3" s="80"/>
      <c r="S3" s="80"/>
      <c r="T3" s="80"/>
      <c r="U3" s="80"/>
      <c r="V3" s="80"/>
      <c r="W3" s="80"/>
      <c r="X3" s="22"/>
      <c r="Z3" s="16"/>
      <c r="AA3" s="16"/>
      <c r="AB3" s="16"/>
      <c r="AC3" s="16"/>
      <c r="AD3" s="65"/>
      <c r="AE3" s="16"/>
      <c r="AF3" s="16"/>
    </row>
    <row r="4" spans="1:37" s="28" customFormat="1" ht="15.75" customHeight="1" x14ac:dyDescent="0.35">
      <c r="A4" s="22"/>
      <c r="B4" s="13"/>
      <c r="C4" s="63"/>
      <c r="D4" s="63"/>
      <c r="E4" s="63"/>
      <c r="F4" s="63"/>
      <c r="G4" s="63"/>
      <c r="H4" s="63"/>
      <c r="I4" s="63"/>
      <c r="J4" s="13"/>
      <c r="K4" s="13"/>
      <c r="L4" s="13"/>
      <c r="M4" s="13"/>
      <c r="N4" s="13"/>
      <c r="O4" s="13"/>
      <c r="P4" s="13"/>
      <c r="Q4" s="13"/>
      <c r="R4" s="13"/>
      <c r="S4" s="13"/>
      <c r="T4" s="13"/>
      <c r="U4" s="13"/>
      <c r="V4" s="13"/>
      <c r="W4" s="13"/>
      <c r="X4" s="22"/>
      <c r="Z4" s="16"/>
      <c r="AA4" s="16"/>
      <c r="AB4" s="16"/>
      <c r="AC4" s="16"/>
      <c r="AD4" s="65"/>
      <c r="AE4" s="16"/>
      <c r="AF4" s="16"/>
    </row>
    <row r="5" spans="1:37" s="28" customFormat="1" ht="18" x14ac:dyDescent="0.4">
      <c r="A5" s="22"/>
      <c r="B5" s="13"/>
      <c r="C5" s="81" t="s">
        <v>428</v>
      </c>
      <c r="D5" s="22"/>
      <c r="E5" s="13"/>
      <c r="F5" s="155" t="s">
        <v>506</v>
      </c>
      <c r="G5" s="155"/>
      <c r="H5" s="155"/>
      <c r="I5" s="13"/>
      <c r="J5" s="13"/>
      <c r="K5" s="22"/>
      <c r="L5" s="13"/>
      <c r="M5" s="13"/>
      <c r="N5" s="13"/>
      <c r="O5" s="13"/>
      <c r="P5" s="13"/>
      <c r="Q5" s="13"/>
      <c r="R5" s="13"/>
      <c r="S5" s="13"/>
      <c r="T5" s="13"/>
      <c r="U5" s="13"/>
      <c r="V5" s="13"/>
      <c r="W5" s="13"/>
      <c r="X5" s="22"/>
      <c r="Y5" s="28" t="s">
        <v>456</v>
      </c>
      <c r="Z5" s="16"/>
      <c r="AA5" s="16"/>
      <c r="AB5" s="16"/>
      <c r="AC5" s="16"/>
      <c r="AD5" s="65"/>
      <c r="AE5" s="16"/>
      <c r="AF5" s="16"/>
    </row>
    <row r="6" spans="1:37" s="28" customFormat="1" x14ac:dyDescent="0.35">
      <c r="A6" s="22"/>
      <c r="B6" s="13"/>
      <c r="C6" s="13"/>
      <c r="D6" s="22"/>
      <c r="E6" s="13"/>
      <c r="F6" s="13"/>
      <c r="G6" s="13"/>
      <c r="H6" s="22"/>
      <c r="I6" s="22"/>
      <c r="J6" s="13"/>
      <c r="K6" s="22"/>
      <c r="L6" s="13"/>
      <c r="M6" s="13"/>
      <c r="N6" s="13"/>
      <c r="O6" s="13"/>
      <c r="P6" s="13"/>
      <c r="Q6" s="13"/>
      <c r="R6" s="13"/>
      <c r="S6" s="13"/>
      <c r="T6" s="13"/>
      <c r="U6" s="13"/>
      <c r="V6" s="13"/>
      <c r="W6" s="13"/>
      <c r="X6" s="82"/>
      <c r="Y6" s="83"/>
      <c r="Z6" s="84"/>
      <c r="AA6" s="84"/>
      <c r="AB6" s="84"/>
      <c r="AC6" s="84"/>
      <c r="AD6" s="65"/>
      <c r="AE6" s="84"/>
      <c r="AF6" s="84"/>
    </row>
    <row r="7" spans="1:37" s="28" customFormat="1" ht="15" customHeight="1" x14ac:dyDescent="0.35">
      <c r="A7" s="22"/>
      <c r="B7" s="13"/>
      <c r="C7" s="13"/>
      <c r="D7" s="13"/>
      <c r="E7" s="85" t="s">
        <v>429</v>
      </c>
      <c r="F7" s="156"/>
      <c r="G7" s="157"/>
      <c r="H7" s="157"/>
      <c r="I7" s="158"/>
      <c r="J7" s="13"/>
      <c r="K7" s="22"/>
      <c r="L7" s="13"/>
      <c r="M7" s="13"/>
      <c r="N7" s="13"/>
      <c r="O7" s="13"/>
      <c r="P7" s="13"/>
      <c r="Q7" s="13"/>
      <c r="R7" s="13"/>
      <c r="S7" s="13"/>
      <c r="T7" s="13"/>
      <c r="U7" s="13"/>
      <c r="V7" s="13"/>
      <c r="W7" s="13"/>
      <c r="X7" s="82"/>
      <c r="Y7" s="83"/>
      <c r="Z7" s="84"/>
      <c r="AA7" s="84"/>
      <c r="AB7" s="84"/>
      <c r="AC7" s="84"/>
      <c r="AD7" s="65"/>
      <c r="AE7" s="84"/>
      <c r="AF7" s="84"/>
    </row>
    <row r="8" spans="1:37" s="28" customFormat="1" ht="9" customHeight="1" x14ac:dyDescent="0.35">
      <c r="A8" s="22"/>
      <c r="B8" s="13"/>
      <c r="C8" s="86"/>
      <c r="D8" s="87"/>
      <c r="E8" s="87"/>
      <c r="F8" s="87"/>
      <c r="G8" s="87"/>
      <c r="H8" s="22"/>
      <c r="I8" s="22"/>
      <c r="J8" s="13"/>
      <c r="K8" s="22"/>
      <c r="L8" s="13"/>
      <c r="M8" s="13"/>
      <c r="N8" s="13"/>
      <c r="O8" s="13"/>
      <c r="P8" s="13"/>
      <c r="Q8" s="13"/>
      <c r="R8" s="13"/>
      <c r="S8" s="13"/>
      <c r="T8" s="13"/>
      <c r="U8" s="13"/>
      <c r="V8" s="13"/>
      <c r="W8" s="13"/>
      <c r="X8" s="22"/>
      <c r="Z8" s="16"/>
      <c r="AA8" s="16"/>
      <c r="AB8" s="16"/>
      <c r="AC8" s="16"/>
      <c r="AD8" s="65"/>
      <c r="AE8" s="16"/>
      <c r="AF8" s="16"/>
    </row>
    <row r="9" spans="1:37" s="28" customFormat="1" ht="16.5" customHeight="1" x14ac:dyDescent="0.35">
      <c r="A9" s="22"/>
      <c r="B9" s="13"/>
      <c r="C9" s="13"/>
      <c r="D9" s="13"/>
      <c r="E9" s="85" t="s">
        <v>438</v>
      </c>
      <c r="F9" s="156"/>
      <c r="G9" s="157"/>
      <c r="H9" s="157"/>
      <c r="I9" s="158"/>
      <c r="J9" s="13"/>
      <c r="K9" s="22"/>
      <c r="L9" s="22"/>
      <c r="M9" s="22"/>
      <c r="N9" s="22"/>
      <c r="O9" s="13"/>
      <c r="P9" s="13"/>
      <c r="Q9" s="13"/>
      <c r="R9" s="13"/>
      <c r="S9" s="13"/>
      <c r="T9" s="13"/>
      <c r="U9" s="13"/>
      <c r="V9" s="13"/>
      <c r="W9" s="13"/>
      <c r="X9" s="22"/>
      <c r="Z9" s="16"/>
      <c r="AA9" s="16"/>
      <c r="AB9" s="16"/>
      <c r="AC9" s="16"/>
      <c r="AD9" s="65"/>
      <c r="AE9" s="16"/>
      <c r="AF9" s="16"/>
    </row>
    <row r="10" spans="1:37" s="28" customFormat="1" ht="16.5" customHeight="1" x14ac:dyDescent="0.35">
      <c r="A10" s="22"/>
      <c r="B10" s="13"/>
      <c r="C10" s="13"/>
      <c r="D10" s="86"/>
      <c r="E10" s="13"/>
      <c r="F10" s="13"/>
      <c r="G10" s="13"/>
      <c r="H10" s="13"/>
      <c r="I10" s="13"/>
      <c r="J10" s="13"/>
      <c r="K10" s="22"/>
      <c r="L10" s="22"/>
      <c r="M10" s="22"/>
      <c r="N10" s="22"/>
      <c r="O10" s="13"/>
      <c r="P10" s="13"/>
      <c r="Q10" s="13"/>
      <c r="R10" s="13"/>
      <c r="S10" s="13"/>
      <c r="T10" s="13"/>
      <c r="U10" s="13"/>
      <c r="V10" s="13"/>
      <c r="W10" s="13"/>
      <c r="X10" s="22"/>
      <c r="Z10" s="130" t="s">
        <v>454</v>
      </c>
      <c r="AA10" s="131"/>
      <c r="AB10" s="131"/>
      <c r="AC10" s="132"/>
      <c r="AD10" s="65"/>
      <c r="AE10" s="130" t="s">
        <v>461</v>
      </c>
      <c r="AF10" s="131"/>
      <c r="AG10" s="131"/>
      <c r="AH10" s="131"/>
      <c r="AI10" s="131"/>
      <c r="AJ10" s="131"/>
      <c r="AK10" s="132"/>
    </row>
    <row r="11" spans="1:37" s="28" customFormat="1" ht="16.5" customHeight="1" x14ac:dyDescent="0.35">
      <c r="A11" s="22"/>
      <c r="B11" s="13"/>
      <c r="C11" s="13"/>
      <c r="D11" s="86"/>
      <c r="E11" s="13"/>
      <c r="F11" s="182" t="s">
        <v>505</v>
      </c>
      <c r="G11" s="182"/>
      <c r="H11" s="182"/>
      <c r="I11" s="13"/>
      <c r="J11" s="13"/>
      <c r="K11" s="22"/>
      <c r="L11" s="22"/>
      <c r="M11" s="22"/>
      <c r="N11" s="22"/>
      <c r="O11" s="13"/>
      <c r="P11" s="13"/>
      <c r="Q11" s="13"/>
      <c r="R11" s="13"/>
      <c r="S11" s="13"/>
      <c r="T11" s="13"/>
      <c r="U11" s="13"/>
      <c r="V11" s="13"/>
      <c r="W11" s="13"/>
      <c r="X11" s="22"/>
      <c r="Z11" s="133"/>
      <c r="AA11" s="134"/>
      <c r="AB11" s="134"/>
      <c r="AC11" s="135"/>
      <c r="AD11" s="65"/>
      <c r="AE11" s="133"/>
      <c r="AF11" s="134"/>
      <c r="AG11" s="134"/>
      <c r="AH11" s="134"/>
      <c r="AI11" s="134"/>
      <c r="AJ11" s="134"/>
      <c r="AK11" s="135"/>
    </row>
    <row r="12" spans="1:37" s="28" customFormat="1" ht="16.5" customHeight="1" x14ac:dyDescent="0.35">
      <c r="A12" s="22"/>
      <c r="B12" s="152" t="s">
        <v>503</v>
      </c>
      <c r="C12" s="153"/>
      <c r="D12" s="153"/>
      <c r="E12" s="154"/>
      <c r="F12" s="88" t="s">
        <v>430</v>
      </c>
      <c r="G12" s="159" t="s">
        <v>447</v>
      </c>
      <c r="H12" s="160"/>
      <c r="I12" s="161"/>
      <c r="J12" s="89"/>
      <c r="K12" s="90" t="s">
        <v>449</v>
      </c>
      <c r="L12" s="22"/>
      <c r="M12" s="22"/>
      <c r="N12" s="22"/>
      <c r="O12" s="13"/>
      <c r="P12" s="13"/>
      <c r="Q12" s="87" t="s">
        <v>449</v>
      </c>
      <c r="R12" s="91"/>
      <c r="S12" s="92"/>
      <c r="T12" s="13"/>
      <c r="U12" s="13"/>
      <c r="V12" s="13"/>
      <c r="W12" s="13"/>
      <c r="X12" s="22"/>
      <c r="Z12" s="136"/>
      <c r="AA12" s="137"/>
      <c r="AB12" s="137"/>
      <c r="AC12" s="138"/>
      <c r="AD12" s="65"/>
      <c r="AE12" s="136"/>
      <c r="AF12" s="137"/>
      <c r="AG12" s="137"/>
      <c r="AH12" s="137"/>
      <c r="AI12" s="137"/>
      <c r="AJ12" s="137"/>
      <c r="AK12" s="138"/>
    </row>
    <row r="13" spans="1:37" s="28" customFormat="1" ht="134.25" customHeight="1" x14ac:dyDescent="0.35">
      <c r="A13" s="22"/>
      <c r="B13" s="23" t="s">
        <v>0</v>
      </c>
      <c r="C13" s="24" t="s">
        <v>1</v>
      </c>
      <c r="D13" s="24" t="s">
        <v>451</v>
      </c>
      <c r="E13" s="24" t="s">
        <v>2</v>
      </c>
      <c r="F13" s="93" t="s">
        <v>446</v>
      </c>
      <c r="G13" s="94" t="s">
        <v>445</v>
      </c>
      <c r="H13" s="95" t="s">
        <v>444</v>
      </c>
      <c r="I13" s="95" t="s">
        <v>443</v>
      </c>
      <c r="J13" s="25" t="s">
        <v>464</v>
      </c>
      <c r="K13" s="32" t="s">
        <v>21</v>
      </c>
      <c r="L13" s="126" t="s">
        <v>466</v>
      </c>
      <c r="M13" s="127"/>
      <c r="N13" s="26" t="s">
        <v>22</v>
      </c>
      <c r="O13" s="26" t="s">
        <v>463</v>
      </c>
      <c r="P13" s="40" t="s">
        <v>465</v>
      </c>
      <c r="Q13" s="32" t="s">
        <v>21</v>
      </c>
      <c r="R13" s="128" t="s">
        <v>466</v>
      </c>
      <c r="S13" s="129"/>
      <c r="T13" s="40" t="s">
        <v>22</v>
      </c>
      <c r="U13" s="40" t="s">
        <v>463</v>
      </c>
      <c r="V13" s="27" t="s">
        <v>507</v>
      </c>
      <c r="W13" s="95" t="s">
        <v>467</v>
      </c>
      <c r="X13" s="22"/>
      <c r="Y13" s="96" t="s">
        <v>452</v>
      </c>
      <c r="Z13" s="97" t="s">
        <v>434</v>
      </c>
      <c r="AA13" s="96" t="s">
        <v>435</v>
      </c>
      <c r="AB13" s="96" t="s">
        <v>453</v>
      </c>
      <c r="AC13" s="96" t="s">
        <v>458</v>
      </c>
      <c r="AD13" s="65"/>
      <c r="AE13" s="98" t="s">
        <v>25</v>
      </c>
      <c r="AF13" s="139" t="s">
        <v>0</v>
      </c>
      <c r="AG13" s="142" t="s">
        <v>495</v>
      </c>
      <c r="AH13" s="143"/>
      <c r="AI13" s="141" t="s">
        <v>459</v>
      </c>
      <c r="AJ13" s="141" t="s">
        <v>460</v>
      </c>
      <c r="AK13" s="141" t="s">
        <v>496</v>
      </c>
    </row>
    <row r="14" spans="1:37" s="38" customFormat="1" ht="29.25" customHeight="1" x14ac:dyDescent="0.35">
      <c r="A14" s="63"/>
      <c r="B14" s="41" t="s">
        <v>504</v>
      </c>
      <c r="C14" s="41" t="s">
        <v>431</v>
      </c>
      <c r="D14" s="41" t="s">
        <v>436</v>
      </c>
      <c r="E14" s="41" t="s">
        <v>432</v>
      </c>
      <c r="F14" s="99" t="s">
        <v>448</v>
      </c>
      <c r="G14" s="99" t="s">
        <v>4</v>
      </c>
      <c r="H14" s="100" t="s">
        <v>439</v>
      </c>
      <c r="I14" s="100" t="s">
        <v>433</v>
      </c>
      <c r="J14" s="42">
        <v>250</v>
      </c>
      <c r="K14" s="41"/>
      <c r="L14" s="43">
        <v>1</v>
      </c>
      <c r="M14" s="43">
        <v>1</v>
      </c>
      <c r="N14" s="101" t="s">
        <v>437</v>
      </c>
      <c r="O14" s="41" t="s">
        <v>4</v>
      </c>
      <c r="P14" s="41">
        <v>600</v>
      </c>
      <c r="Q14" s="41"/>
      <c r="R14" s="43">
        <v>1</v>
      </c>
      <c r="S14" s="43">
        <v>1</v>
      </c>
      <c r="T14" s="101" t="s">
        <v>437</v>
      </c>
      <c r="U14" s="41" t="s">
        <v>5</v>
      </c>
      <c r="V14" s="44">
        <v>1165</v>
      </c>
      <c r="W14" s="41" t="s">
        <v>4</v>
      </c>
      <c r="X14" s="63"/>
      <c r="Y14" s="102">
        <f>SUM(Y15:Y17)</f>
        <v>0</v>
      </c>
      <c r="Z14" s="103">
        <f t="shared" ref="Z14:AB14" si="0">SUM(Z15:Z17)</f>
        <v>0</v>
      </c>
      <c r="AA14" s="102">
        <f t="shared" si="0"/>
        <v>0</v>
      </c>
      <c r="AB14" s="102">
        <f t="shared" si="0"/>
        <v>0</v>
      </c>
      <c r="AC14" s="104">
        <f>SUM(AC15:AC17)</f>
        <v>0</v>
      </c>
      <c r="AD14" s="65"/>
      <c r="AE14" s="105" t="s">
        <v>26</v>
      </c>
      <c r="AF14" s="140"/>
      <c r="AG14" s="144"/>
      <c r="AH14" s="145"/>
      <c r="AI14" s="141"/>
      <c r="AJ14" s="141"/>
      <c r="AK14" s="141"/>
    </row>
    <row r="15" spans="1:37" s="35" customFormat="1" x14ac:dyDescent="0.35">
      <c r="A15" s="22"/>
      <c r="B15" s="106" t="str">
        <f>IF(NOT(ISBLANK(C15)),"1","")</f>
        <v/>
      </c>
      <c r="C15" s="48"/>
      <c r="D15" s="48"/>
      <c r="E15" s="48"/>
      <c r="F15" s="48"/>
      <c r="G15" s="48"/>
      <c r="H15" s="48"/>
      <c r="I15" s="48"/>
      <c r="J15" s="49"/>
      <c r="K15" s="50">
        <f>IFERROR(IF(AND(F15="yes",W15="yes",J15&gt;0,L15&gt;0,M15&gt;0),(J15*'Costs HIDDEN'!$H$3),0),0)</f>
        <v>0</v>
      </c>
      <c r="L15" s="51"/>
      <c r="M15" s="51"/>
      <c r="N15" s="52"/>
      <c r="O15" s="52"/>
      <c r="P15" s="49"/>
      <c r="Q15" s="50">
        <f>IFERROR(IF(AND(F15="yes",W15="yes",P15&gt;0,R15&gt;0,S15&gt;0),(P15*'Costs HIDDEN'!$H$4),0),0)</f>
        <v>0</v>
      </c>
      <c r="R15" s="51"/>
      <c r="S15" s="51"/>
      <c r="T15" s="52"/>
      <c r="U15" s="122"/>
      <c r="V15" s="37">
        <f>K15+Q15</f>
        <v>0</v>
      </c>
      <c r="W15" s="107" t="str">
        <f>IF(AK15=FALSE,"Yes",AK15)</f>
        <v/>
      </c>
      <c r="X15" s="108"/>
      <c r="Y15" s="109">
        <f>SUM(J15,P15)</f>
        <v>0</v>
      </c>
      <c r="Z15" s="110">
        <f>IF(Y15&gt;0,IF(G15="yes",100,0),0)</f>
        <v>0</v>
      </c>
      <c r="AA15" s="109">
        <f>IF(Y15&gt;0,
IF(H15="low",100,
IF(H15="Medium",50,0)),
0)</f>
        <v>0</v>
      </c>
      <c r="AB15" s="109">
        <f>Z15+AA15</f>
        <v>0</v>
      </c>
      <c r="AC15" s="111">
        <f>IFERROR(AB15*(Y15/$Y$14),0)</f>
        <v>0</v>
      </c>
      <c r="AD15" s="65"/>
      <c r="AE15" s="112" t="s">
        <v>462</v>
      </c>
      <c r="AF15" s="113" t="str">
        <f>B15</f>
        <v/>
      </c>
      <c r="AG15" s="114" t="b">
        <f>IF(SUM(J15,P15)&gt;0,
IF(SUM(J15,P15)&gt;=150,"Yes",
IF(SUM(J15,12)&lt;150,"Error",
"")))</f>
        <v>0</v>
      </c>
      <c r="AH15" s="115" t="str">
        <f>IF(Y15=0,"",IF(AG15="Error",Small_Tree_Error,"Yes"))</f>
        <v/>
      </c>
      <c r="AI15" s="116">
        <f>((J15*L15*M15)+(P15*R15*S15))/10000</f>
        <v>0</v>
      </c>
      <c r="AJ15" s="115" t="str">
        <f>IF(AI15=0,"",
IF(AI15&lt;0.5,"Yes",Max_Planting_Block_Area_Error))</f>
        <v/>
      </c>
      <c r="AK15" s="115" t="str">
        <f>IF(AND(AH15=0,AJ15=0),"",
IF(AND(AJ15&lt;&gt;"Yes",AJ15&lt;&gt;""),AJ15,
IF(AND(AH15&lt;&gt;"Yes",AH15&lt;&gt;""),AH15,
IF(AH15="Yes","Yes",
IF(AJ15="Yes","Yes",
"")))))</f>
        <v/>
      </c>
    </row>
    <row r="16" spans="1:37" s="35" customFormat="1" x14ac:dyDescent="0.35">
      <c r="A16" s="22"/>
      <c r="B16" s="106" t="str">
        <f>IF(NOT(ISBLANK(C16)),"2","")</f>
        <v/>
      </c>
      <c r="C16" s="53"/>
      <c r="D16" s="53"/>
      <c r="E16" s="53"/>
      <c r="F16" s="53"/>
      <c r="G16" s="53"/>
      <c r="H16" s="53"/>
      <c r="I16" s="53"/>
      <c r="J16" s="54"/>
      <c r="K16" s="50">
        <f>IFERROR(IF(AND(F16="yes",W16="yes",J16&gt;0,L16&gt;0,M16&gt;0),(J16*'Costs HIDDEN'!$H$3),0),0)</f>
        <v>0</v>
      </c>
      <c r="L16" s="55"/>
      <c r="M16" s="55"/>
      <c r="N16" s="56"/>
      <c r="O16" s="56"/>
      <c r="P16" s="54"/>
      <c r="Q16" s="50">
        <f>IFERROR(IF(AND(F16="yes",W16="yes",P16&gt;0,R16&gt;0,S16&gt;0),(P16*'Costs HIDDEN'!$H$4),0),0)</f>
        <v>0</v>
      </c>
      <c r="R16" s="55"/>
      <c r="S16" s="55"/>
      <c r="T16" s="56"/>
      <c r="U16" s="123"/>
      <c r="V16" s="37">
        <f t="shared" ref="V16:V17" si="1">K16+Q16</f>
        <v>0</v>
      </c>
      <c r="W16" s="107" t="str">
        <f t="shared" ref="W16:W17" si="2">IF(AK16=FALSE,"Yes",AK16)</f>
        <v/>
      </c>
      <c r="X16" s="108"/>
      <c r="Y16" s="109">
        <f>SUM(J16,P16)</f>
        <v>0</v>
      </c>
      <c r="Z16" s="117">
        <f>IF(Y16&gt;0,IF(G16="yes",100,0),0)</f>
        <v>0</v>
      </c>
      <c r="AA16" s="118">
        <f>IF(Y16&gt;0,
IF(H16="low",100,
IF(H16="Medium",50,0)),
0)</f>
        <v>0</v>
      </c>
      <c r="AB16" s="118">
        <f>Z16+AA16</f>
        <v>0</v>
      </c>
      <c r="AC16" s="111">
        <f t="shared" ref="AC16:AC17" si="3">IFERROR(AB16*(Y16/$Y$14),0)</f>
        <v>0</v>
      </c>
      <c r="AD16" s="65"/>
      <c r="AE16" s="119"/>
      <c r="AF16" s="113" t="str">
        <f>B16</f>
        <v/>
      </c>
      <c r="AG16" s="114" t="b">
        <f>IF(SUM(J16,P16)&gt;0,
IF(SUM(J16,P16)&gt;=150,"Yes",
IF(SUM(J16,12)&lt;150,"Error",
"")))</f>
        <v>0</v>
      </c>
      <c r="AH16" s="115" t="str">
        <f>IF(Y16=0,"",IF(AG16="Error",Small_Tree_Error,"Yes"))</f>
        <v/>
      </c>
      <c r="AI16" s="116">
        <f>((J16*L16*M16)+(P16*R16*S16))/10000</f>
        <v>0</v>
      </c>
      <c r="AJ16" s="115" t="str">
        <f>IF(AI16=0,"",
IF(AI16&lt;0.5,"Yes",Max_Planting_Block_Area_Error))</f>
        <v/>
      </c>
      <c r="AK16" s="115" t="str">
        <f t="shared" ref="AK16:AK17" si="4">IF(AND(AH16=0,AJ16=0),"",
IF(AND(AJ16&lt;&gt;"Yes",AJ16&lt;&gt;""),AJ16,
IF(AND(AH16&lt;&gt;"Yes",AH16&lt;&gt;""),AH16,
IF(AH16="Yes","Yes",
IF(AJ16="Yes","Yes",
"")))))</f>
        <v/>
      </c>
    </row>
    <row r="17" spans="1:37" s="28" customFormat="1" x14ac:dyDescent="0.35">
      <c r="A17" s="22"/>
      <c r="B17" s="106" t="str">
        <f>IF(NOT(ISBLANK(C17)),"3","")</f>
        <v/>
      </c>
      <c r="C17" s="57"/>
      <c r="D17" s="57"/>
      <c r="E17" s="57"/>
      <c r="F17" s="57"/>
      <c r="G17" s="57"/>
      <c r="H17" s="57"/>
      <c r="I17" s="57"/>
      <c r="J17" s="52"/>
      <c r="K17" s="50">
        <f>IFERROR(IF(AND(F17="yes",W17="yes",J17&gt;0,L17&gt;0,M17&gt;0),(J17*'Costs HIDDEN'!$H$3),0),0)</f>
        <v>0</v>
      </c>
      <c r="L17" s="51"/>
      <c r="M17" s="51"/>
      <c r="N17" s="52"/>
      <c r="O17" s="52"/>
      <c r="P17" s="52"/>
      <c r="Q17" s="50">
        <f>IFERROR(IF(AND(F17="yes",W17="yes",P17&gt;0,R17&gt;0,S17&gt;0),(P17*'Costs HIDDEN'!$H$4),0),0)</f>
        <v>0</v>
      </c>
      <c r="R17" s="51"/>
      <c r="S17" s="51"/>
      <c r="T17" s="52"/>
      <c r="U17" s="122"/>
      <c r="V17" s="37">
        <f t="shared" si="1"/>
        <v>0</v>
      </c>
      <c r="W17" s="107" t="str">
        <f t="shared" si="2"/>
        <v/>
      </c>
      <c r="X17" s="120"/>
      <c r="Y17" s="109">
        <f>SUM(J17,P17)</f>
        <v>0</v>
      </c>
      <c r="Z17" s="110">
        <f>IF(Y17&gt;0,IF(G17="yes",100,0),0)</f>
        <v>0</v>
      </c>
      <c r="AA17" s="109">
        <f>IF(Y17&gt;0,
IF(H17="low",100,
IF(H17="Medium",50,0)),
0)</f>
        <v>0</v>
      </c>
      <c r="AB17" s="109">
        <f>Z17+AA17</f>
        <v>0</v>
      </c>
      <c r="AC17" s="111">
        <f t="shared" si="3"/>
        <v>0</v>
      </c>
      <c r="AD17" s="65"/>
      <c r="AE17" s="22"/>
      <c r="AF17" s="113" t="str">
        <f>B17</f>
        <v/>
      </c>
      <c r="AG17" s="114" t="b">
        <f>IF(SUM(J17,P17)&gt;0,
IF(SUM(J17,P17)&gt;=150,"Yes",
IF(SUM(J17,12)&lt;150,"Error",
"")))</f>
        <v>0</v>
      </c>
      <c r="AH17" s="115" t="str">
        <f>IF(Y17=0,"",IF(AG17="Error",Small_Tree_Error,"Yes"))</f>
        <v/>
      </c>
      <c r="AI17" s="116">
        <f>((J17*L17*M17)+(P17*R17*S17))/10000</f>
        <v>0</v>
      </c>
      <c r="AJ17" s="115" t="str">
        <f>IF(AI17=0,"",
IF(AI17&lt;0.5,"Yes",Max_Planting_Block_Area_Error))</f>
        <v/>
      </c>
      <c r="AK17" s="115" t="str">
        <f t="shared" si="4"/>
        <v/>
      </c>
    </row>
    <row r="18" spans="1:37" x14ac:dyDescent="0.35">
      <c r="X18" s="120"/>
      <c r="Z18" s="121"/>
      <c r="AA18" s="121"/>
      <c r="AB18" s="121"/>
      <c r="AC18" s="36"/>
    </row>
    <row r="19" spans="1:37" hidden="1" x14ac:dyDescent="0.35">
      <c r="G19" s="22" t="s">
        <v>176</v>
      </c>
      <c r="X19" s="120"/>
    </row>
    <row r="20" spans="1:37" hidden="1" x14ac:dyDescent="0.35">
      <c r="X20" s="120"/>
    </row>
    <row r="21" spans="1:37" hidden="1" x14ac:dyDescent="0.35"/>
    <row r="22" spans="1:37" hidden="1" x14ac:dyDescent="0.35"/>
  </sheetData>
  <sheetProtection algorithmName="SHA-512" hashValue="ek/ealpmlwOJ7hlOO0hLNmLGZQH1KztIG1dKaMt9Ie+bpO5m+qB9zV45AHDwJeNIuZBl/BYCjZqQX0W+ylAQsQ==" saltValue="Xvgf1CDYG67rPwXjqUJhWQ==" spinCount="100000" sheet="1" objects="1" scenarios="1"/>
  <mergeCells count="16">
    <mergeCell ref="B2:O3"/>
    <mergeCell ref="B12:E12"/>
    <mergeCell ref="F11:H11"/>
    <mergeCell ref="F5:H5"/>
    <mergeCell ref="F7:I7"/>
    <mergeCell ref="F9:I9"/>
    <mergeCell ref="G12:I12"/>
    <mergeCell ref="L13:M13"/>
    <mergeCell ref="R13:S13"/>
    <mergeCell ref="Z10:AC12"/>
    <mergeCell ref="AE10:AK12"/>
    <mergeCell ref="AF13:AF14"/>
    <mergeCell ref="AI13:AI14"/>
    <mergeCell ref="AJ13:AJ14"/>
    <mergeCell ref="AK13:AK14"/>
    <mergeCell ref="AG13:AH14"/>
  </mergeCells>
  <conditionalFormatting sqref="F7 F9">
    <cfRule type="expression" dxfId="11" priority="16">
      <formula>ISBLANK(F7)</formula>
    </cfRule>
  </conditionalFormatting>
  <conditionalFormatting sqref="F9">
    <cfRule type="expression" dxfId="10" priority="22">
      <formula>ISBLANK(#REF!)</formula>
    </cfRule>
  </conditionalFormatting>
  <conditionalFormatting sqref="O15:O17">
    <cfRule type="expression" dxfId="9" priority="13">
      <formula>IF(AND($J15&gt;0,ISBLANK(O15)),TRUE,FALSE)</formula>
    </cfRule>
  </conditionalFormatting>
  <conditionalFormatting sqref="R15:U17">
    <cfRule type="expression" dxfId="8" priority="12">
      <formula>IF(AND($P15&gt;0,ISBLANK(R15)),TRUE,FALSE)</formula>
    </cfRule>
  </conditionalFormatting>
  <conditionalFormatting sqref="W15:W17">
    <cfRule type="containsText" dxfId="7" priority="10" operator="containsText" text="Yes">
      <formula>NOT(ISERROR(SEARCH("Yes",W15)))</formula>
    </cfRule>
  </conditionalFormatting>
  <conditionalFormatting sqref="L15:N17">
    <cfRule type="expression" dxfId="6" priority="7">
      <formula>IF(AND($J15&gt;0,ISBLANK(L15)),TRUE,FALSE)</formula>
    </cfRule>
  </conditionalFormatting>
  <conditionalFormatting sqref="C15:I15">
    <cfRule type="containsBlanks" dxfId="5" priority="6">
      <formula>LEN(TRIM(C15))=0</formula>
    </cfRule>
  </conditionalFormatting>
  <conditionalFormatting sqref="C16:I17">
    <cfRule type="expression" dxfId="4" priority="5">
      <formula>IF(AND(NOT(ISBLANK($C16)),ISBLANK(C16)),TRUE,FALSE)</formula>
    </cfRule>
  </conditionalFormatting>
  <conditionalFormatting sqref="C15:W17">
    <cfRule type="expression" dxfId="3" priority="27">
      <formula>IF($F15="No - INELIGIBLE",TRUE,FALSE)</formula>
    </cfRule>
    <cfRule type="expression" dxfId="2" priority="28">
      <formula>IF($W15="Maximum planting block area of 0.5ha has been exceeded",TRUE,FALSE)</formula>
    </cfRule>
    <cfRule type="expression" dxfId="1" priority="29">
      <formula>IF(#REF!="Value requested too high",TRUE,FALSE)</formula>
    </cfRule>
    <cfRule type="expression" dxfId="0" priority="30">
      <formula>IF($W15="Block minimum of 150 small trees has not been met",TRUE,FALSE)</formula>
    </cfRule>
  </conditionalFormatting>
  <hyperlinks>
    <hyperlink ref="F5:H5" r:id="rId1" display="Click here to go to www.gov.uk/guidance/urban-tree-challenge-fund" xr:uid="{00000000-0004-0000-0100-000000000000}"/>
    <hyperlink ref="F11:H11" r:id="rId2" display="Click here to access the FC map browser for Eligibility and Self-scoring" xr:uid="{32C49650-1145-42A2-9478-F2683C7619C0}"/>
  </hyperlinks>
  <pageMargins left="0.7" right="0.7" top="0.75" bottom="0.75" header="0.3" footer="0.3"/>
  <pageSetup paperSize="9" orientation="portrait" r:id="rId3"/>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0000000}">
          <x14:formula1>
            <xm:f>'Dropdowns HIDDEN'!$D$1:$D$5</xm:f>
          </x14:formula1>
          <xm:sqref>I15:I17</xm:sqref>
        </x14:dataValidation>
        <x14:dataValidation type="list" allowBlank="1" showInputMessage="1" showErrorMessage="1" xr:uid="{00000000-0002-0000-0100-000001000000}">
          <x14:formula1>
            <xm:f>'Dropdowns HIDDEN'!$C$1:$C$4</xm:f>
          </x14:formula1>
          <xm:sqref>H15:H17</xm:sqref>
        </x14:dataValidation>
        <x14:dataValidation type="list" allowBlank="1" showInputMessage="1" showErrorMessage="1" xr:uid="{00000000-0002-0000-0100-000002000000}">
          <x14:formula1>
            <xm:f>'Dropdowns HIDDEN'!$B$1:$B$2</xm:f>
          </x14:formula1>
          <xm:sqref>G15:G17</xm:sqref>
        </x14:dataValidation>
        <x14:dataValidation type="list" allowBlank="1" showInputMessage="1" showErrorMessage="1" xr:uid="{00000000-0002-0000-0100-000003000000}">
          <x14:formula1>
            <xm:f>'Dropdowns HIDDEN'!$A$1:$A$2</xm:f>
          </x14:formula1>
          <xm:sqref>F15:F17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C35"/>
  <sheetViews>
    <sheetView showRowColHeaders="0" workbookViewId="0">
      <selection activeCell="F16" sqref="F16"/>
    </sheetView>
  </sheetViews>
  <sheetFormatPr defaultColWidth="0" defaultRowHeight="14" zeroHeight="1" x14ac:dyDescent="0.3"/>
  <cols>
    <col min="1" max="1" width="3.1796875" style="13" customWidth="1"/>
    <col min="2" max="2" width="38.26953125" style="16" bestFit="1" customWidth="1"/>
    <col min="3" max="6" width="17.7265625" style="16" customWidth="1"/>
    <col min="7" max="7" width="4.26953125" style="16" customWidth="1"/>
    <col min="8" max="9" width="9.1796875" style="16" hidden="1" customWidth="1"/>
    <col min="10" max="29" width="0" style="16" hidden="1" customWidth="1"/>
    <col min="30" max="16384" width="9.1796875" style="16" hidden="1"/>
  </cols>
  <sheetData>
    <row r="1" spans="2:27" s="13" customFormat="1" x14ac:dyDescent="0.3"/>
    <row r="2" spans="2:27" s="13" customFormat="1" ht="18" x14ac:dyDescent="0.4">
      <c r="B2" s="12" t="s">
        <v>20</v>
      </c>
    </row>
    <row r="3" spans="2:27" s="13" customFormat="1" ht="15.5" x14ac:dyDescent="0.35">
      <c r="B3" s="14"/>
    </row>
    <row r="4" spans="2:27" x14ac:dyDescent="0.3">
      <c r="B4" s="13"/>
      <c r="C4" s="15" t="s">
        <v>3</v>
      </c>
      <c r="D4" s="15" t="s">
        <v>7</v>
      </c>
      <c r="E4" s="15" t="s">
        <v>8</v>
      </c>
      <c r="F4" s="15" t="s">
        <v>23</v>
      </c>
      <c r="G4" s="13"/>
      <c r="H4" s="13"/>
      <c r="I4" s="13"/>
      <c r="J4" s="13"/>
      <c r="K4" s="13"/>
      <c r="L4" s="13"/>
      <c r="M4" s="13"/>
      <c r="N4" s="13"/>
      <c r="O4" s="13"/>
      <c r="P4" s="13"/>
      <c r="Q4" s="13"/>
      <c r="R4" s="13"/>
      <c r="S4" s="13"/>
      <c r="T4" s="13"/>
      <c r="U4" s="13"/>
      <c r="V4" s="13"/>
      <c r="W4" s="13"/>
      <c r="X4" s="13"/>
      <c r="Y4" s="13"/>
      <c r="Z4" s="13"/>
      <c r="AA4" s="13"/>
    </row>
    <row r="5" spans="2:27" x14ac:dyDescent="0.3">
      <c r="B5" s="18" t="s">
        <v>19</v>
      </c>
      <c r="C5" s="17" t="s">
        <v>6</v>
      </c>
      <c r="D5" s="17" t="s">
        <v>24</v>
      </c>
      <c r="E5" s="17" t="s">
        <v>24</v>
      </c>
      <c r="F5" s="17" t="s">
        <v>24</v>
      </c>
      <c r="G5" s="13"/>
      <c r="H5" s="13"/>
      <c r="I5" s="13"/>
      <c r="J5" s="13"/>
      <c r="K5" s="13"/>
      <c r="L5" s="13"/>
      <c r="M5" s="13"/>
      <c r="N5" s="13"/>
      <c r="O5" s="13"/>
      <c r="P5" s="13"/>
      <c r="Q5" s="13"/>
      <c r="R5" s="13"/>
      <c r="S5" s="13"/>
      <c r="T5" s="13"/>
      <c r="U5" s="13"/>
      <c r="V5" s="13"/>
      <c r="W5" s="13"/>
      <c r="X5" s="13"/>
      <c r="Y5" s="13"/>
      <c r="Z5" s="13"/>
      <c r="AA5" s="13"/>
    </row>
    <row r="6" spans="2:27" x14ac:dyDescent="0.3">
      <c r="B6" s="62" t="s">
        <v>488</v>
      </c>
      <c r="C6" s="47">
        <f>SUM('1 - Full Project Details'!$J$15:$J$17)*'Costs HIDDEN'!$B$3</f>
        <v>0</v>
      </c>
      <c r="D6" s="47">
        <f>SUM('1 - Full Project Details'!$J$15:$J$17)*'Costs HIDDEN'!$D$3</f>
        <v>0</v>
      </c>
      <c r="E6" s="47">
        <f>SUM('1 - Full Project Details'!$J$15:$J$17)*'Costs HIDDEN'!$D$3</f>
        <v>0</v>
      </c>
      <c r="F6" s="47">
        <f>SUM('1 - Full Project Details'!$J$15:$J$17)*'Costs HIDDEN'!$D$3</f>
        <v>0</v>
      </c>
      <c r="G6" s="13"/>
      <c r="H6" s="13"/>
      <c r="I6" s="13"/>
      <c r="J6" s="13"/>
      <c r="K6" s="13"/>
      <c r="L6" s="13"/>
      <c r="M6" s="13"/>
      <c r="N6" s="13"/>
      <c r="O6" s="13"/>
      <c r="P6" s="13"/>
      <c r="Q6" s="13"/>
      <c r="R6" s="13"/>
      <c r="S6" s="13"/>
      <c r="T6" s="13"/>
      <c r="U6" s="13"/>
      <c r="V6" s="13"/>
      <c r="W6" s="13"/>
      <c r="X6" s="13"/>
      <c r="Y6" s="13"/>
      <c r="Z6" s="13"/>
      <c r="AA6" s="13"/>
    </row>
    <row r="7" spans="2:27" x14ac:dyDescent="0.3">
      <c r="B7" s="62" t="s">
        <v>489</v>
      </c>
      <c r="C7" s="47">
        <f>SUM('1 - Full Project Details'!$P$15:$P$17)*'Costs HIDDEN'!$B$4</f>
        <v>0</v>
      </c>
      <c r="D7" s="47">
        <f>SUM('1 - Full Project Details'!$P$15:$P$17)*'Costs HIDDEN'!$D$4</f>
        <v>0</v>
      </c>
      <c r="E7" s="47">
        <f>SUM('1 - Full Project Details'!$P$15:$P$17)*'Costs HIDDEN'!$D$4</f>
        <v>0</v>
      </c>
      <c r="F7" s="47">
        <f>SUM('1 - Full Project Details'!$P$15:$P$17)*'Costs HIDDEN'!$D$4</f>
        <v>0</v>
      </c>
      <c r="G7" s="13"/>
      <c r="H7" s="13"/>
      <c r="I7" s="13"/>
      <c r="J7" s="13"/>
      <c r="K7" s="13"/>
      <c r="L7" s="13"/>
      <c r="M7" s="13"/>
      <c r="N7" s="13"/>
      <c r="O7" s="13"/>
      <c r="P7" s="13"/>
      <c r="Q7" s="13"/>
      <c r="R7" s="13"/>
      <c r="S7" s="13"/>
      <c r="T7" s="13"/>
      <c r="U7" s="13"/>
      <c r="V7" s="13"/>
      <c r="W7" s="13"/>
      <c r="X7" s="13"/>
      <c r="Y7" s="13"/>
      <c r="Z7" s="13"/>
      <c r="AA7" s="13"/>
    </row>
    <row r="8" spans="2:27" ht="14.5" x14ac:dyDescent="0.35">
      <c r="B8" s="20" t="s">
        <v>490</v>
      </c>
      <c r="C8" s="60">
        <f>SUM(C6:C7)</f>
        <v>0</v>
      </c>
      <c r="D8" s="60">
        <f t="shared" ref="D8:F8" si="0">SUM(D6:D7)</f>
        <v>0</v>
      </c>
      <c r="E8" s="60">
        <f t="shared" si="0"/>
        <v>0</v>
      </c>
      <c r="F8" s="60">
        <f t="shared" si="0"/>
        <v>0</v>
      </c>
      <c r="G8" s="19"/>
      <c r="H8" s="13"/>
      <c r="I8" s="13"/>
      <c r="J8" s="13"/>
      <c r="K8" s="13"/>
      <c r="L8" s="13"/>
      <c r="M8" s="13"/>
      <c r="N8" s="13"/>
      <c r="O8" s="13"/>
      <c r="P8" s="13"/>
      <c r="Q8" s="13"/>
      <c r="R8" s="13"/>
      <c r="S8" s="13"/>
      <c r="T8" s="13"/>
      <c r="U8" s="13"/>
      <c r="V8" s="13"/>
      <c r="W8" s="13"/>
      <c r="X8" s="13"/>
      <c r="Y8" s="13"/>
      <c r="Z8" s="13"/>
      <c r="AA8" s="13"/>
    </row>
    <row r="9" spans="2:27" ht="14.5" x14ac:dyDescent="0.35">
      <c r="B9" s="20" t="s">
        <v>491</v>
      </c>
      <c r="C9" s="46">
        <f>SUM(C8:F8)</f>
        <v>0</v>
      </c>
      <c r="D9" s="13"/>
      <c r="E9" s="13"/>
      <c r="F9" s="13"/>
      <c r="G9" s="19"/>
      <c r="H9" s="13"/>
      <c r="I9" s="13"/>
      <c r="J9" s="13"/>
      <c r="K9" s="13"/>
      <c r="L9" s="13"/>
      <c r="M9" s="13"/>
      <c r="N9" s="13"/>
      <c r="O9" s="13"/>
      <c r="P9" s="13"/>
      <c r="Q9" s="13"/>
      <c r="R9" s="13"/>
      <c r="S9" s="13"/>
      <c r="T9" s="13"/>
      <c r="U9" s="13"/>
      <c r="V9" s="13"/>
      <c r="W9" s="13"/>
      <c r="X9" s="13"/>
      <c r="Y9" s="13"/>
      <c r="Z9" s="13"/>
      <c r="AA9" s="13"/>
    </row>
    <row r="10" spans="2:27" x14ac:dyDescent="0.3">
      <c r="C10" s="13"/>
      <c r="D10" s="13"/>
      <c r="E10" s="13"/>
      <c r="F10" s="13"/>
      <c r="G10" s="13"/>
      <c r="H10" s="13"/>
      <c r="I10" s="13"/>
      <c r="J10" s="13"/>
      <c r="K10" s="13"/>
      <c r="L10" s="13"/>
      <c r="M10" s="13"/>
      <c r="N10" s="13"/>
      <c r="O10" s="13"/>
      <c r="P10" s="13"/>
      <c r="Q10" s="13"/>
      <c r="R10" s="13"/>
      <c r="S10" s="13"/>
      <c r="T10" s="13"/>
      <c r="U10" s="13"/>
      <c r="V10" s="13"/>
      <c r="W10" s="13"/>
      <c r="X10" s="13"/>
      <c r="Y10" s="13"/>
      <c r="Z10" s="13"/>
      <c r="AA10" s="13"/>
    </row>
    <row r="11" spans="2:27" x14ac:dyDescent="0.3">
      <c r="B11" s="13"/>
      <c r="D11" s="13"/>
      <c r="E11" s="13"/>
      <c r="F11" s="13"/>
      <c r="G11" s="13"/>
      <c r="H11" s="13"/>
      <c r="I11" s="13"/>
      <c r="J11" s="13"/>
      <c r="K11" s="13"/>
      <c r="L11" s="13"/>
      <c r="M11" s="13"/>
      <c r="N11" s="13"/>
      <c r="O11" s="13"/>
      <c r="P11" s="13"/>
      <c r="Q11" s="13"/>
      <c r="R11" s="13"/>
      <c r="S11" s="13"/>
      <c r="T11" s="13"/>
      <c r="U11" s="13"/>
      <c r="V11" s="13"/>
      <c r="W11" s="13"/>
      <c r="X11" s="13"/>
      <c r="Y11" s="13"/>
      <c r="Z11" s="13"/>
      <c r="AA11" s="13"/>
    </row>
    <row r="12" spans="2:27" x14ac:dyDescent="0.3">
      <c r="B12" s="18" t="s">
        <v>18</v>
      </c>
      <c r="C12" s="21" t="s">
        <v>9</v>
      </c>
      <c r="D12" s="13"/>
      <c r="E12" s="13"/>
      <c r="F12" s="13"/>
      <c r="G12" s="13"/>
      <c r="H12" s="13"/>
      <c r="I12" s="13"/>
      <c r="J12" s="13"/>
      <c r="K12" s="13"/>
      <c r="L12" s="13"/>
      <c r="M12" s="13"/>
      <c r="N12" s="13"/>
      <c r="O12" s="13"/>
      <c r="P12" s="13"/>
      <c r="Q12" s="13"/>
      <c r="R12" s="13"/>
      <c r="S12" s="13"/>
      <c r="T12" s="13"/>
      <c r="U12" s="13"/>
      <c r="V12" s="13"/>
      <c r="W12" s="13"/>
      <c r="X12" s="13"/>
      <c r="Y12" s="13"/>
      <c r="Z12" s="13"/>
      <c r="AA12" s="13"/>
    </row>
    <row r="13" spans="2:27" x14ac:dyDescent="0.3">
      <c r="B13" s="20" t="s">
        <v>486</v>
      </c>
      <c r="C13" s="34">
        <f>SUM('1 - Full Project Details'!J15:J17)</f>
        <v>0</v>
      </c>
      <c r="D13" s="13"/>
      <c r="E13" s="13"/>
      <c r="F13" s="13"/>
      <c r="G13" s="13"/>
      <c r="H13" s="13"/>
      <c r="I13" s="13"/>
      <c r="J13" s="13"/>
      <c r="K13" s="13"/>
      <c r="L13" s="13"/>
      <c r="M13" s="13"/>
      <c r="N13" s="13"/>
      <c r="O13" s="13"/>
      <c r="P13" s="13"/>
      <c r="Q13" s="13"/>
      <c r="R13" s="13"/>
      <c r="S13" s="13"/>
      <c r="T13" s="13"/>
      <c r="U13" s="13"/>
      <c r="V13" s="13"/>
      <c r="W13" s="13"/>
      <c r="X13" s="13"/>
      <c r="Y13" s="13"/>
      <c r="Z13" s="13"/>
      <c r="AA13" s="13"/>
    </row>
    <row r="14" spans="2:27" x14ac:dyDescent="0.3">
      <c r="B14" s="20" t="s">
        <v>487</v>
      </c>
      <c r="C14" s="34">
        <f>SUM('1 - Full Project Details'!P15:P17)</f>
        <v>0</v>
      </c>
      <c r="D14" s="13"/>
      <c r="E14" s="13"/>
      <c r="F14" s="13"/>
      <c r="G14" s="13"/>
      <c r="H14" s="13"/>
      <c r="I14" s="13"/>
      <c r="J14" s="13"/>
      <c r="K14" s="13"/>
      <c r="L14" s="13"/>
      <c r="M14" s="13"/>
      <c r="N14" s="13"/>
      <c r="O14" s="13"/>
      <c r="P14" s="13"/>
      <c r="Q14" s="13"/>
      <c r="R14" s="13"/>
      <c r="S14" s="13"/>
      <c r="T14" s="13"/>
      <c r="U14" s="13"/>
      <c r="V14" s="13"/>
      <c r="W14" s="13"/>
      <c r="X14" s="13"/>
      <c r="Y14" s="13"/>
      <c r="Z14" s="13"/>
      <c r="AA14" s="13"/>
    </row>
    <row r="15" spans="2:27" x14ac:dyDescent="0.3">
      <c r="B15" s="20" t="s">
        <v>455</v>
      </c>
      <c r="C15" s="33">
        <f>SUM(C13:C14)</f>
        <v>0</v>
      </c>
      <c r="D15" s="13"/>
      <c r="E15" s="13"/>
      <c r="F15" s="13"/>
      <c r="G15" s="13"/>
      <c r="H15" s="13"/>
      <c r="I15" s="13"/>
      <c r="J15" s="13"/>
      <c r="K15" s="13"/>
      <c r="L15" s="13"/>
      <c r="M15" s="13"/>
      <c r="N15" s="13"/>
      <c r="O15" s="13"/>
      <c r="P15" s="13"/>
      <c r="Q15" s="13"/>
      <c r="R15" s="13"/>
      <c r="S15" s="13"/>
      <c r="T15" s="13"/>
      <c r="U15" s="13"/>
      <c r="V15" s="13"/>
      <c r="W15" s="13"/>
      <c r="X15" s="13"/>
      <c r="Y15" s="13"/>
      <c r="Z15" s="13"/>
      <c r="AA15" s="13"/>
    </row>
    <row r="16" spans="2:27" s="13" customFormat="1" x14ac:dyDescent="0.3"/>
    <row r="17" spans="2:6" s="13" customFormat="1" x14ac:dyDescent="0.3"/>
    <row r="18" spans="2:6" s="13" customFormat="1" x14ac:dyDescent="0.3">
      <c r="B18" s="45" t="s">
        <v>485</v>
      </c>
    </row>
    <row r="19" spans="2:6" s="13" customFormat="1" x14ac:dyDescent="0.3">
      <c r="B19" s="20" t="s">
        <v>469</v>
      </c>
      <c r="C19" s="39">
        <f>'1 - Full Project Details'!Z14</f>
        <v>0</v>
      </c>
      <c r="D19" s="162" t="s">
        <v>473</v>
      </c>
      <c r="E19" s="162"/>
      <c r="F19" s="58" t="s">
        <v>468</v>
      </c>
    </row>
    <row r="20" spans="2:6" s="13" customFormat="1" x14ac:dyDescent="0.3">
      <c r="B20" s="20" t="s">
        <v>470</v>
      </c>
      <c r="C20" s="39">
        <f>'1 - Full Project Details'!AA14</f>
        <v>0</v>
      </c>
      <c r="D20" s="163" t="s">
        <v>497</v>
      </c>
      <c r="E20" s="163"/>
      <c r="F20" s="58" t="s">
        <v>468</v>
      </c>
    </row>
    <row r="21" spans="2:6" s="13" customFormat="1" x14ac:dyDescent="0.3">
      <c r="B21" s="20" t="s">
        <v>471</v>
      </c>
      <c r="C21" s="8">
        <f>SUM(C19:C20)</f>
        <v>0</v>
      </c>
      <c r="D21" s="162" t="s">
        <v>472</v>
      </c>
      <c r="E21" s="162"/>
      <c r="F21" s="59" t="str">
        <f>IF(AND(F19="TBC",F20="TBC"),"TBC",SUM(C19:C20,F19:F20))</f>
        <v>TBC</v>
      </c>
    </row>
    <row r="22" spans="2:6" s="13" customFormat="1" x14ac:dyDescent="0.3"/>
    <row r="23" spans="2:6" s="13" customFormat="1" hidden="1" x14ac:dyDescent="0.3"/>
    <row r="24" spans="2:6" s="13" customFormat="1" hidden="1" x14ac:dyDescent="0.3"/>
    <row r="25" spans="2:6" s="13" customFormat="1" hidden="1" x14ac:dyDescent="0.3"/>
    <row r="26" spans="2:6" s="13" customFormat="1" hidden="1" x14ac:dyDescent="0.3"/>
    <row r="27" spans="2:6" s="13" customFormat="1" hidden="1" x14ac:dyDescent="0.3"/>
    <row r="28" spans="2:6" s="13" customFormat="1" hidden="1" x14ac:dyDescent="0.3"/>
    <row r="29" spans="2:6" s="13" customFormat="1" hidden="1" x14ac:dyDescent="0.3">
      <c r="C29" s="16"/>
      <c r="D29" s="16"/>
      <c r="E29" s="16"/>
      <c r="F29" s="16"/>
    </row>
    <row r="30" spans="2:6" hidden="1" x14ac:dyDescent="0.3"/>
    <row r="31" spans="2:6" hidden="1" x14ac:dyDescent="0.3"/>
    <row r="32" spans="2:6" hidden="1" x14ac:dyDescent="0.3"/>
    <row r="33" hidden="1" x14ac:dyDescent="0.3"/>
    <row r="34" hidden="1" x14ac:dyDescent="0.3"/>
    <row r="35" hidden="1" x14ac:dyDescent="0.3"/>
  </sheetData>
  <sheetProtection password="CC6B" sheet="1" objects="1" scenarios="1" selectLockedCells="1"/>
  <mergeCells count="3">
    <mergeCell ref="D19:E19"/>
    <mergeCell ref="D20:E20"/>
    <mergeCell ref="D21:E2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96"/>
  <sheetViews>
    <sheetView showRowColHeaders="0" workbookViewId="0">
      <pane xSplit="8" ySplit="8" topLeftCell="I9" activePane="bottomRight" state="frozen"/>
      <selection pane="topRight" activeCell="I1" sqref="I1"/>
      <selection pane="bottomLeft" activeCell="A9" sqref="A9"/>
      <selection pane="bottomRight" activeCell="B4" sqref="B4:C4"/>
    </sheetView>
  </sheetViews>
  <sheetFormatPr defaultColWidth="0" defaultRowHeight="14.5" zeroHeight="1" x14ac:dyDescent="0.35"/>
  <cols>
    <col min="1" max="1" width="4.26953125" style="65" customWidth="1"/>
    <col min="2" max="2" width="24.54296875" style="65" customWidth="1"/>
    <col min="3" max="3" width="30.26953125" style="65" customWidth="1"/>
    <col min="4" max="4" width="16.26953125" style="65" customWidth="1"/>
    <col min="5" max="5" width="4.26953125" style="65" customWidth="1"/>
    <col min="6" max="6" width="20.81640625" style="65" customWidth="1"/>
    <col min="7" max="7" width="31.81640625" style="65" customWidth="1"/>
    <col min="8" max="8" width="15.453125" style="65" customWidth="1"/>
    <col min="9" max="9" width="3.81640625" style="65" customWidth="1"/>
    <col min="10" max="10" width="2.26953125" style="65" hidden="1" customWidth="1"/>
    <col min="11" max="16384" width="9.1796875" style="65" hidden="1"/>
  </cols>
  <sheetData>
    <row r="1" spans="1:10" x14ac:dyDescent="0.35">
      <c r="A1" s="64"/>
      <c r="B1" s="64"/>
      <c r="C1" s="64"/>
      <c r="D1" s="64"/>
      <c r="E1" s="64"/>
      <c r="F1" s="64"/>
      <c r="G1" s="64"/>
      <c r="H1" s="64"/>
      <c r="I1" s="64"/>
      <c r="J1" s="64"/>
    </row>
    <row r="2" spans="1:10" ht="53.25" customHeight="1" x14ac:dyDescent="0.35">
      <c r="A2" s="64"/>
      <c r="B2" s="164" t="s">
        <v>484</v>
      </c>
      <c r="C2" s="165"/>
      <c r="D2" s="165"/>
      <c r="E2" s="165"/>
      <c r="F2" s="165"/>
      <c r="G2" s="165"/>
      <c r="H2" s="166"/>
      <c r="I2" s="64"/>
      <c r="J2" s="64"/>
    </row>
    <row r="3" spans="1:10" ht="95.25" customHeight="1" x14ac:dyDescent="0.35">
      <c r="A3" s="11"/>
      <c r="B3" s="167"/>
      <c r="C3" s="168"/>
      <c r="D3" s="168"/>
      <c r="E3" s="168"/>
      <c r="F3" s="168"/>
      <c r="G3" s="168"/>
      <c r="H3" s="169"/>
      <c r="I3" s="64"/>
      <c r="J3" s="64"/>
    </row>
    <row r="4" spans="1:10" ht="18.75" customHeight="1" x14ac:dyDescent="0.35">
      <c r="A4" s="64"/>
      <c r="B4" s="170" t="s">
        <v>27</v>
      </c>
      <c r="C4" s="171"/>
      <c r="D4" s="5"/>
      <c r="E4" s="5"/>
      <c r="F4" s="5"/>
      <c r="G4" s="5"/>
      <c r="H4" s="6"/>
      <c r="I4" s="64"/>
      <c r="J4" s="64"/>
    </row>
    <row r="5" spans="1:10" s="64" customFormat="1" ht="21.75" customHeight="1" x14ac:dyDescent="0.4">
      <c r="A5" s="7"/>
      <c r="B5" s="172" t="s">
        <v>28</v>
      </c>
      <c r="C5" s="172"/>
      <c r="D5" s="7"/>
      <c r="E5" s="7"/>
      <c r="F5" s="7"/>
      <c r="G5" s="7"/>
      <c r="H5" s="7"/>
    </row>
    <row r="6" spans="1:10" s="64" customFormat="1" x14ac:dyDescent="0.35">
      <c r="A6" s="7"/>
      <c r="B6" s="7"/>
      <c r="C6" s="7"/>
      <c r="D6" s="7"/>
      <c r="E6" s="7"/>
      <c r="F6" s="7"/>
      <c r="G6" s="7"/>
      <c r="H6" s="7"/>
    </row>
    <row r="7" spans="1:10" s="64" customFormat="1" x14ac:dyDescent="0.35">
      <c r="B7" s="173" t="s">
        <v>29</v>
      </c>
      <c r="C7" s="173"/>
      <c r="D7" s="173"/>
      <c r="F7" s="173" t="s">
        <v>30</v>
      </c>
      <c r="G7" s="173"/>
      <c r="H7" s="173"/>
    </row>
    <row r="8" spans="1:10" s="64" customFormat="1" x14ac:dyDescent="0.35">
      <c r="B8" s="8" t="s">
        <v>31</v>
      </c>
      <c r="C8" s="8" t="s">
        <v>32</v>
      </c>
      <c r="D8" s="8" t="s">
        <v>33</v>
      </c>
      <c r="F8" s="8" t="s">
        <v>31</v>
      </c>
      <c r="G8" s="8" t="s">
        <v>32</v>
      </c>
      <c r="H8" s="8" t="s">
        <v>33</v>
      </c>
    </row>
    <row r="9" spans="1:10" s="64" customFormat="1" x14ac:dyDescent="0.35">
      <c r="B9" s="9" t="s">
        <v>34</v>
      </c>
      <c r="C9" s="9" t="s">
        <v>35</v>
      </c>
      <c r="D9" s="9" t="s">
        <v>36</v>
      </c>
      <c r="E9" s="10"/>
      <c r="F9" s="9" t="s">
        <v>37</v>
      </c>
      <c r="G9" s="9" t="s">
        <v>38</v>
      </c>
      <c r="H9" s="9" t="s">
        <v>39</v>
      </c>
    </row>
    <row r="10" spans="1:10" s="64" customFormat="1" x14ac:dyDescent="0.35">
      <c r="B10" s="9" t="s">
        <v>40</v>
      </c>
      <c r="C10" s="9" t="s">
        <v>41</v>
      </c>
      <c r="D10" s="9" t="s">
        <v>42</v>
      </c>
      <c r="E10" s="10"/>
      <c r="F10" s="9" t="s">
        <v>43</v>
      </c>
      <c r="G10" s="9" t="s">
        <v>44</v>
      </c>
      <c r="H10" s="9" t="s">
        <v>45</v>
      </c>
    </row>
    <row r="11" spans="1:10" s="64" customFormat="1" x14ac:dyDescent="0.35">
      <c r="B11" s="9" t="s">
        <v>46</v>
      </c>
      <c r="C11" s="9" t="s">
        <v>47</v>
      </c>
      <c r="D11" s="9" t="s">
        <v>48</v>
      </c>
      <c r="E11" s="10"/>
      <c r="F11" s="9" t="s">
        <v>49</v>
      </c>
      <c r="G11" s="9" t="s">
        <v>50</v>
      </c>
      <c r="H11" s="9" t="s">
        <v>51</v>
      </c>
    </row>
    <row r="12" spans="1:10" s="64" customFormat="1" x14ac:dyDescent="0.35">
      <c r="B12" s="9" t="s">
        <v>52</v>
      </c>
      <c r="C12" s="9" t="s">
        <v>53</v>
      </c>
      <c r="D12" s="9" t="s">
        <v>54</v>
      </c>
      <c r="E12" s="10"/>
      <c r="F12" s="9" t="s">
        <v>55</v>
      </c>
      <c r="G12" s="9" t="s">
        <v>56</v>
      </c>
      <c r="H12" s="9" t="s">
        <v>57</v>
      </c>
    </row>
    <row r="13" spans="1:10" s="64" customFormat="1" x14ac:dyDescent="0.35">
      <c r="B13" s="9" t="s">
        <v>58</v>
      </c>
      <c r="C13" s="9" t="s">
        <v>59</v>
      </c>
      <c r="D13" s="9" t="s">
        <v>60</v>
      </c>
      <c r="E13" s="10"/>
      <c r="F13" s="9" t="s">
        <v>61</v>
      </c>
      <c r="G13" s="9" t="s">
        <v>62</v>
      </c>
      <c r="H13" s="9" t="s">
        <v>63</v>
      </c>
    </row>
    <row r="14" spans="1:10" s="64" customFormat="1" x14ac:dyDescent="0.35">
      <c r="B14" s="9" t="s">
        <v>64</v>
      </c>
      <c r="C14" s="9" t="s">
        <v>65</v>
      </c>
      <c r="D14" s="9" t="s">
        <v>66</v>
      </c>
      <c r="E14" s="10"/>
      <c r="F14" s="9" t="s">
        <v>67</v>
      </c>
      <c r="G14" s="9" t="s">
        <v>68</v>
      </c>
      <c r="H14" s="9" t="s">
        <v>69</v>
      </c>
    </row>
    <row r="15" spans="1:10" s="64" customFormat="1" x14ac:dyDescent="0.35">
      <c r="B15" s="9" t="s">
        <v>70</v>
      </c>
      <c r="C15" s="9" t="s">
        <v>71</v>
      </c>
      <c r="D15" s="9" t="s">
        <v>72</v>
      </c>
      <c r="E15" s="10"/>
      <c r="F15" s="9" t="s">
        <v>73</v>
      </c>
      <c r="G15" s="9" t="s">
        <v>74</v>
      </c>
      <c r="H15" s="9" t="s">
        <v>75</v>
      </c>
    </row>
    <row r="16" spans="1:10" s="64" customFormat="1" x14ac:dyDescent="0.35">
      <c r="B16" s="9" t="s">
        <v>76</v>
      </c>
      <c r="C16" s="9" t="s">
        <v>77</v>
      </c>
      <c r="D16" s="9" t="s">
        <v>78</v>
      </c>
      <c r="E16" s="10"/>
      <c r="F16" s="9" t="s">
        <v>79</v>
      </c>
      <c r="G16" s="9" t="s">
        <v>80</v>
      </c>
      <c r="H16" s="9" t="s">
        <v>81</v>
      </c>
    </row>
    <row r="17" spans="2:8" s="64" customFormat="1" x14ac:dyDescent="0.35">
      <c r="B17" s="9" t="s">
        <v>82</v>
      </c>
      <c r="C17" s="9" t="s">
        <v>83</v>
      </c>
      <c r="D17" s="9" t="s">
        <v>84</v>
      </c>
      <c r="E17" s="10"/>
      <c r="F17" s="9" t="s">
        <v>85</v>
      </c>
      <c r="G17" s="9" t="s">
        <v>86</v>
      </c>
      <c r="H17" s="9" t="s">
        <v>87</v>
      </c>
    </row>
    <row r="18" spans="2:8" s="64" customFormat="1" x14ac:dyDescent="0.35">
      <c r="B18" s="9" t="s">
        <v>88</v>
      </c>
      <c r="C18" s="9" t="s">
        <v>89</v>
      </c>
      <c r="D18" s="9" t="s">
        <v>90</v>
      </c>
      <c r="E18" s="10"/>
      <c r="F18" s="9" t="s">
        <v>91</v>
      </c>
      <c r="G18" s="9" t="s">
        <v>92</v>
      </c>
      <c r="H18" s="9" t="s">
        <v>93</v>
      </c>
    </row>
    <row r="19" spans="2:8" s="64" customFormat="1" x14ac:dyDescent="0.35">
      <c r="B19" s="9" t="s">
        <v>94</v>
      </c>
      <c r="C19" s="9" t="s">
        <v>95</v>
      </c>
      <c r="D19" s="9" t="s">
        <v>96</v>
      </c>
      <c r="E19" s="10"/>
      <c r="F19" s="9" t="s">
        <v>97</v>
      </c>
      <c r="G19" s="9" t="s">
        <v>98</v>
      </c>
      <c r="H19" s="9" t="s">
        <v>99</v>
      </c>
    </row>
    <row r="20" spans="2:8" s="64" customFormat="1" x14ac:dyDescent="0.35">
      <c r="B20" s="9" t="s">
        <v>100</v>
      </c>
      <c r="C20" s="9" t="s">
        <v>101</v>
      </c>
      <c r="D20" s="9" t="s">
        <v>102</v>
      </c>
      <c r="E20" s="10"/>
      <c r="F20" s="9" t="s">
        <v>103</v>
      </c>
      <c r="G20" s="9" t="s">
        <v>104</v>
      </c>
      <c r="H20" s="9" t="s">
        <v>105</v>
      </c>
    </row>
    <row r="21" spans="2:8" s="64" customFormat="1" x14ac:dyDescent="0.35">
      <c r="B21" s="9" t="s">
        <v>106</v>
      </c>
      <c r="C21" s="9" t="s">
        <v>107</v>
      </c>
      <c r="D21" s="9" t="s">
        <v>108</v>
      </c>
      <c r="E21" s="10"/>
      <c r="F21" s="9" t="s">
        <v>109</v>
      </c>
      <c r="G21" s="9" t="s">
        <v>110</v>
      </c>
      <c r="H21" s="9" t="s">
        <v>111</v>
      </c>
    </row>
    <row r="22" spans="2:8" s="64" customFormat="1" x14ac:dyDescent="0.35">
      <c r="B22" s="9" t="s">
        <v>112</v>
      </c>
      <c r="C22" s="9" t="s">
        <v>113</v>
      </c>
      <c r="D22" s="9" t="s">
        <v>114</v>
      </c>
      <c r="E22" s="10"/>
      <c r="F22" s="9" t="s">
        <v>115</v>
      </c>
      <c r="G22" s="9" t="s">
        <v>116</v>
      </c>
      <c r="H22" s="9" t="s">
        <v>117</v>
      </c>
    </row>
    <row r="23" spans="2:8" s="64" customFormat="1" x14ac:dyDescent="0.35">
      <c r="B23" s="9" t="s">
        <v>118</v>
      </c>
      <c r="C23" s="9" t="s">
        <v>119</v>
      </c>
      <c r="D23" s="9" t="s">
        <v>120</v>
      </c>
      <c r="E23" s="10"/>
      <c r="F23" s="9" t="s">
        <v>121</v>
      </c>
      <c r="G23" s="9" t="s">
        <v>122</v>
      </c>
      <c r="H23" s="9" t="s">
        <v>123</v>
      </c>
    </row>
    <row r="24" spans="2:8" s="64" customFormat="1" x14ac:dyDescent="0.35">
      <c r="B24" s="9" t="s">
        <v>124</v>
      </c>
      <c r="C24" s="9" t="s">
        <v>125</v>
      </c>
      <c r="D24" s="9" t="s">
        <v>126</v>
      </c>
      <c r="E24" s="10"/>
      <c r="F24" s="9" t="s">
        <v>127</v>
      </c>
      <c r="G24" s="9" t="s">
        <v>128</v>
      </c>
      <c r="H24" s="9" t="s">
        <v>129</v>
      </c>
    </row>
    <row r="25" spans="2:8" s="64" customFormat="1" x14ac:dyDescent="0.35">
      <c r="B25" s="9" t="s">
        <v>130</v>
      </c>
      <c r="C25" s="9" t="s">
        <v>131</v>
      </c>
      <c r="D25" s="9" t="s">
        <v>132</v>
      </c>
      <c r="E25" s="10"/>
      <c r="F25" s="9" t="s">
        <v>133</v>
      </c>
      <c r="G25" s="9" t="s">
        <v>134</v>
      </c>
      <c r="H25" s="9" t="s">
        <v>135</v>
      </c>
    </row>
    <row r="26" spans="2:8" s="64" customFormat="1" x14ac:dyDescent="0.35">
      <c r="B26" s="9" t="s">
        <v>136</v>
      </c>
      <c r="C26" s="9" t="s">
        <v>137</v>
      </c>
      <c r="D26" s="9" t="s">
        <v>138</v>
      </c>
      <c r="E26" s="10"/>
      <c r="F26" s="9" t="s">
        <v>139</v>
      </c>
      <c r="G26" s="9" t="s">
        <v>140</v>
      </c>
      <c r="H26" s="9" t="s">
        <v>141</v>
      </c>
    </row>
    <row r="27" spans="2:8" s="64" customFormat="1" x14ac:dyDescent="0.35">
      <c r="B27" s="9" t="s">
        <v>142</v>
      </c>
      <c r="C27" s="9" t="s">
        <v>143</v>
      </c>
      <c r="D27" s="9" t="s">
        <v>144</v>
      </c>
      <c r="E27" s="10"/>
      <c r="F27" s="9" t="s">
        <v>145</v>
      </c>
      <c r="G27" s="9" t="s">
        <v>146</v>
      </c>
      <c r="H27" s="9" t="s">
        <v>147</v>
      </c>
    </row>
    <row r="28" spans="2:8" s="64" customFormat="1" x14ac:dyDescent="0.35">
      <c r="B28" s="9" t="s">
        <v>148</v>
      </c>
      <c r="C28" s="9" t="s">
        <v>149</v>
      </c>
      <c r="D28" s="9" t="s">
        <v>150</v>
      </c>
      <c r="E28" s="10"/>
      <c r="F28" s="9" t="s">
        <v>151</v>
      </c>
      <c r="G28" s="9" t="s">
        <v>152</v>
      </c>
      <c r="H28" s="9" t="s">
        <v>153</v>
      </c>
    </row>
    <row r="29" spans="2:8" s="64" customFormat="1" x14ac:dyDescent="0.35">
      <c r="B29" s="9" t="s">
        <v>154</v>
      </c>
      <c r="C29" s="9" t="s">
        <v>155</v>
      </c>
      <c r="D29" s="9" t="s">
        <v>156</v>
      </c>
      <c r="E29" s="10"/>
      <c r="F29" s="9" t="s">
        <v>157</v>
      </c>
      <c r="G29" s="9" t="s">
        <v>158</v>
      </c>
      <c r="H29" s="9" t="s">
        <v>159</v>
      </c>
    </row>
    <row r="30" spans="2:8" s="64" customFormat="1" x14ac:dyDescent="0.35">
      <c r="B30" s="9" t="s">
        <v>160</v>
      </c>
      <c r="C30" s="9" t="s">
        <v>161</v>
      </c>
      <c r="D30" s="9" t="s">
        <v>162</v>
      </c>
      <c r="E30" s="10"/>
      <c r="F30" s="9" t="s">
        <v>163</v>
      </c>
      <c r="G30" s="9" t="s">
        <v>164</v>
      </c>
      <c r="H30" s="9" t="s">
        <v>165</v>
      </c>
    </row>
    <row r="31" spans="2:8" s="64" customFormat="1" x14ac:dyDescent="0.35">
      <c r="B31" s="9" t="s">
        <v>166</v>
      </c>
      <c r="C31" s="9" t="s">
        <v>167</v>
      </c>
      <c r="D31" s="9" t="s">
        <v>168</v>
      </c>
      <c r="E31" s="10"/>
      <c r="F31" s="9" t="s">
        <v>169</v>
      </c>
      <c r="G31" s="9" t="s">
        <v>170</v>
      </c>
      <c r="H31" s="9" t="s">
        <v>171</v>
      </c>
    </row>
    <row r="32" spans="2:8" s="64" customFormat="1" x14ac:dyDescent="0.35">
      <c r="B32" s="9" t="s">
        <v>172</v>
      </c>
      <c r="C32" s="9" t="s">
        <v>173</v>
      </c>
      <c r="D32" s="9" t="s">
        <v>174</v>
      </c>
      <c r="E32" s="10"/>
      <c r="F32" s="9" t="s">
        <v>175</v>
      </c>
      <c r="G32" s="9" t="s">
        <v>176</v>
      </c>
      <c r="H32" s="9" t="s">
        <v>177</v>
      </c>
    </row>
    <row r="33" spans="2:8" s="64" customFormat="1" x14ac:dyDescent="0.35">
      <c r="B33" s="9" t="s">
        <v>178</v>
      </c>
      <c r="C33" s="9" t="s">
        <v>179</v>
      </c>
      <c r="D33" s="9" t="s">
        <v>180</v>
      </c>
      <c r="E33" s="10"/>
      <c r="F33" s="9" t="s">
        <v>181</v>
      </c>
      <c r="G33" s="9" t="s">
        <v>182</v>
      </c>
      <c r="H33" s="9" t="s">
        <v>183</v>
      </c>
    </row>
    <row r="34" spans="2:8" s="64" customFormat="1" x14ac:dyDescent="0.35">
      <c r="B34" s="9" t="s">
        <v>184</v>
      </c>
      <c r="C34" s="9" t="s">
        <v>185</v>
      </c>
      <c r="D34" s="9" t="s">
        <v>186</v>
      </c>
      <c r="E34" s="10"/>
      <c r="F34" s="9" t="s">
        <v>187</v>
      </c>
      <c r="G34" s="9" t="s">
        <v>188</v>
      </c>
      <c r="H34" s="9" t="s">
        <v>189</v>
      </c>
    </row>
    <row r="35" spans="2:8" s="64" customFormat="1" x14ac:dyDescent="0.35">
      <c r="B35" s="9" t="s">
        <v>190</v>
      </c>
      <c r="C35" s="9" t="s">
        <v>191</v>
      </c>
      <c r="D35" s="9" t="s">
        <v>192</v>
      </c>
      <c r="E35" s="10"/>
      <c r="F35" s="9" t="s">
        <v>193</v>
      </c>
      <c r="G35" s="9" t="s">
        <v>194</v>
      </c>
      <c r="H35" s="9" t="s">
        <v>195</v>
      </c>
    </row>
    <row r="36" spans="2:8" s="64" customFormat="1" x14ac:dyDescent="0.35">
      <c r="B36" s="9" t="s">
        <v>196</v>
      </c>
      <c r="C36" s="9" t="s">
        <v>197</v>
      </c>
      <c r="D36" s="9" t="s">
        <v>198</v>
      </c>
      <c r="E36" s="10"/>
      <c r="F36" s="9" t="s">
        <v>199</v>
      </c>
      <c r="G36" s="9" t="s">
        <v>200</v>
      </c>
      <c r="H36" s="9" t="s">
        <v>201</v>
      </c>
    </row>
    <row r="37" spans="2:8" s="64" customFormat="1" x14ac:dyDescent="0.35">
      <c r="B37" s="9" t="s">
        <v>202</v>
      </c>
      <c r="C37" s="9" t="s">
        <v>203</v>
      </c>
      <c r="D37" s="9" t="s">
        <v>204</v>
      </c>
      <c r="E37" s="10"/>
      <c r="F37" s="9" t="s">
        <v>205</v>
      </c>
      <c r="G37" s="9" t="s">
        <v>206</v>
      </c>
      <c r="H37" s="9" t="s">
        <v>207</v>
      </c>
    </row>
    <row r="38" spans="2:8" s="64" customFormat="1" x14ac:dyDescent="0.35">
      <c r="B38" s="9" t="s">
        <v>208</v>
      </c>
      <c r="C38" s="9" t="s">
        <v>209</v>
      </c>
      <c r="D38" s="9" t="s">
        <v>210</v>
      </c>
      <c r="E38" s="10"/>
      <c r="F38" s="9" t="s">
        <v>211</v>
      </c>
      <c r="G38" s="9" t="s">
        <v>212</v>
      </c>
      <c r="H38" s="9" t="s">
        <v>213</v>
      </c>
    </row>
    <row r="39" spans="2:8" s="64" customFormat="1" x14ac:dyDescent="0.35">
      <c r="B39" s="9" t="s">
        <v>214</v>
      </c>
      <c r="C39" s="9" t="s">
        <v>215</v>
      </c>
      <c r="D39" s="9" t="s">
        <v>216</v>
      </c>
      <c r="E39" s="10"/>
      <c r="F39" s="9" t="s">
        <v>217</v>
      </c>
      <c r="G39" s="9" t="s">
        <v>218</v>
      </c>
      <c r="H39" s="9" t="s">
        <v>219</v>
      </c>
    </row>
    <row r="40" spans="2:8" s="64" customFormat="1" x14ac:dyDescent="0.35">
      <c r="B40" s="9" t="s">
        <v>220</v>
      </c>
      <c r="C40" s="9" t="s">
        <v>221</v>
      </c>
      <c r="D40" s="9" t="s">
        <v>222</v>
      </c>
      <c r="E40" s="10"/>
      <c r="F40" s="9" t="s">
        <v>223</v>
      </c>
      <c r="G40" s="9" t="s">
        <v>176</v>
      </c>
      <c r="H40" s="9" t="s">
        <v>224</v>
      </c>
    </row>
    <row r="41" spans="2:8" s="64" customFormat="1" x14ac:dyDescent="0.35">
      <c r="B41" s="9" t="s">
        <v>225</v>
      </c>
      <c r="C41" s="9" t="s">
        <v>226</v>
      </c>
      <c r="D41" s="9" t="s">
        <v>227</v>
      </c>
      <c r="E41" s="10"/>
      <c r="F41" s="9" t="s">
        <v>228</v>
      </c>
      <c r="G41" s="9" t="s">
        <v>229</v>
      </c>
      <c r="H41" s="9" t="s">
        <v>230</v>
      </c>
    </row>
    <row r="42" spans="2:8" s="64" customFormat="1" x14ac:dyDescent="0.35">
      <c r="B42" s="9" t="s">
        <v>231</v>
      </c>
      <c r="C42" s="9" t="s">
        <v>232</v>
      </c>
      <c r="D42" s="9" t="s">
        <v>233</v>
      </c>
      <c r="E42" s="10"/>
      <c r="F42" s="9" t="s">
        <v>234</v>
      </c>
      <c r="G42" s="9" t="s">
        <v>235</v>
      </c>
      <c r="H42" s="9" t="s">
        <v>236</v>
      </c>
    </row>
    <row r="43" spans="2:8" s="64" customFormat="1" x14ac:dyDescent="0.35">
      <c r="B43" s="9" t="s">
        <v>237</v>
      </c>
      <c r="C43" s="9" t="s">
        <v>238</v>
      </c>
      <c r="D43" s="9" t="s">
        <v>239</v>
      </c>
      <c r="E43" s="10"/>
      <c r="F43" s="9" t="s">
        <v>240</v>
      </c>
      <c r="G43" s="9" t="s">
        <v>241</v>
      </c>
      <c r="H43" s="9" t="s">
        <v>242</v>
      </c>
    </row>
    <row r="44" spans="2:8" s="64" customFormat="1" x14ac:dyDescent="0.35">
      <c r="B44" s="9" t="s">
        <v>243</v>
      </c>
      <c r="C44" s="9" t="s">
        <v>244</v>
      </c>
      <c r="D44" s="9" t="s">
        <v>245</v>
      </c>
      <c r="E44" s="10"/>
      <c r="F44" s="9" t="s">
        <v>246</v>
      </c>
      <c r="G44" s="9" t="s">
        <v>247</v>
      </c>
      <c r="H44" s="9" t="s">
        <v>248</v>
      </c>
    </row>
    <row r="45" spans="2:8" s="64" customFormat="1" x14ac:dyDescent="0.35">
      <c r="B45" s="9" t="s">
        <v>249</v>
      </c>
      <c r="C45" s="9" t="s">
        <v>250</v>
      </c>
      <c r="D45" s="9" t="s">
        <v>251</v>
      </c>
      <c r="E45" s="10"/>
      <c r="F45" s="9" t="s">
        <v>252</v>
      </c>
      <c r="G45" s="9" t="s">
        <v>253</v>
      </c>
      <c r="H45" s="9" t="s">
        <v>254</v>
      </c>
    </row>
    <row r="46" spans="2:8" s="64" customFormat="1" x14ac:dyDescent="0.35">
      <c r="B46" s="9" t="s">
        <v>255</v>
      </c>
      <c r="C46" s="9" t="s">
        <v>256</v>
      </c>
      <c r="D46" s="9" t="s">
        <v>257</v>
      </c>
      <c r="E46" s="10"/>
      <c r="F46" s="9" t="s">
        <v>258</v>
      </c>
      <c r="G46" s="9" t="s">
        <v>259</v>
      </c>
      <c r="H46" s="9" t="s">
        <v>260</v>
      </c>
    </row>
    <row r="47" spans="2:8" s="64" customFormat="1" x14ac:dyDescent="0.35">
      <c r="B47" s="9" t="s">
        <v>261</v>
      </c>
      <c r="C47" s="9" t="s">
        <v>262</v>
      </c>
      <c r="D47" s="9" t="s">
        <v>263</v>
      </c>
      <c r="E47" s="10"/>
      <c r="F47" s="9" t="s">
        <v>264</v>
      </c>
      <c r="G47" s="9" t="s">
        <v>265</v>
      </c>
      <c r="H47" s="9" t="s">
        <v>266</v>
      </c>
    </row>
    <row r="48" spans="2:8" s="64" customFormat="1" x14ac:dyDescent="0.35">
      <c r="B48" s="9" t="s">
        <v>267</v>
      </c>
      <c r="C48" s="9" t="s">
        <v>268</v>
      </c>
      <c r="D48" s="9" t="s">
        <v>269</v>
      </c>
      <c r="E48" s="10"/>
      <c r="F48" s="9" t="s">
        <v>270</v>
      </c>
      <c r="G48" s="9" t="s">
        <v>271</v>
      </c>
      <c r="H48" s="9" t="s">
        <v>272</v>
      </c>
    </row>
    <row r="49" spans="2:8" s="64" customFormat="1" x14ac:dyDescent="0.35">
      <c r="B49" s="9" t="s">
        <v>273</v>
      </c>
      <c r="C49" s="9" t="s">
        <v>274</v>
      </c>
      <c r="D49" s="9" t="s">
        <v>275</v>
      </c>
      <c r="E49" s="10"/>
      <c r="F49" s="9" t="s">
        <v>276</v>
      </c>
      <c r="G49" s="9" t="s">
        <v>277</v>
      </c>
      <c r="H49" s="9" t="s">
        <v>278</v>
      </c>
    </row>
    <row r="50" spans="2:8" s="64" customFormat="1" x14ac:dyDescent="0.35">
      <c r="B50" s="9" t="s">
        <v>279</v>
      </c>
      <c r="C50" s="9" t="s">
        <v>176</v>
      </c>
      <c r="D50" s="9" t="s">
        <v>280</v>
      </c>
      <c r="E50" s="10"/>
      <c r="F50" s="9" t="s">
        <v>281</v>
      </c>
      <c r="G50" s="9" t="s">
        <v>282</v>
      </c>
      <c r="H50" s="9" t="s">
        <v>283</v>
      </c>
    </row>
    <row r="51" spans="2:8" s="64" customFormat="1" x14ac:dyDescent="0.35">
      <c r="B51" s="9" t="s">
        <v>284</v>
      </c>
      <c r="C51" s="9" t="s">
        <v>285</v>
      </c>
      <c r="D51" s="9" t="s">
        <v>286</v>
      </c>
      <c r="E51" s="10"/>
      <c r="F51" s="9" t="s">
        <v>287</v>
      </c>
      <c r="G51" s="9" t="s">
        <v>288</v>
      </c>
      <c r="H51" s="9" t="s">
        <v>289</v>
      </c>
    </row>
    <row r="52" spans="2:8" s="64" customFormat="1" x14ac:dyDescent="0.35">
      <c r="B52" s="9" t="s">
        <v>290</v>
      </c>
      <c r="C52" s="9" t="s">
        <v>291</v>
      </c>
      <c r="D52" s="9" t="s">
        <v>292</v>
      </c>
      <c r="E52" s="10"/>
      <c r="F52" s="9" t="s">
        <v>293</v>
      </c>
      <c r="G52" s="9" t="s">
        <v>294</v>
      </c>
      <c r="H52" s="9" t="s">
        <v>295</v>
      </c>
    </row>
    <row r="53" spans="2:8" s="64" customFormat="1" x14ac:dyDescent="0.35">
      <c r="B53" s="9" t="s">
        <v>296</v>
      </c>
      <c r="C53" s="9" t="s">
        <v>297</v>
      </c>
      <c r="D53" s="9" t="s">
        <v>298</v>
      </c>
      <c r="E53" s="10"/>
      <c r="F53" s="9" t="s">
        <v>299</v>
      </c>
      <c r="G53" s="9" t="s">
        <v>300</v>
      </c>
      <c r="H53" s="9" t="s">
        <v>301</v>
      </c>
    </row>
    <row r="54" spans="2:8" s="64" customFormat="1" x14ac:dyDescent="0.35">
      <c r="B54" s="9" t="s">
        <v>302</v>
      </c>
      <c r="C54" s="9" t="s">
        <v>303</v>
      </c>
      <c r="D54" s="9" t="s">
        <v>304</v>
      </c>
      <c r="E54" s="10"/>
      <c r="F54" s="9" t="s">
        <v>305</v>
      </c>
      <c r="G54" s="9" t="s">
        <v>306</v>
      </c>
      <c r="H54" s="9" t="s">
        <v>307</v>
      </c>
    </row>
    <row r="55" spans="2:8" s="64" customFormat="1" x14ac:dyDescent="0.35">
      <c r="B55" s="9" t="s">
        <v>308</v>
      </c>
      <c r="C55" s="9" t="s">
        <v>309</v>
      </c>
      <c r="D55" s="9" t="s">
        <v>310</v>
      </c>
      <c r="E55" s="10"/>
      <c r="F55" s="9" t="s">
        <v>311</v>
      </c>
      <c r="G55" s="9" t="s">
        <v>312</v>
      </c>
      <c r="H55" s="9" t="s">
        <v>313</v>
      </c>
    </row>
    <row r="56" spans="2:8" s="64" customFormat="1" x14ac:dyDescent="0.35">
      <c r="B56" s="9" t="s">
        <v>314</v>
      </c>
      <c r="C56" s="9" t="s">
        <v>176</v>
      </c>
      <c r="D56" s="9" t="s">
        <v>315</v>
      </c>
      <c r="E56" s="10"/>
      <c r="F56" s="9" t="s">
        <v>316</v>
      </c>
      <c r="G56" s="9" t="s">
        <v>317</v>
      </c>
      <c r="H56" s="9" t="s">
        <v>318</v>
      </c>
    </row>
    <row r="57" spans="2:8" s="64" customFormat="1" x14ac:dyDescent="0.35">
      <c r="B57" s="9" t="s">
        <v>319</v>
      </c>
      <c r="C57" s="9" t="s">
        <v>320</v>
      </c>
      <c r="D57" s="9" t="s">
        <v>321</v>
      </c>
      <c r="E57" s="10"/>
    </row>
    <row r="58" spans="2:8" s="64" customFormat="1" x14ac:dyDescent="0.35">
      <c r="B58" s="9" t="s">
        <v>322</v>
      </c>
      <c r="C58" s="9" t="s">
        <v>322</v>
      </c>
      <c r="D58" s="9" t="s">
        <v>323</v>
      </c>
      <c r="E58" s="10"/>
    </row>
    <row r="59" spans="2:8" s="64" customFormat="1" x14ac:dyDescent="0.35">
      <c r="B59" s="9" t="s">
        <v>324</v>
      </c>
      <c r="C59" s="9" t="s">
        <v>325</v>
      </c>
      <c r="D59" s="9" t="s">
        <v>326</v>
      </c>
      <c r="E59" s="10"/>
    </row>
    <row r="60" spans="2:8" s="64" customFormat="1" x14ac:dyDescent="0.35">
      <c r="B60" s="9" t="s">
        <v>327</v>
      </c>
      <c r="C60" s="9" t="s">
        <v>297</v>
      </c>
      <c r="D60" s="9" t="s">
        <v>328</v>
      </c>
      <c r="E60" s="10"/>
    </row>
    <row r="61" spans="2:8" s="64" customFormat="1" x14ac:dyDescent="0.35">
      <c r="B61" s="9" t="s">
        <v>329</v>
      </c>
      <c r="C61" s="9" t="s">
        <v>330</v>
      </c>
      <c r="D61" s="9" t="s">
        <v>331</v>
      </c>
      <c r="E61" s="10"/>
    </row>
    <row r="62" spans="2:8" s="64" customFormat="1" x14ac:dyDescent="0.35">
      <c r="B62" s="9" t="s">
        <v>332</v>
      </c>
      <c r="C62" s="9" t="s">
        <v>333</v>
      </c>
      <c r="D62" s="9" t="s">
        <v>334</v>
      </c>
      <c r="E62" s="10"/>
    </row>
    <row r="63" spans="2:8" s="64" customFormat="1" x14ac:dyDescent="0.35">
      <c r="B63" s="9" t="s">
        <v>335</v>
      </c>
      <c r="C63" s="9" t="s">
        <v>336</v>
      </c>
      <c r="D63" s="9" t="s">
        <v>337</v>
      </c>
      <c r="E63" s="10"/>
      <c r="F63" s="10"/>
      <c r="G63" s="10"/>
      <c r="H63" s="10"/>
    </row>
    <row r="64" spans="2:8" s="64" customFormat="1" x14ac:dyDescent="0.35">
      <c r="B64" s="9" t="s">
        <v>338</v>
      </c>
      <c r="C64" s="9" t="s">
        <v>339</v>
      </c>
      <c r="D64" s="9" t="s">
        <v>340</v>
      </c>
      <c r="E64" s="10"/>
      <c r="F64" s="10"/>
      <c r="G64" s="10"/>
      <c r="H64" s="10"/>
    </row>
    <row r="65" spans="2:8" s="64" customFormat="1" x14ac:dyDescent="0.35">
      <c r="B65" s="9" t="s">
        <v>341</v>
      </c>
      <c r="C65" s="9" t="s">
        <v>342</v>
      </c>
      <c r="D65" s="9" t="s">
        <v>343</v>
      </c>
      <c r="E65" s="10"/>
      <c r="F65" s="10"/>
      <c r="G65" s="10"/>
      <c r="H65" s="10"/>
    </row>
    <row r="66" spans="2:8" s="64" customFormat="1" x14ac:dyDescent="0.35">
      <c r="B66" s="9" t="s">
        <v>344</v>
      </c>
      <c r="C66" s="9" t="s">
        <v>345</v>
      </c>
      <c r="D66" s="9" t="s">
        <v>346</v>
      </c>
      <c r="E66" s="10"/>
      <c r="F66" s="10"/>
      <c r="G66" s="10"/>
      <c r="H66" s="10"/>
    </row>
    <row r="67" spans="2:8" s="64" customFormat="1" x14ac:dyDescent="0.35">
      <c r="B67" s="9" t="s">
        <v>347</v>
      </c>
      <c r="C67" s="9" t="s">
        <v>348</v>
      </c>
      <c r="D67" s="9" t="s">
        <v>349</v>
      </c>
      <c r="E67" s="10"/>
      <c r="F67" s="10"/>
      <c r="G67" s="10"/>
      <c r="H67" s="10"/>
    </row>
    <row r="68" spans="2:8" s="64" customFormat="1" x14ac:dyDescent="0.35">
      <c r="B68" s="9" t="s">
        <v>350</v>
      </c>
      <c r="C68" s="9" t="s">
        <v>351</v>
      </c>
      <c r="D68" s="9" t="s">
        <v>352</v>
      </c>
      <c r="E68" s="10"/>
      <c r="F68" s="10"/>
      <c r="G68" s="10"/>
      <c r="H68" s="10"/>
    </row>
    <row r="69" spans="2:8" s="64" customFormat="1" x14ac:dyDescent="0.35">
      <c r="B69" s="9" t="s">
        <v>353</v>
      </c>
      <c r="C69" s="9" t="s">
        <v>354</v>
      </c>
      <c r="D69" s="9" t="s">
        <v>355</v>
      </c>
      <c r="E69" s="10"/>
      <c r="F69" s="10"/>
      <c r="G69" s="10"/>
      <c r="H69" s="10"/>
    </row>
    <row r="70" spans="2:8" s="64" customFormat="1" x14ac:dyDescent="0.35">
      <c r="B70" s="9" t="s">
        <v>356</v>
      </c>
      <c r="C70" s="9" t="s">
        <v>357</v>
      </c>
      <c r="D70" s="9" t="s">
        <v>358</v>
      </c>
      <c r="E70" s="10"/>
      <c r="F70" s="10"/>
      <c r="G70" s="10"/>
      <c r="H70" s="10"/>
    </row>
    <row r="71" spans="2:8" s="64" customFormat="1" x14ac:dyDescent="0.35">
      <c r="B71" s="9" t="s">
        <v>359</v>
      </c>
      <c r="C71" s="9" t="s">
        <v>360</v>
      </c>
      <c r="D71" s="9" t="s">
        <v>361</v>
      </c>
      <c r="E71" s="10"/>
      <c r="F71" s="10"/>
      <c r="G71" s="10"/>
      <c r="H71" s="10"/>
    </row>
    <row r="72" spans="2:8" s="64" customFormat="1" x14ac:dyDescent="0.35">
      <c r="B72" s="9" t="s">
        <v>362</v>
      </c>
      <c r="C72" s="9" t="s">
        <v>363</v>
      </c>
      <c r="D72" s="9" t="s">
        <v>364</v>
      </c>
      <c r="E72" s="10"/>
      <c r="F72" s="10"/>
      <c r="G72" s="10"/>
      <c r="H72" s="10"/>
    </row>
    <row r="73" spans="2:8" s="64" customFormat="1" x14ac:dyDescent="0.35">
      <c r="B73" s="9" t="s">
        <v>365</v>
      </c>
      <c r="C73" s="9" t="s">
        <v>366</v>
      </c>
      <c r="D73" s="9" t="s">
        <v>367</v>
      </c>
      <c r="E73" s="10"/>
      <c r="F73" s="10"/>
      <c r="G73" s="10"/>
      <c r="H73" s="10"/>
    </row>
    <row r="74" spans="2:8" s="64" customFormat="1" x14ac:dyDescent="0.35">
      <c r="B74" s="9" t="s">
        <v>368</v>
      </c>
      <c r="C74" s="9" t="s">
        <v>369</v>
      </c>
      <c r="D74" s="9" t="s">
        <v>370</v>
      </c>
      <c r="E74" s="10"/>
      <c r="F74" s="10"/>
      <c r="G74" s="10"/>
      <c r="H74" s="10"/>
    </row>
    <row r="75" spans="2:8" s="64" customFormat="1" x14ac:dyDescent="0.35">
      <c r="B75" s="9" t="s">
        <v>371</v>
      </c>
      <c r="C75" s="9" t="s">
        <v>372</v>
      </c>
      <c r="D75" s="9" t="s">
        <v>373</v>
      </c>
      <c r="E75" s="10"/>
      <c r="F75" s="10"/>
      <c r="G75" s="10"/>
      <c r="H75" s="10"/>
    </row>
    <row r="76" spans="2:8" s="64" customFormat="1" x14ac:dyDescent="0.35">
      <c r="B76" s="9" t="s">
        <v>374</v>
      </c>
      <c r="C76" s="9" t="s">
        <v>375</v>
      </c>
      <c r="D76" s="9" t="s">
        <v>376</v>
      </c>
      <c r="E76" s="10"/>
      <c r="F76" s="10"/>
      <c r="G76" s="10"/>
      <c r="H76" s="10"/>
    </row>
    <row r="77" spans="2:8" s="64" customFormat="1" x14ac:dyDescent="0.35">
      <c r="B77" s="9" t="s">
        <v>377</v>
      </c>
      <c r="C77" s="9" t="s">
        <v>378</v>
      </c>
      <c r="D77" s="9" t="s">
        <v>379</v>
      </c>
      <c r="E77" s="10"/>
      <c r="F77" s="10"/>
      <c r="G77" s="10"/>
      <c r="H77" s="10"/>
    </row>
    <row r="78" spans="2:8" s="64" customFormat="1" x14ac:dyDescent="0.35">
      <c r="B78" s="9" t="s">
        <v>380</v>
      </c>
      <c r="C78" s="9" t="s">
        <v>381</v>
      </c>
      <c r="D78" s="9" t="s">
        <v>382</v>
      </c>
      <c r="E78" s="10"/>
      <c r="F78" s="10"/>
      <c r="G78" s="10"/>
      <c r="H78" s="10"/>
    </row>
    <row r="79" spans="2:8" s="64" customFormat="1" x14ac:dyDescent="0.35">
      <c r="B79" s="9" t="s">
        <v>383</v>
      </c>
      <c r="C79" s="9" t="s">
        <v>384</v>
      </c>
      <c r="D79" s="9" t="s">
        <v>385</v>
      </c>
      <c r="E79" s="10"/>
      <c r="F79" s="10"/>
      <c r="G79" s="10"/>
      <c r="H79" s="10"/>
    </row>
    <row r="80" spans="2:8" s="64" customFormat="1" x14ac:dyDescent="0.35">
      <c r="B80" s="9" t="s">
        <v>386</v>
      </c>
      <c r="C80" s="9" t="s">
        <v>387</v>
      </c>
      <c r="D80" s="9" t="s">
        <v>388</v>
      </c>
      <c r="E80" s="10"/>
      <c r="F80" s="10"/>
      <c r="G80" s="10"/>
      <c r="H80" s="10"/>
    </row>
    <row r="81" spans="2:8" s="64" customFormat="1" x14ac:dyDescent="0.35">
      <c r="B81" s="9" t="s">
        <v>389</v>
      </c>
      <c r="C81" s="9" t="s">
        <v>390</v>
      </c>
      <c r="D81" s="9" t="s">
        <v>391</v>
      </c>
      <c r="E81" s="10"/>
      <c r="F81" s="10"/>
      <c r="G81" s="10"/>
      <c r="H81" s="10"/>
    </row>
    <row r="82" spans="2:8" s="64" customFormat="1" x14ac:dyDescent="0.35">
      <c r="B82" s="9" t="s">
        <v>392</v>
      </c>
      <c r="C82" s="9" t="s">
        <v>393</v>
      </c>
      <c r="D82" s="9" t="s">
        <v>394</v>
      </c>
      <c r="E82" s="10"/>
      <c r="F82" s="10"/>
      <c r="G82" s="10"/>
      <c r="H82" s="10"/>
    </row>
    <row r="83" spans="2:8" s="64" customFormat="1" x14ac:dyDescent="0.35">
      <c r="B83" s="9" t="s">
        <v>395</v>
      </c>
      <c r="C83" s="9" t="s">
        <v>396</v>
      </c>
      <c r="D83" s="9" t="s">
        <v>397</v>
      </c>
      <c r="E83" s="10"/>
      <c r="F83" s="10"/>
      <c r="G83" s="10"/>
      <c r="H83" s="10"/>
    </row>
    <row r="84" spans="2:8" s="64" customFormat="1" x14ac:dyDescent="0.35">
      <c r="B84" s="9" t="s">
        <v>398</v>
      </c>
      <c r="C84" s="9" t="s">
        <v>399</v>
      </c>
      <c r="D84" s="9" t="s">
        <v>400</v>
      </c>
      <c r="E84" s="10"/>
      <c r="F84" s="10"/>
      <c r="G84" s="10"/>
      <c r="H84" s="10"/>
    </row>
    <row r="85" spans="2:8" s="64" customFormat="1" x14ac:dyDescent="0.35">
      <c r="B85" s="9" t="s">
        <v>401</v>
      </c>
      <c r="C85" s="9" t="s">
        <v>402</v>
      </c>
      <c r="D85" s="9" t="s">
        <v>403</v>
      </c>
      <c r="E85" s="10"/>
      <c r="F85" s="10"/>
      <c r="G85" s="10"/>
      <c r="H85" s="10"/>
    </row>
    <row r="86" spans="2:8" s="64" customFormat="1" x14ac:dyDescent="0.35">
      <c r="B86" s="9" t="s">
        <v>404</v>
      </c>
      <c r="C86" s="9" t="s">
        <v>405</v>
      </c>
      <c r="D86" s="9" t="s">
        <v>406</v>
      </c>
      <c r="E86" s="10"/>
      <c r="F86" s="10"/>
      <c r="G86" s="10"/>
      <c r="H86" s="10"/>
    </row>
    <row r="87" spans="2:8" s="64" customFormat="1" x14ac:dyDescent="0.35">
      <c r="B87" s="9" t="s">
        <v>407</v>
      </c>
      <c r="C87" s="9" t="s">
        <v>408</v>
      </c>
      <c r="D87" s="9" t="s">
        <v>409</v>
      </c>
      <c r="E87" s="10"/>
      <c r="F87" s="10"/>
      <c r="G87" s="10"/>
      <c r="H87" s="10"/>
    </row>
    <row r="88" spans="2:8" s="64" customFormat="1" x14ac:dyDescent="0.35">
      <c r="B88" s="9" t="s">
        <v>410</v>
      </c>
      <c r="C88" s="9" t="s">
        <v>411</v>
      </c>
      <c r="D88" s="9" t="s">
        <v>412</v>
      </c>
      <c r="E88" s="10"/>
      <c r="F88" s="10"/>
      <c r="G88" s="10"/>
      <c r="H88" s="10"/>
    </row>
    <row r="89" spans="2:8" s="64" customFormat="1" x14ac:dyDescent="0.35">
      <c r="B89" s="9" t="s">
        <v>413</v>
      </c>
      <c r="C89" s="9" t="s">
        <v>414</v>
      </c>
      <c r="D89" s="9" t="s">
        <v>415</v>
      </c>
      <c r="E89" s="10"/>
      <c r="F89" s="10"/>
      <c r="G89" s="10"/>
      <c r="H89" s="10"/>
    </row>
    <row r="90" spans="2:8" s="64" customFormat="1" x14ac:dyDescent="0.35">
      <c r="B90" s="9" t="s">
        <v>416</v>
      </c>
      <c r="C90" s="9" t="s">
        <v>417</v>
      </c>
      <c r="D90" s="9" t="s">
        <v>418</v>
      </c>
      <c r="E90" s="10"/>
      <c r="F90" s="10"/>
      <c r="G90" s="10"/>
      <c r="H90" s="10"/>
    </row>
    <row r="91" spans="2:8" s="64" customFormat="1" x14ac:dyDescent="0.35">
      <c r="B91" s="9" t="s">
        <v>419</v>
      </c>
      <c r="C91" s="9" t="s">
        <v>420</v>
      </c>
      <c r="D91" s="9" t="s">
        <v>421</v>
      </c>
      <c r="E91" s="10"/>
      <c r="F91" s="10"/>
      <c r="G91" s="10"/>
      <c r="H91" s="10"/>
    </row>
    <row r="92" spans="2:8" s="64" customFormat="1" x14ac:dyDescent="0.35">
      <c r="B92" s="9" t="s">
        <v>422</v>
      </c>
      <c r="C92" s="9" t="s">
        <v>423</v>
      </c>
      <c r="D92" s="9" t="s">
        <v>424</v>
      </c>
      <c r="E92" s="10"/>
      <c r="F92" s="10"/>
      <c r="G92" s="10"/>
      <c r="H92" s="10"/>
    </row>
    <row r="93" spans="2:8" s="64" customFormat="1" x14ac:dyDescent="0.35">
      <c r="B93" s="9" t="s">
        <v>425</v>
      </c>
      <c r="C93" s="9" t="s">
        <v>426</v>
      </c>
      <c r="D93" s="9" t="s">
        <v>427</v>
      </c>
      <c r="E93" s="10"/>
      <c r="F93" s="10"/>
      <c r="G93" s="10"/>
      <c r="H93" s="10"/>
    </row>
    <row r="94" spans="2:8" s="64" customFormat="1" x14ac:dyDescent="0.35">
      <c r="E94" s="10"/>
      <c r="F94" s="10"/>
      <c r="G94" s="10"/>
      <c r="H94" s="10"/>
    </row>
    <row r="95" spans="2:8" s="64" customFormat="1" hidden="1" x14ac:dyDescent="0.35"/>
    <row r="96" spans="2:8" s="64" customFormat="1" x14ac:dyDescent="0.35"/>
  </sheetData>
  <sheetProtection password="CC6B" sheet="1" objects="1" scenarios="1"/>
  <mergeCells count="5">
    <mergeCell ref="B2:H3"/>
    <mergeCell ref="B4:C4"/>
    <mergeCell ref="B5:C5"/>
    <mergeCell ref="B7:D7"/>
    <mergeCell ref="F7:H7"/>
  </mergeCells>
  <hyperlinks>
    <hyperlink ref="B4" r:id="rId1" xr:uid="{00000000-0004-0000-0300-000000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6"/>
  <sheetViews>
    <sheetView showGridLines="0" showRowColHeaders="0" workbookViewId="0">
      <selection activeCell="D5" sqref="D5"/>
    </sheetView>
  </sheetViews>
  <sheetFormatPr defaultColWidth="0" defaultRowHeight="14.5" zeroHeight="1" x14ac:dyDescent="0.35"/>
  <cols>
    <col min="1" max="1" width="3.7265625" style="65" customWidth="1"/>
    <col min="2" max="2" width="19" style="65" bestFit="1" customWidth="1"/>
    <col min="3" max="3" width="34.81640625" style="65" customWidth="1"/>
    <col min="4" max="4" width="39.7265625" style="65" bestFit="1" customWidth="1"/>
    <col min="5" max="5" width="3.54296875" style="64" customWidth="1"/>
    <col min="6" max="6" width="50.81640625" style="65" hidden="1" customWidth="1"/>
    <col min="7" max="16384" width="9.1796875" style="65" hidden="1"/>
  </cols>
  <sheetData>
    <row r="1" spans="2:6" x14ac:dyDescent="0.35">
      <c r="E1" s="67"/>
      <c r="F1" s="68"/>
    </row>
    <row r="2" spans="2:6" ht="15" customHeight="1" x14ac:dyDescent="0.35">
      <c r="B2" s="176" t="s">
        <v>493</v>
      </c>
      <c r="C2" s="177"/>
      <c r="D2" s="178"/>
      <c r="E2" s="66"/>
      <c r="F2" s="68"/>
    </row>
    <row r="3" spans="2:6" ht="138.75" customHeight="1" x14ac:dyDescent="0.35">
      <c r="B3" s="179"/>
      <c r="C3" s="180"/>
      <c r="D3" s="181"/>
      <c r="E3" s="66"/>
      <c r="F3" s="68"/>
    </row>
    <row r="4" spans="2:6" ht="15" customHeight="1" x14ac:dyDescent="0.35">
      <c r="E4" s="67"/>
      <c r="F4" s="68"/>
    </row>
    <row r="5" spans="2:6" ht="18.5" x14ac:dyDescent="0.45">
      <c r="B5" s="69" t="s">
        <v>474</v>
      </c>
      <c r="E5" s="67"/>
      <c r="F5" s="68"/>
    </row>
    <row r="6" spans="2:6" ht="15" thickBot="1" x14ac:dyDescent="0.4"/>
    <row r="7" spans="2:6" x14ac:dyDescent="0.35">
      <c r="B7" s="70" t="s">
        <v>475</v>
      </c>
      <c r="C7" s="71" t="s">
        <v>476</v>
      </c>
      <c r="D7" s="72" t="s">
        <v>477</v>
      </c>
    </row>
    <row r="8" spans="2:6" x14ac:dyDescent="0.35">
      <c r="B8" s="174" t="s">
        <v>478</v>
      </c>
      <c r="C8" s="73" t="s">
        <v>479</v>
      </c>
      <c r="D8" s="74">
        <v>1.4999999999999999E-2</v>
      </c>
    </row>
    <row r="9" spans="2:6" x14ac:dyDescent="0.35">
      <c r="B9" s="174"/>
      <c r="C9" s="75">
        <v>5000</v>
      </c>
      <c r="D9" s="76" t="s">
        <v>480</v>
      </c>
    </row>
    <row r="10" spans="2:6" x14ac:dyDescent="0.35">
      <c r="B10" s="174" t="s">
        <v>481</v>
      </c>
      <c r="C10" s="73" t="s">
        <v>479</v>
      </c>
      <c r="D10" s="74">
        <v>3.3750000000000002E-2</v>
      </c>
    </row>
    <row r="11" spans="2:6" x14ac:dyDescent="0.35">
      <c r="B11" s="174"/>
      <c r="C11" s="75">
        <v>2222.2222222222222</v>
      </c>
      <c r="D11" s="76" t="s">
        <v>480</v>
      </c>
    </row>
    <row r="12" spans="2:6" x14ac:dyDescent="0.35">
      <c r="B12" s="174" t="s">
        <v>482</v>
      </c>
      <c r="C12" s="73" t="s">
        <v>479</v>
      </c>
      <c r="D12" s="74">
        <v>0.06</v>
      </c>
    </row>
    <row r="13" spans="2:6" x14ac:dyDescent="0.35">
      <c r="B13" s="174"/>
      <c r="C13" s="75">
        <v>1250</v>
      </c>
      <c r="D13" s="76" t="s">
        <v>480</v>
      </c>
    </row>
    <row r="14" spans="2:6" x14ac:dyDescent="0.35">
      <c r="B14" s="174" t="s">
        <v>483</v>
      </c>
      <c r="C14" s="73" t="s">
        <v>479</v>
      </c>
      <c r="D14" s="74">
        <v>9.375E-2</v>
      </c>
    </row>
    <row r="15" spans="2:6" ht="15" thickBot="1" x14ac:dyDescent="0.4">
      <c r="B15" s="175"/>
      <c r="C15" s="77">
        <v>800</v>
      </c>
      <c r="D15" s="78" t="s">
        <v>480</v>
      </c>
    </row>
    <row r="16" spans="2:6" x14ac:dyDescent="0.35"/>
  </sheetData>
  <sheetProtection password="CC6B" sheet="1" objects="1" scenarios="1" selectLockedCells="1"/>
  <mergeCells count="5">
    <mergeCell ref="B8:B9"/>
    <mergeCell ref="B10:B11"/>
    <mergeCell ref="B12:B13"/>
    <mergeCell ref="B14:B15"/>
    <mergeCell ref="B2:D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5"/>
  <sheetViews>
    <sheetView workbookViewId="0">
      <selection activeCell="G11" sqref="G11"/>
    </sheetView>
  </sheetViews>
  <sheetFormatPr defaultRowHeight="14.5" x14ac:dyDescent="0.35"/>
  <cols>
    <col min="1" max="1" width="14.26953125" customWidth="1"/>
    <col min="2" max="2" width="6.26953125" customWidth="1"/>
  </cols>
  <sheetData>
    <row r="1" spans="1:4" x14ac:dyDescent="0.35">
      <c r="A1" t="s">
        <v>4</v>
      </c>
      <c r="B1" t="s">
        <v>4</v>
      </c>
      <c r="C1" t="s">
        <v>439</v>
      </c>
      <c r="D1" s="61" t="s">
        <v>498</v>
      </c>
    </row>
    <row r="2" spans="1:4" x14ac:dyDescent="0.35">
      <c r="A2" t="s">
        <v>450</v>
      </c>
      <c r="B2" t="s">
        <v>5</v>
      </c>
      <c r="C2" t="s">
        <v>440</v>
      </c>
      <c r="D2" s="61" t="s">
        <v>499</v>
      </c>
    </row>
    <row r="3" spans="1:4" x14ac:dyDescent="0.35">
      <c r="C3" t="s">
        <v>441</v>
      </c>
      <c r="D3" s="61" t="s">
        <v>500</v>
      </c>
    </row>
    <row r="4" spans="1:4" x14ac:dyDescent="0.35">
      <c r="C4" t="s">
        <v>442</v>
      </c>
      <c r="D4" s="61" t="s">
        <v>501</v>
      </c>
    </row>
    <row r="5" spans="1:4" x14ac:dyDescent="0.35">
      <c r="D5" s="61" t="s">
        <v>502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4"/>
  <sheetViews>
    <sheetView workbookViewId="0">
      <selection activeCell="D13" sqref="D13"/>
    </sheetView>
  </sheetViews>
  <sheetFormatPr defaultRowHeight="14.5" x14ac:dyDescent="0.35"/>
  <cols>
    <col min="1" max="1" width="19.1796875" bestFit="1" customWidth="1"/>
    <col min="4" max="4" width="17.7265625" bestFit="1" customWidth="1"/>
    <col min="6" max="6" width="17.7265625" bestFit="1" customWidth="1"/>
  </cols>
  <sheetData>
    <row r="1" spans="1:8" x14ac:dyDescent="0.35">
      <c r="A1" s="1" t="s">
        <v>10</v>
      </c>
      <c r="B1" s="1" t="s">
        <v>11</v>
      </c>
      <c r="C1" s="1" t="s">
        <v>12</v>
      </c>
      <c r="D1" s="1" t="s">
        <v>13</v>
      </c>
      <c r="E1" s="1" t="s">
        <v>12</v>
      </c>
      <c r="F1" s="1" t="s">
        <v>14</v>
      </c>
      <c r="G1" s="1" t="s">
        <v>12</v>
      </c>
      <c r="H1" s="1" t="s">
        <v>9</v>
      </c>
    </row>
    <row r="2" spans="1:8" x14ac:dyDescent="0.35">
      <c r="A2" s="29" t="s">
        <v>15</v>
      </c>
      <c r="B2" s="30">
        <v>135.22999999999999</v>
      </c>
      <c r="C2" s="31">
        <v>0.32295273804121982</v>
      </c>
      <c r="D2" s="30">
        <v>94.5</v>
      </c>
      <c r="E2" s="31">
        <v>0.22568242065292671</v>
      </c>
      <c r="F2" s="30">
        <f>D2*3</f>
        <v>283.5</v>
      </c>
      <c r="G2" s="31">
        <v>0.67704726195878007</v>
      </c>
      <c r="H2" s="30">
        <f>SUM(B2,F2)</f>
        <v>418.73</v>
      </c>
    </row>
    <row r="3" spans="1:8" x14ac:dyDescent="0.35">
      <c r="A3" s="2" t="s">
        <v>16</v>
      </c>
      <c r="B3" s="3">
        <v>1.69</v>
      </c>
      <c r="C3" s="4">
        <v>0.88947368421052631</v>
      </c>
      <c r="D3" s="3">
        <v>7.0000000000000007E-2</v>
      </c>
      <c r="E3" s="4">
        <v>3.6842105263157898E-2</v>
      </c>
      <c r="F3" s="3">
        <f>D3*3</f>
        <v>0.21000000000000002</v>
      </c>
      <c r="G3" s="4">
        <v>0.11052631578947369</v>
      </c>
      <c r="H3" s="3">
        <f>SUM(B3,F3)</f>
        <v>1.9</v>
      </c>
    </row>
    <row r="4" spans="1:8" x14ac:dyDescent="0.35">
      <c r="A4" s="2" t="s">
        <v>17</v>
      </c>
      <c r="B4" s="3">
        <v>0.94</v>
      </c>
      <c r="C4" s="4">
        <v>0.81739130434782614</v>
      </c>
      <c r="D4" s="3">
        <v>7.0000000000000007E-2</v>
      </c>
      <c r="E4" s="4">
        <v>6.0869565217391314E-2</v>
      </c>
      <c r="F4" s="3">
        <f>D4*3</f>
        <v>0.21000000000000002</v>
      </c>
      <c r="G4" s="4">
        <v>0.18260869565217394</v>
      </c>
      <c r="H4" s="3">
        <f>SUM(B4,F4)</f>
        <v>1.1499999999999999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DF61FB43CEEB0468386B3E78AE4F235" ma:contentTypeVersion="10" ma:contentTypeDescription="Create a new document." ma:contentTypeScope="" ma:versionID="b4c4b381bc2adb8b10218bef21fdbeb3">
  <xsd:schema xmlns:xsd="http://www.w3.org/2001/XMLSchema" xmlns:xs="http://www.w3.org/2001/XMLSchema" xmlns:p="http://schemas.microsoft.com/office/2006/metadata/properties" xmlns:ns3="ea9e5826-2958-4f1a-a3fc-9ca5668121c0" targetNamespace="http://schemas.microsoft.com/office/2006/metadata/properties" ma:root="true" ma:fieldsID="0e202c9c0c20c2e58db251a6b68c6c51" ns3:_="">
    <xsd:import namespace="ea9e5826-2958-4f1a-a3fc-9ca5668121c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9e5826-2958-4f1a-a3fc-9ca5668121c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87EA108-533E-4763-88A5-EA95056629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a9e5826-2958-4f1a-a3fc-9ca5668121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955881B-2B34-405C-94E8-F04BF5935591}">
  <ds:schemaRefs>
    <ds:schemaRef ds:uri="http://schemas.microsoft.com/sharepoint/v3/contenttype/forms"/>
  </ds:schemaRefs>
</ds:datastoreItem>
</file>

<file path=customXml/itemProps3.xml><?xml version="1.0" encoding="utf-8"?>
<ds:datastoreItem xmlns:ds="http://schemas.openxmlformats.org/officeDocument/2006/customXml" ds:itemID="{D16D271B-F29A-4852-84EA-D2FF0C17C269}">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INSTRUCTIONS</vt:lpstr>
      <vt:lpstr>1 - Full Project Details</vt:lpstr>
      <vt:lpstr>2 - Summary</vt:lpstr>
      <vt:lpstr>3 - Species list</vt:lpstr>
      <vt:lpstr>4 - Spacing Matrix</vt:lpstr>
      <vt:lpstr>Dropdowns HIDDEN</vt:lpstr>
      <vt:lpstr>Costs HIDDEN</vt:lpstr>
      <vt:lpstr>Max_Planting_Block_Area_Error</vt:lpstr>
      <vt:lpstr>INSTRUCTIONS!Print_Area</vt:lpstr>
      <vt:lpstr>Small_Tree_Error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Pollock, Samantha</dc:creator>
  <cp:lastModifiedBy>Clark, John</cp:lastModifiedBy>
  <dcterms:created xsi:type="dcterms:W3CDTF">2019-11-25T09:53:19Z</dcterms:created>
  <dcterms:modified xsi:type="dcterms:W3CDTF">2020-05-06T14:37:45Z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0x0101007DF61FB43CEEB0468386B3E78AE4F235</vt:lpwstr>
  </property>
</Properties>
</file>