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 windowWidth="20730" windowHeight="11700"/>
  </bookViews>
  <sheets>
    <sheet name="AUTHOR NOTE" sheetId="4" r:id="rId1"/>
    <sheet name="FINANCE TO CURRICULUM" sheetId="1" r:id="rId2"/>
    <sheet name="CURRICULUM TO FINANCE" sheetId="2" r:id="rId3"/>
  </sheets>
  <calcPr calcId="145621"/>
</workbook>
</file>

<file path=xl/calcChain.xml><?xml version="1.0" encoding="utf-8"?>
<calcChain xmlns="http://schemas.openxmlformats.org/spreadsheetml/2006/main">
  <c r="C43" i="2" l="1"/>
  <c r="C42" i="2"/>
  <c r="C41" i="2"/>
  <c r="C40" i="2"/>
  <c r="C39" i="2"/>
  <c r="C32" i="2"/>
  <c r="C34" i="2"/>
  <c r="C33" i="2"/>
  <c r="C31" i="2"/>
  <c r="C8" i="2"/>
  <c r="C14" i="2" s="1"/>
  <c r="C15" i="2" s="1"/>
  <c r="C22" i="2" s="1"/>
  <c r="C23" i="2" s="1"/>
  <c r="C24" i="2" s="1"/>
  <c r="C30" i="2" l="1"/>
  <c r="C29" i="2"/>
  <c r="C26" i="1"/>
  <c r="C25" i="1"/>
  <c r="C35" i="1"/>
  <c r="C33" i="1"/>
  <c r="C6" i="1" l="1"/>
  <c r="C27" i="1" l="1"/>
  <c r="C23" i="1" l="1"/>
  <c r="C8" i="1"/>
  <c r="C22" i="1" s="1"/>
  <c r="C16" i="1" l="1"/>
  <c r="C32" i="1" l="1"/>
  <c r="C34" i="1" s="1"/>
  <c r="C36" i="1" s="1"/>
  <c r="C24" i="1"/>
</calcChain>
</file>

<file path=xl/comments1.xml><?xml version="1.0" encoding="utf-8"?>
<comments xmlns="http://schemas.openxmlformats.org/spreadsheetml/2006/main">
  <authors>
    <author>Author</author>
  </authors>
  <commentList>
    <comment ref="D7" authorId="0">
      <text>
        <r>
          <rPr>
            <b/>
            <sz val="9"/>
            <color indexed="81"/>
            <rFont val="Tahoma"/>
            <family val="2"/>
          </rPr>
          <t>Author:</t>
        </r>
        <r>
          <rPr>
            <sz val="9"/>
            <color indexed="81"/>
            <rFont val="Tahoma"/>
            <family val="2"/>
          </rPr>
          <t xml:space="preserve">
Take the total cost of employing teachers (salary plus on costs) in the most recent known year and divide it by the FTE teachers employed leading to that cost total.
The answer is the average teacher cost.
Consider if this is likely to rise as a consequence of pay rises and pay increments and if it might change due to changes in staff structure and overall pay profile.
This can be modelled using a spreadsheet of known staff salaries  with additional columns to estimate probable changes.
Having decided the possible percentage change in the average teacher cost use that to estimate a value for the input in column B on this line.
Note that this will only be a best estimate and may need revising as more accurate information comes to hand.</t>
        </r>
      </text>
    </comment>
    <comment ref="D8" authorId="0">
      <text>
        <r>
          <rPr>
            <b/>
            <sz val="9"/>
            <color indexed="81"/>
            <rFont val="Tahoma"/>
            <family val="2"/>
          </rPr>
          <t>Author:</t>
        </r>
        <r>
          <rPr>
            <sz val="9"/>
            <color indexed="81"/>
            <rFont val="Tahoma"/>
            <family val="2"/>
          </rPr>
          <t xml:space="preserve">
This answer is found by dividing the value in cell C6 ( the revenue available for teacher costs) by the estimated average cost of a teacher shown in cell C7.
The answer is then rounded down to the nearest tenth of a teacher to err on the side of caution.
Here and elsewhere in this sheet 'rounded' refers to a result which has been rounded to a particular number of decimal places.
 'Shown' means the cell is only displaying a certain number of decimal places but behind the scenes in the spreadsheet that value is actually used to something like twelve or more decimal places or whatever the limit of the sheet accuracy is.</t>
        </r>
      </text>
    </comment>
    <comment ref="B13" authorId="0">
      <text>
        <r>
          <rPr>
            <b/>
            <sz val="9"/>
            <color indexed="81"/>
            <rFont val="Tahoma"/>
            <family val="2"/>
          </rPr>
          <t>Author:</t>
        </r>
        <r>
          <rPr>
            <sz val="9"/>
            <color indexed="81"/>
            <rFont val="Tahoma"/>
            <family val="2"/>
          </rPr>
          <t xml:space="preserve">
In a school where there is no explicit common division of the school day into equal length lessons such as happens in many primary schools the timetable cycle can usually be thought of as being ten periods long where one period is one half day.
In the final analysis if that does not work a number of hours can be used.</t>
        </r>
      </text>
    </comment>
    <comment ref="D13" authorId="0">
      <text>
        <r>
          <rPr>
            <b/>
            <sz val="9"/>
            <color indexed="81"/>
            <rFont val="Tahoma"/>
            <family val="2"/>
          </rPr>
          <t>Author:</t>
        </r>
        <r>
          <rPr>
            <sz val="9"/>
            <color indexed="81"/>
            <rFont val="Tahoma"/>
            <family val="2"/>
          </rPr>
          <t xml:space="preserve">
Common timetable cycles are 25 periods spread over one calendar week and 50 periods spread over two calendar weeks. Confusingly the second of these is sometimes called a 'two week timetable'. It is more properly termed a 50 period cycle. 
There are many different timetable cycles in use. These are usually easier to identify in secondary and middle schools because the day is divided into equal length lessons called periods indicated by a bell system. It is less obvious in a primary school where frequently a class simply has a teacher for the week except for the teacher being released for PPA time. 
The purpose of defining the timetable cycle is to have a simple measure of teaching time in the timetable. In a 25 period cycle there are 25 units of teaching time. A school with four classes having a single teacher for the full 25 periods therefore uses 100 teacher periods in teaching time. ( Four classes at 25 periods each)
In a primary school it is probably most useful to think interms of a 10 period cycle because in general teachers will spend nine half days in the classroom and have one half day for PPA time. 
Notwithstanding that some primary schools may find it more useful to use a 20 period cycle because they use smaller subdivisions of teacher time.</t>
        </r>
      </text>
    </comment>
    <comment ref="D14" authorId="0">
      <text>
        <r>
          <rPr>
            <b/>
            <sz val="9"/>
            <color indexed="81"/>
            <rFont val="Tahoma"/>
            <family val="2"/>
          </rPr>
          <t>Author:</t>
        </r>
        <r>
          <rPr>
            <sz val="9"/>
            <color indexed="81"/>
            <rFont val="Tahoma"/>
            <family val="2"/>
          </rPr>
          <t xml:space="preserve">
The average load is the average number of contact periods provided by a teacher.This should be based on the school's current practice. The following notes give some technical background
The average load divided by the periods in the timetable cycle is the teacher contact ratio. 
Average teachig load is specific to the timetable cycle used and cannot be compared with the average load in a cycle of different length.
Contact ratio is comparable between timetables with different cycle lengths.
The value used for this entry should be based on what the school currently does and any potential impact of a change to that value. A view needs to be taken of the contact ratiio metric shown on line 24 which is this entry divided by the length of the timetable cycle.
The key factors affecting the average teaching load are the number of staff receiving management time, the level of management time allocated, the level of Planning Preparation and Assessment (PPA) time allocated to individual teachers and the goodness of fit in a timetable with a large number of specialist teachers who can only teach in specific subject areas. The number of part time staff can also have an impact on the goodness of fit.
In general where PPA time allocations are as close as they can be to the level defined in the School Teachers Pay and Conditions Document the variable with the most significant impact on the average load is the allocation of management time. 
Contact and non contact time in a school should be considered in the context of statements in STPCD concerning work life balance. 
It should be noted that in any size of school with a 25 period cycle, if all teachers including the head teacher teach 22 out of 25 periods and no teacher has any management time or any other reduction from that load then the average load is 22 which puts the absolute theoretical limit on contact ratio of 0.88. If a school allocates 10% of its teaching time to management time and other non contact time such as that for NQT staff then its theoretical upper limit for a contact ratio is now 0.78 and the upper limit for the average load is 19.5 periods
Corresponding figures for different timetable cycle lengths are slightly different. For example in a 50 period cycle the maximum teaching load to meet with PPA regulations is 45 out of 50 making an upper limit of 0.9 for a contact ratio with no management time and hence 0.8 for a school with 10% management and NQT time.</t>
        </r>
      </text>
    </comment>
    <comment ref="D15" authorId="0">
      <text>
        <r>
          <rPr>
            <b/>
            <sz val="9"/>
            <color indexed="81"/>
            <rFont val="Tahoma"/>
            <family val="2"/>
          </rPr>
          <t>Author:</t>
        </r>
        <r>
          <rPr>
            <sz val="9"/>
            <color indexed="81"/>
            <rFont val="Tahoma"/>
            <family val="2"/>
          </rPr>
          <t xml:space="preserve">
There is a strong argument for using three versions of this calculation; worst estimates, most likely estimates and most optimistic estimates.</t>
        </r>
      </text>
    </comment>
    <comment ref="D16" authorId="0">
      <text>
        <r>
          <rPr>
            <b/>
            <sz val="9"/>
            <color indexed="81"/>
            <rFont val="Tahoma"/>
            <family val="2"/>
          </rPr>
          <t>Author:</t>
        </r>
        <r>
          <rPr>
            <sz val="9"/>
            <color indexed="81"/>
            <rFont val="Tahoma"/>
            <family val="2"/>
          </rPr>
          <t xml:space="preserve">
This value is the number of FTE teachers from C8 multiplied by the average load estimate in C14
. 
Fractions of a teacher period are of no use in a timetable so the answer is rounded down to the nearest whole number.</t>
        </r>
      </text>
    </comment>
    <comment ref="B20" authorId="0">
      <text>
        <r>
          <rPr>
            <b/>
            <sz val="9"/>
            <color indexed="81"/>
            <rFont val="Tahoma"/>
            <family val="2"/>
          </rPr>
          <t>Author:</t>
        </r>
        <r>
          <rPr>
            <sz val="9"/>
            <color indexed="81"/>
            <rFont val="Tahoma"/>
            <family val="2"/>
          </rPr>
          <t xml:space="preserve">
There are many different metrics that can be derived from the data in this sheet and from related data. This is a minimum set of quantities all of which are capable of being benchmarked in comparison with other schools. These quantities also linked mathematically. This relationship is described in 'The Equation of Life' article available from the ASCL website.
It is suggested that schools should add to this list ti make a set of metrics that are relevant and useful to the school's own context.</t>
        </r>
      </text>
    </comment>
    <comment ref="D22" authorId="0">
      <text>
        <r>
          <rPr>
            <b/>
            <sz val="9"/>
            <color indexed="81"/>
            <rFont val="Tahoma"/>
            <family val="2"/>
          </rPr>
          <t>Author:</t>
        </r>
        <r>
          <rPr>
            <sz val="9"/>
            <color indexed="81"/>
            <rFont val="Tahoma"/>
            <family val="2"/>
          </rPr>
          <t xml:space="preserve">
The term teachers covers all staff on the payroll in the teacher category. This might include one or more teachers who do not actually teach such as a head teacher or a SENCO. The statistic does not include staff who are on the payroll as Educational Support staff such as HLTA staff who may actually spend some time in a teacher role.</t>
        </r>
      </text>
    </comment>
    <comment ref="D23" authorId="0">
      <text>
        <r>
          <rPr>
            <b/>
            <sz val="9"/>
            <color indexed="81"/>
            <rFont val="Tahoma"/>
            <family val="2"/>
          </rPr>
          <t>Author:</t>
        </r>
        <r>
          <rPr>
            <sz val="9"/>
            <color indexed="81"/>
            <rFont val="Tahoma"/>
            <family val="2"/>
          </rPr>
          <t xml:space="preserve">
This is the value in cell C6 divided by the value in cell C4 and shown as a decimal fraction. If it is multiplied by 100 it becomes a percentage value.For example 0.62 means the same thing as 62% or 62/100
The percentage value is a common way of expressing  the proportion of spend.</t>
        </r>
      </text>
    </comment>
    <comment ref="D24" authorId="0">
      <text>
        <r>
          <rPr>
            <b/>
            <sz val="9"/>
            <color indexed="81"/>
            <rFont val="Tahoma"/>
            <family val="2"/>
          </rPr>
          <t>Author:</t>
        </r>
        <r>
          <rPr>
            <sz val="9"/>
            <color indexed="81"/>
            <rFont val="Tahoma"/>
            <family val="2"/>
          </rPr>
          <t xml:space="preserve">
AVERAGE CLASS SIZE is actually a technical term for the pupil to teacher ratio in the timetable where the term teacher refers specifically to staff on the payroll as teachers and is therfore a measure of the teacher time in the curriculum and hence the timetable.
The name  dates from a time when the only staff who taught were teachers and there were no HLTA staff working in a teacher role. It also dates from the work of T I Davies in 1966 when schools did not operate significant levels of withdrawal or intevention systems meaning that the average class size was in fact close to or possibly the same as the average size of a teaching group.
Times are now quite different and it will now be the case in some schools where the average class size differs significantly from the average size of a teaching group due to withdrawal, intervention and the use of HLTA staff. It should also be noted that the average class size is significantly different from the the average size of a teaching group in post 16 where pupils do not attend all timetabled lessons.
The average class size is calculated by multiplying the school roll by the timetable cycle length and then dividing the result by the number of teacher periods on the timetable. This is probably the simplest statistic to describe the teacher time in the timetable. It is also independent of the length of a timetable cycle and can therefore be used to make comparisons between timetables with different cycle lengths.
If the average class size is multiplied by the teacher contact ratio it gives the pupil to teacher ratio in the school. This makes it one of the key variables in the 'Equation of life' ( see ASCL website) 
Some schools like to use an idea also derived from T I Davies ( op.cit) and explained by Keith Johnson in his books on Timetabling called 'relative 'bonus' to describe teacher time in the curriculum. This is a similar idea to average class size but is more complex and only relates to years 7 to 11 and is expressed as a percentage. To convert a relative bonus percentage  ( years 7 to 11 only) to the corresponding average class size value add the bonus value to 100 and divide the answer into 2700.
Given the link with the overall PTR value by multiplying the average class size by the contact ratio it can be seen that contact ratio, average class size and relative curriculum bonus are really all subsumed in the single value for PTR
</t>
        </r>
      </text>
    </comment>
    <comment ref="D26" authorId="0">
      <text>
        <r>
          <rPr>
            <b/>
            <sz val="9"/>
            <color indexed="81"/>
            <rFont val="Tahoma"/>
            <family val="2"/>
          </rPr>
          <t>Author:</t>
        </r>
        <r>
          <rPr>
            <sz val="9"/>
            <color indexed="81"/>
            <rFont val="Tahoma"/>
            <family val="2"/>
          </rPr>
          <t xml:space="preserve">
The average teaching load divided by the cycle length in periods gives the teacher contact ratio, This is the proportion of the cycle that teachers teach taken as an average across all teachers. See the note attached to the Pupil to Teacher Ratio comment with regard to the definition of the term 'teacher'.</t>
        </r>
      </text>
    </comment>
  </commentList>
</comments>
</file>

<file path=xl/comments2.xml><?xml version="1.0" encoding="utf-8"?>
<comments xmlns="http://schemas.openxmlformats.org/spreadsheetml/2006/main">
  <authors>
    <author>Author</author>
  </authors>
  <commentList>
    <comment ref="D4" authorId="0">
      <text>
        <r>
          <rPr>
            <b/>
            <sz val="9"/>
            <color indexed="81"/>
            <rFont val="Tahoma"/>
            <family val="2"/>
          </rPr>
          <t>Author:</t>
        </r>
        <r>
          <rPr>
            <sz val="9"/>
            <color indexed="81"/>
            <rFont val="Tahoma"/>
            <family val="2"/>
          </rPr>
          <t xml:space="preserve">
Common timetable cycles are 25 periods spread over one calendar week and 50 periods spread over two calendar weeks. Confusingly the second of these is sometimes called a 'two week timetable'. It is in fact a 50 period cycle. 
There are many different timetable cycles in use. These are usually easier to identify in secondary and middle schools because the day is divided into equal length lessons called periods indicated by a bell system. It is less obvious in a primary school where it is more common for a class to have the same teacher for the week except for the teacher being released for PPA time with the only obvious divisions in the teaching time being break and lunch.
The purpose of defining the timetable cycle is to have a simple measure of teaching time in the timetable. In a 25 period cycle there are 25 units of teaching time. A school with four classes having a single teacher for the full 25 periods therefore uses 100 teacher periods in teaching time. ( Four classes at 25 periods each)
In a primary school it is probably most useful to think in terms of a 10 period cycle because in general teachers will spend nine half days in the classroom and have one half day for PPA time. 
Notwithstanding that some primary schools may find it more useful to use a 20 period cycle because they use smaller subdivisions of teacher time.
In the final analysis in a school with more complex time subdivisions it is possible to use hours or even hours and minutes to measure teaching time. This sheet does not use this approach but could be adapted to do so should a user wish to do so. </t>
        </r>
      </text>
    </comment>
    <comment ref="D5" authorId="0">
      <text>
        <r>
          <rPr>
            <b/>
            <sz val="9"/>
            <color indexed="81"/>
            <rFont val="Tahoma"/>
            <family val="2"/>
          </rPr>
          <t>Author:</t>
        </r>
        <r>
          <rPr>
            <sz val="9"/>
            <color indexed="81"/>
            <rFont val="Tahoma"/>
            <family val="2"/>
          </rPr>
          <t xml:space="preserve">
The average load is the average number of contact ( i.e. teaching)  periods provided by a teacher.
The average load divided by the periods in the timetable cycle is the teacher contact ratio.
Contact ratio is comparable between timetables with different cycle lengths.
The value used for this entry should be based on what the school currently does and any potential impact of a change to that value. A view needs to be taken of the contact ratiio metric shown on line 10 which is this entry divided by the length of the timetable cycle.
The key factors affecting the average teaching load are the number of staff receiving management time, the level of management time allocated, the level of Planning Preparation and Assessment (PPA) time allocated to individual teachers and the goodness of fit in a timetable with a large number of specialist teachers who can only teach in specific subject areas. The number of part time staff can also have an impact on the goodness of fit.
In general where PPA time allocations are as close as they can be to the level defined in the School Teachers Pay and Conditions Document the variable with the most significant impact on the average load is the allocation of management time. 
Contact and non contact time in a school should be considered in the context of statements in STPCD concerning work life balance. 
It should be noted that in any size of school with a 25 period cycle, if all teachers including the head teacher teach 22 out of 25 periods and no teacher has any management time or any other reduction from that load then the average load is 22 which puts the absolute theoretical limit on contact ratio of 0.88. If a school allocates 10% of its teaching time to management time and other non contact time such as that for NQT staff then its theoretical upper limit for a contact ratio is now 0.78 and the upper limit for the average load is 19.5 periods
Corresponding figures for different timetable cycle lengths are slightly different. For example in a 50 period cycle the maximum teaching load to meet with PPA regulations is 45 out of 50 making an upper limit of 0.9 for a contact ratio with no management time and hence 0.8 for a school with 10% management and NQT time.</t>
        </r>
      </text>
    </comment>
    <comment ref="D6" authorId="0">
      <text>
        <r>
          <rPr>
            <b/>
            <sz val="9"/>
            <color indexed="81"/>
            <rFont val="Tahoma"/>
            <family val="2"/>
          </rPr>
          <t>Author:</t>
        </r>
        <r>
          <rPr>
            <sz val="9"/>
            <color indexed="81"/>
            <rFont val="Tahoma"/>
            <family val="2"/>
          </rPr>
          <t xml:space="preserve">
There is a strong argument for using three versions of this calculation; worst estimate, most likely estimate and most optimistic estimate.</t>
        </r>
      </text>
    </comment>
    <comment ref="D8" authorId="0">
      <text>
        <r>
          <rPr>
            <b/>
            <sz val="9"/>
            <color indexed="81"/>
            <rFont val="Tahoma"/>
            <family val="2"/>
          </rPr>
          <t>Author:</t>
        </r>
        <r>
          <rPr>
            <sz val="9"/>
            <color indexed="81"/>
            <rFont val="Tahoma"/>
            <family val="2"/>
          </rPr>
          <t xml:space="preserve">
This result is found by dividing the total number of periods on the currlculum plan ( cell c7) by the average number of periods supplied by a teacher called the average load ( cell c5)
Here and elsewhere in this sheet 'rounded' refers to a result which has been rounded to a particular number of decimal places.
 'Shown' means the cell is only displaying a certain number of decimal places but behind the scenes in the spreadsheet that value is actually used to something like 12 or more decimal places or whatever the limit of the sheet accuracy is.
This answer has been rounded up to the nearest 0.1FTE because the teachers are most likely to be employed in multiples of 0.1FTE and to round the calculation down could possibly lead to some very slight shortfall in teacher time for the timetable.</t>
        </r>
      </text>
    </comment>
    <comment ref="D13" authorId="0">
      <text>
        <r>
          <rPr>
            <b/>
            <sz val="9"/>
            <color indexed="81"/>
            <rFont val="Tahoma"/>
            <family val="2"/>
          </rPr>
          <t>Author:</t>
        </r>
        <r>
          <rPr>
            <sz val="9"/>
            <color indexed="81"/>
            <rFont val="Tahoma"/>
            <family val="2"/>
          </rPr>
          <t xml:space="preserve">
Take the total cost of employing teachers (salary plus on costs) in the most recent known year and divide it by the FTE teachers employed leading to that cost total.
The answer is the average teacher cost for the year in question.
Consider if this is likely to rise as a consequence of pay rises and pay increments and if it might change due to changes in staff structure and overall pay profile.
This can be modelled using a spreadsheet of known staff salaries  with additional columns to estimate probable changes.
Having decided the possible percentage change in the average teacher cost, use that to estimate a value for the input in column B on this line.
Note that this will only be a best estimate and may need revising as more accurate information comes to hand.</t>
        </r>
      </text>
    </comment>
    <comment ref="B27" authorId="0">
      <text>
        <r>
          <rPr>
            <b/>
            <sz val="9"/>
            <color indexed="81"/>
            <rFont val="Tahoma"/>
            <family val="2"/>
          </rPr>
          <t>Author:</t>
        </r>
        <r>
          <rPr>
            <sz val="9"/>
            <color indexed="81"/>
            <rFont val="Tahoma"/>
            <family val="2"/>
          </rPr>
          <t xml:space="preserve">
There are many different metrics that can be derived from the data in this sheet and from related data. This is a minimum set of quantities all of which are capable of being benchmarked in comparison with other schools. These quantities also linked mathematically. This relationship is described in 'The Equation of Life' article available from the ASCL website.
It is suggested that schools should add to this list ti make a set of metrics that are relevant and useful to the school's own context.</t>
        </r>
      </text>
    </comment>
    <comment ref="D29" authorId="0">
      <text>
        <r>
          <rPr>
            <b/>
            <sz val="9"/>
            <color indexed="81"/>
            <rFont val="Tahoma"/>
            <family val="2"/>
          </rPr>
          <t>Author:</t>
        </r>
        <r>
          <rPr>
            <sz val="9"/>
            <color indexed="81"/>
            <rFont val="Tahoma"/>
            <family val="2"/>
          </rPr>
          <t xml:space="preserve">
The term teachers covers all staff on the payroll in the teacher category. This might include one or more teachers who do not actually teach such as a head teacher or a SENCO. The statistic does not include staff who are on the payroll as Educational Support staff such as HLTA staff who may actually spend some time in a teacher role.</t>
        </r>
      </text>
    </comment>
    <comment ref="D30" authorId="0">
      <text>
        <r>
          <rPr>
            <b/>
            <sz val="9"/>
            <color indexed="81"/>
            <rFont val="Tahoma"/>
            <family val="2"/>
          </rPr>
          <t>Author:</t>
        </r>
        <r>
          <rPr>
            <sz val="9"/>
            <color indexed="81"/>
            <rFont val="Tahoma"/>
            <family val="2"/>
          </rPr>
          <t xml:space="preserve">
This is the value in cell C22 divided by the value in cell C20 and shown as a decimal fraction. If it is multiplied by 100 it becomes a percentage value.For example 0.62 means the same thing as 62% or 62/100
The percentage value is a common way of expressing  the proportion of spend.</t>
        </r>
      </text>
    </comment>
    <comment ref="D31" authorId="0">
      <text>
        <r>
          <rPr>
            <b/>
            <sz val="9"/>
            <color indexed="81"/>
            <rFont val="Tahoma"/>
            <family val="2"/>
          </rPr>
          <t>Author:</t>
        </r>
        <r>
          <rPr>
            <sz val="9"/>
            <color indexed="81"/>
            <rFont val="Tahoma"/>
            <family val="2"/>
          </rPr>
          <t xml:space="preserve">
AVERAGE CLASS SIZE is actually a technical term for the pupil to teacher ratio in the timetable where the term teacher refers specifically to staff on the payroll as teachers and is therfore a measure of the teacher time in the curriculum and hence the timetable.
The name  dates from a time when the only staff who taught were teachers and there were no HLTA staff working in a teacher role. It also dates from the work of T I Davies in 1966 when schools did not operate significant levels of withdrawal or intevention systems meaning that the average class size was in fact close to or possibly the same as the average size of a teaching group.
Times are now quite different and it will now be the case in some schools where the average class size differs significantly from the average size of a teaching group due to withdrawal, intervention and the use of HLTA staff. It should also be noted that the average class size is significantly different from the the average size of a teaching group in post 16 where pupils do not attend all timetabled lessons.
The average class size is calculated by multiplying the school roll by the timetable cycle length and then dividing the result by the number of teacher periods on the timetable. This is probably the simplest statistic to describe the teacher time in the timetable. It is also independent of the length of a timetable cycle and can therefore be used to make comparisons between timetables with different cycle lengths.
If the average class size is multiplied by the teacher contact ratio it gives the pupil to teacher ratio in the school. This makes it one of the key variables in the 'Equation of life' ( see ASCL website) 
Some schools like to use an idea also derived from T I Davies ( op.cit) and explained by Keith Johnson in his books on Timetabling called 'relative 'bonus' to describe teacher time in the curriculum. This is a similar idea to average class size but is more complex and only relates to years 7 to 11 and is expressed as a percentage. To convert a relative bonus percentage  ( years 7 to 11 only) to the corresponding average class size value add the bonus value to 100 and divide the answer into 2700.
Given the link with the overall PTR value by multiplying the average class size by the contact ratio it can be seen that contact ratio, average class size and relative curriculum bonus are really all subsumed in the single value for PTR
</t>
        </r>
      </text>
    </comment>
    <comment ref="D33" authorId="0">
      <text>
        <r>
          <rPr>
            <b/>
            <sz val="9"/>
            <color indexed="81"/>
            <rFont val="Tahoma"/>
            <family val="2"/>
          </rPr>
          <t>Author:</t>
        </r>
        <r>
          <rPr>
            <sz val="9"/>
            <color indexed="81"/>
            <rFont val="Tahoma"/>
            <family val="2"/>
          </rPr>
          <t xml:space="preserve">
The average teaching load (cell c5)  divided by the cycle length in periods (cell c4)  gives the teacher contact ratio, This is the proportion of the cycle that teachers teach taken as an average across all teachers. See the note attached to the Pupil to Teacher Ratio comment with regard to the definition of the term 'teacher'.</t>
        </r>
      </text>
    </comment>
  </commentList>
</comments>
</file>

<file path=xl/sharedStrings.xml><?xml version="1.0" encoding="utf-8"?>
<sst xmlns="http://schemas.openxmlformats.org/spreadsheetml/2006/main" count="124" uniqueCount="76">
  <si>
    <t>Quantity</t>
  </si>
  <si>
    <t>Estimate of total revenue available for the academic year</t>
  </si>
  <si>
    <t>Estimate of minimum essential spend on all costs except teacher costs</t>
  </si>
  <si>
    <t>Estimate of average teacher cost for the academic year</t>
  </si>
  <si>
    <t>Value</t>
  </si>
  <si>
    <t>Expected average number of teaching periods per teacher in the timetable</t>
  </si>
  <si>
    <t>Expected number of pupil on roll</t>
  </si>
  <si>
    <t>Revenue per pupil</t>
  </si>
  <si>
    <t>Teacher contact ratio</t>
  </si>
  <si>
    <t>COMMENT</t>
  </si>
  <si>
    <t xml:space="preserve">The number of FTE teachers required for the curriculum is </t>
  </si>
  <si>
    <t>Average Teacher Cost</t>
  </si>
  <si>
    <t>The answer is shown to the nearest pound</t>
  </si>
  <si>
    <t>Proportion revenue spent on teachers</t>
  </si>
  <si>
    <t>Length of the timetable cycle in periods</t>
  </si>
  <si>
    <t>Planned total of teacher periods on the desired curriculum</t>
  </si>
  <si>
    <t>Estimate of revenue available for expenditure on teacher costs</t>
  </si>
  <si>
    <t xml:space="preserve">User input </t>
  </si>
  <si>
    <t>User input based on current known values and an estimate of any  changes due to pay inflation or changes in staff profile (See note attached to cell)</t>
  </si>
  <si>
    <t>Average Class Size ( Pupil to teacher ratio in the timetable see below for the calculation steps)</t>
  </si>
  <si>
    <t>Calculation steps for the Average Class Size (This is the pupil to teacher ratio in the timetable)</t>
  </si>
  <si>
    <t>Number of teacher periods on the timetable</t>
  </si>
  <si>
    <t>Hence the average number of teachers on the timetable on any one period</t>
  </si>
  <si>
    <t>Number of pupils on roll</t>
  </si>
  <si>
    <t>Number of periods in the timetable cycle</t>
  </si>
  <si>
    <t>This input should be derived from the curriculum plans</t>
  </si>
  <si>
    <t>Teacher period budget for the timetable is</t>
  </si>
  <si>
    <t>Length of the timetable cycle in periods (See note attached to this cell)</t>
  </si>
  <si>
    <t>The answer is rounded to the nearest tenth of a teacher below the actual answer (See note attached to this cell)</t>
  </si>
  <si>
    <t>User input based on current known values and an estimate of any  changes due to pay inflation or changes in staff profile (See note attached to this cell)</t>
  </si>
  <si>
    <t>SECTION ONE - FINANCIAL INPUTS: Estimating the number of FTE teachers the school can afford to employ in a balanced budget</t>
  </si>
  <si>
    <t>SECTION TWO - CURRICULUM INPUTS: Estimating the number of teacher periods available for the timetable</t>
  </si>
  <si>
    <t>The answer is given to the nearest whole number of teacher periods below the actual answer. This is the upper limit for the teacher periods on the timetable (See note attached to this cell)</t>
  </si>
  <si>
    <t>User input. This is the number of periods after which the timetable repeats   (See note attached to cell)</t>
  </si>
  <si>
    <t>User input. The correct term for this quantity is the average load. (See note attached to cell)</t>
  </si>
  <si>
    <t>User input. It is vital that this estimate is a realistic as possible particularly where post 16 students are included (See note attached to this cell)</t>
  </si>
  <si>
    <t>EXAMPLE METRICS (See note attached to this cell)</t>
  </si>
  <si>
    <t>Pupil to teacher ratio</t>
  </si>
  <si>
    <t>This is the pupil roll divided by the total number of FTE teachers . The answer is shown to one decimal place (See note attached to this cell)</t>
  </si>
  <si>
    <t>The answer is shown to two decimal places (See note attached to this cell)</t>
  </si>
  <si>
    <t>The answer is shown as a decimal fraction of the total revenue to two decimal places (See note attached to this cell and calculation example below)</t>
  </si>
  <si>
    <t>ILLUSTRATIVE STEPWISE CALCULATION (To show how the value for Average Class Size (Pupil to teacher ratio in the classroom) is calculated)</t>
  </si>
  <si>
    <t xml:space="preserve">The number of FTE teachers the school can afford in a balanced budget is </t>
  </si>
  <si>
    <t>This value is copied from cell C16 above</t>
  </si>
  <si>
    <t>This value is copied from cell C13 above</t>
  </si>
  <si>
    <t>This is the number of periods on the timetable ( cell C32) divided by the length of the cycle (cell C33) to give the average number of teachers teaching per period</t>
  </si>
  <si>
    <t>This value is copied from cell C15 above</t>
  </si>
  <si>
    <t xml:space="preserve">This is the result when the total number of pupils (C35) is divided by the number of teachers teaching on any one period on average (C34) </t>
  </si>
  <si>
    <t>Cell C5 subtracted from cell C4</t>
  </si>
  <si>
    <t>SECTION ONE-Calculating the number of FTE teachers required for a planned curriculum</t>
  </si>
  <si>
    <t>User Input   (See note attached to this cell)</t>
  </si>
  <si>
    <t>The correct term for this quantity is the average load. (See note attached to this cell)</t>
  </si>
  <si>
    <t>It is vital that this estimate is a realistic as possible particularly where post 16 students are included (See note attached to this cell)</t>
  </si>
  <si>
    <t>The answer is rounded nearest tenth of a teacher above the actual answer ( See note attached to this cell)</t>
  </si>
  <si>
    <t>SECTION TWO-Estimating the cost of the number of FTE teachers required for the planned curriculum</t>
  </si>
  <si>
    <t>Number of FTE teachers required for the planned curriculum</t>
  </si>
  <si>
    <t>This value is copied from line 8 above</t>
  </si>
  <si>
    <t>Estimate of the cost of teachers in for the planned curriculum</t>
  </si>
  <si>
    <t>This result is cell C13 multiplied by cell C14</t>
  </si>
  <si>
    <t>SECTION THREE - Estimating the financial impact of the cost of the planned curriculum</t>
  </si>
  <si>
    <t>Total available revenue for the academic year in question</t>
  </si>
  <si>
    <t>Total estimated expenditure on everything except teacher cost</t>
  </si>
  <si>
    <t>Estimated expenditure on teacher cost</t>
  </si>
  <si>
    <t>Estimated total expenditure</t>
  </si>
  <si>
    <t>Estimated in year balance</t>
  </si>
  <si>
    <t>This value is copied from line 15 above</t>
  </si>
  <si>
    <t>User input</t>
  </si>
  <si>
    <t>This is the sum of cell C21 and cell C22</t>
  </si>
  <si>
    <t>This is the resukt of subtracting C23 from C20</t>
  </si>
  <si>
    <t>This value is copied from cell C13</t>
  </si>
  <si>
    <t>This value is copied from cell C7 above</t>
  </si>
  <si>
    <t>This value is copied from cell C4 above</t>
  </si>
  <si>
    <t>This is the number of periods on the timetable ( cell C39) divided by the length of the cycle (cell C40) to give the average number of teachers teaching per period</t>
  </si>
  <si>
    <t>This value is copied from cell C6 above</t>
  </si>
  <si>
    <t>Hence the number of pupils per teacher in the timetable called the Average Class Size</t>
  </si>
  <si>
    <t xml:space="preserve">This is the result when the total number of pupils (C42) is divided by the number of teachers teaching on any one period on average (C41)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</si>
</sst>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64" formatCode="#,##0.0_ ;[Red]\-#,##0.0\ "/>
    <numFmt numFmtId="165" formatCode="#,##0_ ;[Red]\-#,##0\ "/>
    <numFmt numFmtId="166" formatCode="#,##0.00_ ;[Red]\-#,##0.00\ "/>
    <numFmt numFmtId="167" formatCode="0.0"/>
    <numFmt numFmtId="168" formatCode="&quot;£&quot;#,##0"/>
  </numFmts>
  <fonts count="5" x14ac:knownFonts="1">
    <font>
      <sz val="11"/>
      <color theme="1"/>
      <name val="Calibri"/>
      <family val="2"/>
      <scheme val="minor"/>
    </font>
    <font>
      <b/>
      <sz val="11"/>
      <color theme="1"/>
      <name val="Calibri"/>
      <family val="2"/>
      <scheme val="minor"/>
    </font>
    <font>
      <b/>
      <sz val="11"/>
      <color theme="8" tint="-0.2499465926084170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4" tint="0.79998168889431442"/>
        <bgColor indexed="64"/>
      </patternFill>
    </fill>
    <fill>
      <patternFill patternType="solid">
        <fgColor rgb="FFFFC000"/>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68">
    <xf numFmtId="0" fontId="0" fillId="0" borderId="0" xfId="0"/>
    <xf numFmtId="0" fontId="1" fillId="0" borderId="0" xfId="0" applyFont="1"/>
    <xf numFmtId="0" fontId="1" fillId="5" borderId="1" xfId="0" applyFont="1" applyFill="1" applyBorder="1" applyAlignment="1">
      <alignment horizontal="center"/>
    </xf>
    <xf numFmtId="164" fontId="1" fillId="7" borderId="0" xfId="0" applyNumberFormat="1" applyFont="1" applyFill="1" applyBorder="1" applyAlignment="1">
      <alignment vertical="center"/>
    </xf>
    <xf numFmtId="0" fontId="1" fillId="5" borderId="5" xfId="0" applyFont="1" applyFill="1" applyBorder="1" applyAlignment="1">
      <alignment horizontal="center" wrapText="1"/>
    </xf>
    <xf numFmtId="0" fontId="1" fillId="7" borderId="0" xfId="0" applyFont="1" applyFill="1" applyBorder="1" applyAlignment="1">
      <alignment horizontal="right" vertical="center" wrapText="1"/>
    </xf>
    <xf numFmtId="0" fontId="1" fillId="0" borderId="0" xfId="0" applyFont="1" applyAlignment="1">
      <alignment wrapText="1"/>
    </xf>
    <xf numFmtId="0" fontId="1" fillId="7" borderId="0" xfId="0" applyFont="1" applyFill="1" applyBorder="1" applyAlignment="1">
      <alignment vertical="center" wrapText="1"/>
    </xf>
    <xf numFmtId="6" fontId="2" fillId="0" borderId="1" xfId="0" applyNumberFormat="1" applyFont="1" applyBorder="1" applyAlignment="1" applyProtection="1">
      <alignment horizontal="center" vertical="center"/>
      <protection locked="0"/>
    </xf>
    <xf numFmtId="164" fontId="1" fillId="4" borderId="8" xfId="0" applyNumberFormat="1" applyFont="1" applyFill="1" applyBorder="1" applyAlignment="1">
      <alignment horizontal="center" vertical="center"/>
    </xf>
    <xf numFmtId="0" fontId="1" fillId="6" borderId="5" xfId="0" applyFont="1" applyFill="1" applyBorder="1" applyAlignment="1">
      <alignment vertical="center" wrapText="1"/>
    </xf>
    <xf numFmtId="0" fontId="1" fillId="5" borderId="5" xfId="0" applyFont="1" applyFill="1" applyBorder="1" applyAlignment="1">
      <alignment vertical="center" wrapText="1"/>
    </xf>
    <xf numFmtId="0" fontId="1" fillId="4" borderId="7" xfId="0" applyFont="1" applyFill="1" applyBorder="1" applyAlignment="1">
      <alignment vertical="center" wrapText="1"/>
    </xf>
    <xf numFmtId="0" fontId="1" fillId="6" borderId="6"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4" borderId="9" xfId="0" applyFont="1" applyFill="1" applyBorder="1" applyAlignment="1">
      <alignment horizontal="left" vertical="center" wrapText="1"/>
    </xf>
    <xf numFmtId="0" fontId="1" fillId="5" borderId="6" xfId="0" applyFont="1" applyFill="1" applyBorder="1" applyAlignment="1">
      <alignment horizontal="center" wrapText="1"/>
    </xf>
    <xf numFmtId="0" fontId="1" fillId="4" borderId="7" xfId="0" applyFont="1" applyFill="1" applyBorder="1" applyAlignment="1">
      <alignment horizontal="left" vertical="center" wrapText="1"/>
    </xf>
    <xf numFmtId="165" fontId="2" fillId="0" borderId="1" xfId="0" applyNumberFormat="1" applyFont="1" applyBorder="1" applyAlignment="1" applyProtection="1">
      <alignment horizontal="center" vertical="center"/>
      <protection locked="0"/>
    </xf>
    <xf numFmtId="166" fontId="2" fillId="0" borderId="1" xfId="0" applyNumberFormat="1" applyFont="1" applyBorder="1" applyAlignment="1" applyProtection="1">
      <alignment horizontal="center" vertical="center"/>
      <protection locked="0"/>
    </xf>
    <xf numFmtId="165" fontId="1" fillId="4" borderId="8" xfId="0" applyNumberFormat="1" applyFont="1" applyFill="1" applyBorder="1" applyAlignment="1">
      <alignment horizontal="center" vertical="center"/>
    </xf>
    <xf numFmtId="0" fontId="1" fillId="5" borderId="1" xfId="0" applyFont="1" applyFill="1" applyBorder="1" applyAlignment="1">
      <alignment horizontal="center" vertical="center"/>
    </xf>
    <xf numFmtId="2" fontId="1" fillId="6" borderId="1" xfId="0" applyNumberFormat="1" applyFont="1" applyFill="1" applyBorder="1" applyAlignment="1">
      <alignment horizontal="center" vertical="center"/>
    </xf>
    <xf numFmtId="2" fontId="1" fillId="5" borderId="1" xfId="0" applyNumberFormat="1" applyFont="1" applyFill="1" applyBorder="1" applyAlignment="1">
      <alignment horizontal="center" vertical="center"/>
    </xf>
    <xf numFmtId="6" fontId="1" fillId="5" borderId="1" xfId="0" applyNumberFormat="1" applyFont="1" applyFill="1" applyBorder="1" applyAlignment="1">
      <alignment horizontal="center" vertical="center"/>
    </xf>
    <xf numFmtId="0" fontId="1" fillId="6" borderId="1" xfId="0" applyFont="1" applyFill="1" applyBorder="1" applyAlignment="1">
      <alignment horizontal="center" vertical="center"/>
    </xf>
    <xf numFmtId="167" fontId="1" fillId="6" borderId="1" xfId="0" applyNumberFormat="1" applyFont="1" applyFill="1" applyBorder="1" applyAlignment="1">
      <alignment horizontal="center" vertical="center"/>
    </xf>
    <xf numFmtId="1" fontId="1" fillId="5" borderId="1" xfId="0" applyNumberFormat="1" applyFont="1" applyFill="1" applyBorder="1" applyAlignment="1">
      <alignment horizontal="center" vertical="center"/>
    </xf>
    <xf numFmtId="0" fontId="1" fillId="6" borderId="5" xfId="0" applyFont="1" applyFill="1" applyBorder="1" applyAlignment="1">
      <alignment horizontal="center" wrapText="1"/>
    </xf>
    <xf numFmtId="165" fontId="1" fillId="5" borderId="1" xfId="0" applyNumberFormat="1" applyFont="1" applyFill="1" applyBorder="1" applyAlignment="1">
      <alignment horizontal="center" vertical="center"/>
    </xf>
    <xf numFmtId="0" fontId="1" fillId="5" borderId="5"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5" borderId="7" xfId="0" applyFont="1" applyFill="1" applyBorder="1" applyAlignment="1">
      <alignment wrapText="1"/>
    </xf>
    <xf numFmtId="6" fontId="1" fillId="5" borderId="8" xfId="0" applyNumberFormat="1" applyFont="1" applyFill="1" applyBorder="1" applyAlignment="1">
      <alignment horizontal="center" vertical="center"/>
    </xf>
    <xf numFmtId="0" fontId="1" fillId="5" borderId="9" xfId="0" applyFont="1" applyFill="1" applyBorder="1" applyAlignment="1">
      <alignment horizontal="left" vertical="center" wrapText="1"/>
    </xf>
    <xf numFmtId="0" fontId="1" fillId="6" borderId="6" xfId="0" applyFont="1" applyFill="1" applyBorder="1" applyAlignment="1">
      <alignment wrapText="1"/>
    </xf>
    <xf numFmtId="0" fontId="1" fillId="5" borderId="6" xfId="0" applyFont="1" applyFill="1" applyBorder="1" applyAlignment="1">
      <alignment wrapText="1"/>
    </xf>
    <xf numFmtId="0" fontId="1" fillId="5" borderId="5" xfId="0" applyFont="1" applyFill="1" applyBorder="1" applyAlignment="1">
      <alignment wrapText="1"/>
    </xf>
    <xf numFmtId="0" fontId="1" fillId="6" borderId="7" xfId="0" applyFont="1" applyFill="1" applyBorder="1" applyAlignment="1">
      <alignment wrapText="1"/>
    </xf>
    <xf numFmtId="2" fontId="1" fillId="6" borderId="8" xfId="0" applyNumberFormat="1" applyFont="1" applyFill="1" applyBorder="1" applyAlignment="1">
      <alignment horizontal="center" vertical="center"/>
    </xf>
    <xf numFmtId="0" fontId="1" fillId="6" borderId="9" xfId="0" applyFont="1" applyFill="1" applyBorder="1" applyAlignment="1">
      <alignment wrapText="1"/>
    </xf>
    <xf numFmtId="168" fontId="1" fillId="6" borderId="1" xfId="0" applyNumberFormat="1" applyFont="1" applyFill="1" applyBorder="1" applyAlignment="1">
      <alignment horizontal="center" vertical="center"/>
    </xf>
    <xf numFmtId="3" fontId="1" fillId="6" borderId="1" xfId="0" applyNumberFormat="1" applyFont="1" applyFill="1" applyBorder="1" applyAlignment="1">
      <alignment horizontal="center" vertical="center"/>
    </xf>
    <xf numFmtId="0" fontId="0" fillId="0" borderId="0" xfId="0" applyAlignment="1">
      <alignment wrapText="1"/>
    </xf>
    <xf numFmtId="0" fontId="0" fillId="7" borderId="0" xfId="0" applyFill="1" applyBorder="1"/>
    <xf numFmtId="0" fontId="1" fillId="7" borderId="0" xfId="0" applyFont="1" applyFill="1" applyBorder="1" applyAlignment="1">
      <alignment wrapText="1"/>
    </xf>
    <xf numFmtId="167" fontId="1" fillId="7" borderId="0" xfId="0" applyNumberFormat="1" applyFont="1" applyFill="1" applyBorder="1"/>
    <xf numFmtId="0" fontId="1" fillId="6" borderId="6" xfId="0" applyFont="1" applyFill="1" applyBorder="1" applyAlignment="1">
      <alignment vertical="center" wrapText="1"/>
    </xf>
    <xf numFmtId="0" fontId="1" fillId="5" borderId="6" xfId="0" applyFont="1" applyFill="1" applyBorder="1" applyAlignment="1">
      <alignment vertical="center" wrapText="1"/>
    </xf>
    <xf numFmtId="167" fontId="1" fillId="4" borderId="8" xfId="0" applyNumberFormat="1" applyFont="1" applyFill="1" applyBorder="1" applyAlignment="1">
      <alignment horizontal="center" vertical="center"/>
    </xf>
    <xf numFmtId="0" fontId="1" fillId="4" borderId="9" xfId="0" applyFont="1" applyFill="1" applyBorder="1" applyAlignment="1">
      <alignment wrapText="1"/>
    </xf>
    <xf numFmtId="0" fontId="1" fillId="5" borderId="5" xfId="0" applyFont="1" applyFill="1" applyBorder="1" applyAlignment="1">
      <alignment horizontal="center" vertical="center" wrapText="1"/>
    </xf>
    <xf numFmtId="167" fontId="1" fillId="5" borderId="1" xfId="0" applyNumberFormat="1" applyFont="1" applyFill="1" applyBorder="1" applyAlignment="1">
      <alignment horizontal="center" vertical="center"/>
    </xf>
    <xf numFmtId="0" fontId="1" fillId="5" borderId="1" xfId="0" applyFont="1" applyFill="1" applyBorder="1" applyAlignment="1">
      <alignment horizontal="center" vertical="center" wrapText="1"/>
    </xf>
    <xf numFmtId="168" fontId="1" fillId="4" borderId="8" xfId="0" applyNumberFormat="1" applyFont="1" applyFill="1" applyBorder="1" applyAlignment="1">
      <alignment horizontal="center" vertical="center"/>
    </xf>
    <xf numFmtId="168" fontId="1" fillId="6" borderId="1" xfId="0" applyNumberFormat="1" applyFont="1" applyFill="1" applyBorder="1" applyAlignment="1">
      <alignment horizontal="center" vertical="center" wrapText="1"/>
    </xf>
    <xf numFmtId="168" fontId="1" fillId="5" borderId="1" xfId="0" applyNumberFormat="1" applyFont="1" applyFill="1" applyBorder="1" applyAlignment="1">
      <alignment horizontal="center" vertical="center" wrapText="1"/>
    </xf>
    <xf numFmtId="0" fontId="1" fillId="5" borderId="6" xfId="0" applyFont="1" applyFill="1" applyBorder="1" applyAlignment="1">
      <alignment horizontal="center" vertical="center" wrapText="1"/>
    </xf>
    <xf numFmtId="6" fontId="1" fillId="4" borderId="8"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xf>
    <xf numFmtId="2" fontId="1" fillId="2" borderId="1" xfId="0" applyNumberFormat="1" applyFont="1" applyFill="1" applyBorder="1" applyAlignment="1">
      <alignment horizontal="center" vertical="center"/>
    </xf>
    <xf numFmtId="168" fontId="1" fillId="5" borderId="8" xfId="0" applyNumberFormat="1" applyFont="1" applyFill="1" applyBorder="1" applyAlignment="1">
      <alignment horizontal="center" vertical="center" wrapText="1"/>
    </xf>
    <xf numFmtId="0" fontId="1" fillId="3" borderId="10" xfId="0" applyFont="1" applyFill="1" applyBorder="1" applyAlignment="1">
      <alignment horizontal="center"/>
    </xf>
    <xf numFmtId="0" fontId="1" fillId="3" borderId="11" xfId="0" applyFont="1" applyFill="1" applyBorder="1" applyAlignment="1">
      <alignment horizontal="center"/>
    </xf>
    <xf numFmtId="0" fontId="1" fillId="3" borderId="12" xfId="0" applyFont="1" applyFill="1" applyBorder="1" applyAlignment="1">
      <alignment horizontal="center"/>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19</xdr:col>
      <xdr:colOff>114300</xdr:colOff>
      <xdr:row>32</xdr:row>
      <xdr:rowOff>161925</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0" y="0"/>
          <a:ext cx="11696700" cy="6257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workbook contains illustrative spreadsheets that can be adapted for individual school use.</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All sheets are locked</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with the password PASSWORD. The input cells have a </a:t>
          </a:r>
          <a:r>
            <a:rPr lang="en-GB" sz="1100">
              <a:solidFill>
                <a:srgbClr val="0070C0"/>
              </a:solidFill>
              <a:effectLst/>
              <a:latin typeface="+mn-lt"/>
              <a:ea typeface="+mn-ea"/>
              <a:cs typeface="+mn-cs"/>
            </a:rPr>
            <a:t>blue font</a:t>
          </a:r>
          <a:r>
            <a:rPr lang="en-GB" sz="1100" baseline="0">
              <a:solidFill>
                <a:srgbClr val="0070C0"/>
              </a:solidFill>
              <a:effectLst/>
              <a:latin typeface="+mn-lt"/>
              <a:ea typeface="+mn-ea"/>
              <a:cs typeface="+mn-cs"/>
            </a:rPr>
            <a:t> </a:t>
          </a:r>
          <a:r>
            <a:rPr lang="en-GB" sz="1100" baseline="0">
              <a:solidFill>
                <a:schemeClr val="dk1"/>
              </a:solidFill>
              <a:effectLst/>
              <a:latin typeface="+mn-lt"/>
              <a:ea typeface="+mn-ea"/>
              <a:cs typeface="+mn-cs"/>
            </a:rPr>
            <a:t>on a white background and are not locked. Users wishing to correct any errors they find in these sheets or modify them for individual school use can do so by unlocking them and making the neccessary changes using the password PASSWORD.</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Some comments are attached to cells and this is indicated by a </a:t>
          </a:r>
          <a:r>
            <a:rPr lang="en-GB" sz="1100" baseline="0">
              <a:solidFill>
                <a:srgbClr val="FF0000"/>
              </a:solidFill>
              <a:effectLst/>
              <a:latin typeface="+mn-lt"/>
              <a:ea typeface="+mn-ea"/>
              <a:cs typeface="+mn-cs"/>
            </a:rPr>
            <a:t>red flag </a:t>
          </a:r>
          <a:r>
            <a:rPr lang="en-GB" sz="1100" baseline="0">
              <a:solidFill>
                <a:schemeClr val="dk1"/>
              </a:solidFill>
              <a:effectLst/>
              <a:latin typeface="+mn-lt"/>
              <a:ea typeface="+mn-ea"/>
              <a:cs typeface="+mn-cs"/>
            </a:rPr>
            <a:t>in the top right corner of such a cell.</a:t>
          </a: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This workbook of sheets has not been written as a standalone item. It should be used in parallel with the written paper on the fundamental equation of ICFP that is associated with it.</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All data in the sheets as supplied is purely illustrative and does not represent</a:t>
          </a:r>
          <a:r>
            <a:rPr lang="en-GB" sz="1100" baseline="0">
              <a:solidFill>
                <a:schemeClr val="dk1"/>
              </a:solidFill>
              <a:effectLst/>
              <a:latin typeface="+mn-lt"/>
              <a:ea typeface="+mn-ea"/>
              <a:cs typeface="+mn-cs"/>
            </a:rPr>
            <a:t> any actual school nor is it intended to provide recommended values.</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b="1">
              <a:solidFill>
                <a:schemeClr val="dk1"/>
              </a:solidFill>
              <a:effectLst/>
              <a:latin typeface="+mn-lt"/>
              <a:ea typeface="+mn-ea"/>
              <a:cs typeface="+mn-cs"/>
            </a:rPr>
            <a:t>Whilst every effort has been made to check the sheets in this workbook they cannot be guaranteed for accuracy and should not be used in any context other than as a template for further development or as worked example</a:t>
          </a:r>
          <a:r>
            <a:rPr lang="en-GB" sz="1100" b="1" baseline="0">
              <a:solidFill>
                <a:schemeClr val="dk1"/>
              </a:solidFill>
              <a:effectLst/>
              <a:latin typeface="+mn-lt"/>
              <a:ea typeface="+mn-ea"/>
              <a:cs typeface="+mn-cs"/>
            </a:rPr>
            <a:t> for the</a:t>
          </a:r>
          <a:r>
            <a:rPr lang="en-GB" sz="1100" b="1">
              <a:solidFill>
                <a:schemeClr val="dk1"/>
              </a:solidFill>
              <a:effectLst/>
              <a:latin typeface="+mn-lt"/>
              <a:ea typeface="+mn-ea"/>
              <a:cs typeface="+mn-cs"/>
            </a:rPr>
            <a:t> notes they support.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 authors accept no liability for</a:t>
          </a:r>
          <a:r>
            <a:rPr lang="en-GB" sz="1100" baseline="0">
              <a:solidFill>
                <a:schemeClr val="dk1"/>
              </a:solidFill>
              <a:effectLst/>
              <a:latin typeface="+mn-lt"/>
              <a:ea typeface="+mn-ea"/>
              <a:cs typeface="+mn-cs"/>
            </a:rPr>
            <a:t> the accuracy of plans produced by these spreadsheets, as they must be adapted to suit local context and checked for errors, both within the template spreadsheet and through school use.</a:t>
          </a:r>
          <a:endParaRPr lang="en-GB" sz="1100">
            <a:solidFill>
              <a:schemeClr val="dk1"/>
            </a:solidFill>
            <a:effectLst/>
            <a:latin typeface="+mn-lt"/>
            <a:ea typeface="+mn-ea"/>
            <a:cs typeface="+mn-cs"/>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These sheets have been compiled</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by Sam Ellis, in association with Susan Fielden, as part of the technical ICFP support notes written for the DfE.</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Any errors noticed by users should be notified by email to Sam Ellis at </a:t>
          </a:r>
          <a:r>
            <a:rPr lang="en-GB" sz="1100" baseline="0">
              <a:solidFill>
                <a:schemeClr val="dk1"/>
              </a:solidFill>
              <a:effectLst/>
              <a:latin typeface="+mn-lt"/>
              <a:ea typeface="+mn-ea"/>
              <a:cs typeface="+mn-cs"/>
            </a:rPr>
            <a:t> samelliscottingham@gmail.com </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Any user comments concerning possible improvements and corrections will be gratefully received and should be sent to the same email address.</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Susan Fielden can be contacted via office@schoolfinancespecialists.com</a:t>
          </a:r>
          <a:endParaRPr lang="en-GB">
            <a:effectLst/>
          </a:endParaRPr>
        </a:p>
        <a:p>
          <a:endParaRPr lang="en-GB" sz="1100"/>
        </a:p>
        <a:p>
          <a:endParaRPr lang="en-GB" sz="1100"/>
        </a:p>
        <a:p>
          <a:r>
            <a:rPr lang="en-GB" sz="1100"/>
            <a:t>Sam Ellis and Susan Fielden</a:t>
          </a:r>
        </a:p>
        <a:p>
          <a:endParaRPr lang="en-GB" sz="1100"/>
        </a:p>
        <a:p>
          <a:r>
            <a:rPr lang="en-GB" sz="1100"/>
            <a:t>August 2019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U9" sqref="U9"/>
    </sheetView>
  </sheetViews>
  <sheetFormatPr defaultRowHeight="15" x14ac:dyDescent="0.25"/>
  <sheetData/>
  <pageMargins left="0.7" right="0.7" top="0.75" bottom="0.75" header="0.3" footer="0.3"/>
  <pageSetup paperSize="9" orientation="portrait" horizontalDpi="4294967294"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49"/>
  <sheetViews>
    <sheetView zoomScale="90" zoomScaleNormal="90" workbookViewId="0">
      <selection activeCell="H16" sqref="H16"/>
    </sheetView>
  </sheetViews>
  <sheetFormatPr defaultColWidth="9.140625" defaultRowHeight="15" x14ac:dyDescent="0.25"/>
  <cols>
    <col min="1" max="1" width="9.140625" style="1"/>
    <col min="2" max="2" width="56.85546875" style="6" customWidth="1"/>
    <col min="3" max="3" width="19" style="1" customWidth="1"/>
    <col min="4" max="4" width="82.7109375" style="6" customWidth="1"/>
    <col min="5" max="16384" width="9.140625" style="1"/>
  </cols>
  <sheetData>
    <row r="1" spans="1:9" ht="15.75" thickBot="1" x14ac:dyDescent="0.3">
      <c r="A1" s="7"/>
      <c r="B1" s="7"/>
      <c r="C1" s="7"/>
      <c r="D1" s="7"/>
      <c r="E1" s="7"/>
      <c r="F1" s="7"/>
      <c r="G1" s="7"/>
    </row>
    <row r="2" spans="1:9" ht="15" customHeight="1" x14ac:dyDescent="0.25">
      <c r="A2" s="7"/>
      <c r="B2" s="65" t="s">
        <v>30</v>
      </c>
      <c r="C2" s="66"/>
      <c r="D2" s="67"/>
      <c r="E2" s="7"/>
      <c r="F2" s="7"/>
      <c r="G2" s="7"/>
      <c r="H2" s="7"/>
      <c r="I2" s="7"/>
    </row>
    <row r="3" spans="1:9" ht="15" customHeight="1" x14ac:dyDescent="0.25">
      <c r="A3" s="7"/>
      <c r="B3" s="4" t="s">
        <v>0</v>
      </c>
      <c r="C3" s="2" t="s">
        <v>4</v>
      </c>
      <c r="D3" s="16" t="s">
        <v>9</v>
      </c>
      <c r="E3" s="7"/>
      <c r="F3" s="7"/>
      <c r="G3" s="7"/>
      <c r="H3" s="7"/>
      <c r="I3" s="7"/>
    </row>
    <row r="4" spans="1:9" x14ac:dyDescent="0.25">
      <c r="A4" s="7"/>
      <c r="B4" s="10" t="s">
        <v>1</v>
      </c>
      <c r="C4" s="8">
        <v>5000000</v>
      </c>
      <c r="D4" s="13" t="s">
        <v>17</v>
      </c>
      <c r="E4" s="7"/>
      <c r="F4" s="7"/>
      <c r="G4" s="7"/>
      <c r="H4" s="7"/>
      <c r="I4" s="7"/>
    </row>
    <row r="5" spans="1:9" ht="30" x14ac:dyDescent="0.25">
      <c r="A5" s="7"/>
      <c r="B5" s="11" t="s">
        <v>2</v>
      </c>
      <c r="C5" s="8">
        <v>2000000</v>
      </c>
      <c r="D5" s="14" t="s">
        <v>17</v>
      </c>
      <c r="E5" s="7"/>
      <c r="F5" s="7"/>
      <c r="G5" s="7"/>
      <c r="H5" s="7"/>
      <c r="I5" s="7"/>
    </row>
    <row r="6" spans="1:9" ht="30" x14ac:dyDescent="0.25">
      <c r="A6" s="7"/>
      <c r="B6" s="10" t="s">
        <v>16</v>
      </c>
      <c r="C6" s="41">
        <f>C4-C5</f>
        <v>3000000</v>
      </c>
      <c r="D6" s="13" t="s">
        <v>48</v>
      </c>
      <c r="E6" s="7"/>
      <c r="F6" s="7"/>
      <c r="G6" s="7"/>
      <c r="H6" s="7"/>
      <c r="I6" s="7"/>
    </row>
    <row r="7" spans="1:9" ht="30" x14ac:dyDescent="0.25">
      <c r="A7" s="7"/>
      <c r="B7" s="11" t="s">
        <v>3</v>
      </c>
      <c r="C7" s="8">
        <v>50000</v>
      </c>
      <c r="D7" s="14" t="s">
        <v>29</v>
      </c>
      <c r="E7" s="7"/>
      <c r="F7" s="7"/>
      <c r="G7" s="7"/>
      <c r="H7" s="7"/>
      <c r="I7" s="7"/>
    </row>
    <row r="8" spans="1:9" ht="30.75" thickBot="1" x14ac:dyDescent="0.3">
      <c r="A8" s="7"/>
      <c r="B8" s="12" t="s">
        <v>42</v>
      </c>
      <c r="C8" s="9">
        <f>ROUNDDOWN((C4-C5)/C7,1)</f>
        <v>60</v>
      </c>
      <c r="D8" s="15" t="s">
        <v>28</v>
      </c>
      <c r="E8" s="7"/>
      <c r="F8" s="7"/>
      <c r="G8" s="7"/>
      <c r="H8" s="7"/>
      <c r="I8" s="7"/>
    </row>
    <row r="9" spans="1:9" x14ac:dyDescent="0.25">
      <c r="A9" s="7"/>
      <c r="B9" s="5"/>
      <c r="C9" s="3"/>
      <c r="D9" s="7"/>
      <c r="E9" s="7"/>
      <c r="F9" s="7"/>
      <c r="G9" s="7"/>
      <c r="H9" s="7"/>
      <c r="I9" s="7"/>
    </row>
    <row r="10" spans="1:9" ht="15.75" thickBot="1" x14ac:dyDescent="0.3">
      <c r="A10" s="7"/>
      <c r="B10" s="5"/>
      <c r="C10" s="3"/>
      <c r="D10" s="7"/>
      <c r="E10" s="7"/>
      <c r="F10" s="7"/>
      <c r="G10" s="7"/>
      <c r="H10" s="7"/>
      <c r="I10" s="7"/>
    </row>
    <row r="11" spans="1:9" x14ac:dyDescent="0.25">
      <c r="A11" s="7"/>
      <c r="B11" s="62" t="s">
        <v>31</v>
      </c>
      <c r="C11" s="63"/>
      <c r="D11" s="64"/>
      <c r="E11" s="7"/>
      <c r="F11" s="7"/>
      <c r="G11" s="7"/>
      <c r="H11" s="7"/>
      <c r="I11" s="7"/>
    </row>
    <row r="12" spans="1:9" x14ac:dyDescent="0.25">
      <c r="A12" s="7"/>
      <c r="B12" s="4" t="s">
        <v>0</v>
      </c>
      <c r="C12" s="21" t="s">
        <v>4</v>
      </c>
      <c r="D12" s="16" t="s">
        <v>9</v>
      </c>
      <c r="E12" s="7"/>
      <c r="F12" s="7"/>
      <c r="G12" s="7"/>
      <c r="H12" s="7"/>
      <c r="I12" s="7"/>
    </row>
    <row r="13" spans="1:9" ht="30" x14ac:dyDescent="0.25">
      <c r="A13" s="7"/>
      <c r="B13" s="10" t="s">
        <v>27</v>
      </c>
      <c r="C13" s="18">
        <v>25</v>
      </c>
      <c r="D13" s="13" t="s">
        <v>33</v>
      </c>
      <c r="E13" s="7"/>
      <c r="F13" s="7"/>
      <c r="G13" s="7"/>
      <c r="H13" s="7"/>
      <c r="I13" s="7"/>
    </row>
    <row r="14" spans="1:9" ht="30" x14ac:dyDescent="0.25">
      <c r="A14" s="7"/>
      <c r="B14" s="11" t="s">
        <v>5</v>
      </c>
      <c r="C14" s="19">
        <v>19.5</v>
      </c>
      <c r="D14" s="14" t="s">
        <v>34</v>
      </c>
      <c r="E14" s="7"/>
      <c r="F14" s="7"/>
      <c r="G14" s="7"/>
      <c r="H14" s="7"/>
      <c r="I14" s="7"/>
    </row>
    <row r="15" spans="1:9" ht="30" x14ac:dyDescent="0.25">
      <c r="A15" s="7"/>
      <c r="B15" s="10" t="s">
        <v>6</v>
      </c>
      <c r="C15" s="18">
        <v>1000</v>
      </c>
      <c r="D15" s="13" t="s">
        <v>35</v>
      </c>
      <c r="E15" s="7"/>
      <c r="F15" s="7"/>
      <c r="G15" s="7"/>
      <c r="H15" s="7"/>
      <c r="I15" s="7"/>
    </row>
    <row r="16" spans="1:9" ht="45.75" thickBot="1" x14ac:dyDescent="0.3">
      <c r="A16" s="7"/>
      <c r="B16" s="17" t="s">
        <v>26</v>
      </c>
      <c r="C16" s="20">
        <f>ROUNDDOWN(C8*C14,0)</f>
        <v>1170</v>
      </c>
      <c r="D16" s="15" t="s">
        <v>32</v>
      </c>
      <c r="E16" s="7"/>
      <c r="F16" s="7"/>
      <c r="G16" s="7"/>
      <c r="H16" s="7"/>
      <c r="I16" s="7"/>
    </row>
    <row r="17" spans="1:9" x14ac:dyDescent="0.25">
      <c r="A17" s="7"/>
      <c r="B17" s="7"/>
      <c r="C17" s="7"/>
      <c r="D17" s="7"/>
      <c r="E17" s="7"/>
      <c r="F17" s="7"/>
      <c r="G17" s="7"/>
      <c r="H17" s="7"/>
      <c r="I17" s="7"/>
    </row>
    <row r="18" spans="1:9" x14ac:dyDescent="0.25">
      <c r="A18" s="7"/>
      <c r="B18" s="7"/>
      <c r="C18" s="7"/>
      <c r="D18" s="7"/>
      <c r="E18" s="7"/>
      <c r="F18" s="7"/>
      <c r="G18" s="7"/>
      <c r="H18" s="7"/>
      <c r="I18" s="7"/>
    </row>
    <row r="19" spans="1:9" ht="15.75" thickBot="1" x14ac:dyDescent="0.3">
      <c r="A19" s="7"/>
      <c r="B19" s="7"/>
      <c r="C19" s="7"/>
      <c r="D19" s="7"/>
      <c r="E19" s="7"/>
      <c r="F19" s="7"/>
      <c r="G19" s="7"/>
      <c r="H19" s="7"/>
      <c r="I19" s="7"/>
    </row>
    <row r="20" spans="1:9" x14ac:dyDescent="0.25">
      <c r="A20" s="7"/>
      <c r="B20" s="62" t="s">
        <v>36</v>
      </c>
      <c r="C20" s="63"/>
      <c r="D20" s="64"/>
      <c r="E20" s="7"/>
      <c r="F20" s="7"/>
      <c r="G20" s="7"/>
      <c r="H20" s="7"/>
      <c r="I20" s="7"/>
    </row>
    <row r="21" spans="1:9" x14ac:dyDescent="0.25">
      <c r="A21" s="7"/>
      <c r="B21" s="4" t="s">
        <v>0</v>
      </c>
      <c r="C21" s="2" t="s">
        <v>4</v>
      </c>
      <c r="D21" s="16" t="s">
        <v>9</v>
      </c>
      <c r="E21" s="7"/>
      <c r="F21" s="7"/>
      <c r="G21" s="7"/>
      <c r="H21" s="7"/>
      <c r="I21" s="7"/>
    </row>
    <row r="22" spans="1:9" ht="30" x14ac:dyDescent="0.25">
      <c r="A22" s="7"/>
      <c r="B22" s="10" t="s">
        <v>37</v>
      </c>
      <c r="C22" s="26">
        <f>C15/C8</f>
        <v>16.666666666666668</v>
      </c>
      <c r="D22" s="13" t="s">
        <v>38</v>
      </c>
      <c r="E22" s="7"/>
      <c r="F22" s="7"/>
      <c r="G22" s="7"/>
      <c r="H22" s="7"/>
      <c r="I22" s="7"/>
    </row>
    <row r="23" spans="1:9" ht="30" x14ac:dyDescent="0.25">
      <c r="A23" s="7"/>
      <c r="B23" s="11" t="s">
        <v>13</v>
      </c>
      <c r="C23" s="23">
        <f>(C4-C5)/C4</f>
        <v>0.6</v>
      </c>
      <c r="D23" s="14" t="s">
        <v>40</v>
      </c>
      <c r="E23" s="7"/>
      <c r="F23" s="7"/>
      <c r="G23" s="7"/>
      <c r="H23" s="7"/>
      <c r="I23" s="7"/>
    </row>
    <row r="24" spans="1:9" ht="30" x14ac:dyDescent="0.25">
      <c r="A24" s="7"/>
      <c r="B24" s="10" t="s">
        <v>19</v>
      </c>
      <c r="C24" s="22">
        <f>C15*C13/C16</f>
        <v>21.367521367521366</v>
      </c>
      <c r="D24" s="13" t="s">
        <v>39</v>
      </c>
      <c r="E24" s="7"/>
      <c r="F24" s="7"/>
      <c r="G24" s="7"/>
      <c r="H24" s="7"/>
      <c r="I24" s="7"/>
    </row>
    <row r="25" spans="1:9" x14ac:dyDescent="0.25">
      <c r="A25" s="7"/>
      <c r="B25" s="30" t="s">
        <v>7</v>
      </c>
      <c r="C25" s="24">
        <f>C4/C15</f>
        <v>5000</v>
      </c>
      <c r="D25" s="14" t="s">
        <v>12</v>
      </c>
      <c r="E25" s="7"/>
      <c r="F25" s="7"/>
      <c r="G25" s="7"/>
      <c r="H25" s="7"/>
      <c r="I25" s="7"/>
    </row>
    <row r="26" spans="1:9" x14ac:dyDescent="0.25">
      <c r="A26" s="7"/>
      <c r="B26" s="31" t="s">
        <v>8</v>
      </c>
      <c r="C26" s="25">
        <f>C14/C13</f>
        <v>0.78</v>
      </c>
      <c r="D26" s="13" t="s">
        <v>39</v>
      </c>
      <c r="E26" s="7"/>
      <c r="F26" s="7"/>
      <c r="G26" s="7"/>
      <c r="H26" s="7"/>
      <c r="I26" s="7"/>
    </row>
    <row r="27" spans="1:9" ht="15.75" thickBot="1" x14ac:dyDescent="0.3">
      <c r="A27" s="7"/>
      <c r="B27" s="32" t="s">
        <v>11</v>
      </c>
      <c r="C27" s="33">
        <f>C7</f>
        <v>50000</v>
      </c>
      <c r="D27" s="34" t="s">
        <v>12</v>
      </c>
      <c r="E27" s="7"/>
      <c r="F27" s="7"/>
      <c r="G27" s="7"/>
      <c r="H27" s="7"/>
      <c r="I27" s="7"/>
    </row>
    <row r="28" spans="1:9" x14ac:dyDescent="0.25">
      <c r="A28" s="7"/>
      <c r="B28" s="7"/>
      <c r="C28" s="7"/>
      <c r="D28" s="7"/>
      <c r="E28" s="7"/>
      <c r="F28" s="7"/>
      <c r="G28" s="7"/>
      <c r="H28" s="7"/>
      <c r="I28" s="7"/>
    </row>
    <row r="29" spans="1:9" ht="15.75" thickBot="1" x14ac:dyDescent="0.3">
      <c r="A29" s="7"/>
      <c r="B29" s="7"/>
      <c r="C29" s="7"/>
      <c r="D29" s="7"/>
      <c r="E29" s="7"/>
      <c r="F29" s="7"/>
      <c r="G29" s="7"/>
      <c r="H29" s="7"/>
      <c r="I29" s="7"/>
    </row>
    <row r="30" spans="1:9" x14ac:dyDescent="0.25">
      <c r="A30" s="7"/>
      <c r="B30" s="62" t="s">
        <v>41</v>
      </c>
      <c r="C30" s="63"/>
      <c r="D30" s="64"/>
      <c r="E30" s="7"/>
      <c r="F30" s="7"/>
      <c r="G30" s="7"/>
      <c r="H30" s="7"/>
      <c r="I30" s="7"/>
    </row>
    <row r="31" spans="1:9" ht="30" x14ac:dyDescent="0.25">
      <c r="A31" s="7"/>
      <c r="B31" s="4" t="s">
        <v>20</v>
      </c>
      <c r="C31" s="21" t="s">
        <v>4</v>
      </c>
      <c r="D31" s="57" t="s">
        <v>9</v>
      </c>
      <c r="E31" s="7"/>
      <c r="F31" s="7"/>
      <c r="G31" s="7"/>
      <c r="H31" s="7"/>
      <c r="I31" s="7"/>
    </row>
    <row r="32" spans="1:9" x14ac:dyDescent="0.25">
      <c r="A32" s="7"/>
      <c r="B32" s="10" t="s">
        <v>21</v>
      </c>
      <c r="C32" s="42">
        <f>C16</f>
        <v>1170</v>
      </c>
      <c r="D32" s="35" t="s">
        <v>43</v>
      </c>
      <c r="E32" s="7"/>
      <c r="F32" s="7"/>
      <c r="G32" s="7"/>
      <c r="H32" s="7"/>
      <c r="I32" s="7"/>
    </row>
    <row r="33" spans="1:9" x14ac:dyDescent="0.25">
      <c r="A33" s="7"/>
      <c r="B33" s="11" t="s">
        <v>24</v>
      </c>
      <c r="C33" s="27">
        <f>C13</f>
        <v>25</v>
      </c>
      <c r="D33" s="36" t="s">
        <v>44</v>
      </c>
      <c r="E33" s="7"/>
      <c r="F33" s="7"/>
      <c r="G33" s="7"/>
      <c r="H33" s="7"/>
      <c r="I33" s="7"/>
    </row>
    <row r="34" spans="1:9" ht="30" x14ac:dyDescent="0.25">
      <c r="A34" s="7"/>
      <c r="B34" s="28" t="s">
        <v>22</v>
      </c>
      <c r="C34" s="22">
        <f>C32/C33</f>
        <v>46.8</v>
      </c>
      <c r="D34" s="35" t="s">
        <v>45</v>
      </c>
      <c r="E34" s="7"/>
      <c r="F34" s="7"/>
      <c r="G34" s="7"/>
      <c r="H34" s="7"/>
      <c r="I34" s="7"/>
    </row>
    <row r="35" spans="1:9" x14ac:dyDescent="0.25">
      <c r="A35" s="7"/>
      <c r="B35" s="37" t="s">
        <v>23</v>
      </c>
      <c r="C35" s="29">
        <f>C15</f>
        <v>1000</v>
      </c>
      <c r="D35" s="36" t="s">
        <v>46</v>
      </c>
      <c r="E35" s="7"/>
      <c r="F35" s="7"/>
      <c r="G35" s="7"/>
      <c r="H35" s="7"/>
      <c r="I35" s="7"/>
    </row>
    <row r="36" spans="1:9" ht="30.75" thickBot="1" x14ac:dyDescent="0.3">
      <c r="A36" s="7"/>
      <c r="B36" s="38" t="s">
        <v>74</v>
      </c>
      <c r="C36" s="39">
        <f>C35/C34</f>
        <v>21.36752136752137</v>
      </c>
      <c r="D36" s="40" t="s">
        <v>47</v>
      </c>
      <c r="E36" s="7"/>
      <c r="F36" s="7"/>
      <c r="G36" s="7"/>
      <c r="H36" s="7"/>
      <c r="I36" s="7"/>
    </row>
    <row r="37" spans="1:9" x14ac:dyDescent="0.25">
      <c r="A37" s="7"/>
      <c r="B37" s="7"/>
      <c r="C37" s="7"/>
      <c r="D37" s="7"/>
      <c r="E37" s="7"/>
      <c r="F37" s="7"/>
      <c r="G37" s="7"/>
      <c r="H37" s="7"/>
      <c r="I37" s="7"/>
    </row>
    <row r="38" spans="1:9" x14ac:dyDescent="0.25">
      <c r="A38" s="7"/>
      <c r="B38" s="7"/>
      <c r="C38" s="7"/>
      <c r="D38" s="7"/>
      <c r="E38" s="7"/>
      <c r="F38" s="7"/>
      <c r="G38" s="7"/>
      <c r="H38" s="7"/>
      <c r="I38" s="7"/>
    </row>
    <row r="39" spans="1:9" x14ac:dyDescent="0.25">
      <c r="A39" s="7"/>
      <c r="B39" s="7"/>
      <c r="C39" s="7"/>
      <c r="D39" s="7"/>
      <c r="E39" s="7"/>
      <c r="F39" s="7"/>
      <c r="G39" s="7"/>
      <c r="H39" s="7"/>
      <c r="I39" s="7"/>
    </row>
    <row r="40" spans="1:9" x14ac:dyDescent="0.25">
      <c r="A40" s="7"/>
      <c r="B40" s="7"/>
      <c r="C40" s="7"/>
      <c r="D40" s="7"/>
      <c r="E40" s="7"/>
      <c r="F40" s="7"/>
      <c r="G40" s="7"/>
      <c r="H40" s="7"/>
      <c r="I40" s="7"/>
    </row>
    <row r="41" spans="1:9" x14ac:dyDescent="0.25">
      <c r="A41" s="7"/>
      <c r="B41" s="7"/>
      <c r="C41" s="7"/>
      <c r="D41" s="7"/>
      <c r="E41" s="7"/>
      <c r="F41" s="7"/>
      <c r="G41" s="7"/>
      <c r="H41" s="7"/>
      <c r="I41" s="7"/>
    </row>
    <row r="42" spans="1:9" x14ac:dyDescent="0.25">
      <c r="A42" s="7"/>
      <c r="B42" s="7"/>
      <c r="C42" s="7"/>
      <c r="D42" s="7"/>
      <c r="E42" s="7"/>
      <c r="F42" s="7"/>
      <c r="G42" s="7"/>
      <c r="H42" s="7"/>
      <c r="I42" s="7"/>
    </row>
    <row r="43" spans="1:9" x14ac:dyDescent="0.25">
      <c r="A43" s="7"/>
      <c r="B43" s="7"/>
      <c r="C43" s="7"/>
      <c r="D43" s="7"/>
      <c r="E43" s="7"/>
      <c r="F43" s="7"/>
      <c r="G43" s="7"/>
      <c r="H43" s="7"/>
      <c r="I43" s="7"/>
    </row>
    <row r="44" spans="1:9" x14ac:dyDescent="0.25">
      <c r="A44" s="7"/>
      <c r="B44" s="7"/>
      <c r="C44" s="7"/>
      <c r="D44" s="7"/>
      <c r="E44" s="7"/>
      <c r="F44" s="7"/>
      <c r="G44" s="7"/>
      <c r="H44" s="7"/>
      <c r="I44" s="7"/>
    </row>
    <row r="45" spans="1:9" x14ac:dyDescent="0.25">
      <c r="A45" s="7"/>
      <c r="B45" s="7"/>
      <c r="C45" s="7"/>
      <c r="D45" s="7"/>
      <c r="E45" s="7"/>
      <c r="F45" s="7"/>
      <c r="G45" s="7"/>
      <c r="H45" s="7"/>
      <c r="I45" s="7"/>
    </row>
    <row r="46" spans="1:9" x14ac:dyDescent="0.25">
      <c r="A46" s="7"/>
      <c r="B46" s="7"/>
      <c r="C46" s="7"/>
      <c r="D46" s="7"/>
      <c r="E46" s="7"/>
      <c r="F46" s="7"/>
      <c r="G46" s="7"/>
      <c r="H46" s="7"/>
      <c r="I46" s="7"/>
    </row>
    <row r="47" spans="1:9" x14ac:dyDescent="0.25">
      <c r="A47" s="7"/>
      <c r="B47" s="7"/>
      <c r="C47" s="7"/>
      <c r="D47" s="7"/>
      <c r="E47" s="7"/>
      <c r="F47" s="7"/>
      <c r="G47" s="7"/>
      <c r="H47" s="7"/>
      <c r="I47" s="7"/>
    </row>
    <row r="48" spans="1:9" x14ac:dyDescent="0.25">
      <c r="A48" s="7"/>
      <c r="B48" s="7"/>
      <c r="C48" s="7"/>
      <c r="D48" s="7"/>
      <c r="E48" s="7"/>
      <c r="F48" s="7"/>
      <c r="G48" s="7"/>
      <c r="H48" s="7"/>
      <c r="I48" s="7"/>
    </row>
    <row r="49" spans="1:1" x14ac:dyDescent="0.25">
      <c r="A49" s="7"/>
    </row>
  </sheetData>
  <sheetProtection password="BC6F" sheet="1" objects="1" scenarios="1"/>
  <mergeCells count="4">
    <mergeCell ref="B30:D30"/>
    <mergeCell ref="B11:D11"/>
    <mergeCell ref="B2:D2"/>
    <mergeCell ref="B20:D20"/>
  </mergeCells>
  <pageMargins left="0.7" right="0.7" top="0.75" bottom="0.75" header="0.3" footer="0.3"/>
  <pageSetup paperSize="9" orientation="portrait" horizontalDpi="4294967294" verticalDpi="0" r:id="rId1"/>
  <ignoredErrors>
    <ignoredError sqref="C34" 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6"/>
  <sheetViews>
    <sheetView workbookViewId="0">
      <selection activeCell="D53" sqref="D53"/>
    </sheetView>
  </sheetViews>
  <sheetFormatPr defaultRowHeight="15" x14ac:dyDescent="0.25"/>
  <cols>
    <col min="2" max="2" width="56.85546875" style="43" customWidth="1"/>
    <col min="3" max="3" width="19" customWidth="1"/>
    <col min="4" max="4" width="82.7109375" style="43" customWidth="1"/>
  </cols>
  <sheetData>
    <row r="1" spans="1:10" ht="15.75" thickBot="1" x14ac:dyDescent="0.3">
      <c r="A1" s="44"/>
      <c r="B1" s="44"/>
      <c r="C1" s="44"/>
      <c r="D1" s="44"/>
      <c r="E1" s="44"/>
      <c r="F1" s="44"/>
      <c r="G1" s="44"/>
      <c r="H1" s="44"/>
      <c r="I1" s="44"/>
      <c r="J1" s="44"/>
    </row>
    <row r="2" spans="1:10" ht="15" customHeight="1" x14ac:dyDescent="0.25">
      <c r="A2" s="44"/>
      <c r="B2" s="62" t="s">
        <v>49</v>
      </c>
      <c r="C2" s="63"/>
      <c r="D2" s="64"/>
      <c r="E2" s="44"/>
      <c r="F2" s="44"/>
      <c r="G2" s="44"/>
      <c r="H2" s="44"/>
      <c r="I2" s="44"/>
      <c r="J2" s="44"/>
    </row>
    <row r="3" spans="1:10" ht="15" customHeight="1" x14ac:dyDescent="0.25">
      <c r="A3" s="44"/>
      <c r="B3" s="4" t="s">
        <v>0</v>
      </c>
      <c r="C3" s="21" t="s">
        <v>4</v>
      </c>
      <c r="D3" s="16" t="s">
        <v>9</v>
      </c>
      <c r="E3" s="44"/>
      <c r="F3" s="44"/>
      <c r="G3" s="44"/>
      <c r="H3" s="44"/>
      <c r="I3" s="44"/>
      <c r="J3" s="44"/>
    </row>
    <row r="4" spans="1:10" x14ac:dyDescent="0.25">
      <c r="A4" s="44"/>
      <c r="B4" s="10" t="s">
        <v>14</v>
      </c>
      <c r="C4" s="18">
        <v>25</v>
      </c>
      <c r="D4" s="47" t="s">
        <v>50</v>
      </c>
      <c r="E4" s="44"/>
      <c r="F4" s="44"/>
      <c r="G4" s="44"/>
      <c r="H4" s="44"/>
      <c r="I4" s="44"/>
      <c r="J4" s="44"/>
    </row>
    <row r="5" spans="1:10" ht="30" x14ac:dyDescent="0.25">
      <c r="A5" s="44"/>
      <c r="B5" s="11" t="s">
        <v>5</v>
      </c>
      <c r="C5" s="19">
        <v>19.5</v>
      </c>
      <c r="D5" s="48" t="s">
        <v>51</v>
      </c>
      <c r="E5" s="44"/>
      <c r="F5" s="44"/>
      <c r="G5" s="44"/>
      <c r="H5" s="44"/>
      <c r="I5" s="44"/>
      <c r="J5" s="44"/>
    </row>
    <row r="6" spans="1:10" ht="30" x14ac:dyDescent="0.25">
      <c r="A6" s="44"/>
      <c r="B6" s="10" t="s">
        <v>6</v>
      </c>
      <c r="C6" s="18">
        <v>1000</v>
      </c>
      <c r="D6" s="47" t="s">
        <v>52</v>
      </c>
      <c r="E6" s="44"/>
      <c r="F6" s="44"/>
      <c r="G6" s="44"/>
      <c r="H6" s="44"/>
      <c r="I6" s="44"/>
      <c r="J6" s="44"/>
    </row>
    <row r="7" spans="1:10" x14ac:dyDescent="0.25">
      <c r="A7" s="44"/>
      <c r="B7" s="37" t="s">
        <v>15</v>
      </c>
      <c r="C7" s="18">
        <v>1170</v>
      </c>
      <c r="D7" s="36" t="s">
        <v>25</v>
      </c>
      <c r="E7" s="44"/>
      <c r="F7" s="44"/>
      <c r="G7" s="44"/>
      <c r="H7" s="44"/>
      <c r="I7" s="44"/>
      <c r="J7" s="44"/>
    </row>
    <row r="8" spans="1:10" ht="30.75" thickBot="1" x14ac:dyDescent="0.3">
      <c r="A8" s="44"/>
      <c r="B8" s="12" t="s">
        <v>10</v>
      </c>
      <c r="C8" s="49">
        <f>ROUNDUP(C7/C5,1)</f>
        <v>60</v>
      </c>
      <c r="D8" s="50" t="s">
        <v>53</v>
      </c>
      <c r="E8" s="44"/>
      <c r="F8" s="44"/>
      <c r="G8" s="44"/>
      <c r="H8" s="44"/>
      <c r="I8" s="44"/>
      <c r="J8" s="44"/>
    </row>
    <row r="9" spans="1:10" x14ac:dyDescent="0.25">
      <c r="A9" s="44"/>
      <c r="B9" s="45"/>
      <c r="C9" s="46"/>
      <c r="D9" s="45"/>
      <c r="E9" s="44"/>
      <c r="F9" s="44"/>
      <c r="G9" s="44"/>
      <c r="H9" s="44"/>
      <c r="I9" s="44"/>
      <c r="J9" s="44"/>
    </row>
    <row r="10" spans="1:10" ht="15.75" thickBot="1" x14ac:dyDescent="0.3">
      <c r="A10" s="44"/>
      <c r="B10" s="45"/>
      <c r="C10" s="46"/>
      <c r="D10" s="45"/>
      <c r="E10" s="44"/>
      <c r="F10" s="44"/>
      <c r="G10" s="44"/>
      <c r="H10" s="44"/>
      <c r="I10" s="44"/>
      <c r="J10" s="44"/>
    </row>
    <row r="11" spans="1:10" x14ac:dyDescent="0.25">
      <c r="A11" s="44"/>
      <c r="B11" s="62" t="s">
        <v>54</v>
      </c>
      <c r="C11" s="63"/>
      <c r="D11" s="64"/>
      <c r="E11" s="44"/>
      <c r="F11" s="44"/>
      <c r="G11" s="44"/>
      <c r="H11" s="44"/>
      <c r="I11" s="44"/>
      <c r="J11" s="44"/>
    </row>
    <row r="12" spans="1:10" x14ac:dyDescent="0.25">
      <c r="A12" s="44"/>
      <c r="B12" s="51" t="s">
        <v>0</v>
      </c>
      <c r="C12" s="21" t="s">
        <v>4</v>
      </c>
      <c r="D12" s="16" t="s">
        <v>9</v>
      </c>
      <c r="E12" s="44"/>
      <c r="F12" s="44"/>
      <c r="G12" s="44"/>
      <c r="H12" s="44"/>
      <c r="I12" s="44"/>
      <c r="J12" s="44"/>
    </row>
    <row r="13" spans="1:10" ht="30" x14ac:dyDescent="0.25">
      <c r="A13" s="44"/>
      <c r="B13" s="10" t="s">
        <v>3</v>
      </c>
      <c r="C13" s="8">
        <v>50000</v>
      </c>
      <c r="D13" s="35" t="s">
        <v>18</v>
      </c>
      <c r="E13" s="44"/>
      <c r="F13" s="44"/>
      <c r="G13" s="44"/>
      <c r="H13" s="44"/>
      <c r="I13" s="44"/>
      <c r="J13" s="44"/>
    </row>
    <row r="14" spans="1:10" x14ac:dyDescent="0.25">
      <c r="A14" s="44"/>
      <c r="B14" s="11" t="s">
        <v>55</v>
      </c>
      <c r="C14" s="52">
        <f>C8</f>
        <v>60</v>
      </c>
      <c r="D14" s="36" t="s">
        <v>56</v>
      </c>
      <c r="E14" s="44"/>
      <c r="F14" s="44"/>
      <c r="G14" s="44"/>
      <c r="H14" s="44"/>
      <c r="I14" s="44"/>
      <c r="J14" s="44"/>
    </row>
    <row r="15" spans="1:10" ht="15.75" thickBot="1" x14ac:dyDescent="0.3">
      <c r="A15" s="44"/>
      <c r="B15" s="12" t="s">
        <v>57</v>
      </c>
      <c r="C15" s="54">
        <f>C14*C13</f>
        <v>3000000</v>
      </c>
      <c r="D15" s="50" t="s">
        <v>58</v>
      </c>
      <c r="E15" s="44"/>
      <c r="F15" s="44"/>
      <c r="G15" s="44"/>
      <c r="H15" s="44"/>
      <c r="I15" s="44"/>
      <c r="J15" s="44"/>
    </row>
    <row r="16" spans="1:10" x14ac:dyDescent="0.25">
      <c r="A16" s="44"/>
      <c r="B16" s="44"/>
      <c r="C16" s="44"/>
      <c r="D16" s="44"/>
      <c r="E16" s="44"/>
      <c r="F16" s="44"/>
      <c r="G16" s="44"/>
      <c r="H16" s="44"/>
      <c r="I16" s="44"/>
      <c r="J16" s="44"/>
    </row>
    <row r="17" spans="1:10" ht="15.75" thickBot="1" x14ac:dyDescent="0.3">
      <c r="A17" s="44"/>
      <c r="B17" s="44"/>
      <c r="C17" s="44"/>
      <c r="D17" s="44"/>
      <c r="E17" s="44"/>
      <c r="F17" s="44"/>
      <c r="G17" s="44"/>
      <c r="H17" s="44"/>
      <c r="I17" s="44"/>
      <c r="J17" s="44"/>
    </row>
    <row r="18" spans="1:10" x14ac:dyDescent="0.25">
      <c r="A18" s="44"/>
      <c r="B18" s="62" t="s">
        <v>59</v>
      </c>
      <c r="C18" s="63"/>
      <c r="D18" s="64"/>
      <c r="E18" s="44"/>
      <c r="F18" s="44"/>
      <c r="G18" s="44"/>
      <c r="H18" s="44"/>
      <c r="I18" s="44"/>
      <c r="J18" s="44"/>
    </row>
    <row r="19" spans="1:10" x14ac:dyDescent="0.25">
      <c r="A19" s="44"/>
      <c r="B19" s="4" t="s">
        <v>0</v>
      </c>
      <c r="C19" s="53" t="s">
        <v>4</v>
      </c>
      <c r="D19" s="57" t="s">
        <v>9</v>
      </c>
      <c r="E19" s="44"/>
      <c r="F19" s="44"/>
      <c r="G19" s="44"/>
      <c r="H19" s="44"/>
      <c r="I19" s="44"/>
      <c r="J19" s="44"/>
    </row>
    <row r="20" spans="1:10" x14ac:dyDescent="0.25">
      <c r="A20" s="44"/>
      <c r="B20" s="10" t="s">
        <v>60</v>
      </c>
      <c r="C20" s="8">
        <v>5000000</v>
      </c>
      <c r="D20" s="47" t="s">
        <v>66</v>
      </c>
      <c r="E20" s="44"/>
      <c r="F20" s="44"/>
      <c r="G20" s="44"/>
      <c r="H20" s="44"/>
      <c r="I20" s="44"/>
      <c r="J20" s="44"/>
    </row>
    <row r="21" spans="1:10" ht="30" x14ac:dyDescent="0.25">
      <c r="A21" s="44"/>
      <c r="B21" s="11" t="s">
        <v>61</v>
      </c>
      <c r="C21" s="8">
        <v>2000000</v>
      </c>
      <c r="D21" s="48" t="s">
        <v>66</v>
      </c>
      <c r="E21" s="44"/>
      <c r="F21" s="44"/>
      <c r="G21" s="44"/>
      <c r="H21" s="44"/>
      <c r="I21" s="44"/>
      <c r="J21" s="44"/>
    </row>
    <row r="22" spans="1:10" x14ac:dyDescent="0.25">
      <c r="A22" s="44"/>
      <c r="B22" s="10" t="s">
        <v>62</v>
      </c>
      <c r="C22" s="55">
        <f>C15</f>
        <v>3000000</v>
      </c>
      <c r="D22" s="47" t="s">
        <v>65</v>
      </c>
      <c r="E22" s="44"/>
      <c r="F22" s="44"/>
      <c r="G22" s="44"/>
      <c r="H22" s="44"/>
      <c r="I22" s="44"/>
      <c r="J22" s="44"/>
    </row>
    <row r="23" spans="1:10" x14ac:dyDescent="0.25">
      <c r="A23" s="44"/>
      <c r="B23" s="11" t="s">
        <v>63</v>
      </c>
      <c r="C23" s="56">
        <f>C22+C21</f>
        <v>5000000</v>
      </c>
      <c r="D23" s="48" t="s">
        <v>67</v>
      </c>
      <c r="E23" s="44"/>
      <c r="F23" s="44"/>
      <c r="G23" s="44"/>
      <c r="H23" s="44"/>
      <c r="I23" s="44"/>
      <c r="J23" s="44"/>
    </row>
    <row r="24" spans="1:10" ht="15.75" thickBot="1" x14ac:dyDescent="0.3">
      <c r="A24" s="44"/>
      <c r="B24" s="17" t="s">
        <v>64</v>
      </c>
      <c r="C24" s="58">
        <f>C20-C23</f>
        <v>0</v>
      </c>
      <c r="D24" s="15" t="s">
        <v>68</v>
      </c>
      <c r="E24" s="44"/>
      <c r="F24" s="44"/>
      <c r="G24" s="44"/>
      <c r="H24" s="44"/>
      <c r="I24" s="44"/>
      <c r="J24" s="44"/>
    </row>
    <row r="25" spans="1:10" x14ac:dyDescent="0.25">
      <c r="A25" s="44"/>
      <c r="B25" s="44"/>
      <c r="C25" s="44"/>
      <c r="D25" s="44"/>
      <c r="E25" s="44"/>
      <c r="F25" s="44"/>
      <c r="G25" s="44"/>
      <c r="H25" s="44"/>
      <c r="I25" s="44"/>
      <c r="J25" s="44"/>
    </row>
    <row r="26" spans="1:10" ht="15.75" thickBot="1" x14ac:dyDescent="0.3">
      <c r="A26" s="44"/>
      <c r="B26" s="44"/>
      <c r="C26" s="44"/>
      <c r="D26" s="44"/>
      <c r="E26" s="44"/>
      <c r="F26" s="44"/>
      <c r="G26" s="44"/>
      <c r="H26" s="44"/>
      <c r="I26" s="44"/>
      <c r="J26" s="44"/>
    </row>
    <row r="27" spans="1:10" x14ac:dyDescent="0.25">
      <c r="A27" s="44"/>
      <c r="B27" s="62" t="s">
        <v>36</v>
      </c>
      <c r="C27" s="63"/>
      <c r="D27" s="64"/>
      <c r="E27" s="44"/>
      <c r="F27" s="44"/>
      <c r="G27" s="44"/>
      <c r="H27" s="44"/>
      <c r="I27" s="44"/>
      <c r="J27" s="44"/>
    </row>
    <row r="28" spans="1:10" x14ac:dyDescent="0.25">
      <c r="A28" s="44"/>
      <c r="B28" s="4" t="s">
        <v>0</v>
      </c>
      <c r="C28" s="53" t="s">
        <v>4</v>
      </c>
      <c r="D28" s="57" t="s">
        <v>9</v>
      </c>
      <c r="E28" s="44"/>
      <c r="F28" s="44"/>
      <c r="G28" s="44"/>
      <c r="H28" s="44"/>
      <c r="I28" s="44"/>
      <c r="J28" s="44"/>
    </row>
    <row r="29" spans="1:10" ht="30" x14ac:dyDescent="0.25">
      <c r="A29" s="44"/>
      <c r="B29" s="10" t="s">
        <v>37</v>
      </c>
      <c r="C29" s="59">
        <f>C6/C8</f>
        <v>16.666666666666668</v>
      </c>
      <c r="D29" s="13" t="s">
        <v>38</v>
      </c>
      <c r="E29" s="44"/>
      <c r="F29" s="44"/>
      <c r="G29" s="44"/>
      <c r="H29" s="44"/>
      <c r="I29" s="44"/>
      <c r="J29" s="44"/>
    </row>
    <row r="30" spans="1:10" ht="30" x14ac:dyDescent="0.25">
      <c r="A30" s="44"/>
      <c r="B30" s="11" t="s">
        <v>13</v>
      </c>
      <c r="C30" s="23">
        <f>C22/C20</f>
        <v>0.6</v>
      </c>
      <c r="D30" s="14" t="s">
        <v>40</v>
      </c>
      <c r="E30" s="44"/>
      <c r="F30" s="44"/>
      <c r="G30" s="44"/>
      <c r="H30" s="44"/>
      <c r="I30" s="44"/>
      <c r="J30" s="44"/>
    </row>
    <row r="31" spans="1:10" ht="30" x14ac:dyDescent="0.25">
      <c r="A31" s="44"/>
      <c r="B31" s="10" t="s">
        <v>19</v>
      </c>
      <c r="C31" s="59">
        <f>C6*C4/C7</f>
        <v>21.367521367521366</v>
      </c>
      <c r="D31" s="13" t="s">
        <v>39</v>
      </c>
      <c r="E31" s="44"/>
      <c r="F31" s="44"/>
      <c r="G31" s="44"/>
      <c r="H31" s="44"/>
      <c r="I31" s="44"/>
      <c r="J31" s="44"/>
    </row>
    <row r="32" spans="1:10" x14ac:dyDescent="0.25">
      <c r="A32" s="44"/>
      <c r="B32" s="30" t="s">
        <v>7</v>
      </c>
      <c r="C32" s="56">
        <f>ROUND(C20/C6,0)</f>
        <v>5000</v>
      </c>
      <c r="D32" s="14" t="s">
        <v>12</v>
      </c>
      <c r="E32" s="44"/>
      <c r="F32" s="44"/>
      <c r="G32" s="44"/>
      <c r="H32" s="44"/>
      <c r="I32" s="44"/>
      <c r="J32" s="44"/>
    </row>
    <row r="33" spans="1:10" x14ac:dyDescent="0.25">
      <c r="A33" s="44"/>
      <c r="B33" s="31" t="s">
        <v>8</v>
      </c>
      <c r="C33" s="60">
        <f>C5/C4</f>
        <v>0.78</v>
      </c>
      <c r="D33" s="13" t="s">
        <v>39</v>
      </c>
      <c r="E33" s="44"/>
      <c r="F33" s="44"/>
      <c r="G33" s="44"/>
      <c r="H33" s="44"/>
      <c r="I33" s="44"/>
      <c r="J33" s="44"/>
    </row>
    <row r="34" spans="1:10" ht="15.75" thickBot="1" x14ac:dyDescent="0.3">
      <c r="A34" s="44"/>
      <c r="B34" s="32" t="s">
        <v>11</v>
      </c>
      <c r="C34" s="61">
        <f>C13</f>
        <v>50000</v>
      </c>
      <c r="D34" s="34" t="s">
        <v>69</v>
      </c>
      <c r="E34" s="44"/>
      <c r="F34" s="44"/>
      <c r="G34" s="44"/>
      <c r="H34" s="44"/>
      <c r="I34" s="44"/>
      <c r="J34" s="44"/>
    </row>
    <row r="35" spans="1:10" x14ac:dyDescent="0.25">
      <c r="A35" s="44"/>
      <c r="B35" s="44"/>
      <c r="C35" s="44"/>
      <c r="D35" s="44"/>
      <c r="E35" s="44"/>
      <c r="F35" s="44"/>
      <c r="G35" s="44"/>
      <c r="H35" s="44"/>
      <c r="I35" s="44"/>
      <c r="J35" s="44"/>
    </row>
    <row r="36" spans="1:10" ht="15.75" thickBot="1" x14ac:dyDescent="0.3">
      <c r="A36" s="44"/>
      <c r="B36" s="44"/>
      <c r="C36" s="44"/>
      <c r="D36" s="44"/>
      <c r="E36" s="44"/>
      <c r="F36" s="44"/>
      <c r="G36" s="44"/>
      <c r="H36" s="44"/>
      <c r="I36" s="44"/>
      <c r="J36" s="44"/>
    </row>
    <row r="37" spans="1:10" x14ac:dyDescent="0.25">
      <c r="A37" s="44"/>
      <c r="B37" s="62" t="s">
        <v>41</v>
      </c>
      <c r="C37" s="63"/>
      <c r="D37" s="64"/>
      <c r="E37" s="44"/>
      <c r="F37" s="44"/>
      <c r="G37" s="44"/>
      <c r="H37" s="44"/>
      <c r="I37" s="44"/>
      <c r="J37" s="44"/>
    </row>
    <row r="38" spans="1:10" ht="30" x14ac:dyDescent="0.25">
      <c r="A38" s="44"/>
      <c r="B38" s="4" t="s">
        <v>20</v>
      </c>
      <c r="C38" s="53" t="s">
        <v>4</v>
      </c>
      <c r="D38" s="57" t="s">
        <v>9</v>
      </c>
      <c r="E38" s="44"/>
      <c r="F38" s="44"/>
      <c r="G38" s="44"/>
      <c r="H38" s="44"/>
      <c r="I38" s="44"/>
      <c r="J38" s="44"/>
    </row>
    <row r="39" spans="1:10" x14ac:dyDescent="0.25">
      <c r="A39" s="44"/>
      <c r="B39" s="10" t="s">
        <v>21</v>
      </c>
      <c r="C39" s="42">
        <f>C7</f>
        <v>1170</v>
      </c>
      <c r="D39" s="35" t="s">
        <v>70</v>
      </c>
      <c r="E39" s="44"/>
      <c r="F39" s="44"/>
      <c r="G39" s="44"/>
      <c r="H39" s="44"/>
      <c r="I39" s="44"/>
      <c r="J39" s="44"/>
    </row>
    <row r="40" spans="1:10" x14ac:dyDescent="0.25">
      <c r="A40" s="44"/>
      <c r="B40" s="11" t="s">
        <v>24</v>
      </c>
      <c r="C40" s="27">
        <f>C4</f>
        <v>25</v>
      </c>
      <c r="D40" s="36" t="s">
        <v>71</v>
      </c>
      <c r="E40" s="44"/>
      <c r="F40" s="44"/>
      <c r="G40" s="44"/>
      <c r="H40" s="44"/>
      <c r="I40" s="44"/>
      <c r="J40" s="44"/>
    </row>
    <row r="41" spans="1:10" ht="30" x14ac:dyDescent="0.25">
      <c r="A41" s="44"/>
      <c r="B41" s="28" t="s">
        <v>22</v>
      </c>
      <c r="C41" s="22">
        <f>C39/C40</f>
        <v>46.8</v>
      </c>
      <c r="D41" s="35" t="s">
        <v>72</v>
      </c>
      <c r="E41" s="44"/>
      <c r="F41" s="44"/>
      <c r="G41" s="44"/>
      <c r="H41" s="44"/>
      <c r="I41" s="44"/>
      <c r="J41" s="44"/>
    </row>
    <row r="42" spans="1:10" x14ac:dyDescent="0.25">
      <c r="A42" s="44"/>
      <c r="B42" s="37" t="s">
        <v>23</v>
      </c>
      <c r="C42" s="29">
        <f>C6</f>
        <v>1000</v>
      </c>
      <c r="D42" s="36" t="s">
        <v>73</v>
      </c>
      <c r="E42" s="44"/>
      <c r="F42" s="44"/>
      <c r="G42" s="44"/>
      <c r="H42" s="44"/>
      <c r="I42" s="44"/>
      <c r="J42" s="44"/>
    </row>
    <row r="43" spans="1:10" ht="30.75" thickBot="1" x14ac:dyDescent="0.3">
      <c r="A43" s="44"/>
      <c r="B43" s="38" t="s">
        <v>74</v>
      </c>
      <c r="C43" s="39">
        <f>C42/C41</f>
        <v>21.36752136752137</v>
      </c>
      <c r="D43" s="40" t="s">
        <v>75</v>
      </c>
      <c r="E43" s="44"/>
      <c r="F43" s="44"/>
      <c r="G43" s="44"/>
      <c r="H43" s="44"/>
      <c r="I43" s="44"/>
      <c r="J43" s="44"/>
    </row>
    <row r="44" spans="1:10" x14ac:dyDescent="0.25">
      <c r="A44" s="44"/>
      <c r="B44" s="44"/>
      <c r="C44" s="44"/>
      <c r="D44" s="44"/>
      <c r="E44" s="44"/>
      <c r="F44" s="44"/>
      <c r="G44" s="44"/>
      <c r="H44" s="44"/>
      <c r="I44" s="44"/>
      <c r="J44" s="44"/>
    </row>
    <row r="45" spans="1:10" x14ac:dyDescent="0.25">
      <c r="A45" s="44"/>
      <c r="B45" s="44"/>
      <c r="C45" s="44"/>
      <c r="D45" s="44"/>
      <c r="E45" s="44"/>
      <c r="F45" s="44"/>
      <c r="G45" s="44"/>
      <c r="H45" s="44"/>
      <c r="I45" s="44"/>
      <c r="J45" s="44"/>
    </row>
    <row r="46" spans="1:10" x14ac:dyDescent="0.25">
      <c r="A46" s="44"/>
      <c r="B46" s="44"/>
      <c r="C46" s="44"/>
      <c r="D46" s="44"/>
      <c r="E46" s="44"/>
      <c r="F46" s="44"/>
      <c r="G46" s="44"/>
      <c r="H46" s="44"/>
      <c r="I46" s="44"/>
      <c r="J46" s="44"/>
    </row>
    <row r="47" spans="1:10" x14ac:dyDescent="0.25">
      <c r="A47" s="44"/>
      <c r="B47" s="44"/>
      <c r="C47" s="44"/>
      <c r="D47" s="44"/>
      <c r="E47" s="44"/>
      <c r="F47" s="44"/>
      <c r="G47" s="44"/>
      <c r="H47" s="44"/>
      <c r="I47" s="44"/>
      <c r="J47" s="44"/>
    </row>
    <row r="48" spans="1:10" x14ac:dyDescent="0.25">
      <c r="A48" s="44"/>
      <c r="B48" s="44"/>
      <c r="C48" s="44"/>
      <c r="D48" s="44"/>
      <c r="E48" s="44"/>
      <c r="F48" s="44"/>
      <c r="G48" s="44"/>
      <c r="H48" s="44"/>
      <c r="I48" s="44"/>
      <c r="J48" s="44"/>
    </row>
    <row r="49" spans="1:10" x14ac:dyDescent="0.25">
      <c r="A49" s="44"/>
      <c r="B49" s="44"/>
      <c r="C49" s="44"/>
      <c r="D49" s="44"/>
      <c r="E49" s="44"/>
      <c r="F49" s="44"/>
      <c r="G49" s="44"/>
      <c r="H49" s="44"/>
      <c r="I49" s="44"/>
      <c r="J49" s="44"/>
    </row>
    <row r="50" spans="1:10" x14ac:dyDescent="0.25">
      <c r="A50" s="44"/>
      <c r="B50" s="44"/>
      <c r="C50" s="44"/>
      <c r="D50" s="44"/>
      <c r="E50" s="44"/>
      <c r="F50" s="44"/>
      <c r="G50" s="44"/>
      <c r="H50" s="44"/>
      <c r="I50" s="44"/>
      <c r="J50" s="44"/>
    </row>
    <row r="51" spans="1:10" x14ac:dyDescent="0.25">
      <c r="B51" s="44"/>
      <c r="C51" s="44"/>
      <c r="D51" s="44"/>
      <c r="E51" s="44"/>
      <c r="F51" s="44"/>
      <c r="G51" s="44"/>
      <c r="H51" s="44"/>
      <c r="I51" s="44"/>
      <c r="J51" s="44"/>
    </row>
    <row r="52" spans="1:10" x14ac:dyDescent="0.25">
      <c r="B52" s="44"/>
      <c r="C52" s="44"/>
      <c r="D52" s="44"/>
      <c r="E52" s="44"/>
      <c r="F52" s="44"/>
      <c r="G52" s="44"/>
      <c r="H52" s="44"/>
      <c r="I52" s="44"/>
      <c r="J52" s="44"/>
    </row>
    <row r="53" spans="1:10" x14ac:dyDescent="0.25">
      <c r="B53" s="44"/>
      <c r="C53" s="44"/>
      <c r="D53" s="44"/>
      <c r="E53" s="44"/>
      <c r="F53" s="44"/>
      <c r="G53" s="44"/>
      <c r="H53" s="44"/>
      <c r="I53" s="44"/>
      <c r="J53" s="44"/>
    </row>
    <row r="54" spans="1:10" x14ac:dyDescent="0.25">
      <c r="B54" s="44"/>
      <c r="C54" s="44"/>
      <c r="D54" s="44"/>
      <c r="E54" s="44"/>
      <c r="F54" s="44"/>
      <c r="G54" s="44"/>
      <c r="H54" s="44"/>
      <c r="I54" s="44"/>
      <c r="J54" s="44"/>
    </row>
    <row r="55" spans="1:10" x14ac:dyDescent="0.25">
      <c r="B55" s="44"/>
      <c r="C55" s="44"/>
      <c r="D55" s="44"/>
    </row>
    <row r="56" spans="1:10" x14ac:dyDescent="0.25">
      <c r="B56" s="44"/>
      <c r="C56" s="44"/>
    </row>
  </sheetData>
  <sheetProtection password="BC6F" sheet="1" objects="1" scenarios="1"/>
  <mergeCells count="5">
    <mergeCell ref="B18:D18"/>
    <mergeCell ref="B27:D27"/>
    <mergeCell ref="B2:D2"/>
    <mergeCell ref="B11:D11"/>
    <mergeCell ref="B37:D37"/>
  </mergeCells>
  <pageMargins left="0.7" right="0.7" top="0.75" bottom="0.75" header="0.3" footer="0.3"/>
  <pageSetup paperSize="9" orientation="portrait" horizontalDpi="4294967294" verticalDpi="0" r:id="rId1"/>
  <ignoredErrors>
    <ignoredError sqref="C41"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AUTHOR NOTE</vt:lpstr>
      <vt:lpstr>FINANCE TO CURRICULUM</vt:lpstr>
      <vt:lpstr>CURRICULUM TO FINANCE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2019-10-28T13:42:57Z</dcterms:created>
  <dcterms:modified xsi:type="dcterms:W3CDTF">2020-01-17T10:35:57Z</dcterms:modified>
</cp:coreProperties>
</file>