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290" windowHeight="5790" activeTab="0"/>
  </bookViews>
  <sheets>
    <sheet name="Index" sheetId="1" r:id="rId1"/>
    <sheet name="Table A" sheetId="2" r:id="rId2"/>
    <sheet name="Table B" sheetId="3" r:id="rId3"/>
    <sheet name="Table C" sheetId="4" r:id="rId4"/>
    <sheet name="Table D" sheetId="5" r:id="rId5"/>
    <sheet name="Table E" sheetId="6" r:id="rId6"/>
    <sheet name="Table F" sheetId="7" r:id="rId7"/>
    <sheet name="Table G" sheetId="8" r:id="rId8"/>
    <sheet name="Tables H &amp; I" sheetId="9" r:id="rId9"/>
    <sheet name="Table J" sheetId="10" r:id="rId10"/>
    <sheet name="Table K" sheetId="11" r:id="rId11"/>
    <sheet name="Table L" sheetId="12" r:id="rId12"/>
    <sheet name="Table M" sheetId="13" r:id="rId13"/>
    <sheet name="Table N" sheetId="14" r:id="rId14"/>
    <sheet name="Table O" sheetId="15" r:id="rId15"/>
    <sheet name="Table P" sheetId="16" r:id="rId16"/>
    <sheet name="Tables Q &amp; R" sheetId="17" r:id="rId17"/>
    <sheet name="Table S" sheetId="18" r:id="rId18"/>
    <sheet name="Table T" sheetId="19" r:id="rId19"/>
    <sheet name="Table U" sheetId="20" r:id="rId20"/>
    <sheet name="Tables V&amp;W" sheetId="21" r:id="rId21"/>
    <sheet name="Table X" sheetId="22" r:id="rId22"/>
  </sheets>
  <definedNames>
    <definedName name="_Toc372803145" localSheetId="4">'Table D'!$A$1</definedName>
    <definedName name="_Toc403379557" localSheetId="5">'Table E'!$A$17</definedName>
    <definedName name="_Toc467746871" localSheetId="3">'Table C'!$A$15</definedName>
    <definedName name="_Toc467746872" localSheetId="3">'Table C'!$A$17</definedName>
    <definedName name="_Toc467746873" localSheetId="3">'Table C'!$A$18</definedName>
    <definedName name="_Toc467746875" localSheetId="4">'Table D'!$A$18</definedName>
    <definedName name="_Toc467746876" localSheetId="4">'Table D'!$A$19</definedName>
    <definedName name="_Toc468363333" localSheetId="4">'Table D'!#REF!</definedName>
    <definedName name="_Toc468363339" localSheetId="5">'Table E'!$A$21</definedName>
    <definedName name="_Toc468363340" localSheetId="5">'Table E'!$A$22</definedName>
    <definedName name="_Toc468363341" localSheetId="5">'Table E'!$A$23</definedName>
  </definedNames>
  <calcPr fullCalcOnLoad="1"/>
</workbook>
</file>

<file path=xl/sharedStrings.xml><?xml version="1.0" encoding="utf-8"?>
<sst xmlns="http://schemas.openxmlformats.org/spreadsheetml/2006/main" count="527" uniqueCount="367">
  <si>
    <t>Thousand hectares</t>
  </si>
  <si>
    <t>Total utilised agricultural area (UAA)(a)</t>
  </si>
  <si>
    <t>UAA as a proportion of total UK area</t>
  </si>
  <si>
    <t>Total arable area(b)</t>
  </si>
  <si>
    <t>wheat of which:</t>
  </si>
  <si>
    <t xml:space="preserve">         used for bioethanol(c)</t>
  </si>
  <si>
    <t>barley</t>
  </si>
  <si>
    <t>maize (fodder and grain)</t>
  </si>
  <si>
    <t xml:space="preserve">         used for anaerobic digestion (England only)</t>
  </si>
  <si>
    <t>short rotation coppice (England only)</t>
  </si>
  <si>
    <t>miscanthus (England only)</t>
  </si>
  <si>
    <t xml:space="preserve">uncropped arable land </t>
  </si>
  <si>
    <t>temporary grass under 5 years old</t>
  </si>
  <si>
    <t>permanent grassland (incl. sole right rough grazing)</t>
  </si>
  <si>
    <t>Source: UK Agricultural departments’ June Survey/Census of Agriculture</t>
  </si>
  <si>
    <t>(a) Includes all arable and horticultural crops, uncropped arable land, common rough grazing, temporary and permanent grassland and land used for outdoor pigs (excludes woodland and other land).</t>
  </si>
  <si>
    <t>(b) Arable area is defined as the area of arable crops, uncropped arable land and temporary grassland.</t>
  </si>
  <si>
    <t>Fuel type</t>
  </si>
  <si>
    <t>Biodiesel of which:</t>
  </si>
  <si>
    <t xml:space="preserve">     Brown grease</t>
  </si>
  <si>
    <t xml:space="preserve">     Food waste</t>
  </si>
  <si>
    <t xml:space="preserve">     Oilseed rape</t>
  </si>
  <si>
    <t xml:space="preserve">     Soapstock acid oil contaminated with sulphur</t>
  </si>
  <si>
    <t xml:space="preserve">     Wheat</t>
  </si>
  <si>
    <t>Biomethanol</t>
  </si>
  <si>
    <t>Pure vegetable oil</t>
  </si>
  <si>
    <t>Total UK sourced biofuel</t>
  </si>
  <si>
    <t>UK sourced biofuels as a proportion of total biofuels used in UK road transport market</t>
  </si>
  <si>
    <t>(a) Biodiesel and bioethanol volumes are reported in litres and biogas volumes are reported in kilograms.</t>
  </si>
  <si>
    <t>Thousand tonnes</t>
  </si>
  <si>
    <t>Biodiesel</t>
  </si>
  <si>
    <t xml:space="preserve">     Total UK production </t>
  </si>
  <si>
    <t>Bioethanol</t>
  </si>
  <si>
    <t xml:space="preserve">    Total UK production </t>
  </si>
  <si>
    <t xml:space="preserve">Million litres </t>
  </si>
  <si>
    <t>Source: Renewable Energy Survey / Digest of UK Energy Statistics</t>
  </si>
  <si>
    <t>North East</t>
  </si>
  <si>
    <t>North West</t>
  </si>
  <si>
    <t>East Midlands</t>
  </si>
  <si>
    <t>West Midlands</t>
  </si>
  <si>
    <t>East of England</t>
  </si>
  <si>
    <t>South East</t>
  </si>
  <si>
    <t>South West</t>
  </si>
  <si>
    <t>England</t>
  </si>
  <si>
    <t>English Region</t>
  </si>
  <si>
    <t>Yorkshire and The Humber</t>
  </si>
  <si>
    <t>Hectares</t>
  </si>
  <si>
    <r>
      <t>UK sourced biofuels used in the UK road transport market (volume of biofuels million litres or kg</t>
    </r>
    <r>
      <rPr>
        <vertAlign val="superscript"/>
        <sz val="10"/>
        <color indexed="9"/>
        <rFont val="Arial"/>
        <family val="2"/>
      </rPr>
      <t>(a)</t>
    </r>
    <r>
      <rPr>
        <sz val="10"/>
        <color indexed="9"/>
        <rFont val="Arial"/>
        <family val="2"/>
      </rPr>
      <t>)</t>
    </r>
  </si>
  <si>
    <t>Biogas / Biomethane</t>
  </si>
  <si>
    <r>
      <t>Volume of bioethanol     (million litres)</t>
    </r>
    <r>
      <rPr>
        <vertAlign val="superscript"/>
        <sz val="10"/>
        <color indexed="9"/>
        <rFont val="Arial"/>
        <family val="2"/>
      </rPr>
      <t>(a)</t>
    </r>
  </si>
  <si>
    <r>
      <t>sugar beet yield (t/ha)</t>
    </r>
    <r>
      <rPr>
        <vertAlign val="superscript"/>
        <sz val="10"/>
        <color indexed="9"/>
        <rFont val="Arial"/>
        <family val="2"/>
      </rPr>
      <t>(c)</t>
    </r>
  </si>
  <si>
    <r>
      <t>Tonnage of crop implied ('000 tonnes)</t>
    </r>
    <r>
      <rPr>
        <vertAlign val="superscript"/>
        <sz val="10"/>
        <color indexed="9"/>
        <rFont val="Arial"/>
        <family val="2"/>
      </rPr>
      <t>(b)</t>
    </r>
  </si>
  <si>
    <t>(a) All sugar beet volumes above were grown on previously cropped land.</t>
  </si>
  <si>
    <t xml:space="preserve">(d) Source: Defra, June Survey of Agriculture. Data from the 2008 survey have been used in conjunction with RTFO year 1 (2008-2009).  Subsequent years follow the same pattern. </t>
  </si>
  <si>
    <t>oilseed rape of which:</t>
  </si>
  <si>
    <t xml:space="preserve">         used for biodiesel(c)</t>
  </si>
  <si>
    <t>sugar beet of which:</t>
  </si>
  <si>
    <t>Bioethanol of which:</t>
  </si>
  <si>
    <t xml:space="preserve">     Barley</t>
  </si>
  <si>
    <t xml:space="preserve">     Corn</t>
  </si>
  <si>
    <t xml:space="preserve">     Sugar beet</t>
  </si>
  <si>
    <t>https://www.gov.uk/government/collections/agriculture-in-the-united-kingdom</t>
  </si>
  <si>
    <r>
      <t xml:space="preserve">(b) Based on conversions from the Department for Transport. </t>
    </r>
    <r>
      <rPr>
        <u val="single"/>
        <sz val="10"/>
        <color indexed="12"/>
        <rFont val="Arial"/>
        <family val="2"/>
      </rPr>
      <t xml:space="preserve"> </t>
    </r>
  </si>
  <si>
    <r>
      <t xml:space="preserve">Sugar beet                                                  </t>
    </r>
    <r>
      <rPr>
        <sz val="9"/>
        <color indexed="9"/>
        <rFont val="Arial"/>
        <family val="2"/>
      </rPr>
      <t>(</t>
    </r>
    <r>
      <rPr>
        <sz val="10"/>
        <color indexed="9"/>
        <rFont val="Arial"/>
        <family val="2"/>
      </rPr>
      <t>RTFO Year: 15</t>
    </r>
    <r>
      <rPr>
        <vertAlign val="superscript"/>
        <sz val="10"/>
        <color indexed="9"/>
        <rFont val="Arial"/>
        <family val="2"/>
      </rPr>
      <t>th</t>
    </r>
    <r>
      <rPr>
        <sz val="10"/>
        <color indexed="9"/>
        <rFont val="Arial"/>
        <family val="2"/>
      </rPr>
      <t xml:space="preserve"> April - 14</t>
    </r>
    <r>
      <rPr>
        <vertAlign val="superscript"/>
        <sz val="10"/>
        <color indexed="9"/>
        <rFont val="Arial"/>
        <family val="2"/>
      </rPr>
      <t>th</t>
    </r>
    <r>
      <rPr>
        <sz val="10"/>
        <color indexed="9"/>
        <rFont val="Arial"/>
        <family val="2"/>
      </rPr>
      <t xml:space="preserve"> April)</t>
    </r>
  </si>
  <si>
    <r>
      <t>Tonnage of crop implied                ('000 tonnes)</t>
    </r>
    <r>
      <rPr>
        <vertAlign val="superscript"/>
        <sz val="10"/>
        <color indexed="9"/>
        <rFont val="Arial"/>
        <family val="2"/>
      </rPr>
      <t>(b)</t>
    </r>
  </si>
  <si>
    <t>(c) Source: British Sugar supplied to Defra for Agriculture in the UK:</t>
  </si>
  <si>
    <r>
      <t>Wheat                                                  (RTFO Year: 15</t>
    </r>
    <r>
      <rPr>
        <vertAlign val="superscript"/>
        <sz val="10"/>
        <color indexed="9"/>
        <rFont val="Arial"/>
        <family val="2"/>
      </rPr>
      <t>th</t>
    </r>
    <r>
      <rPr>
        <sz val="10"/>
        <color indexed="9"/>
        <rFont val="Arial"/>
        <family val="2"/>
      </rPr>
      <t xml:space="preserve"> April to 14</t>
    </r>
    <r>
      <rPr>
        <vertAlign val="superscript"/>
        <sz val="10"/>
        <color indexed="9"/>
        <rFont val="Arial"/>
        <family val="2"/>
      </rPr>
      <t xml:space="preserve">th </t>
    </r>
    <r>
      <rPr>
        <sz val="10"/>
        <color indexed="9"/>
        <rFont val="Arial"/>
        <family val="2"/>
      </rPr>
      <t>April)</t>
    </r>
    <r>
      <rPr>
        <sz val="10"/>
        <color indexed="9"/>
        <rFont val="Arial"/>
        <family val="2"/>
      </rPr>
      <t xml:space="preserve"> </t>
    </r>
  </si>
  <si>
    <t>(a) All wheat volumes above were grown on previously cropped land.</t>
  </si>
  <si>
    <r>
      <t>Volume of bioethanol       (million litres)</t>
    </r>
    <r>
      <rPr>
        <vertAlign val="superscript"/>
        <sz val="10"/>
        <color indexed="9"/>
        <rFont val="Arial"/>
        <family val="2"/>
      </rPr>
      <t>(a)</t>
    </r>
  </si>
  <si>
    <r>
      <t>wheat yield     (t/ha)</t>
    </r>
    <r>
      <rPr>
        <vertAlign val="superscript"/>
        <sz val="10"/>
        <color indexed="9"/>
        <rFont val="Arial"/>
        <family val="2"/>
      </rPr>
      <t>(c)</t>
    </r>
  </si>
  <si>
    <r>
      <t xml:space="preserve">(c) Source: Defra annual </t>
    </r>
    <r>
      <rPr>
        <sz val="10"/>
        <color indexed="8"/>
        <rFont val="Arial"/>
        <family val="2"/>
      </rPr>
      <t>Cere</t>
    </r>
    <r>
      <rPr>
        <sz val="10"/>
        <color indexed="8"/>
        <rFont val="Arial"/>
        <family val="2"/>
      </rPr>
      <t>al and Oilseed Rape P</t>
    </r>
    <r>
      <rPr>
        <sz val="10"/>
        <color indexed="8"/>
        <rFont val="Arial"/>
        <family val="2"/>
      </rPr>
      <t xml:space="preserve">roduction Survey.  Data from the 2008 survey </t>
    </r>
    <r>
      <rPr>
        <sz val="10"/>
        <color indexed="8"/>
        <rFont val="Arial"/>
        <family val="2"/>
      </rPr>
      <t xml:space="preserve">have been used in conjunctions with RTFO year 1 (2008-2009).  Subsequent years follow the same pattern. </t>
    </r>
  </si>
  <si>
    <r>
      <t xml:space="preserve">(b) Based on conversions from the Department for Transport. </t>
    </r>
    <r>
      <rPr>
        <u val="single"/>
        <sz val="10"/>
        <color indexed="12"/>
        <rFont val="Arial"/>
        <family val="2"/>
      </rPr>
      <t xml:space="preserve"> </t>
    </r>
  </si>
  <si>
    <t>Volume of biodiesel  (million litres)</t>
  </si>
  <si>
    <r>
      <t>OSR yield (t/ha)</t>
    </r>
    <r>
      <rPr>
        <vertAlign val="superscript"/>
        <sz val="10"/>
        <color indexed="9"/>
        <rFont val="Arial"/>
        <family val="2"/>
      </rPr>
      <t>(d)</t>
    </r>
  </si>
  <si>
    <t>UK grown crop</t>
  </si>
  <si>
    <t xml:space="preserve">(e) Source: Defra June Survey of Agriculture. Data from the 2008 survey have been used in conjunction with RTFO year 1 (2008-2009).  Subsequent years follow the same pattern. </t>
  </si>
  <si>
    <r>
      <t xml:space="preserve">of which:                  on previously cropped land </t>
    </r>
    <r>
      <rPr>
        <vertAlign val="superscript"/>
        <sz val="10"/>
        <color indexed="9"/>
        <rFont val="Arial"/>
        <family val="2"/>
      </rPr>
      <t>(a)</t>
    </r>
  </si>
  <si>
    <t>(a) Previously cropped land is the use of land prior to 1 Jan 2008.</t>
  </si>
  <si>
    <r>
      <t xml:space="preserve">(d) Source: Defra annual </t>
    </r>
    <r>
      <rPr>
        <sz val="10"/>
        <color indexed="8"/>
        <rFont val="Arial"/>
        <family val="2"/>
      </rPr>
      <t xml:space="preserve">Cereal and Oilseed Rape Production Survey.  Data from the 2008 survey have been used in conjunctions with RTFO year 1 (2008-2009).  Subsequent years follow the same pattern. </t>
    </r>
  </si>
  <si>
    <t xml:space="preserve">(b) In some cases voluntary schemes recognised by the European Commission as demonstrating compliance with the land criteria do not </t>
  </si>
  <si>
    <t xml:space="preserve">pass information down the chain of custody on the previous land use of the biofuel, only that the land criteria were met. In these cases it is </t>
  </si>
  <si>
    <t>permitted to report ‘voluntary scheme - met land criteria’ as the land use would have been some type of crop land.</t>
  </si>
  <si>
    <t xml:space="preserve">(c) Based on conversions from the Department for Transport. </t>
  </si>
  <si>
    <t xml:space="preserve">Oilseed Rape                                                 (RTFO Year: 15th April to 14th April) </t>
  </si>
  <si>
    <t>Feedstock</t>
  </si>
  <si>
    <t>Country of origin</t>
  </si>
  <si>
    <t>Volume of biofuel supplied in UK (million litres)</t>
  </si>
  <si>
    <t>Barley</t>
  </si>
  <si>
    <t>Germany</t>
  </si>
  <si>
    <t>Corn</t>
  </si>
  <si>
    <t>Belgium</t>
  </si>
  <si>
    <t>Bulgaria</t>
  </si>
  <si>
    <t>Czech Republic</t>
  </si>
  <si>
    <t>France</t>
  </si>
  <si>
    <t>Hungary</t>
  </si>
  <si>
    <t>Romania</t>
  </si>
  <si>
    <t>Slovakia</t>
  </si>
  <si>
    <t>Spain</t>
  </si>
  <si>
    <t>United Kingdom</t>
  </si>
  <si>
    <t>Ukraine</t>
  </si>
  <si>
    <t>United States</t>
  </si>
  <si>
    <t>Sugar beet</t>
  </si>
  <si>
    <t>Sugar cane</t>
  </si>
  <si>
    <t>Costa Rica</t>
  </si>
  <si>
    <t>Guatemala</t>
  </si>
  <si>
    <t>Peru</t>
  </si>
  <si>
    <t>Wheat</t>
  </si>
  <si>
    <t>Total</t>
  </si>
  <si>
    <t>% from UK grown crop feedstocks</t>
  </si>
  <si>
    <t xml:space="preserve">    Total bioethanol consumption: UK road transport market </t>
  </si>
  <si>
    <t xml:space="preserve">     Total biodiesel consumption: UK road transport  </t>
  </si>
  <si>
    <r>
      <t xml:space="preserve">     Tallow </t>
    </r>
    <r>
      <rPr>
        <sz val="9"/>
        <rFont val="Arial"/>
        <family val="2"/>
      </rPr>
      <t>(by-product)</t>
    </r>
  </si>
  <si>
    <r>
      <t xml:space="preserve">     Used cooking oil </t>
    </r>
    <r>
      <rPr>
        <sz val="9"/>
        <rFont val="Arial"/>
        <family val="2"/>
      </rPr>
      <t>(by-product)</t>
    </r>
  </si>
  <si>
    <r>
      <t xml:space="preserve">     Rapeseed residue</t>
    </r>
    <r>
      <rPr>
        <sz val="9"/>
        <rFont val="Arial"/>
        <family val="2"/>
      </rPr>
      <t xml:space="preserve"> (high in Erucic Acid content)</t>
    </r>
  </si>
  <si>
    <t>95% confidence interval</t>
  </si>
  <si>
    <t>Number of growers</t>
  </si>
  <si>
    <t xml:space="preserve">Source: Defra June Survey of Agriculture and Horticulture.  Defra analysis to produce numbers of growers.  </t>
  </si>
  <si>
    <t>The apparent decrease in area from 2009 should be treated with caution as this may be due to the sampling variation in the survey (indicated by the confidence intervals),</t>
  </si>
  <si>
    <t xml:space="preserve">rather than a genuine decreasing area. </t>
  </si>
  <si>
    <t>Total area claimed under ECS 2000-2015</t>
  </si>
  <si>
    <t>England total</t>
  </si>
  <si>
    <r>
      <t>ECS1: 2000-2006/7 area</t>
    </r>
    <r>
      <rPr>
        <vertAlign val="superscript"/>
        <sz val="10"/>
        <color indexed="9"/>
        <rFont val="Arial"/>
        <family val="2"/>
      </rPr>
      <t>(a)</t>
    </r>
  </si>
  <si>
    <t xml:space="preserve">(a) ECS1: 2000-2006/7: Summary of area planted and establishment grant payments made for the duration of the scheme.  Includes agreements accepted for 2007 </t>
  </si>
  <si>
    <t>ECS2: 2008-2015 total area</t>
  </si>
  <si>
    <t>Biomass type and form</t>
  </si>
  <si>
    <t>40 580</t>
  </si>
  <si>
    <r>
      <t xml:space="preserve">Miscanthus total </t>
    </r>
    <r>
      <rPr>
        <vertAlign val="superscript"/>
        <sz val="10"/>
        <color indexed="8"/>
        <rFont val="Arial"/>
        <family val="2"/>
      </rPr>
      <t>(b)</t>
    </r>
    <r>
      <rPr>
        <sz val="10"/>
        <color indexed="8"/>
        <rFont val="Arial"/>
        <family val="2"/>
      </rPr>
      <t xml:space="preserve"> of which:</t>
    </r>
  </si>
  <si>
    <t>Source: Ofgem Renewables Obligations dataset</t>
  </si>
  <si>
    <t>(a) Tonnages are reported directly by the generating stations so it is not known whether these are fresh weight or oven dried equivalents.</t>
  </si>
  <si>
    <t xml:space="preserve">(b) Only categories where the proportion of miscanthus was greater than 90% are included. </t>
  </si>
  <si>
    <t>Tonnes</t>
  </si>
  <si>
    <t xml:space="preserve">   Miscanthus (bales)</t>
  </si>
  <si>
    <t xml:space="preserve">   Miscanthus (dust)</t>
  </si>
  <si>
    <t xml:space="preserve">   Miscanthus (pellets)</t>
  </si>
  <si>
    <t xml:space="preserve">   Miscanthus (other / unknown form)</t>
  </si>
  <si>
    <r>
      <t>ECS2: 2008-2015 area</t>
    </r>
    <r>
      <rPr>
        <vertAlign val="superscript"/>
        <sz val="10"/>
        <color indexed="9"/>
        <rFont val="Arial"/>
        <family val="2"/>
      </rPr>
      <t>(b)</t>
    </r>
  </si>
  <si>
    <t>Short Rotation Coppice total of which:</t>
  </si>
  <si>
    <t>15 993</t>
  </si>
  <si>
    <t>14 853</t>
  </si>
  <si>
    <t>2 061</t>
  </si>
  <si>
    <t>1 848</t>
  </si>
  <si>
    <t>7 363</t>
  </si>
  <si>
    <t>10 629</t>
  </si>
  <si>
    <t>1 260</t>
  </si>
  <si>
    <t>5 309</t>
  </si>
  <si>
    <t>2 133</t>
  </si>
  <si>
    <t xml:space="preserve">   Willow (granules)</t>
  </si>
  <si>
    <t xml:space="preserve">   Willow (dust)</t>
  </si>
  <si>
    <t xml:space="preserve">   Willow (pellets)</t>
  </si>
  <si>
    <t xml:space="preserve">   Willow (unknown form)</t>
  </si>
  <si>
    <t xml:space="preserve">   SRC (wood chips)</t>
  </si>
  <si>
    <r>
      <t xml:space="preserve">   Miscanthus blends</t>
    </r>
    <r>
      <rPr>
        <vertAlign val="superscript"/>
        <sz val="10"/>
        <color indexed="8"/>
        <rFont val="Arial"/>
        <family val="2"/>
      </rPr>
      <t xml:space="preserve">(d) </t>
    </r>
  </si>
  <si>
    <t>(d) Blended with either cereal residues or wood</t>
  </si>
  <si>
    <t xml:space="preserve">(c) Figures for 2009-10 have been revised to include 29 thousand tonnes of miscanthus and wood mix not previously accounted for. </t>
  </si>
  <si>
    <t>Thousand tonnes of oil equivalent</t>
  </si>
  <si>
    <t xml:space="preserve">Total plant biomass used for heat /electricity </t>
  </si>
  <si>
    <t xml:space="preserve">  Of which:</t>
  </si>
  <si>
    <t xml:space="preserve">   Used to generate electricity</t>
  </si>
  <si>
    <t xml:space="preserve">         Co-firing with fossil fuels</t>
  </si>
  <si>
    <r>
      <t xml:space="preserve">         Plant Biomass </t>
    </r>
    <r>
      <rPr>
        <vertAlign val="superscript"/>
        <sz val="10"/>
        <color indexed="8"/>
        <rFont val="Arial"/>
        <family val="2"/>
      </rPr>
      <t>(a)</t>
    </r>
  </si>
  <si>
    <r>
      <t xml:space="preserve">   Used to generate heat </t>
    </r>
    <r>
      <rPr>
        <sz val="8"/>
        <color indexed="8"/>
        <rFont val="Arial"/>
        <family val="2"/>
      </rPr>
      <t>(plant biomass only</t>
    </r>
    <r>
      <rPr>
        <sz val="9"/>
        <color indexed="8"/>
        <rFont val="Arial"/>
        <family val="2"/>
      </rPr>
      <t>)</t>
    </r>
    <r>
      <rPr>
        <vertAlign val="superscript"/>
        <sz val="9"/>
        <color indexed="8"/>
        <rFont val="Arial"/>
        <family val="2"/>
      </rPr>
      <t>(b)</t>
    </r>
    <r>
      <rPr>
        <sz val="9"/>
        <color indexed="8"/>
        <rFont val="Arial"/>
        <family val="2"/>
      </rPr>
      <t xml:space="preserve">          </t>
    </r>
  </si>
  <si>
    <t xml:space="preserve">         Percentage used for electricity</t>
  </si>
  <si>
    <t>(a) Includes straw combustion and energy crops.</t>
  </si>
  <si>
    <t>(b) Includes heat from straw, energy crops, paper and packaging.</t>
  </si>
  <si>
    <t>Oats</t>
  </si>
  <si>
    <t>Source: June Survey/Census of Agriculture</t>
  </si>
  <si>
    <t>Source: June Survey/Census of Agriculture survey areas combined with typical yields</t>
  </si>
  <si>
    <t>Straw total of which:</t>
  </si>
  <si>
    <t>214 616</t>
  </si>
  <si>
    <t>195 661</t>
  </si>
  <si>
    <t>28 073</t>
  </si>
  <si>
    <t>47 034</t>
  </si>
  <si>
    <t>41 184</t>
  </si>
  <si>
    <t>186 543</t>
  </si>
  <si>
    <t>148 627</t>
  </si>
  <si>
    <t>173 506</t>
  </si>
  <si>
    <t xml:space="preserve">   Pellets or dust</t>
  </si>
  <si>
    <t xml:space="preserve">   Cereal straw </t>
  </si>
  <si>
    <r>
      <t>(a)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 xml:space="preserve">Tonnages are reported directly by the generating stations so it is not known whether these are fresh weight or oven dried equivalents.  </t>
    </r>
  </si>
  <si>
    <t>Table A:</t>
  </si>
  <si>
    <t>Table B:</t>
  </si>
  <si>
    <t>Table C:</t>
  </si>
  <si>
    <t>Table D:</t>
  </si>
  <si>
    <t>Table E:</t>
  </si>
  <si>
    <t>Table F:</t>
  </si>
  <si>
    <t>Table G:</t>
  </si>
  <si>
    <t>Table H:</t>
  </si>
  <si>
    <t>Table I:</t>
  </si>
  <si>
    <t>Table J:</t>
  </si>
  <si>
    <t>Table K:</t>
  </si>
  <si>
    <t>Table L:</t>
  </si>
  <si>
    <t>Table M:</t>
  </si>
  <si>
    <t>Table N:</t>
  </si>
  <si>
    <t>Table O:</t>
  </si>
  <si>
    <t>Table P:</t>
  </si>
  <si>
    <t>Table Q:</t>
  </si>
  <si>
    <t>Area of Miscanthus new plantings under the Energy Crops Scheme: England</t>
  </si>
  <si>
    <t>Area of short rotation coppice new plantings under the Energy Crops Scheme: England</t>
  </si>
  <si>
    <t>Straw usage in UK power stations 2009/10 - 2015/16</t>
  </si>
  <si>
    <t>UK area used for biofuel crops (c) (d)</t>
  </si>
  <si>
    <t>% of UK arable area used for biofuel crops (c) (d)</t>
  </si>
  <si>
    <t>(d) Biofuel crops cover those used to produce bioethanol and biodiesel.</t>
  </si>
  <si>
    <t>UK area used for bioenergy crops (c) (e)</t>
  </si>
  <si>
    <t>% of UK arable area used for bionergy crops (c) (e)</t>
  </si>
  <si>
    <t>(e) Bioenergy crops cover those used for biofuel, as plant biomass and as feedstock for anearobic digestion.</t>
  </si>
  <si>
    <t>Year 1: 2008/09</t>
  </si>
  <si>
    <t>Year 2: 2009/10</t>
  </si>
  <si>
    <t>Year 3: 2010/11</t>
  </si>
  <si>
    <t>Year 4: 2011/12</t>
  </si>
  <si>
    <t xml:space="preserve">Year 5: 2012/13 </t>
  </si>
  <si>
    <t>Year 6: 2013/14</t>
  </si>
  <si>
    <t>Year 7: 2014/15</t>
  </si>
  <si>
    <t>Year 8: 2015/16</t>
  </si>
  <si>
    <r>
      <t>% of UK total sugar beet area</t>
    </r>
    <r>
      <rPr>
        <vertAlign val="superscript"/>
        <sz val="10"/>
        <color indexed="9"/>
        <rFont val="Arial"/>
        <family val="2"/>
      </rPr>
      <t>(d)</t>
    </r>
  </si>
  <si>
    <t xml:space="preserve">Implied area '000 ha </t>
  </si>
  <si>
    <r>
      <t>Implied tonnage of crop ('000 tonnes)</t>
    </r>
    <r>
      <rPr>
        <vertAlign val="superscript"/>
        <sz val="10"/>
        <color indexed="9"/>
        <rFont val="Arial"/>
        <family val="2"/>
      </rPr>
      <t>(b)</t>
    </r>
  </si>
  <si>
    <r>
      <t>% of UK total wheat area</t>
    </r>
    <r>
      <rPr>
        <vertAlign val="superscript"/>
        <sz val="10"/>
        <color indexed="9"/>
        <rFont val="Arial"/>
        <family val="2"/>
      </rPr>
      <t>(d)</t>
    </r>
  </si>
  <si>
    <t>Implied area '000 ha</t>
  </si>
  <si>
    <r>
      <t>% of UK total OSR area</t>
    </r>
    <r>
      <rPr>
        <vertAlign val="superscript"/>
        <sz val="10"/>
        <color indexed="9"/>
        <rFont val="Arial"/>
        <family val="2"/>
      </rPr>
      <t>(e)</t>
    </r>
  </si>
  <si>
    <r>
      <t>Implied tonnage of crop                    ('000 tonnes)</t>
    </r>
    <r>
      <rPr>
        <vertAlign val="superscript"/>
        <sz val="10"/>
        <color indexed="9"/>
        <rFont val="Arial"/>
        <family val="2"/>
      </rPr>
      <t>(c)</t>
    </r>
  </si>
  <si>
    <r>
      <t>of which:                            Voluntary scheme - met land criteria</t>
    </r>
    <r>
      <rPr>
        <vertAlign val="superscript"/>
        <sz val="10"/>
        <color indexed="9"/>
        <rFont val="Arial"/>
        <family val="2"/>
      </rPr>
      <t>(b)</t>
    </r>
  </si>
  <si>
    <t>2010/11</t>
  </si>
  <si>
    <t>2011/12</t>
  </si>
  <si>
    <t>2012/13</t>
  </si>
  <si>
    <t>2013/14</t>
  </si>
  <si>
    <t xml:space="preserve">2014/15 </t>
  </si>
  <si>
    <t>2015/16</t>
  </si>
  <si>
    <r>
      <t>2009/10</t>
    </r>
    <r>
      <rPr>
        <vertAlign val="superscript"/>
        <sz val="10"/>
        <color indexed="9"/>
        <rFont val="Arial"/>
        <family val="2"/>
      </rPr>
      <t xml:space="preserve"> </t>
    </r>
  </si>
  <si>
    <t>**</t>
  </si>
  <si>
    <t>**Data suppressed to protect confidentiality of individual holdings</t>
  </si>
  <si>
    <r>
      <t>2008/09</t>
    </r>
    <r>
      <rPr>
        <vertAlign val="superscript"/>
        <sz val="10"/>
        <color indexed="9"/>
        <rFont val="Arial"/>
        <family val="2"/>
      </rPr>
      <t xml:space="preserve"> </t>
    </r>
  </si>
  <si>
    <t xml:space="preserve">Off road biodiesel </t>
  </si>
  <si>
    <t>2016/17</t>
  </si>
  <si>
    <t>Year 9: 2016/17</t>
  </si>
  <si>
    <t>(b) ECS2: 2008-2016: Additional area to that under ECS1. Summary of area under agreement. Figures supplied direct from Natural England and show the position at December 2015.</t>
  </si>
  <si>
    <t>Source: Table 6.6 from Chapter 6 of the DECC Digest of UK Energy Statistics (DUKES) 2018</t>
  </si>
  <si>
    <t>Biopetrol</t>
  </si>
  <si>
    <t>Denmark</t>
  </si>
  <si>
    <t>Area (thousand hectares)</t>
  </si>
  <si>
    <t>Production (thousand tonnes)</t>
  </si>
  <si>
    <t>Yield (tonnes per hectare)</t>
  </si>
  <si>
    <t>Oilseed rape</t>
  </si>
  <si>
    <t xml:space="preserve">Source: Defra Cereal &amp; Oilseed Production Survey </t>
  </si>
  <si>
    <t xml:space="preserve">                        % of straw production</t>
  </si>
  <si>
    <r>
      <t>End usage</t>
    </r>
    <r>
      <rPr>
        <vertAlign val="superscript"/>
        <sz val="10"/>
        <color indexed="9"/>
        <rFont val="Arial"/>
        <family val="2"/>
      </rPr>
      <t>(a)</t>
    </r>
  </si>
  <si>
    <t>Home use bedding / feed</t>
  </si>
  <si>
    <t>Home use biomass</t>
  </si>
  <si>
    <t>Home use for other purposes</t>
  </si>
  <si>
    <t>Sold / exchanged for feed / bedding</t>
  </si>
  <si>
    <t>Sold for biomass</t>
  </si>
  <si>
    <t>Sold for other purposes</t>
  </si>
  <si>
    <t xml:space="preserve">% of UK biodiesel production derived from crop feedstocks            </t>
  </si>
  <si>
    <t xml:space="preserve">     % of those crop feedstocks known to be UK produced</t>
  </si>
  <si>
    <t>% of biodiesel supply to:</t>
  </si>
  <si>
    <t xml:space="preserve">     UK road transport</t>
  </si>
  <si>
    <t xml:space="preserve">     UK Non-Road Transport</t>
  </si>
  <si>
    <t xml:space="preserve">     UK Heat and Power</t>
  </si>
  <si>
    <r>
      <t xml:space="preserve">     Exported</t>
    </r>
    <r>
      <rPr>
        <vertAlign val="superscript"/>
        <sz val="10"/>
        <color indexed="8"/>
        <rFont val="Arial"/>
        <family val="2"/>
      </rPr>
      <t>(a)</t>
    </r>
  </si>
  <si>
    <t>n/a</t>
  </si>
  <si>
    <t xml:space="preserve">     Other</t>
  </si>
  <si>
    <t xml:space="preserve">% of UK bioethanol production derived from crop feedstocks            </t>
  </si>
  <si>
    <t>% of bioethanol supply to:</t>
  </si>
  <si>
    <t>Table K: Area of Miscanthus new plantings under the Energy Crops Scheme: England</t>
  </si>
  <si>
    <t>Table N: Area of short rotation coppice new plantings under the Energy Crops Scheme: England</t>
  </si>
  <si>
    <t>(a) Proportion exported not included as a separate supply category in the 2012 survey</t>
  </si>
  <si>
    <t>Total anaerobic digestion</t>
  </si>
  <si>
    <t>Anaerobic digestion for heat</t>
  </si>
  <si>
    <t>Anaerobic digestion for electricity</t>
  </si>
  <si>
    <t>Of which:</t>
  </si>
  <si>
    <t>GWh</t>
  </si>
  <si>
    <t>Biogas</t>
  </si>
  <si>
    <t>Biomethane</t>
  </si>
  <si>
    <t xml:space="preserve">% of total </t>
  </si>
  <si>
    <t>Total heat produced from all sources</t>
  </si>
  <si>
    <t>Source: Digest of UK Energy Statistics</t>
  </si>
  <si>
    <t>Source: RHI Deployment Data</t>
  </si>
  <si>
    <t>Table X: Feedstocks and energy outputs in current and planned AD facilities</t>
  </si>
  <si>
    <t>Projects under development</t>
  </si>
  <si>
    <t>Total number of plants</t>
  </si>
  <si>
    <t>Farm fed</t>
  </si>
  <si>
    <t>capacity in MWe</t>
  </si>
  <si>
    <t>Waste fed</t>
  </si>
  <si>
    <t>Total capacity</t>
  </si>
  <si>
    <t>Manure/slurry</t>
  </si>
  <si>
    <t>Crops</t>
  </si>
  <si>
    <t>Food waste</t>
  </si>
  <si>
    <t>Crop waste</t>
  </si>
  <si>
    <t>Other waste</t>
  </si>
  <si>
    <t>Total feedstock ('000 tonnes pa)</t>
  </si>
  <si>
    <t>Operational plants</t>
  </si>
  <si>
    <t>of which</t>
  </si>
  <si>
    <t>Estimated cropping area UK ('000 ha)</t>
  </si>
  <si>
    <t>Source: NNFCC Anaerobic Digestion Deployment in the UK</t>
  </si>
  <si>
    <t>% change 2018/19 - 2017/18</t>
  </si>
  <si>
    <t>Table A: Total area of crops grown for bioenergy, UK 2008 - 2018</t>
  </si>
  <si>
    <t>Year 10: 2017/18</t>
  </si>
  <si>
    <t xml:space="preserve">Year 10: 2017/18 </t>
  </si>
  <si>
    <t>Table G: UK biofuel production and biofuel supply to UK road transport market, 2010 - 2018</t>
  </si>
  <si>
    <t>Table H: Renewable Energy Survey estimated UK biodiesel production and supply (from UK production), 2012 - 2018</t>
  </si>
  <si>
    <r>
      <t>Table J: Total area of miscanthus, England</t>
    </r>
    <r>
      <rPr>
        <vertAlign val="superscript"/>
        <sz val="14"/>
        <color indexed="8"/>
        <rFont val="Arial"/>
        <family val="2"/>
      </rPr>
      <t xml:space="preserve">(a) </t>
    </r>
    <r>
      <rPr>
        <sz val="14"/>
        <color indexed="8"/>
        <rFont val="Arial"/>
        <family val="2"/>
      </rPr>
      <t>2008 - 2018</t>
    </r>
  </si>
  <si>
    <r>
      <t>Table M: Total area of short rotation coppice, England</t>
    </r>
    <r>
      <rPr>
        <vertAlign val="superscript"/>
        <sz val="14"/>
        <color indexed="8"/>
        <rFont val="Arial"/>
        <family val="2"/>
      </rPr>
      <t xml:space="preserve">(a) </t>
    </r>
    <r>
      <rPr>
        <sz val="14"/>
        <color indexed="8"/>
        <rFont val="Arial"/>
        <family val="2"/>
      </rPr>
      <t>2008 - 2018</t>
    </r>
  </si>
  <si>
    <t>(a) Region estimates are only available for 2010, 2013, 2016, 2017 and 2018.  Data for other years are not succiently robust given the sample size and associated confidence intervals.</t>
  </si>
  <si>
    <r>
      <t>Table L: Miscanthus usage in UK power stations 2009/10 - 2017/18</t>
    </r>
    <r>
      <rPr>
        <vertAlign val="superscript"/>
        <sz val="14"/>
        <color indexed="8"/>
        <rFont val="Arial"/>
        <family val="2"/>
      </rPr>
      <t>(a</t>
    </r>
    <r>
      <rPr>
        <vertAlign val="superscript"/>
        <sz val="14"/>
        <color indexed="8"/>
        <rFont val="Arial"/>
        <family val="2"/>
      </rPr>
      <t>)(b)</t>
    </r>
  </si>
  <si>
    <t>2017/18</t>
  </si>
  <si>
    <r>
      <t>Table O: Short rotation coppice usage in UK power stations 2009/10 - 2017/18</t>
    </r>
    <r>
      <rPr>
        <vertAlign val="superscript"/>
        <sz val="14"/>
        <color indexed="8"/>
        <rFont val="Arial"/>
        <family val="2"/>
      </rPr>
      <t>(a</t>
    </r>
    <r>
      <rPr>
        <vertAlign val="superscript"/>
        <sz val="14"/>
        <color indexed="8"/>
        <rFont val="Arial"/>
        <family val="2"/>
      </rPr>
      <t>)</t>
    </r>
  </si>
  <si>
    <r>
      <t>% change</t>
    </r>
    <r>
      <rPr>
        <sz val="10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2018/17</t>
    </r>
  </si>
  <si>
    <t>Table Q: Selected cereal areas at June each year, UK 2008 - 2018</t>
  </si>
  <si>
    <t>Table S: Estimates of cereal and oilseed rape straw production for England, 2014-2018</t>
  </si>
  <si>
    <t>Table T: End use of cereal and oilseed rape straw England, 2014 – 2018</t>
  </si>
  <si>
    <r>
      <t>Table U: Straw usage in UK power stations 2009/10 - 2017/18</t>
    </r>
    <r>
      <rPr>
        <vertAlign val="superscript"/>
        <sz val="14"/>
        <color indexed="8"/>
        <rFont val="Arial"/>
        <family val="2"/>
      </rPr>
      <t>(a</t>
    </r>
    <r>
      <rPr>
        <vertAlign val="superscript"/>
        <sz val="14"/>
        <color indexed="8"/>
        <rFont val="Arial"/>
        <family val="2"/>
      </rPr>
      <t>)</t>
    </r>
  </si>
  <si>
    <t>Table W: Heat from anaerobic digestion gases produced and paid for under the RHI scheme: 2014 to 2018</t>
  </si>
  <si>
    <t>Table V: Trends in anaerobic digestion in the UK used to generate heat and electricity: 2009 to 2018</t>
  </si>
  <si>
    <r>
      <t>Table I: Renewable Energy</t>
    </r>
    <r>
      <rPr>
        <sz val="11"/>
        <color indexed="8"/>
        <rFont val="Arial"/>
        <family val="2"/>
      </rPr>
      <t xml:space="preserve"> Survey, estimated UK bioethanol production and supply (from UK production), 2012 - 2018</t>
    </r>
  </si>
  <si>
    <t>(c) 2018 figures are provisional and are subject to revision.</t>
  </si>
  <si>
    <t>Paraguay</t>
  </si>
  <si>
    <t>% change 2017/16</t>
  </si>
  <si>
    <t>Biopropane</t>
  </si>
  <si>
    <t>Table R: Estimated cereal straw production, UK 2008 - 2017</t>
  </si>
  <si>
    <t>Table P: Trends in plant biomass used in the UK to generate heat and electricity: 2009 to 2018</t>
  </si>
  <si>
    <r>
      <t>Year 11: 2018 prov.</t>
    </r>
    <r>
      <rPr>
        <vertAlign val="superscript"/>
        <sz val="10"/>
        <color indexed="8"/>
        <rFont val="Arial"/>
        <family val="2"/>
      </rPr>
      <t>(e)</t>
    </r>
  </si>
  <si>
    <t>(f)  2018 figures (Year 11) are as of 28th October 2019 and are not final</t>
  </si>
  <si>
    <t>(g) Due to changes to the RTFO dataset, 2018 covers 15th April to 31st December 2018 and is not directly comparable to previous years which covered a time period from April to April</t>
  </si>
  <si>
    <r>
      <t>Table E: UK oilseed rape areas</t>
    </r>
    <r>
      <rPr>
        <sz val="14"/>
        <color indexed="8"/>
        <rFont val="Arial"/>
        <family val="2"/>
      </rPr>
      <t xml:space="preserve"> used to produce bioethanol supplied to the UK road transport market 2008/9 - 2018</t>
    </r>
    <r>
      <rPr>
        <sz val="8"/>
        <color indexed="8"/>
        <rFont val="Arial"/>
        <family val="2"/>
      </rPr>
      <t>(g)</t>
    </r>
  </si>
  <si>
    <t>(f) Due to changes to the RTFO dataset, 2018 covers 15th April to 31st December 2018 and is not directly comparable to previous years which covered a time period from April to April</t>
  </si>
  <si>
    <r>
      <t>Table D: UK wheat areas</t>
    </r>
    <r>
      <rPr>
        <sz val="14"/>
        <color indexed="8"/>
        <rFont val="Arial"/>
        <family val="2"/>
      </rPr>
      <t xml:space="preserve"> used to produce bioethanol supplied to the UK road transport market 2008/9 - 2018</t>
    </r>
    <r>
      <rPr>
        <sz val="8"/>
        <color indexed="8"/>
        <rFont val="Arial"/>
        <family val="2"/>
      </rPr>
      <t>(f)</t>
    </r>
  </si>
  <si>
    <r>
      <t>Table C: UK sugar beet areas used for bioethanol supplied to the UK road transport market 2008/9 - 2018</t>
    </r>
    <r>
      <rPr>
        <sz val="8"/>
        <color indexed="8"/>
        <rFont val="Arial"/>
        <family val="2"/>
      </rPr>
      <t>(f)</t>
    </r>
  </si>
  <si>
    <r>
      <t>Table B: Volume of UK sourced biofuels supplied to the UK road transport market  to 2008/9 to 2018 by crop type and by-products</t>
    </r>
    <r>
      <rPr>
        <sz val="8"/>
        <rFont val="Arial"/>
        <family val="2"/>
      </rPr>
      <t xml:space="preserve">(c) </t>
    </r>
  </si>
  <si>
    <t>(c) Due to changes to the RTFO dataset, 2018 covers 15th April to 31st December 2018 and is not directly comparable to previous years which covered a time period from April to April</t>
  </si>
  <si>
    <t>Total area of crops grown for bioenergy, UK 2008 - 2018</t>
  </si>
  <si>
    <t xml:space="preserve">Volume of UK sourced biofuels supplied to the UK road transport market  to 2008/9 to 2018 by crop type and by-products </t>
  </si>
  <si>
    <t>UK sugar beet areas used for bioethanol supplied to the UK road transport market 2008/9 - 2018</t>
  </si>
  <si>
    <t>UK wheat areas used to produce bioethanol supplied to the UK road transport market 2008/9 - 2018</t>
  </si>
  <si>
    <t>UK oilseed rape areas used to produce bioethanol supplied to the UK road transport market 2008/9 - 2018</t>
  </si>
  <si>
    <t>(a)  2018 figures (RTFO Year 11) are as of 28th October 2019 and are not final.</t>
  </si>
  <si>
    <r>
      <t>Table F: Volume of bioethanol supplied in the UK by crop feedstock country of origin 2018</t>
    </r>
    <r>
      <rPr>
        <vertAlign val="superscript"/>
        <sz val="14"/>
        <color indexed="8"/>
        <rFont val="Arial"/>
        <family val="2"/>
      </rPr>
      <t>(a)</t>
    </r>
  </si>
  <si>
    <t>Volume of bioethanol supplied in the UK by crop feedstock country of origin 2018</t>
  </si>
  <si>
    <t>UK biofuel production and biofuel supply to UK road transport market, 2010 - 2018</t>
  </si>
  <si>
    <t>Total planted area of miscanthus, England 2008 - 2018</t>
  </si>
  <si>
    <t>Crops for bioenergy dataset 2018</t>
  </si>
  <si>
    <t>Miscanthus usage in UK power stations 2009/10 - 2017/18</t>
  </si>
  <si>
    <t>Total planted area of short rotation coppice, England 2008 - 2018</t>
  </si>
  <si>
    <t>Short rotation coppice usage in UK power stations 2009/10 - 2017/18</t>
  </si>
  <si>
    <t>Trends in plant biomass used in the UK to generate heat and electricity: 2009 to 2018</t>
  </si>
  <si>
    <t>Table R:</t>
  </si>
  <si>
    <t>Table U:</t>
  </si>
  <si>
    <t>Table S:</t>
  </si>
  <si>
    <t>Table T:</t>
  </si>
  <si>
    <t>Table V:</t>
  </si>
  <si>
    <t>Table W:</t>
  </si>
  <si>
    <t>Table X:</t>
  </si>
  <si>
    <t>Selected cereal areas at June each year, UK 2008 - 2018</t>
  </si>
  <si>
    <t>Estimated cereal straw production, UK 2008 - 2017</t>
  </si>
  <si>
    <t>Renewable Energy Survey estimated UK biodiesel production and supply (from UK production), 2012 - 2018</t>
  </si>
  <si>
    <t>Renewable Energy Survey, estimated UK bioethanol production and supply (from UK production), 2012 - 2018</t>
  </si>
  <si>
    <t>Estimates of cereal and oilseed rape straw production for England, 2014-2018</t>
  </si>
  <si>
    <t>End use of cereal and oilseed rape straw England, 2014 – 2018</t>
  </si>
  <si>
    <t>Trends in anaerobic digestion in the UK used to generate heat and electricity: 2009 to 2018</t>
  </si>
  <si>
    <t>Heat from anaerobic digestion gases produced and paid for under the RHI scheme: 2014 to 2018</t>
  </si>
  <si>
    <t>Feedstocks and energy outputs in current and planned AD facilities</t>
  </si>
  <si>
    <t>Enquiries on this publication to: Agri.EnvironmentStatistics@defra.gov.uk</t>
  </si>
  <si>
    <r>
      <t>2018</t>
    </r>
    <r>
      <rPr>
        <vertAlign val="superscript"/>
        <sz val="10"/>
        <color indexed="9"/>
        <rFont val="Arial"/>
        <family val="2"/>
      </rPr>
      <t>(b)</t>
    </r>
  </si>
  <si>
    <t>(b) 2018 figures (Year 11) are as of 28th October 2019 and are not final.</t>
  </si>
  <si>
    <t>(e) 2018 figures (Year 11) are as of 28th October 2019 and are not final.</t>
  </si>
  <si>
    <t>(e)  2018 figures (Year 11) are as of 29th October 2019 and are not final.</t>
  </si>
  <si>
    <r>
      <t>2018</t>
    </r>
    <r>
      <rPr>
        <sz val="8"/>
        <color indexed="9"/>
        <rFont val="Arial"/>
        <family val="2"/>
      </rPr>
      <t>(a)</t>
    </r>
  </si>
  <si>
    <t>(a) Area and yield questions not asked in the 2018 survey</t>
  </si>
  <si>
    <t>--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</si>
</sst>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0,"/>
    <numFmt numFmtId="165" formatCode="#\ ###\ ##0,"/>
    <numFmt numFmtId="166" formatCode="0.0%"/>
    <numFmt numFmtId="167" formatCode="#\ ##0.0,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0.0"/>
    <numFmt numFmtId="174" formatCode="_(* #,##0.00_);_(* \(#,##0.00\);_(* &quot;-&quot;??_);_(@_)"/>
    <numFmt numFmtId="175" formatCode="#\ ##0"/>
    <numFmt numFmtId="176" formatCode="###0"/>
    <numFmt numFmtId="177" formatCode="&quot;+/-&quot;\ #\ ##0"/>
    <numFmt numFmtId="178" formatCode="#\ ###\ ##0"/>
    <numFmt numFmtId="179" formatCode="#,##0;&quot;-&quot;#,##0;&quot;0&quot;"/>
    <numFmt numFmtId="180" formatCode="0.000"/>
    <numFmt numFmtId="181" formatCode="0.000000000000000%"/>
    <numFmt numFmtId="182" formatCode="_-[$£-809]* #,##0.00_-;\-[$£-809]* #,##0.00_-;_-[$£-809]* &quot;-&quot;??_-;_-@_-"/>
    <numFmt numFmtId="183" formatCode="#&quot; &quot;###&quot; &quot;##0"/>
    <numFmt numFmtId="184" formatCode="#,##0.000,_0"/>
    <numFmt numFmtId="185" formatCode="_-* #,##0_-;\-* #,##0_-;_-* &quot;-&quot;??_-;_-@_-"/>
    <numFmt numFmtId="186" formatCode="#,##0,_0"/>
    <numFmt numFmtId="187" formatCode="#,##0,"/>
    <numFmt numFmtId="188" formatCode="&quot;±&quot;#,##0,_0"/>
    <numFmt numFmtId="189" formatCode="&quot;±&quot;0.0"/>
    <numFmt numFmtId="190" formatCode="0.0000"/>
    <numFmt numFmtId="191" formatCode="0.00000"/>
    <numFmt numFmtId="192" formatCode="#.00000000\ ##0,"/>
    <numFmt numFmtId="193" formatCode="0.0000000000"/>
    <numFmt numFmtId="194" formatCode="0.0000000000000000"/>
    <numFmt numFmtId="195" formatCode="0.000000000000000000"/>
    <numFmt numFmtId="196" formatCode="[$-809]dd\ mmmm\ yyyy"/>
  </numFmts>
  <fonts count="92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9"/>
      <name val="Arial"/>
      <family val="2"/>
    </font>
    <font>
      <vertAlign val="superscript"/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4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MS Sans Serif"/>
      <family val="0"/>
    </font>
    <font>
      <b/>
      <sz val="14"/>
      <name val="Arial"/>
      <family val="2"/>
    </font>
    <font>
      <sz val="11"/>
      <name val="Times New Roman"/>
      <family val="1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6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4" tint="-0.4999699890613556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4"/>
      <color rgb="FF000000"/>
      <name val="Arial"/>
      <family val="2"/>
    </font>
    <font>
      <i/>
      <sz val="10"/>
      <color theme="1"/>
      <name val="Arial"/>
      <family val="2"/>
    </font>
    <font>
      <sz val="8"/>
      <color rgb="FFFFFFFF"/>
      <name val="Arial"/>
      <family val="2"/>
    </font>
    <font>
      <sz val="7"/>
      <color rgb="FF000000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u val="single"/>
      <sz val="10"/>
      <color theme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D307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D307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D307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/>
      <top style="thin"/>
      <bottom style="dotted"/>
    </border>
    <border>
      <left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182" fontId="67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68" fillId="0" borderId="0" applyNumberFormat="0" applyBorder="0" applyProtection="0">
      <alignment/>
    </xf>
    <xf numFmtId="0" fontId="69" fillId="0" borderId="0" applyNumberFormat="0" applyFon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27" fillId="0" borderId="0">
      <alignment/>
      <protection/>
    </xf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67" fillId="33" borderId="0" xfId="0" applyFont="1" applyFill="1" applyBorder="1" applyAlignment="1" applyProtection="1">
      <alignment/>
      <protection/>
    </xf>
    <xf numFmtId="9" fontId="2" fillId="34" borderId="0" xfId="0" applyNumberFormat="1" applyFont="1" applyFill="1" applyBorder="1" applyAlignment="1" applyProtection="1">
      <alignment horizontal="right"/>
      <protection/>
    </xf>
    <xf numFmtId="9" fontId="67" fillId="33" borderId="0" xfId="72" applyNumberFormat="1" applyFont="1" applyFill="1" applyBorder="1" applyAlignment="1">
      <alignment vertical="center"/>
    </xf>
    <xf numFmtId="0" fontId="74" fillId="33" borderId="10" xfId="0" applyFont="1" applyFill="1" applyBorder="1" applyAlignment="1" applyProtection="1">
      <alignment/>
      <protection/>
    </xf>
    <xf numFmtId="164" fontId="4" fillId="34" borderId="10" xfId="0" applyNumberFormat="1" applyFont="1" applyFill="1" applyBorder="1" applyAlignment="1" applyProtection="1">
      <alignment horizontal="right"/>
      <protection/>
    </xf>
    <xf numFmtId="166" fontId="2" fillId="34" borderId="10" xfId="0" applyNumberFormat="1" applyFont="1" applyFill="1" applyBorder="1" applyAlignment="1" applyProtection="1">
      <alignment horizontal="right"/>
      <protection/>
    </xf>
    <xf numFmtId="0" fontId="67" fillId="34" borderId="0" xfId="0" applyFont="1" applyFill="1" applyBorder="1" applyAlignment="1" applyProtection="1">
      <alignment/>
      <protection/>
    </xf>
    <xf numFmtId="164" fontId="2" fillId="34" borderId="0" xfId="0" applyNumberFormat="1" applyFont="1" applyFill="1" applyBorder="1" applyAlignment="1" applyProtection="1">
      <alignment horizontal="right"/>
      <protection/>
    </xf>
    <xf numFmtId="164" fontId="2" fillId="34" borderId="11" xfId="0" applyNumberFormat="1" applyFont="1" applyFill="1" applyBorder="1" applyAlignment="1" applyProtection="1">
      <alignment horizontal="right"/>
      <protection/>
    </xf>
    <xf numFmtId="165" fontId="2" fillId="33" borderId="11" xfId="15" applyNumberFormat="1" applyFont="1" applyFill="1" applyBorder="1" applyAlignment="1">
      <alignment horizontal="right"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165" fontId="2" fillId="33" borderId="0" xfId="15" applyNumberFormat="1" applyFont="1" applyFill="1" applyBorder="1" applyAlignment="1">
      <alignment horizontal="right"/>
      <protection/>
    </xf>
    <xf numFmtId="0" fontId="5" fillId="34" borderId="0" xfId="0" applyFont="1" applyFill="1" applyBorder="1" applyAlignment="1" applyProtection="1">
      <alignment/>
      <protection locked="0"/>
    </xf>
    <xf numFmtId="0" fontId="67" fillId="34" borderId="0" xfId="0" applyFont="1" applyFill="1" applyBorder="1" applyAlignment="1" applyProtection="1">
      <alignment horizontal="left"/>
      <protection/>
    </xf>
    <xf numFmtId="0" fontId="67" fillId="34" borderId="10" xfId="0" applyFont="1" applyFill="1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5" fontId="2" fillId="33" borderId="10" xfId="15" applyNumberFormat="1" applyFont="1" applyFill="1" applyBorder="1" applyAlignment="1">
      <alignment horizontal="right"/>
      <protection/>
    </xf>
    <xf numFmtId="166" fontId="2" fillId="33" borderId="0" xfId="0" applyNumberFormat="1" applyFont="1" applyFill="1" applyBorder="1" applyAlignment="1" applyProtection="1">
      <alignment horizontal="right"/>
      <protection/>
    </xf>
    <xf numFmtId="166" fontId="2" fillId="33" borderId="10" xfId="72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66" fontId="2" fillId="33" borderId="11" xfId="72" applyNumberFormat="1" applyFont="1" applyFill="1" applyBorder="1" applyAlignment="1" applyProtection="1">
      <alignment horizontal="right"/>
      <protection/>
    </xf>
    <xf numFmtId="166" fontId="2" fillId="33" borderId="0" xfId="72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167" fontId="2" fillId="34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75" fillId="0" borderId="0" xfId="0" applyFont="1" applyFill="1" applyAlignment="1">
      <alignment/>
    </xf>
    <xf numFmtId="0" fontId="76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wrapText="1"/>
    </xf>
    <xf numFmtId="9" fontId="2" fillId="33" borderId="10" xfId="72" applyFont="1" applyFill="1" applyBorder="1" applyAlignment="1">
      <alignment vertical="center"/>
    </xf>
    <xf numFmtId="9" fontId="67" fillId="33" borderId="10" xfId="72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9" fontId="67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 horizontal="right"/>
    </xf>
    <xf numFmtId="173" fontId="67" fillId="33" borderId="0" xfId="0" applyNumberFormat="1" applyFont="1" applyFill="1" applyBorder="1" applyAlignment="1">
      <alignment horizontal="right"/>
    </xf>
    <xf numFmtId="173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9" fontId="2" fillId="33" borderId="0" xfId="72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/>
    </xf>
    <xf numFmtId="173" fontId="4" fillId="33" borderId="0" xfId="0" applyNumberFormat="1" applyFont="1" applyFill="1" applyBorder="1" applyAlignment="1">
      <alignment horizontal="right"/>
    </xf>
    <xf numFmtId="173" fontId="77" fillId="33" borderId="0" xfId="0" applyNumberFormat="1" applyFont="1" applyFill="1" applyBorder="1" applyAlignment="1">
      <alignment horizontal="right"/>
    </xf>
    <xf numFmtId="173" fontId="4" fillId="33" borderId="0" xfId="0" applyNumberFormat="1" applyFont="1" applyFill="1" applyBorder="1" applyAlignment="1">
      <alignment/>
    </xf>
    <xf numFmtId="173" fontId="67" fillId="33" borderId="0" xfId="0" applyNumberFormat="1" applyFont="1" applyFill="1" applyAlignment="1">
      <alignment/>
    </xf>
    <xf numFmtId="2" fontId="2" fillId="33" borderId="0" xfId="45" applyNumberFormat="1" applyFont="1" applyFill="1" applyBorder="1" applyAlignment="1">
      <alignment/>
    </xf>
    <xf numFmtId="0" fontId="2" fillId="33" borderId="0" xfId="61" applyFont="1" applyFill="1" applyBorder="1">
      <alignment/>
      <protection/>
    </xf>
    <xf numFmtId="0" fontId="67" fillId="33" borderId="0" xfId="0" applyFont="1" applyFill="1" applyAlignment="1">
      <alignment/>
    </xf>
    <xf numFmtId="0" fontId="78" fillId="35" borderId="11" xfId="0" applyFont="1" applyFill="1" applyBorder="1" applyAlignment="1">
      <alignment/>
    </xf>
    <xf numFmtId="172" fontId="78" fillId="35" borderId="10" xfId="0" applyNumberFormat="1" applyFont="1" applyFill="1" applyBorder="1" applyAlignment="1">
      <alignment horizontal="left" vertical="center" wrapText="1"/>
    </xf>
    <xf numFmtId="172" fontId="78" fillId="35" borderId="10" xfId="0" applyNumberFormat="1" applyFont="1" applyFill="1" applyBorder="1" applyAlignment="1">
      <alignment horizontal="right" vertical="center" wrapText="1"/>
    </xf>
    <xf numFmtId="0" fontId="78" fillId="35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36" borderId="0" xfId="0" applyFont="1" applyFill="1" applyBorder="1" applyAlignment="1">
      <alignment/>
    </xf>
    <xf numFmtId="173" fontId="2" fillId="37" borderId="0" xfId="0" applyNumberFormat="1" applyFont="1" applyFill="1" applyAlignment="1">
      <alignment/>
    </xf>
    <xf numFmtId="9" fontId="2" fillId="37" borderId="0" xfId="72" applyNumberFormat="1" applyFont="1" applyFill="1" applyBorder="1" applyAlignment="1">
      <alignment horizontal="right"/>
    </xf>
    <xf numFmtId="175" fontId="67" fillId="0" borderId="0" xfId="0" applyNumberFormat="1" applyFont="1" applyBorder="1" applyAlignment="1">
      <alignment horizontal="right" wrapText="1"/>
    </xf>
    <xf numFmtId="175" fontId="67" fillId="0" borderId="10" xfId="0" applyNumberFormat="1" applyFont="1" applyBorder="1" applyAlignment="1">
      <alignment horizontal="right" wrapText="1"/>
    </xf>
    <xf numFmtId="0" fontId="78" fillId="35" borderId="12" xfId="0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175" fontId="67" fillId="0" borderId="0" xfId="0" applyNumberFormat="1" applyFont="1" applyBorder="1" applyAlignment="1">
      <alignment horizontal="right"/>
    </xf>
    <xf numFmtId="175" fontId="67" fillId="0" borderId="10" xfId="0" applyNumberFormat="1" applyFont="1" applyBorder="1" applyAlignment="1">
      <alignment horizontal="right"/>
    </xf>
    <xf numFmtId="175" fontId="67" fillId="37" borderId="0" xfId="0" applyNumberFormat="1" applyFont="1" applyFill="1" applyBorder="1" applyAlignment="1">
      <alignment horizontal="right" wrapText="1"/>
    </xf>
    <xf numFmtId="175" fontId="67" fillId="37" borderId="0" xfId="0" applyNumberFormat="1" applyFont="1" applyFill="1" applyBorder="1" applyAlignment="1">
      <alignment horizontal="right"/>
    </xf>
    <xf numFmtId="0" fontId="68" fillId="0" borderId="0" xfId="0" applyFont="1" applyAlignment="1">
      <alignment horizontal="right" vertical="center" wrapText="1"/>
    </xf>
    <xf numFmtId="0" fontId="79" fillId="35" borderId="12" xfId="0" applyFont="1" applyFill="1" applyBorder="1" applyAlignment="1">
      <alignment horizontal="right" vertical="center" wrapText="1"/>
    </xf>
    <xf numFmtId="0" fontId="68" fillId="0" borderId="10" xfId="0" applyFont="1" applyBorder="1" applyAlignment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67" fillId="0" borderId="0" xfId="0" applyFont="1" applyBorder="1" applyAlignment="1">
      <alignment horizontal="right"/>
    </xf>
    <xf numFmtId="0" fontId="68" fillId="0" borderId="13" xfId="0" applyFont="1" applyBorder="1" applyAlignment="1">
      <alignment vertical="center"/>
    </xf>
    <xf numFmtId="0" fontId="79" fillId="35" borderId="14" xfId="0" applyFont="1" applyFill="1" applyBorder="1" applyAlignment="1">
      <alignment vertical="center"/>
    </xf>
    <xf numFmtId="0" fontId="79" fillId="35" borderId="14" xfId="0" applyFont="1" applyFill="1" applyBorder="1" applyAlignment="1">
      <alignment horizontal="right" vertical="center"/>
    </xf>
    <xf numFmtId="0" fontId="79" fillId="35" borderId="14" xfId="0" applyFont="1" applyFill="1" applyBorder="1" applyAlignment="1">
      <alignment horizontal="right" vertical="center" wrapText="1"/>
    </xf>
    <xf numFmtId="0" fontId="80" fillId="0" borderId="0" xfId="0" applyFont="1" applyBorder="1" applyAlignment="1">
      <alignment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right" vertical="center" wrapText="1"/>
    </xf>
    <xf numFmtId="0" fontId="80" fillId="0" borderId="0" xfId="0" applyFont="1" applyBorder="1" applyAlignment="1">
      <alignment vertical="top" wrapText="1"/>
    </xf>
    <xf numFmtId="0" fontId="68" fillId="0" borderId="10" xfId="0" applyFont="1" applyBorder="1" applyAlignment="1">
      <alignment horizontal="right" vertical="center"/>
    </xf>
    <xf numFmtId="0" fontId="68" fillId="0" borderId="0" xfId="0" applyFont="1" applyAlignment="1">
      <alignment horizontal="right"/>
    </xf>
    <xf numFmtId="0" fontId="80" fillId="0" borderId="0" xfId="0" applyFont="1" applyBorder="1" applyAlignment="1">
      <alignment horizontal="right"/>
    </xf>
    <xf numFmtId="1" fontId="67" fillId="0" borderId="0" xfId="0" applyNumberFormat="1" applyFont="1" applyAlignment="1">
      <alignment/>
    </xf>
    <xf numFmtId="0" fontId="67" fillId="0" borderId="0" xfId="0" applyFont="1" applyAlignment="1">
      <alignment vertical="center"/>
    </xf>
    <xf numFmtId="0" fontId="78" fillId="35" borderId="10" xfId="0" applyFont="1" applyFill="1" applyBorder="1" applyAlignment="1">
      <alignment horizontal="right" vertical="center" wrapText="1"/>
    </xf>
    <xf numFmtId="9" fontId="67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67" fillId="33" borderId="0" xfId="0" applyNumberFormat="1" applyFont="1" applyFill="1" applyAlignment="1">
      <alignment/>
    </xf>
    <xf numFmtId="0" fontId="79" fillId="0" borderId="0" xfId="0" applyFont="1" applyAlignment="1">
      <alignment/>
    </xf>
    <xf numFmtId="0" fontId="79" fillId="0" borderId="0" xfId="0" applyFont="1" applyFill="1" applyBorder="1" applyAlignment="1" applyProtection="1">
      <alignment horizontal="right"/>
      <protection/>
    </xf>
    <xf numFmtId="0" fontId="81" fillId="0" borderId="0" xfId="0" applyFont="1" applyAlignment="1">
      <alignment vertical="top"/>
    </xf>
    <xf numFmtId="0" fontId="75" fillId="0" borderId="0" xfId="0" applyFont="1" applyAlignment="1">
      <alignment vertical="top"/>
    </xf>
    <xf numFmtId="0" fontId="67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 horizontal="right"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79" fillId="35" borderId="10" xfId="0" applyFont="1" applyFill="1" applyBorder="1" applyAlignment="1">
      <alignment horizontal="right" vertical="top" wrapText="1"/>
    </xf>
    <xf numFmtId="0" fontId="67" fillId="0" borderId="0" xfId="0" applyFont="1" applyBorder="1" applyAlignment="1">
      <alignment horizontal="right" vertical="center"/>
    </xf>
    <xf numFmtId="0" fontId="68" fillId="0" borderId="0" xfId="0" applyFont="1" applyAlignment="1">
      <alignment vertical="center"/>
    </xf>
    <xf numFmtId="0" fontId="79" fillId="35" borderId="12" xfId="0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7" fillId="38" borderId="11" xfId="0" applyFont="1" applyFill="1" applyBorder="1" applyAlignment="1">
      <alignment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Fill="1" applyBorder="1" applyAlignment="1">
      <alignment horizontal="right" vertical="center"/>
    </xf>
    <xf numFmtId="0" fontId="67" fillId="0" borderId="10" xfId="0" applyFont="1" applyBorder="1" applyAlignment="1">
      <alignment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175" fontId="2" fillId="0" borderId="11" xfId="0" applyNumberFormat="1" applyFont="1" applyFill="1" applyBorder="1" applyAlignment="1" applyProtection="1">
      <alignment horizontal="right"/>
      <protection/>
    </xf>
    <xf numFmtId="1" fontId="8" fillId="0" borderId="0" xfId="66" applyNumberFormat="1" applyFont="1" applyFill="1" applyBorder="1" applyAlignment="1">
      <alignment horizontal="right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175" fontId="2" fillId="0" borderId="12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>
      <alignment/>
    </xf>
    <xf numFmtId="0" fontId="67" fillId="33" borderId="15" xfId="0" applyFont="1" applyFill="1" applyBorder="1" applyAlignment="1">
      <alignment/>
    </xf>
    <xf numFmtId="175" fontId="67" fillId="33" borderId="15" xfId="0" applyNumberFormat="1" applyFont="1" applyFill="1" applyBorder="1" applyAlignment="1">
      <alignment/>
    </xf>
    <xf numFmtId="175" fontId="67" fillId="33" borderId="16" xfId="0" applyNumberFormat="1" applyFont="1" applyFill="1" applyBorder="1" applyAlignment="1">
      <alignment/>
    </xf>
    <xf numFmtId="175" fontId="67" fillId="33" borderId="17" xfId="0" applyNumberFormat="1" applyFont="1" applyFill="1" applyBorder="1" applyAlignment="1">
      <alignment/>
    </xf>
    <xf numFmtId="1" fontId="67" fillId="0" borderId="0" xfId="0" applyNumberFormat="1" applyFont="1" applyBorder="1" applyAlignment="1">
      <alignment horizontal="right" vertical="center"/>
    </xf>
    <xf numFmtId="0" fontId="78" fillId="35" borderId="17" xfId="0" applyFont="1" applyFill="1" applyBorder="1" applyAlignment="1">
      <alignment/>
    </xf>
    <xf numFmtId="0" fontId="78" fillId="35" borderId="18" xfId="0" applyFont="1" applyFill="1" applyBorder="1" applyAlignment="1">
      <alignment vertical="center"/>
    </xf>
    <xf numFmtId="0" fontId="78" fillId="35" borderId="19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/>
    </xf>
    <xf numFmtId="0" fontId="67" fillId="37" borderId="18" xfId="0" applyFont="1" applyFill="1" applyBorder="1" applyAlignment="1">
      <alignment/>
    </xf>
    <xf numFmtId="175" fontId="67" fillId="37" borderId="18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67" fillId="0" borderId="16" xfId="0" applyFont="1" applyBorder="1" applyAlignment="1">
      <alignment horizontal="right" vertical="center"/>
    </xf>
    <xf numFmtId="175" fontId="67" fillId="33" borderId="11" xfId="0" applyNumberFormat="1" applyFont="1" applyFill="1" applyBorder="1" applyAlignment="1">
      <alignment/>
    </xf>
    <xf numFmtId="175" fontId="67" fillId="33" borderId="0" xfId="0" applyNumberFormat="1" applyFont="1" applyFill="1" applyBorder="1" applyAlignment="1">
      <alignment/>
    </xf>
    <xf numFmtId="175" fontId="67" fillId="37" borderId="10" xfId="0" applyNumberFormat="1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7" fillId="0" borderId="16" xfId="0" applyFont="1" applyBorder="1" applyAlignment="1">
      <alignment horizontal="left"/>
    </xf>
    <xf numFmtId="1" fontId="67" fillId="0" borderId="0" xfId="0" applyNumberFormat="1" applyFont="1" applyBorder="1" applyAlignment="1">
      <alignment/>
    </xf>
    <xf numFmtId="1" fontId="67" fillId="0" borderId="10" xfId="0" applyNumberFormat="1" applyFont="1" applyBorder="1" applyAlignment="1">
      <alignment/>
    </xf>
    <xf numFmtId="0" fontId="82" fillId="0" borderId="0" xfId="0" applyFont="1" applyAlignment="1">
      <alignment vertical="center"/>
    </xf>
    <xf numFmtId="0" fontId="67" fillId="0" borderId="16" xfId="0" applyFont="1" applyBorder="1" applyAlignment="1">
      <alignment/>
    </xf>
    <xf numFmtId="0" fontId="67" fillId="0" borderId="19" xfId="0" applyFont="1" applyBorder="1" applyAlignment="1">
      <alignment/>
    </xf>
    <xf numFmtId="0" fontId="78" fillId="35" borderId="20" xfId="0" applyFont="1" applyFill="1" applyBorder="1" applyAlignment="1">
      <alignment wrapText="1"/>
    </xf>
    <xf numFmtId="0" fontId="78" fillId="35" borderId="12" xfId="0" applyFont="1" applyFill="1" applyBorder="1" applyAlignment="1">
      <alignment horizontal="right"/>
    </xf>
    <xf numFmtId="0" fontId="67" fillId="37" borderId="16" xfId="0" applyFont="1" applyFill="1" applyBorder="1" applyAlignment="1">
      <alignment wrapText="1"/>
    </xf>
    <xf numFmtId="175" fontId="67" fillId="37" borderId="11" xfId="0" applyNumberFormat="1" applyFont="1" applyFill="1" applyBorder="1" applyAlignment="1">
      <alignment horizontal="right" wrapText="1"/>
    </xf>
    <xf numFmtId="0" fontId="67" fillId="37" borderId="0" xfId="0" applyFont="1" applyFill="1" applyBorder="1" applyAlignment="1">
      <alignment horizontal="right" wrapText="1"/>
    </xf>
    <xf numFmtId="175" fontId="83" fillId="33" borderId="0" xfId="0" applyNumberFormat="1" applyFont="1" applyFill="1" applyBorder="1" applyAlignment="1">
      <alignment/>
    </xf>
    <xf numFmtId="0" fontId="23" fillId="0" borderId="0" xfId="68" applyFont="1" applyFill="1" applyBorder="1" applyAlignment="1">
      <alignment/>
      <protection/>
    </xf>
    <xf numFmtId="0" fontId="23" fillId="0" borderId="0" xfId="67" applyFont="1" applyFill="1" applyBorder="1" applyAlignment="1">
      <alignment horizontal="right"/>
      <protection/>
    </xf>
    <xf numFmtId="0" fontId="67" fillId="0" borderId="12" xfId="0" applyFont="1" applyFill="1" applyBorder="1" applyAlignment="1">
      <alignment horizontal="right"/>
    </xf>
    <xf numFmtId="177" fontId="9" fillId="0" borderId="10" xfId="0" applyNumberFormat="1" applyFont="1" applyFill="1" applyBorder="1" applyAlignment="1" applyProtection="1">
      <alignment horizontal="right"/>
      <protection/>
    </xf>
    <xf numFmtId="177" fontId="10" fillId="0" borderId="10" xfId="0" applyNumberFormat="1" applyFont="1" applyFill="1" applyBorder="1" applyAlignment="1" applyProtection="1">
      <alignment horizontal="right"/>
      <protection/>
    </xf>
    <xf numFmtId="175" fontId="2" fillId="37" borderId="0" xfId="0" applyNumberFormat="1" applyFont="1" applyFill="1" applyBorder="1" applyAlignment="1" applyProtection="1">
      <alignment horizontal="right"/>
      <protection/>
    </xf>
    <xf numFmtId="175" fontId="23" fillId="0" borderId="0" xfId="68" applyNumberFormat="1" applyFont="1" applyFill="1" applyBorder="1" applyAlignment="1">
      <alignment/>
      <protection/>
    </xf>
    <xf numFmtId="177" fontId="18" fillId="0" borderId="10" xfId="69" applyNumberFormat="1" applyFont="1" applyFill="1" applyBorder="1" applyAlignment="1">
      <alignment horizontal="right"/>
      <protection/>
    </xf>
    <xf numFmtId="0" fontId="67" fillId="0" borderId="10" xfId="0" applyFont="1" applyBorder="1" applyAlignment="1">
      <alignment horizontal="right"/>
    </xf>
    <xf numFmtId="0" fontId="67" fillId="37" borderId="16" xfId="0" applyFont="1" applyFill="1" applyBorder="1" applyAlignment="1">
      <alignment/>
    </xf>
    <xf numFmtId="0" fontId="67" fillId="37" borderId="0" xfId="0" applyFont="1" applyFill="1" applyBorder="1" applyAlignment="1">
      <alignment horizontal="right"/>
    </xf>
    <xf numFmtId="0" fontId="82" fillId="0" borderId="0" xfId="0" applyFont="1" applyFill="1" applyAlignment="1">
      <alignment/>
    </xf>
    <xf numFmtId="0" fontId="79" fillId="39" borderId="21" xfId="0" applyFont="1" applyFill="1" applyBorder="1" applyAlignment="1">
      <alignment vertical="center"/>
    </xf>
    <xf numFmtId="0" fontId="79" fillId="39" borderId="21" xfId="0" applyFont="1" applyFill="1" applyBorder="1" applyAlignment="1">
      <alignment horizontal="right" vertical="center" wrapText="1"/>
    </xf>
    <xf numFmtId="0" fontId="84" fillId="39" borderId="21" xfId="0" applyFont="1" applyFill="1" applyBorder="1" applyAlignment="1">
      <alignment horizontal="right" vertical="center" wrapText="1"/>
    </xf>
    <xf numFmtId="0" fontId="68" fillId="40" borderId="0" xfId="0" applyFont="1" applyFill="1" applyAlignment="1">
      <alignment vertical="center"/>
    </xf>
    <xf numFmtId="0" fontId="68" fillId="0" borderId="22" xfId="0" applyFont="1" applyBorder="1" applyAlignment="1">
      <alignment vertical="center"/>
    </xf>
    <xf numFmtId="9" fontId="68" fillId="0" borderId="22" xfId="0" applyNumberFormat="1" applyFont="1" applyBorder="1" applyAlignment="1">
      <alignment horizontal="right" vertical="center" wrapText="1"/>
    </xf>
    <xf numFmtId="0" fontId="85" fillId="0" borderId="0" xfId="0" applyFont="1" applyAlignment="1">
      <alignment vertical="center"/>
    </xf>
    <xf numFmtId="0" fontId="78" fillId="35" borderId="10" xfId="0" applyFont="1" applyFill="1" applyBorder="1" applyAlignment="1">
      <alignment/>
    </xf>
    <xf numFmtId="0" fontId="67" fillId="33" borderId="11" xfId="0" applyFont="1" applyFill="1" applyBorder="1" applyAlignment="1">
      <alignment/>
    </xf>
    <xf numFmtId="0" fontId="67" fillId="37" borderId="10" xfId="0" applyFont="1" applyFill="1" applyBorder="1" applyAlignment="1">
      <alignment/>
    </xf>
    <xf numFmtId="164" fontId="2" fillId="37" borderId="10" xfId="0" applyNumberFormat="1" applyFont="1" applyFill="1" applyBorder="1" applyAlignment="1" applyProtection="1">
      <alignment horizontal="right"/>
      <protection/>
    </xf>
    <xf numFmtId="0" fontId="67" fillId="37" borderId="0" xfId="0" applyFont="1" applyFill="1" applyBorder="1" applyAlignment="1">
      <alignment wrapText="1"/>
    </xf>
    <xf numFmtId="0" fontId="67" fillId="0" borderId="0" xfId="0" applyFont="1" applyBorder="1" applyAlignment="1">
      <alignment horizontal="right" wrapText="1"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horizontal="right" wrapText="1"/>
    </xf>
    <xf numFmtId="0" fontId="67" fillId="0" borderId="0" xfId="0" applyFont="1" applyBorder="1" applyAlignment="1">
      <alignment/>
    </xf>
    <xf numFmtId="0" fontId="86" fillId="0" borderId="0" xfId="0" applyFont="1" applyAlignment="1">
      <alignment horizontal="left"/>
    </xf>
    <xf numFmtId="0" fontId="79" fillId="35" borderId="11" xfId="0" applyFont="1" applyFill="1" applyBorder="1" applyAlignment="1">
      <alignment vertical="center" wrapText="1"/>
    </xf>
    <xf numFmtId="0" fontId="79" fillId="35" borderId="10" xfId="0" applyFont="1" applyFill="1" applyBorder="1" applyAlignment="1">
      <alignment horizontal="right" vertical="center" wrapText="1"/>
    </xf>
    <xf numFmtId="0" fontId="67" fillId="0" borderId="0" xfId="0" applyFont="1" applyFill="1" applyBorder="1" applyAlignment="1" applyProtection="1">
      <alignment/>
      <protection/>
    </xf>
    <xf numFmtId="165" fontId="67" fillId="0" borderId="11" xfId="0" applyNumberFormat="1" applyFont="1" applyFill="1" applyBorder="1" applyAlignment="1">
      <alignment horizontal="right"/>
    </xf>
    <xf numFmtId="165" fontId="67" fillId="0" borderId="0" xfId="0" applyNumberFormat="1" applyFont="1" applyFill="1" applyBorder="1" applyAlignment="1">
      <alignment horizontal="right"/>
    </xf>
    <xf numFmtId="0" fontId="67" fillId="41" borderId="0" xfId="0" applyFont="1" applyFill="1" applyBorder="1" applyAlignment="1" applyProtection="1">
      <alignment/>
      <protection/>
    </xf>
    <xf numFmtId="164" fontId="2" fillId="41" borderId="0" xfId="0" applyNumberFormat="1" applyFont="1" applyFill="1" applyBorder="1" applyAlignment="1" applyProtection="1">
      <alignment horizontal="right"/>
      <protection/>
    </xf>
    <xf numFmtId="164" fontId="67" fillId="41" borderId="0" xfId="0" applyNumberFormat="1" applyFont="1" applyFill="1" applyBorder="1" applyAlignment="1" applyProtection="1">
      <alignment horizontal="right"/>
      <protection/>
    </xf>
    <xf numFmtId="165" fontId="2" fillId="41" borderId="0" xfId="15" applyNumberFormat="1" applyFont="1" applyFill="1" applyBorder="1" applyAlignment="1">
      <alignment horizontal="right"/>
      <protection/>
    </xf>
    <xf numFmtId="0" fontId="79" fillId="35" borderId="12" xfId="0" applyFont="1" applyFill="1" applyBorder="1" applyAlignment="1">
      <alignment vertical="center" wrapText="1"/>
    </xf>
    <xf numFmtId="9" fontId="67" fillId="0" borderId="0" xfId="0" applyNumberFormat="1" applyFont="1" applyAlignment="1">
      <alignment vertical="center" wrapText="1"/>
    </xf>
    <xf numFmtId="0" fontId="67" fillId="42" borderId="0" xfId="0" applyFont="1" applyFill="1" applyAlignment="1">
      <alignment/>
    </xf>
    <xf numFmtId="0" fontId="67" fillId="0" borderId="10" xfId="0" applyFont="1" applyBorder="1" applyAlignment="1">
      <alignment/>
    </xf>
    <xf numFmtId="0" fontId="67" fillId="42" borderId="0" xfId="0" applyFont="1" applyFill="1" applyAlignment="1">
      <alignment horizontal="right"/>
    </xf>
    <xf numFmtId="9" fontId="67" fillId="0" borderId="0" xfId="0" applyNumberFormat="1" applyFont="1" applyAlignment="1">
      <alignment wrapText="1"/>
    </xf>
    <xf numFmtId="173" fontId="67" fillId="42" borderId="0" xfId="0" applyNumberFormat="1" applyFont="1" applyFill="1" applyAlignment="1">
      <alignment horizontal="right"/>
    </xf>
    <xf numFmtId="0" fontId="79" fillId="35" borderId="12" xfId="0" applyFont="1" applyFill="1" applyBorder="1" applyAlignment="1">
      <alignment horizontal="left" vertical="center" wrapText="1"/>
    </xf>
    <xf numFmtId="166" fontId="67" fillId="0" borderId="0" xfId="0" applyNumberFormat="1" applyFont="1" applyAlignment="1">
      <alignment vertical="center" wrapText="1"/>
    </xf>
    <xf numFmtId="0" fontId="67" fillId="42" borderId="0" xfId="0" applyFont="1" applyFill="1" applyBorder="1" applyAlignment="1">
      <alignment horizontal="right"/>
    </xf>
    <xf numFmtId="173" fontId="67" fillId="42" borderId="0" xfId="0" applyNumberFormat="1" applyFont="1" applyFill="1" applyBorder="1" applyAlignment="1">
      <alignment horizontal="right"/>
    </xf>
    <xf numFmtId="10" fontId="67" fillId="0" borderId="0" xfId="0" applyNumberFormat="1" applyFont="1" applyAlignment="1">
      <alignment/>
    </xf>
    <xf numFmtId="166" fontId="67" fillId="0" borderId="0" xfId="0" applyNumberFormat="1" applyFont="1" applyAlignment="1">
      <alignment/>
    </xf>
    <xf numFmtId="0" fontId="67" fillId="0" borderId="17" xfId="0" applyFont="1" applyFill="1" applyBorder="1" applyAlignment="1">
      <alignment/>
    </xf>
    <xf numFmtId="0" fontId="67" fillId="0" borderId="15" xfId="0" applyFont="1" applyFill="1" applyBorder="1" applyAlignment="1">
      <alignment/>
    </xf>
    <xf numFmtId="0" fontId="67" fillId="33" borderId="15" xfId="0" applyFont="1" applyFill="1" applyBorder="1" applyAlignment="1">
      <alignment/>
    </xf>
    <xf numFmtId="0" fontId="2" fillId="37" borderId="15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7" fillId="0" borderId="17" xfId="0" applyFont="1" applyFill="1" applyBorder="1" applyAlignment="1">
      <alignment horizontal="left"/>
    </xf>
    <xf numFmtId="0" fontId="67" fillId="0" borderId="15" xfId="0" applyFont="1" applyFill="1" applyBorder="1" applyAlignment="1">
      <alignment horizontal="left"/>
    </xf>
    <xf numFmtId="0" fontId="67" fillId="33" borderId="15" xfId="0" applyFont="1" applyFill="1" applyBorder="1" applyAlignment="1">
      <alignment horizontal="left"/>
    </xf>
    <xf numFmtId="0" fontId="2" fillId="37" borderId="15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67" fillId="0" borderId="11" xfId="0" applyFont="1" applyBorder="1" applyAlignment="1">
      <alignment/>
    </xf>
    <xf numFmtId="1" fontId="67" fillId="0" borderId="0" xfId="0" applyNumberFormat="1" applyFont="1" applyBorder="1" applyAlignment="1">
      <alignment/>
    </xf>
    <xf numFmtId="178" fontId="67" fillId="37" borderId="0" xfId="0" applyNumberFormat="1" applyFont="1" applyFill="1" applyBorder="1" applyAlignment="1">
      <alignment/>
    </xf>
    <xf numFmtId="0" fontId="67" fillId="37" borderId="0" xfId="0" applyFont="1" applyFill="1" applyBorder="1" applyAlignment="1">
      <alignment/>
    </xf>
    <xf numFmtId="0" fontId="10" fillId="0" borderId="18" xfId="0" applyFont="1" applyFill="1" applyBorder="1" applyAlignment="1" applyProtection="1">
      <alignment/>
      <protection/>
    </xf>
    <xf numFmtId="1" fontId="67" fillId="0" borderId="12" xfId="0" applyNumberFormat="1" applyFont="1" applyBorder="1" applyAlignment="1">
      <alignment/>
    </xf>
    <xf numFmtId="1" fontId="67" fillId="0" borderId="10" xfId="0" applyNumberFormat="1" applyFont="1" applyBorder="1" applyAlignment="1">
      <alignment/>
    </xf>
    <xf numFmtId="0" fontId="67" fillId="0" borderId="10" xfId="0" applyFont="1" applyFill="1" applyBorder="1" applyAlignment="1">
      <alignment/>
    </xf>
    <xf numFmtId="0" fontId="0" fillId="0" borderId="0" xfId="0" applyAlignment="1">
      <alignment/>
    </xf>
    <xf numFmtId="0" fontId="78" fillId="35" borderId="10" xfId="0" applyFont="1" applyFill="1" applyBorder="1" applyAlignment="1">
      <alignment horizontal="right" vertical="center" wrapText="1"/>
    </xf>
    <xf numFmtId="0" fontId="78" fillId="35" borderId="10" xfId="0" applyFont="1" applyFill="1" applyBorder="1" applyAlignment="1">
      <alignment horizontal="right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8" fillId="38" borderId="11" xfId="0" applyFont="1" applyFill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67" fillId="0" borderId="25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68" fillId="0" borderId="24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79" fillId="35" borderId="12" xfId="0" applyFont="1" applyFill="1" applyBorder="1" applyAlignment="1">
      <alignment vertical="center"/>
    </xf>
    <xf numFmtId="0" fontId="78" fillId="35" borderId="11" xfId="0" applyFont="1" applyFill="1" applyBorder="1" applyAlignment="1">
      <alignment horizontal="center" wrapText="1"/>
    </xf>
    <xf numFmtId="0" fontId="63" fillId="0" borderId="0" xfId="55" applyAlignment="1">
      <alignment/>
    </xf>
    <xf numFmtId="9" fontId="67" fillId="0" borderId="0" xfId="0" applyNumberFormat="1" applyFont="1" applyBorder="1" applyAlignment="1">
      <alignment wrapText="1"/>
    </xf>
    <xf numFmtId="9" fontId="67" fillId="0" borderId="0" xfId="0" applyNumberFormat="1" applyFont="1" applyBorder="1" applyAlignment="1">
      <alignment vertical="center" wrapText="1"/>
    </xf>
    <xf numFmtId="9" fontId="67" fillId="0" borderId="0" xfId="0" applyNumberFormat="1" applyFont="1" applyBorder="1" applyAlignment="1">
      <alignment/>
    </xf>
    <xf numFmtId="4" fontId="67" fillId="33" borderId="0" xfId="0" applyNumberFormat="1" applyFont="1" applyFill="1" applyAlignment="1">
      <alignment/>
    </xf>
    <xf numFmtId="180" fontId="2" fillId="33" borderId="0" xfId="0" applyNumberFormat="1" applyFont="1" applyFill="1" applyAlignment="1">
      <alignment/>
    </xf>
    <xf numFmtId="1" fontId="67" fillId="42" borderId="0" xfId="0" applyNumberFormat="1" applyFont="1" applyFill="1" applyAlignment="1">
      <alignment horizontal="right"/>
    </xf>
    <xf numFmtId="1" fontId="67" fillId="42" borderId="0" xfId="0" applyNumberFormat="1" applyFont="1" applyFill="1" applyBorder="1" applyAlignment="1">
      <alignment horizontal="right"/>
    </xf>
    <xf numFmtId="0" fontId="67" fillId="0" borderId="10" xfId="0" applyFont="1" applyFill="1" applyBorder="1" applyAlignment="1">
      <alignment/>
    </xf>
    <xf numFmtId="165" fontId="2" fillId="0" borderId="0" xfId="15" applyNumberFormat="1" applyFont="1" applyFill="1" applyBorder="1" applyAlignment="1">
      <alignment horizontal="right"/>
      <protection/>
    </xf>
    <xf numFmtId="3" fontId="68" fillId="0" borderId="0" xfId="0" applyNumberFormat="1" applyFont="1" applyAlignment="1">
      <alignment horizontal="right" vertical="center" wrapText="1"/>
    </xf>
    <xf numFmtId="3" fontId="68" fillId="40" borderId="0" xfId="0" applyNumberFormat="1" applyFont="1" applyFill="1" applyAlignment="1">
      <alignment horizontal="right" vertical="center" wrapText="1"/>
    </xf>
    <xf numFmtId="3" fontId="68" fillId="0" borderId="0" xfId="0" applyNumberFormat="1" applyFont="1" applyFill="1" applyAlignment="1">
      <alignment horizontal="right" vertical="center" wrapText="1"/>
    </xf>
    <xf numFmtId="9" fontId="68" fillId="40" borderId="0" xfId="0" applyNumberFormat="1" applyFont="1" applyFill="1" applyAlignment="1">
      <alignment horizontal="right" vertical="center" wrapText="1"/>
    </xf>
    <xf numFmtId="9" fontId="68" fillId="0" borderId="0" xfId="0" applyNumberFormat="1" applyFont="1" applyAlignment="1">
      <alignment horizontal="right" vertical="center" wrapText="1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75" fontId="67" fillId="0" borderId="0" xfId="0" applyNumberFormat="1" applyFont="1" applyFill="1" applyBorder="1" applyAlignment="1">
      <alignment horizontal="right"/>
    </xf>
    <xf numFmtId="175" fontId="67" fillId="0" borderId="10" xfId="0" applyNumberFormat="1" applyFont="1" applyFill="1" applyBorder="1" applyAlignment="1">
      <alignment horizontal="right"/>
    </xf>
    <xf numFmtId="175" fontId="67" fillId="0" borderId="0" xfId="0" applyNumberFormat="1" applyFont="1" applyFill="1" applyBorder="1" applyAlignment="1">
      <alignment horizontal="right" wrapText="1"/>
    </xf>
    <xf numFmtId="175" fontId="67" fillId="0" borderId="10" xfId="0" applyNumberFormat="1" applyFont="1" applyFill="1" applyBorder="1" applyAlignment="1">
      <alignment horizontal="right" wrapText="1"/>
    </xf>
    <xf numFmtId="1" fontId="67" fillId="37" borderId="0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68" fillId="33" borderId="0" xfId="0" applyFont="1" applyFill="1" applyAlignment="1">
      <alignment vertical="center"/>
    </xf>
    <xf numFmtId="0" fontId="67" fillId="33" borderId="0" xfId="0" applyFont="1" applyFill="1" applyAlignment="1">
      <alignment horizontal="right" vertical="center" wrapText="1"/>
    </xf>
    <xf numFmtId="0" fontId="67" fillId="33" borderId="0" xfId="0" applyFont="1" applyFill="1" applyAlignment="1">
      <alignment vertical="center"/>
    </xf>
    <xf numFmtId="0" fontId="67" fillId="33" borderId="26" xfId="0" applyFont="1" applyFill="1" applyBorder="1" applyAlignment="1">
      <alignment horizontal="right" vertical="center"/>
    </xf>
    <xf numFmtId="0" fontId="67" fillId="33" borderId="26" xfId="0" applyFont="1" applyFill="1" applyBorder="1" applyAlignment="1">
      <alignment horizontal="right" vertical="center" wrapText="1"/>
    </xf>
    <xf numFmtId="0" fontId="67" fillId="33" borderId="26" xfId="0" applyFont="1" applyFill="1" applyBorder="1" applyAlignment="1">
      <alignment horizontal="center" vertical="center"/>
    </xf>
    <xf numFmtId="0" fontId="75" fillId="33" borderId="0" xfId="0" applyFont="1" applyFill="1" applyAlignment="1">
      <alignment/>
    </xf>
    <xf numFmtId="0" fontId="79" fillId="35" borderId="13" xfId="0" applyFont="1" applyFill="1" applyBorder="1" applyAlignment="1">
      <alignment vertical="center"/>
    </xf>
    <xf numFmtId="0" fontId="79" fillId="35" borderId="13" xfId="0" applyFont="1" applyFill="1" applyBorder="1" applyAlignment="1">
      <alignment horizontal="right" vertical="center"/>
    </xf>
    <xf numFmtId="0" fontId="79" fillId="35" borderId="13" xfId="0" applyFont="1" applyFill="1" applyBorder="1" applyAlignment="1">
      <alignment horizontal="right" vertical="center" wrapText="1"/>
    </xf>
    <xf numFmtId="0" fontId="67" fillId="33" borderId="0" xfId="0" applyFont="1" applyFill="1" applyBorder="1" applyAlignment="1">
      <alignment horizontal="right" vertical="center"/>
    </xf>
    <xf numFmtId="0" fontId="67" fillId="33" borderId="0" xfId="0" applyFont="1" applyFill="1" applyBorder="1" applyAlignment="1">
      <alignment horizontal="right" vertical="center" wrapText="1"/>
    </xf>
    <xf numFmtId="3" fontId="67" fillId="33" borderId="0" xfId="0" applyNumberFormat="1" applyFont="1" applyFill="1" applyBorder="1" applyAlignment="1">
      <alignment horizontal="right" vertical="center"/>
    </xf>
    <xf numFmtId="3" fontId="67" fillId="33" borderId="0" xfId="0" applyNumberFormat="1" applyFont="1" applyFill="1" applyBorder="1" applyAlignment="1">
      <alignment horizontal="right" vertical="center" wrapText="1"/>
    </xf>
    <xf numFmtId="0" fontId="87" fillId="0" borderId="0" xfId="0" applyFont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87" fillId="0" borderId="0" xfId="0" applyFont="1" applyAlignment="1">
      <alignment/>
    </xf>
    <xf numFmtId="0" fontId="79" fillId="35" borderId="26" xfId="0" applyFont="1" applyFill="1" applyBorder="1" applyAlignment="1">
      <alignment vertical="center"/>
    </xf>
    <xf numFmtId="0" fontId="79" fillId="35" borderId="26" xfId="0" applyFont="1" applyFill="1" applyBorder="1" applyAlignment="1">
      <alignment horizontal="right" vertical="center"/>
    </xf>
    <xf numFmtId="0" fontId="79" fillId="35" borderId="26" xfId="0" applyFont="1" applyFill="1" applyBorder="1" applyAlignment="1">
      <alignment horizontal="right" vertical="center" wrapText="1"/>
    </xf>
    <xf numFmtId="9" fontId="67" fillId="33" borderId="0" xfId="0" applyNumberFormat="1" applyFont="1" applyFill="1" applyAlignment="1">
      <alignment horizontal="right" vertical="center"/>
    </xf>
    <xf numFmtId="9" fontId="68" fillId="33" borderId="0" xfId="0" applyNumberFormat="1" applyFont="1" applyFill="1" applyAlignment="1">
      <alignment horizontal="right" vertical="center" wrapText="1"/>
    </xf>
    <xf numFmtId="10" fontId="67" fillId="33" borderId="0" xfId="0" applyNumberFormat="1" applyFont="1" applyFill="1" applyAlignment="1">
      <alignment horizontal="right" vertical="center"/>
    </xf>
    <xf numFmtId="10" fontId="68" fillId="33" borderId="0" xfId="0" applyNumberFormat="1" applyFont="1" applyFill="1" applyAlignment="1">
      <alignment horizontal="right" vertical="center" wrapText="1"/>
    </xf>
    <xf numFmtId="9" fontId="67" fillId="33" borderId="26" xfId="0" applyNumberFormat="1" applyFont="1" applyFill="1" applyBorder="1" applyAlignment="1">
      <alignment horizontal="right" vertical="center"/>
    </xf>
    <xf numFmtId="9" fontId="68" fillId="33" borderId="26" xfId="0" applyNumberFormat="1" applyFont="1" applyFill="1" applyBorder="1" applyAlignment="1">
      <alignment horizontal="right" vertical="center" wrapText="1"/>
    </xf>
    <xf numFmtId="0" fontId="88" fillId="0" borderId="0" xfId="0" applyFont="1" applyAlignment="1">
      <alignment vertical="center"/>
    </xf>
    <xf numFmtId="9" fontId="68" fillId="33" borderId="0" xfId="0" applyNumberFormat="1" applyFont="1" applyFill="1" applyAlignment="1">
      <alignment horizontal="right" vertical="center"/>
    </xf>
    <xf numFmtId="0" fontId="80" fillId="33" borderId="0" xfId="0" applyFont="1" applyFill="1" applyAlignment="1">
      <alignment vertical="center"/>
    </xf>
    <xf numFmtId="0" fontId="80" fillId="33" borderId="0" xfId="0" applyFont="1" applyFill="1" applyAlignment="1">
      <alignment/>
    </xf>
    <xf numFmtId="0" fontId="68" fillId="33" borderId="0" xfId="0" applyFont="1" applyFill="1" applyAlignment="1">
      <alignment horizontal="right" vertical="center" wrapText="1"/>
    </xf>
    <xf numFmtId="0" fontId="68" fillId="33" borderId="0" xfId="0" applyFont="1" applyFill="1" applyAlignment="1">
      <alignment vertical="center" wrapText="1"/>
    </xf>
    <xf numFmtId="0" fontId="67" fillId="33" borderId="0" xfId="0" applyFont="1" applyFill="1" applyAlignment="1">
      <alignment vertical="center" wrapText="1"/>
    </xf>
    <xf numFmtId="9" fontId="67" fillId="33" borderId="0" xfId="0" applyNumberFormat="1" applyFont="1" applyFill="1" applyAlignment="1">
      <alignment horizontal="right" vertical="center" wrapText="1"/>
    </xf>
    <xf numFmtId="0" fontId="68" fillId="33" borderId="0" xfId="0" applyFont="1" applyFill="1" applyAlignment="1">
      <alignment horizontal="right" vertical="center"/>
    </xf>
    <xf numFmtId="0" fontId="68" fillId="33" borderId="26" xfId="0" applyFont="1" applyFill="1" applyBorder="1" applyAlignment="1">
      <alignment vertical="center" wrapText="1"/>
    </xf>
    <xf numFmtId="9" fontId="68" fillId="33" borderId="26" xfId="0" applyNumberFormat="1" applyFont="1" applyFill="1" applyBorder="1" applyAlignment="1">
      <alignment horizontal="right" vertical="center"/>
    </xf>
    <xf numFmtId="9" fontId="67" fillId="33" borderId="26" xfId="0" applyNumberFormat="1" applyFont="1" applyFill="1" applyBorder="1" applyAlignment="1">
      <alignment horizontal="right" vertical="center" wrapText="1"/>
    </xf>
    <xf numFmtId="0" fontId="89" fillId="33" borderId="0" xfId="0" applyFont="1" applyFill="1" applyAlignment="1">
      <alignment horizontal="right" vertical="center" wrapText="1"/>
    </xf>
    <xf numFmtId="0" fontId="67" fillId="33" borderId="0" xfId="0" applyFont="1" applyFill="1" applyBorder="1" applyAlignment="1">
      <alignment vertical="center"/>
    </xf>
    <xf numFmtId="0" fontId="82" fillId="33" borderId="0" xfId="0" applyFont="1" applyFill="1" applyAlignment="1">
      <alignment/>
    </xf>
    <xf numFmtId="0" fontId="68" fillId="33" borderId="0" xfId="0" applyFont="1" applyFill="1" applyAlignment="1">
      <alignment horizontal="right"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Border="1" applyAlignment="1">
      <alignment/>
    </xf>
    <xf numFmtId="0" fontId="79" fillId="39" borderId="27" xfId="0" applyFont="1" applyFill="1" applyBorder="1" applyAlignment="1">
      <alignment vertical="center"/>
    </xf>
    <xf numFmtId="0" fontId="67" fillId="37" borderId="28" xfId="0" applyFont="1" applyFill="1" applyBorder="1" applyAlignment="1">
      <alignment/>
    </xf>
    <xf numFmtId="1" fontId="67" fillId="37" borderId="0" xfId="0" applyNumberFormat="1" applyFont="1" applyFill="1" applyBorder="1" applyAlignment="1">
      <alignment/>
    </xf>
    <xf numFmtId="9" fontId="67" fillId="37" borderId="0" xfId="0" applyNumberFormat="1" applyFont="1" applyFill="1" applyBorder="1" applyAlignment="1">
      <alignment/>
    </xf>
    <xf numFmtId="0" fontId="67" fillId="33" borderId="28" xfId="0" applyFont="1" applyFill="1" applyBorder="1" applyAlignment="1">
      <alignment/>
    </xf>
    <xf numFmtId="1" fontId="67" fillId="33" borderId="0" xfId="0" applyNumberFormat="1" applyFont="1" applyFill="1" applyBorder="1" applyAlignment="1">
      <alignment/>
    </xf>
    <xf numFmtId="9" fontId="67" fillId="33" borderId="0" xfId="0" applyNumberFormat="1" applyFont="1" applyFill="1" applyBorder="1" applyAlignment="1">
      <alignment/>
    </xf>
    <xf numFmtId="0" fontId="67" fillId="33" borderId="29" xfId="0" applyFont="1" applyFill="1" applyBorder="1" applyAlignment="1">
      <alignment/>
    </xf>
    <xf numFmtId="1" fontId="67" fillId="33" borderId="22" xfId="0" applyNumberFormat="1" applyFont="1" applyFill="1" applyBorder="1" applyAlignment="1">
      <alignment/>
    </xf>
    <xf numFmtId="9" fontId="67" fillId="33" borderId="22" xfId="0" applyNumberFormat="1" applyFont="1" applyFill="1" applyBorder="1" applyAlignment="1">
      <alignment/>
    </xf>
    <xf numFmtId="173" fontId="67" fillId="33" borderId="0" xfId="0" applyNumberFormat="1" applyFont="1" applyFill="1" applyBorder="1" applyAlignment="1">
      <alignment/>
    </xf>
    <xf numFmtId="10" fontId="67" fillId="33" borderId="0" xfId="0" applyNumberFormat="1" applyFont="1" applyFill="1" applyBorder="1" applyAlignment="1">
      <alignment/>
    </xf>
    <xf numFmtId="0" fontId="67" fillId="35" borderId="17" xfId="0" applyFont="1" applyFill="1" applyBorder="1" applyAlignment="1">
      <alignment/>
    </xf>
    <xf numFmtId="0" fontId="67" fillId="37" borderId="15" xfId="0" applyFont="1" applyFill="1" applyBorder="1" applyAlignment="1">
      <alignment/>
    </xf>
    <xf numFmtId="0" fontId="67" fillId="33" borderId="15" xfId="0" applyFont="1" applyFill="1" applyBorder="1" applyAlignment="1">
      <alignment horizontal="left" indent="1"/>
    </xf>
    <xf numFmtId="0" fontId="83" fillId="33" borderId="15" xfId="0" applyFont="1" applyFill="1" applyBorder="1" applyAlignment="1">
      <alignment horizontal="left" indent="2"/>
    </xf>
    <xf numFmtId="3" fontId="67" fillId="37" borderId="0" xfId="0" applyNumberFormat="1" applyFont="1" applyFill="1" applyBorder="1" applyAlignment="1">
      <alignment/>
    </xf>
    <xf numFmtId="3" fontId="67" fillId="33" borderId="0" xfId="0" applyNumberFormat="1" applyFont="1" applyFill="1" applyBorder="1" applyAlignment="1">
      <alignment/>
    </xf>
    <xf numFmtId="0" fontId="78" fillId="35" borderId="10" xfId="0" applyFont="1" applyFill="1" applyBorder="1" applyAlignment="1">
      <alignment horizontal="right" vertical="center" wrapText="1"/>
    </xf>
    <xf numFmtId="3" fontId="78" fillId="35" borderId="11" xfId="0" applyNumberFormat="1" applyFont="1" applyFill="1" applyBorder="1" applyAlignment="1">
      <alignment horizontal="center" wrapText="1"/>
    </xf>
    <xf numFmtId="183" fontId="68" fillId="0" borderId="0" xfId="64" applyNumberFormat="1" applyFont="1" applyFill="1" applyAlignment="1" applyProtection="1">
      <alignment horizontal="right"/>
      <protection/>
    </xf>
    <xf numFmtId="183" fontId="68" fillId="0" borderId="0" xfId="65" applyNumberFormat="1" applyFont="1" applyFill="1" applyAlignment="1" applyProtection="1">
      <alignment horizontal="right"/>
      <protection/>
    </xf>
    <xf numFmtId="0" fontId="67" fillId="0" borderId="24" xfId="0" applyFont="1" applyBorder="1" applyAlignment="1">
      <alignment vertical="center"/>
    </xf>
    <xf numFmtId="0" fontId="67" fillId="0" borderId="25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24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0" fontId="67" fillId="0" borderId="30" xfId="0" applyFont="1" applyBorder="1" applyAlignment="1">
      <alignment vertical="center"/>
    </xf>
    <xf numFmtId="0" fontId="68" fillId="43" borderId="30" xfId="0" applyFont="1" applyFill="1" applyBorder="1" applyAlignment="1">
      <alignment/>
    </xf>
    <xf numFmtId="0" fontId="67" fillId="35" borderId="15" xfId="0" applyFont="1" applyFill="1" applyBorder="1" applyAlignment="1">
      <alignment/>
    </xf>
    <xf numFmtId="0" fontId="67" fillId="37" borderId="16" xfId="0" applyFont="1" applyFill="1" applyBorder="1" applyAlignment="1">
      <alignment horizontal="center"/>
    </xf>
    <xf numFmtId="0" fontId="67" fillId="33" borderId="16" xfId="0" applyFont="1" applyFill="1" applyBorder="1" applyAlignment="1">
      <alignment horizontal="center"/>
    </xf>
    <xf numFmtId="0" fontId="83" fillId="33" borderId="16" xfId="0" applyFont="1" applyFill="1" applyBorder="1" applyAlignment="1">
      <alignment horizontal="center"/>
    </xf>
    <xf numFmtId="164" fontId="67" fillId="37" borderId="16" xfId="0" applyNumberFormat="1" applyFont="1" applyFill="1" applyBorder="1" applyAlignment="1">
      <alignment horizontal="center"/>
    </xf>
    <xf numFmtId="0" fontId="67" fillId="33" borderId="31" xfId="0" applyFont="1" applyFill="1" applyBorder="1" applyAlignment="1">
      <alignment horizontal="center"/>
    </xf>
    <xf numFmtId="164" fontId="67" fillId="33" borderId="16" xfId="0" applyNumberFormat="1" applyFont="1" applyFill="1" applyBorder="1" applyAlignment="1">
      <alignment horizontal="center"/>
    </xf>
    <xf numFmtId="164" fontId="67" fillId="33" borderId="31" xfId="0" applyNumberFormat="1" applyFont="1" applyFill="1" applyBorder="1" applyAlignment="1">
      <alignment horizontal="center"/>
    </xf>
    <xf numFmtId="0" fontId="67" fillId="33" borderId="23" xfId="0" applyFont="1" applyFill="1" applyBorder="1" applyAlignment="1">
      <alignment/>
    </xf>
    <xf numFmtId="164" fontId="67" fillId="33" borderId="20" xfId="0" applyNumberFormat="1" applyFont="1" applyFill="1" applyBorder="1" applyAlignment="1">
      <alignment horizontal="center"/>
    </xf>
    <xf numFmtId="173" fontId="0" fillId="33" borderId="0" xfId="0" applyNumberFormat="1" applyFill="1" applyAlignment="1">
      <alignment/>
    </xf>
    <xf numFmtId="0" fontId="78" fillId="35" borderId="16" xfId="0" applyFont="1" applyFill="1" applyBorder="1" applyAlignment="1">
      <alignment horizontal="center"/>
    </xf>
    <xf numFmtId="0" fontId="78" fillId="35" borderId="31" xfId="0" applyFont="1" applyFill="1" applyBorder="1" applyAlignment="1">
      <alignment horizontal="center"/>
    </xf>
    <xf numFmtId="175" fontId="67" fillId="33" borderId="0" xfId="0" applyNumberFormat="1" applyFont="1" applyFill="1" applyBorder="1" applyAlignment="1">
      <alignment horizontal="right" wrapText="1"/>
    </xf>
    <xf numFmtId="175" fontId="67" fillId="33" borderId="10" xfId="0" applyNumberFormat="1" applyFont="1" applyFill="1" applyBorder="1" applyAlignment="1">
      <alignment horizontal="right" wrapText="1"/>
    </xf>
    <xf numFmtId="3" fontId="68" fillId="33" borderId="0" xfId="0" applyNumberFormat="1" applyFont="1" applyFill="1" applyAlignment="1">
      <alignment horizontal="right" vertical="center" wrapText="1"/>
    </xf>
    <xf numFmtId="172" fontId="68" fillId="33" borderId="0" xfId="0" applyNumberFormat="1" applyFont="1" applyFill="1" applyAlignment="1">
      <alignment horizontal="right" vertical="center" wrapText="1"/>
    </xf>
    <xf numFmtId="9" fontId="68" fillId="33" borderId="22" xfId="0" applyNumberFormat="1" applyFont="1" applyFill="1" applyBorder="1" applyAlignment="1">
      <alignment horizontal="right" vertical="center" wrapText="1"/>
    </xf>
    <xf numFmtId="175" fontId="67" fillId="33" borderId="0" xfId="0" applyNumberFormat="1" applyFont="1" applyFill="1" applyBorder="1" applyAlignment="1">
      <alignment horizontal="right"/>
    </xf>
    <xf numFmtId="175" fontId="67" fillId="33" borderId="10" xfId="0" applyNumberFormat="1" applyFont="1" applyFill="1" applyBorder="1" applyAlignment="1">
      <alignment horizontal="right"/>
    </xf>
    <xf numFmtId="177" fontId="18" fillId="33" borderId="10" xfId="69" applyNumberFormat="1" applyFont="1" applyFill="1" applyBorder="1" applyAlignment="1">
      <alignment horizontal="right"/>
      <protection/>
    </xf>
    <xf numFmtId="0" fontId="67" fillId="33" borderId="10" xfId="0" applyFont="1" applyFill="1" applyBorder="1" applyAlignment="1">
      <alignment/>
    </xf>
    <xf numFmtId="1" fontId="2" fillId="33" borderId="0" xfId="0" applyNumberFormat="1" applyFont="1" applyFill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1" fontId="8" fillId="33" borderId="0" xfId="66" applyNumberFormat="1" applyFont="1" applyFill="1" applyBorder="1" applyAlignment="1">
      <alignment horizontal="right"/>
      <protection/>
    </xf>
    <xf numFmtId="177" fontId="10" fillId="33" borderId="10" xfId="0" applyNumberFormat="1" applyFont="1" applyFill="1" applyBorder="1" applyAlignment="1" applyProtection="1">
      <alignment horizontal="right"/>
      <protection/>
    </xf>
    <xf numFmtId="175" fontId="2" fillId="33" borderId="12" xfId="0" applyNumberFormat="1" applyFont="1" applyFill="1" applyBorder="1" applyAlignment="1" applyProtection="1">
      <alignment horizontal="right"/>
      <protection/>
    </xf>
    <xf numFmtId="0" fontId="68" fillId="33" borderId="0" xfId="0" applyFont="1" applyFill="1" applyBorder="1" applyAlignment="1">
      <alignment horizontal="right" vertical="center"/>
    </xf>
    <xf numFmtId="0" fontId="67" fillId="33" borderId="10" xfId="0" applyFont="1" applyFill="1" applyBorder="1" applyAlignment="1">
      <alignment/>
    </xf>
    <xf numFmtId="172" fontId="68" fillId="44" borderId="30" xfId="0" applyNumberFormat="1" applyFont="1" applyFill="1" applyBorder="1" applyAlignment="1">
      <alignment/>
    </xf>
    <xf numFmtId="173" fontId="67" fillId="33" borderId="0" xfId="0" applyNumberFormat="1" applyFont="1" applyFill="1" applyAlignment="1">
      <alignment horizontal="right" vertical="center"/>
    </xf>
    <xf numFmtId="173" fontId="67" fillId="33" borderId="25" xfId="0" applyNumberFormat="1" applyFont="1" applyFill="1" applyBorder="1" applyAlignment="1">
      <alignment horizontal="right" vertical="center"/>
    </xf>
    <xf numFmtId="173" fontId="67" fillId="33" borderId="24" xfId="0" applyNumberFormat="1" applyFont="1" applyFill="1" applyBorder="1" applyAlignment="1">
      <alignment vertical="center"/>
    </xf>
    <xf numFmtId="173" fontId="67" fillId="33" borderId="0" xfId="0" applyNumberFormat="1" applyFont="1" applyFill="1" applyBorder="1" applyAlignment="1">
      <alignment vertical="center"/>
    </xf>
    <xf numFmtId="173" fontId="67" fillId="33" borderId="0" xfId="0" applyNumberFormat="1" applyFont="1" applyFill="1" applyBorder="1" applyAlignment="1">
      <alignment horizontal="right" vertical="center"/>
    </xf>
    <xf numFmtId="173" fontId="67" fillId="37" borderId="11" xfId="0" applyNumberFormat="1" applyFont="1" applyFill="1" applyBorder="1" applyAlignment="1">
      <alignment horizontal="right" vertical="center"/>
    </xf>
    <xf numFmtId="9" fontId="83" fillId="37" borderId="10" xfId="0" applyNumberFormat="1" applyFont="1" applyFill="1" applyBorder="1" applyAlignment="1">
      <alignment horizontal="right" vertical="center"/>
    </xf>
    <xf numFmtId="173" fontId="67" fillId="33" borderId="10" xfId="0" applyNumberFormat="1" applyFont="1" applyFill="1" applyBorder="1" applyAlignment="1">
      <alignment horizontal="right"/>
    </xf>
    <xf numFmtId="0" fontId="67" fillId="33" borderId="10" xfId="0" applyFont="1" applyFill="1" applyBorder="1" applyAlignment="1">
      <alignment horizontal="right"/>
    </xf>
    <xf numFmtId="9" fontId="67" fillId="33" borderId="10" xfId="0" applyNumberFormat="1" applyFont="1" applyFill="1" applyBorder="1" applyAlignment="1">
      <alignment/>
    </xf>
    <xf numFmtId="1" fontId="67" fillId="33" borderId="10" xfId="0" applyNumberFormat="1" applyFont="1" applyFill="1" applyBorder="1" applyAlignment="1">
      <alignment horizontal="right"/>
    </xf>
    <xf numFmtId="9" fontId="67" fillId="33" borderId="10" xfId="0" applyNumberFormat="1" applyFont="1" applyFill="1" applyBorder="1" applyAlignment="1">
      <alignment vertical="center" wrapText="1"/>
    </xf>
    <xf numFmtId="9" fontId="67" fillId="33" borderId="10" xfId="0" applyNumberFormat="1" applyFont="1" applyFill="1" applyBorder="1" applyAlignment="1">
      <alignment wrapText="1"/>
    </xf>
    <xf numFmtId="165" fontId="67" fillId="33" borderId="0" xfId="0" applyNumberFormat="1" applyFont="1" applyFill="1" applyBorder="1" applyAlignment="1">
      <alignment horizontal="right"/>
    </xf>
    <xf numFmtId="9" fontId="67" fillId="33" borderId="0" xfId="0" applyNumberFormat="1" applyFont="1" applyFill="1" applyAlignment="1">
      <alignment/>
    </xf>
    <xf numFmtId="183" fontId="68" fillId="33" borderId="0" xfId="65" applyNumberFormat="1" applyFont="1" applyFill="1" applyAlignment="1" applyProtection="1">
      <alignment horizontal="right"/>
      <protection/>
    </xf>
    <xf numFmtId="183" fontId="68" fillId="33" borderId="0" xfId="64" applyNumberFormat="1" applyFont="1" applyFill="1" applyAlignment="1" applyProtection="1">
      <alignment horizontal="right"/>
      <protection/>
    </xf>
    <xf numFmtId="0" fontId="63" fillId="0" borderId="0" xfId="55" applyAlignment="1">
      <alignment vertical="center"/>
    </xf>
    <xf numFmtId="0" fontId="63" fillId="33" borderId="0" xfId="55" applyFill="1" applyAlignment="1">
      <alignment/>
    </xf>
    <xf numFmtId="0" fontId="73" fillId="33" borderId="0" xfId="0" applyFont="1" applyFill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7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0" fillId="33" borderId="0" xfId="0" applyFont="1" applyFill="1" applyAlignment="1">
      <alignment/>
    </xf>
    <xf numFmtId="9" fontId="67" fillId="37" borderId="10" xfId="0" applyNumberFormat="1" applyFont="1" applyFill="1" applyBorder="1" applyAlignment="1">
      <alignment/>
    </xf>
    <xf numFmtId="9" fontId="67" fillId="37" borderId="22" xfId="0" applyNumberFormat="1" applyFont="1" applyFill="1" applyBorder="1" applyAlignment="1">
      <alignment/>
    </xf>
    <xf numFmtId="0" fontId="67" fillId="37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83" fillId="33" borderId="31" xfId="0" applyFont="1" applyFill="1" applyBorder="1" applyAlignment="1">
      <alignment horizontal="center"/>
    </xf>
    <xf numFmtId="164" fontId="67" fillId="37" borderId="31" xfId="0" applyNumberFormat="1" applyFont="1" applyFill="1" applyBorder="1" applyAlignment="1">
      <alignment horizontal="center"/>
    </xf>
    <xf numFmtId="164" fontId="67" fillId="33" borderId="32" xfId="0" applyNumberFormat="1" applyFont="1" applyFill="1" applyBorder="1" applyAlignment="1">
      <alignment horizontal="center"/>
    </xf>
    <xf numFmtId="0" fontId="91" fillId="0" borderId="0" xfId="55" applyFont="1" applyAlignment="1">
      <alignment/>
    </xf>
    <xf numFmtId="0" fontId="63" fillId="0" borderId="0" xfId="55" applyFont="1" applyAlignment="1">
      <alignment/>
    </xf>
    <xf numFmtId="9" fontId="2" fillId="33" borderId="0" xfId="72" applyNumberFormat="1" applyFont="1" applyFill="1" applyBorder="1" applyAlignment="1" quotePrefix="1">
      <alignment horizontal="right"/>
    </xf>
    <xf numFmtId="0" fontId="78" fillId="35" borderId="11" xfId="0" applyFont="1" applyFill="1" applyBorder="1" applyAlignment="1">
      <alignment horizontal="right" vertical="center" wrapText="1"/>
    </xf>
    <xf numFmtId="0" fontId="78" fillId="35" borderId="10" xfId="0" applyFont="1" applyFill="1" applyBorder="1" applyAlignment="1">
      <alignment horizontal="right" vertical="center" wrapText="1"/>
    </xf>
    <xf numFmtId="0" fontId="78" fillId="45" borderId="11" xfId="0" applyFont="1" applyFill="1" applyBorder="1" applyAlignment="1">
      <alignment horizontal="right" vertical="center" wrapText="1"/>
    </xf>
    <xf numFmtId="0" fontId="78" fillId="45" borderId="10" xfId="0" applyFont="1" applyFill="1" applyBorder="1" applyAlignment="1">
      <alignment horizontal="right" vertical="center" wrapText="1"/>
    </xf>
    <xf numFmtId="3" fontId="78" fillId="35" borderId="11" xfId="0" applyNumberFormat="1" applyFont="1" applyFill="1" applyBorder="1" applyAlignment="1">
      <alignment horizontal="center" wrapText="1"/>
    </xf>
    <xf numFmtId="0" fontId="79" fillId="35" borderId="11" xfId="0" applyFont="1" applyFill="1" applyBorder="1" applyAlignment="1">
      <alignment vertical="center" wrapText="1"/>
    </xf>
    <xf numFmtId="0" fontId="79" fillId="35" borderId="10" xfId="0" applyFont="1" applyFill="1" applyBorder="1" applyAlignment="1">
      <alignment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83" fillId="38" borderId="10" xfId="0" applyFont="1" applyFill="1" applyBorder="1" applyAlignment="1">
      <alignment vertical="center" wrapText="1"/>
    </xf>
    <xf numFmtId="0" fontId="78" fillId="35" borderId="17" xfId="0" applyFont="1" applyFill="1" applyBorder="1" applyAlignment="1">
      <alignment horizontal="right" vertical="center" wrapText="1"/>
    </xf>
    <xf numFmtId="0" fontId="78" fillId="35" borderId="18" xfId="0" applyFont="1" applyFill="1" applyBorder="1" applyAlignment="1">
      <alignment horizontal="right" vertical="center" wrapText="1"/>
    </xf>
    <xf numFmtId="0" fontId="78" fillId="35" borderId="33" xfId="0" applyFont="1" applyFill="1" applyBorder="1" applyAlignment="1">
      <alignment horizontal="center" wrapText="1"/>
    </xf>
    <xf numFmtId="0" fontId="78" fillId="35" borderId="11" xfId="0" applyFont="1" applyFill="1" applyBorder="1" applyAlignment="1">
      <alignment horizontal="center" wrapText="1"/>
    </xf>
    <xf numFmtId="0" fontId="78" fillId="33" borderId="0" xfId="0" applyFont="1" applyFill="1" applyBorder="1" applyAlignment="1">
      <alignment horizontal="right" vertical="center" wrapText="1"/>
    </xf>
    <xf numFmtId="0" fontId="67" fillId="33" borderId="0" xfId="0" applyFont="1" applyFill="1" applyBorder="1" applyAlignment="1">
      <alignment vertical="center"/>
    </xf>
    <xf numFmtId="0" fontId="67" fillId="33" borderId="26" xfId="0" applyFont="1" applyFill="1" applyBorder="1" applyAlignment="1">
      <alignment vertical="center"/>
    </xf>
    <xf numFmtId="0" fontId="79" fillId="35" borderId="13" xfId="0" applyFont="1" applyFill="1" applyBorder="1" applyAlignment="1">
      <alignment vertical="center"/>
    </xf>
    <xf numFmtId="0" fontId="79" fillId="35" borderId="13" xfId="0" applyFont="1" applyFill="1" applyBorder="1" applyAlignment="1">
      <alignment horizontal="right" vertical="center"/>
    </xf>
    <xf numFmtId="0" fontId="79" fillId="35" borderId="0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vertical="center"/>
    </xf>
    <xf numFmtId="0" fontId="79" fillId="35" borderId="26" xfId="0" applyFont="1" applyFill="1" applyBorder="1" applyAlignment="1">
      <alignment vertical="center"/>
    </xf>
    <xf numFmtId="0" fontId="67" fillId="33" borderId="13" xfId="0" applyFont="1" applyFill="1" applyBorder="1" applyAlignment="1">
      <alignment vertical="center"/>
    </xf>
    <xf numFmtId="0" fontId="78" fillId="35" borderId="16" xfId="0" applyFont="1" applyFill="1" applyBorder="1" applyAlignment="1">
      <alignment horizontal="center"/>
    </xf>
    <xf numFmtId="0" fontId="78" fillId="35" borderId="31" xfId="0" applyFont="1" applyFill="1" applyBorder="1" applyAlignment="1">
      <alignment horizontal="center"/>
    </xf>
  </cellXfs>
  <cellStyles count="66">
    <cellStyle name="Normal" xfId="0"/>
    <cellStyle name="]&#13;&#10;Zoomed=1&#13;&#10;Row=0&#13;&#10;Column=0&#13;&#10;Height=0&#13;&#10;Width=0&#13;&#10;FontName=FoxFont&#13;&#10;FontStyle=0&#13;&#10;FontSize=9&#13;&#10;PrtFontName=FoxPrin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2" xfId="59"/>
    <cellStyle name="Normal 2" xfId="60"/>
    <cellStyle name="Normal 3" xfId="61"/>
    <cellStyle name="Normal 4" xfId="62"/>
    <cellStyle name="Normal 8" xfId="63"/>
    <cellStyle name="Normal_brancha" xfId="64"/>
    <cellStyle name="Normal_rape" xfId="65"/>
    <cellStyle name="Normal_Regional June areas" xfId="66"/>
    <cellStyle name="Normal_Regional June areas_3" xfId="67"/>
    <cellStyle name="Normal_Sheet1" xfId="68"/>
    <cellStyle name="Normal_Sheet1_1" xfId="69"/>
    <cellStyle name="Note" xfId="70"/>
    <cellStyle name="Output" xfId="71"/>
    <cellStyle name="Percent" xfId="72"/>
    <cellStyle name="Percent 2" xfId="73"/>
    <cellStyle name="Refdb standard" xfId="74"/>
    <cellStyle name="þ_x001D_ð'&amp;Oý—&amp;Hý_x000B__x0008_—_x000F_h_x0010__x0007__x0001__x0001_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942975</xdr:colOff>
      <xdr:row>26</xdr:row>
      <xdr:rowOff>171450</xdr:rowOff>
    </xdr:to>
    <xdr:pic>
      <xdr:nvPicPr>
        <xdr:cNvPr id="1" name="Picture 2" descr="Cropped photo to u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94297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agriculture-in-the-united-kingdom" TargetMode="Externa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agriculture-in-the-united-kingd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agriculture-in-the-united-kingd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tabSelected="1" zoomScalePageLayoutView="0" workbookViewId="0" topLeftCell="A1">
      <selection activeCell="A1" sqref="A1"/>
    </sheetView>
  </sheetViews>
  <sheetFormatPr defaultColWidth="8.88671875" defaultRowHeight="15"/>
  <cols>
    <col min="1" max="1" width="11.21484375" style="0" customWidth="1"/>
  </cols>
  <sheetData>
    <row r="1" ht="9" customHeight="1"/>
    <row r="2" spans="2:3" ht="22.5" customHeight="1">
      <c r="B2" s="181" t="s">
        <v>338</v>
      </c>
      <c r="C2" s="135"/>
    </row>
    <row r="3" ht="15.75" customHeight="1"/>
    <row r="4" spans="2:4" ht="15">
      <c r="B4" s="123" t="s">
        <v>179</v>
      </c>
      <c r="C4" s="409" t="s">
        <v>328</v>
      </c>
      <c r="D4" s="123"/>
    </row>
    <row r="5" spans="2:4" ht="15">
      <c r="B5" s="123" t="s">
        <v>180</v>
      </c>
      <c r="C5" s="409" t="s">
        <v>329</v>
      </c>
      <c r="D5" s="123"/>
    </row>
    <row r="6" spans="2:4" ht="15">
      <c r="B6" s="123" t="s">
        <v>181</v>
      </c>
      <c r="C6" s="409" t="s">
        <v>330</v>
      </c>
      <c r="D6" s="123"/>
    </row>
    <row r="7" spans="2:4" ht="15">
      <c r="B7" s="123" t="s">
        <v>182</v>
      </c>
      <c r="C7" s="409" t="s">
        <v>331</v>
      </c>
      <c r="D7" s="123"/>
    </row>
    <row r="8" spans="2:4" ht="15">
      <c r="B8" s="123" t="s">
        <v>183</v>
      </c>
      <c r="C8" s="409" t="s">
        <v>332</v>
      </c>
      <c r="D8" s="123"/>
    </row>
    <row r="9" spans="2:4" ht="15">
      <c r="B9" s="123" t="s">
        <v>184</v>
      </c>
      <c r="C9" s="409" t="s">
        <v>335</v>
      </c>
      <c r="D9" s="123"/>
    </row>
    <row r="10" spans="2:4" ht="15">
      <c r="B10" s="123" t="s">
        <v>185</v>
      </c>
      <c r="C10" s="240" t="s">
        <v>336</v>
      </c>
      <c r="D10" s="123"/>
    </row>
    <row r="11" spans="2:4" ht="15">
      <c r="B11" s="123" t="s">
        <v>186</v>
      </c>
      <c r="C11" s="394" t="s">
        <v>352</v>
      </c>
      <c r="D11" s="123"/>
    </row>
    <row r="12" spans="2:4" ht="15">
      <c r="B12" s="123" t="s">
        <v>187</v>
      </c>
      <c r="C12" s="394" t="s">
        <v>353</v>
      </c>
      <c r="D12" s="123"/>
    </row>
    <row r="13" spans="2:4" ht="15">
      <c r="B13" s="123" t="s">
        <v>188</v>
      </c>
      <c r="C13" s="240" t="s">
        <v>337</v>
      </c>
      <c r="D13" s="123"/>
    </row>
    <row r="14" spans="2:4" ht="15">
      <c r="B14" s="123" t="s">
        <v>189</v>
      </c>
      <c r="C14" s="240" t="s">
        <v>196</v>
      </c>
      <c r="D14" s="123"/>
    </row>
    <row r="15" spans="2:4" ht="15">
      <c r="B15" s="123" t="s">
        <v>190</v>
      </c>
      <c r="C15" s="240" t="s">
        <v>339</v>
      </c>
      <c r="D15" s="123"/>
    </row>
    <row r="16" spans="2:4" ht="15">
      <c r="B16" s="123" t="s">
        <v>191</v>
      </c>
      <c r="C16" s="240" t="s">
        <v>340</v>
      </c>
      <c r="D16" s="123"/>
    </row>
    <row r="17" spans="2:4" ht="15">
      <c r="B17" s="123" t="s">
        <v>192</v>
      </c>
      <c r="C17" s="240" t="s">
        <v>197</v>
      </c>
      <c r="D17" s="123"/>
    </row>
    <row r="18" spans="2:4" ht="15">
      <c r="B18" s="123" t="s">
        <v>193</v>
      </c>
      <c r="C18" s="240" t="s">
        <v>341</v>
      </c>
      <c r="D18" s="123"/>
    </row>
    <row r="19" spans="2:4" ht="15">
      <c r="B19" s="123" t="s">
        <v>194</v>
      </c>
      <c r="C19" s="240" t="s">
        <v>342</v>
      </c>
      <c r="D19" s="123"/>
    </row>
    <row r="20" spans="2:4" ht="15">
      <c r="B20" s="123" t="s">
        <v>195</v>
      </c>
      <c r="C20" s="240" t="s">
        <v>350</v>
      </c>
      <c r="D20" s="123"/>
    </row>
    <row r="21" spans="2:4" ht="15">
      <c r="B21" s="123" t="s">
        <v>343</v>
      </c>
      <c r="C21" s="240" t="s">
        <v>351</v>
      </c>
      <c r="D21" s="123"/>
    </row>
    <row r="22" spans="2:4" ht="15">
      <c r="B22" s="123" t="s">
        <v>345</v>
      </c>
      <c r="C22" s="395" t="s">
        <v>354</v>
      </c>
      <c r="D22" s="123"/>
    </row>
    <row r="23" spans="2:4" ht="15">
      <c r="B23" s="123" t="s">
        <v>346</v>
      </c>
      <c r="C23" s="240" t="s">
        <v>355</v>
      </c>
      <c r="D23" s="123"/>
    </row>
    <row r="24" spans="2:4" ht="15">
      <c r="B24" s="123" t="s">
        <v>344</v>
      </c>
      <c r="C24" s="240" t="s">
        <v>198</v>
      </c>
      <c r="D24" s="123"/>
    </row>
    <row r="25" spans="2:4" ht="15">
      <c r="B25" s="123" t="s">
        <v>347</v>
      </c>
      <c r="C25" s="395" t="s">
        <v>356</v>
      </c>
      <c r="D25" s="123"/>
    </row>
    <row r="26" spans="2:4" ht="15">
      <c r="B26" s="123" t="s">
        <v>348</v>
      </c>
      <c r="C26" s="395" t="s">
        <v>357</v>
      </c>
      <c r="D26" s="123"/>
    </row>
    <row r="27" spans="2:4" ht="15">
      <c r="B27" s="123" t="s">
        <v>349</v>
      </c>
      <c r="C27" s="395" t="s">
        <v>358</v>
      </c>
      <c r="D27" s="123"/>
    </row>
    <row r="28" ht="15">
      <c r="C28" s="123"/>
    </row>
    <row r="29" ht="15">
      <c r="A29" s="67" t="s">
        <v>359</v>
      </c>
    </row>
    <row r="30" spans="1:7" ht="15">
      <c r="A30" s="67"/>
      <c r="F30" s="66"/>
      <c r="G30" s="67"/>
    </row>
    <row r="31" ht="15">
      <c r="A31" s="67"/>
    </row>
    <row r="32" ht="15">
      <c r="A32" s="67"/>
    </row>
    <row r="33" spans="3:4" ht="15">
      <c r="C33" s="67"/>
      <c r="D33" s="67"/>
    </row>
  </sheetData>
  <sheetProtection/>
  <hyperlinks>
    <hyperlink ref="C4" location="'Table A'!A1" display="Total area of crops grown for bioenergy, UK 2008 - 2016"/>
    <hyperlink ref="C5" location="'Table B'!A1" display="Volume of UK sourced biofuels supplied to the UK road transport market  to 2008/9 to 2016/17 by crop type and by-products "/>
    <hyperlink ref="C6" location="'Table C'!A1" display="UK sugar beet areas used for bioethanol supplied to the UK road transport market 2008/9 - 2016/17 "/>
    <hyperlink ref="C7" location="'Table D'!A1" display="UK wheat areas used to produce bioethanol supplied to the UK road transport market 2008/9 - 2016/17 "/>
    <hyperlink ref="C8" location="'Table E'!A1" display="UK oilseed rape areas used to produce bioethanol supplied to the UK road transport market 2008/9 - 2016/17 "/>
    <hyperlink ref="C9" location="'Table F'!A1" display="Volume of bioethanol supplied in the UK by crop feedstock country of origin 2016/17"/>
    <hyperlink ref="C10" location="'Table G'!A1" display="UK biofuel production and biofuel supply to UK road transport market, 2010 - 2018"/>
    <hyperlink ref="C13" location="'Table J'!A1" display="Total planted area of miscanthus, England 2008 - 2018"/>
    <hyperlink ref="C14" location="'Table K'!A1" display="Area of Miscanthus new plantings under the Energy Crops Scheme: England"/>
    <hyperlink ref="C15" location="'Table L'!A1" display="Miscanthus usage in UK power stations 2009/10 - 2015/16"/>
    <hyperlink ref="C16" location="'Table M'!A1" display="Total planted area of short rotation coppice, England 2008 - 2016"/>
    <hyperlink ref="C17" location="'Table N'!A1" display="Area of short rotation coppice new plantings under the Energy Crops Scheme: England"/>
    <hyperlink ref="C18" location="'Table O'!A1" display="Short rotation coppice usage in UK power stations 2009/10 - 2015/16"/>
    <hyperlink ref="C19" location="'Table P'!A1" display="Trends in plant biomass used in the UK to generate heat and electricity: 2009 to 2016"/>
    <hyperlink ref="C20" location="'Tables Q &amp; R'!A1" display="Selected cereal areas at June each year, UK 2008 - 2016"/>
    <hyperlink ref="C21" location="'Tables Q &amp; R'!A1" display="Estimated cereal straw production, UK 2008 - 2016"/>
    <hyperlink ref="C24" location="'Table U'!A1" display="Straw usage in UK power stations 2009/10 - 2015/16"/>
    <hyperlink ref="C11" location="'Tables H &amp; I'!A1" display="Renewable Energy Survey estimated UK biodiesel production and supply (from UK production), 2012 - 2018"/>
    <hyperlink ref="C12" location="'Tables H &amp; I'!A1" display="Renewable Energy Survey, estimated UK bioethanol production and supply (from UK production), 2012 - 2018"/>
    <hyperlink ref="C22" location="'Table S'!A1" display="Estimates of cereal and oilseed rape straw production for England, 2014-2018"/>
    <hyperlink ref="C23" location="'Table T'!A1" display="End use of cereal and oilseed rape straw England, 2014 – 2018"/>
    <hyperlink ref="C25" location="'Tables V&amp;W'!A1" display="Trends in anaerobic digestion in the UK used to generate heat and electricity: 2009 to 2018"/>
    <hyperlink ref="C26" location="'Tables V&amp;W'!A1" display="Heat from anaerobic digestion gases produced and paid for under the RHI scheme: 2014 to 2018"/>
    <hyperlink ref="C27" location="'Table X'!A1" display="Feedstocks and energy outputs in current and planned AD facilities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Q9" sqref="Q9"/>
    </sheetView>
  </sheetViews>
  <sheetFormatPr defaultColWidth="8.88671875" defaultRowHeight="15"/>
  <cols>
    <col min="1" max="1" width="22.6640625" style="0" customWidth="1"/>
  </cols>
  <sheetData>
    <row r="1" ht="21">
      <c r="A1" s="29" t="s">
        <v>299</v>
      </c>
    </row>
    <row r="2" ht="15">
      <c r="L2" s="66" t="s">
        <v>46</v>
      </c>
    </row>
    <row r="3" spans="1:12" ht="21" customHeight="1" thickBot="1">
      <c r="A3" s="79" t="s">
        <v>44</v>
      </c>
      <c r="B3" s="80">
        <v>2008</v>
      </c>
      <c r="C3" s="80">
        <v>2009</v>
      </c>
      <c r="D3" s="80">
        <v>2010</v>
      </c>
      <c r="E3" s="80">
        <v>2011</v>
      </c>
      <c r="F3" s="81">
        <v>2012</v>
      </c>
      <c r="G3" s="81">
        <v>2013</v>
      </c>
      <c r="H3" s="81">
        <v>2014</v>
      </c>
      <c r="I3" s="81">
        <v>2015</v>
      </c>
      <c r="J3" s="81">
        <v>2016</v>
      </c>
      <c r="K3" s="81">
        <v>2017</v>
      </c>
      <c r="L3" s="81">
        <v>2018</v>
      </c>
    </row>
    <row r="4" spans="1:12" ht="15">
      <c r="A4" s="212" t="s">
        <v>36</v>
      </c>
      <c r="B4" s="119"/>
      <c r="C4" s="119"/>
      <c r="D4" s="119">
        <v>0</v>
      </c>
      <c r="E4" s="119"/>
      <c r="F4" s="209"/>
      <c r="G4" s="120">
        <v>0</v>
      </c>
      <c r="H4" s="120"/>
      <c r="I4" s="210"/>
      <c r="J4" s="120">
        <v>0</v>
      </c>
      <c r="K4" s="120">
        <v>15.934035288014288</v>
      </c>
      <c r="L4" s="370" t="s">
        <v>228</v>
      </c>
    </row>
    <row r="5" spans="1:12" ht="15">
      <c r="A5" s="213" t="s">
        <v>37</v>
      </c>
      <c r="B5" s="121"/>
      <c r="C5" s="121"/>
      <c r="D5" s="121">
        <v>70.05312114627988</v>
      </c>
      <c r="E5" s="121"/>
      <c r="F5" s="211"/>
      <c r="G5" s="120" t="s">
        <v>228</v>
      </c>
      <c r="H5" s="120"/>
      <c r="I5" s="210"/>
      <c r="J5" s="120" t="s">
        <v>228</v>
      </c>
      <c r="K5" s="120">
        <v>99.51615198576907</v>
      </c>
      <c r="L5" s="370" t="s">
        <v>228</v>
      </c>
    </row>
    <row r="6" spans="1:12" ht="15">
      <c r="A6" s="214" t="s">
        <v>45</v>
      </c>
      <c r="B6" s="121"/>
      <c r="C6" s="121"/>
      <c r="D6" s="121">
        <v>2099.61826128537</v>
      </c>
      <c r="E6" s="121"/>
      <c r="F6" s="211"/>
      <c r="G6" s="120">
        <v>2039.291842000635</v>
      </c>
      <c r="H6" s="120"/>
      <c r="I6" s="210"/>
      <c r="J6" s="120">
        <v>1778.9957957503143</v>
      </c>
      <c r="K6" s="120">
        <v>1598.4901555227996</v>
      </c>
      <c r="L6" s="371">
        <v>1614</v>
      </c>
    </row>
    <row r="7" spans="1:12" ht="15">
      <c r="A7" s="213" t="s">
        <v>38</v>
      </c>
      <c r="B7" s="121"/>
      <c r="C7" s="121"/>
      <c r="D7" s="121">
        <v>2502.8993951494504</v>
      </c>
      <c r="E7" s="121"/>
      <c r="F7" s="211"/>
      <c r="G7" s="120">
        <v>1924.5173430533057</v>
      </c>
      <c r="H7" s="120"/>
      <c r="I7" s="210"/>
      <c r="J7" s="120">
        <v>2099.6874247434966</v>
      </c>
      <c r="K7" s="120">
        <v>1890.5613761740922</v>
      </c>
      <c r="L7" s="371">
        <v>1922</v>
      </c>
    </row>
    <row r="8" spans="1:12" ht="15">
      <c r="A8" s="213" t="s">
        <v>39</v>
      </c>
      <c r="B8" s="121"/>
      <c r="C8" s="121"/>
      <c r="D8" s="121">
        <v>1012.8870833787745</v>
      </c>
      <c r="E8" s="121"/>
      <c r="F8" s="211"/>
      <c r="G8" s="120">
        <v>357.82749005366077</v>
      </c>
      <c r="H8" s="120"/>
      <c r="I8" s="210"/>
      <c r="J8" s="120">
        <v>1693.3571909445952</v>
      </c>
      <c r="K8" s="120">
        <v>1345.057429744989</v>
      </c>
      <c r="L8" s="371">
        <v>1239</v>
      </c>
    </row>
    <row r="9" spans="1:12" ht="15">
      <c r="A9" s="213" t="s">
        <v>40</v>
      </c>
      <c r="B9" s="121"/>
      <c r="C9" s="121"/>
      <c r="D9" s="121">
        <v>641.5169400098991</v>
      </c>
      <c r="E9" s="121"/>
      <c r="F9" s="211"/>
      <c r="G9" s="120">
        <v>659.9958640306754</v>
      </c>
      <c r="H9" s="120"/>
      <c r="I9" s="210"/>
      <c r="J9" s="120">
        <v>209.0045373667836</v>
      </c>
      <c r="K9" s="120">
        <v>528.2686497755324</v>
      </c>
      <c r="L9" s="371">
        <v>513</v>
      </c>
    </row>
    <row r="10" spans="1:12" ht="15">
      <c r="A10" s="213" t="s">
        <v>41</v>
      </c>
      <c r="B10" s="121"/>
      <c r="C10" s="121"/>
      <c r="D10" s="121">
        <v>365.6618960932192</v>
      </c>
      <c r="E10" s="121"/>
      <c r="F10" s="211"/>
      <c r="G10" s="120" t="s">
        <v>228</v>
      </c>
      <c r="H10" s="120"/>
      <c r="I10" s="210"/>
      <c r="J10" s="120" t="s">
        <v>228</v>
      </c>
      <c r="K10" s="120">
        <v>460.93397707304376</v>
      </c>
      <c r="L10" s="371">
        <v>441</v>
      </c>
    </row>
    <row r="11" spans="1:12" ht="15">
      <c r="A11" s="213" t="s">
        <v>42</v>
      </c>
      <c r="B11" s="121"/>
      <c r="C11" s="121"/>
      <c r="D11" s="121">
        <v>1964.363302937007</v>
      </c>
      <c r="E11" s="121"/>
      <c r="F11" s="211"/>
      <c r="G11" s="120">
        <v>1566.5387593693044</v>
      </c>
      <c r="H11" s="120"/>
      <c r="I11" s="210"/>
      <c r="J11" s="120">
        <v>961.794594797114</v>
      </c>
      <c r="K11" s="120">
        <v>1427.2382244357568</v>
      </c>
      <c r="L11" s="371">
        <v>1301</v>
      </c>
    </row>
    <row r="12" spans="1:12" ht="15">
      <c r="A12" s="215" t="s">
        <v>43</v>
      </c>
      <c r="B12" s="158">
        <v>7465.349300166908</v>
      </c>
      <c r="C12" s="158">
        <v>9213.499974569822</v>
      </c>
      <c r="D12" s="158">
        <v>8657</v>
      </c>
      <c r="E12" s="158">
        <v>8075</v>
      </c>
      <c r="F12" s="158">
        <v>7517</v>
      </c>
      <c r="G12" s="158">
        <v>7078</v>
      </c>
      <c r="H12" s="158">
        <v>7012.001203543</v>
      </c>
      <c r="I12" s="158">
        <v>6904.999999999999</v>
      </c>
      <c r="J12" s="158">
        <v>7057.29</v>
      </c>
      <c r="K12" s="158">
        <v>7366</v>
      </c>
      <c r="L12" s="158">
        <v>7149</v>
      </c>
    </row>
    <row r="13" spans="1:12" ht="15">
      <c r="A13" s="216" t="s">
        <v>114</v>
      </c>
      <c r="B13" s="156">
        <v>1097</v>
      </c>
      <c r="C13" s="156">
        <v>2348</v>
      </c>
      <c r="D13" s="156">
        <v>950.19232</v>
      </c>
      <c r="E13" s="156">
        <v>807.1769999999999</v>
      </c>
      <c r="F13" s="157">
        <v>475</v>
      </c>
      <c r="G13" s="157">
        <v>485.55080000000004</v>
      </c>
      <c r="H13" s="157">
        <v>554.9</v>
      </c>
      <c r="I13" s="157">
        <v>514.2844</v>
      </c>
      <c r="J13" s="157">
        <v>525.6269592</v>
      </c>
      <c r="K13" s="157">
        <v>1097.2</v>
      </c>
      <c r="L13" s="372">
        <v>1290.2</v>
      </c>
    </row>
    <row r="14" spans="1:12" ht="15">
      <c r="A14" s="217" t="s">
        <v>115</v>
      </c>
      <c r="B14" s="122">
        <v>334.85395499540545</v>
      </c>
      <c r="C14" s="122">
        <v>393.504843751726</v>
      </c>
      <c r="D14" s="122">
        <v>403.78950194206527</v>
      </c>
      <c r="E14" s="122">
        <v>397.95598351277204</v>
      </c>
      <c r="F14" s="122">
        <v>422</v>
      </c>
      <c r="G14" s="122">
        <v>393</v>
      </c>
      <c r="H14" s="122">
        <v>568.9894122587374</v>
      </c>
      <c r="I14" s="122">
        <v>409</v>
      </c>
      <c r="J14" s="122">
        <v>361</v>
      </c>
      <c r="K14" s="122">
        <v>787</v>
      </c>
      <c r="L14" s="373">
        <v>767</v>
      </c>
    </row>
    <row r="15" s="226" customFormat="1" ht="15" customHeight="1">
      <c r="A15" s="100" t="s">
        <v>116</v>
      </c>
    </row>
    <row r="16" s="226" customFormat="1" ht="15" customHeight="1">
      <c r="A16" s="100" t="s">
        <v>117</v>
      </c>
    </row>
    <row r="17" s="226" customFormat="1" ht="15" customHeight="1">
      <c r="A17" s="100" t="s">
        <v>118</v>
      </c>
    </row>
    <row r="18" s="226" customFormat="1" ht="15" customHeight="1">
      <c r="A18" s="100" t="s">
        <v>301</v>
      </c>
    </row>
    <row r="19" s="226" customFormat="1" ht="15" customHeight="1">
      <c r="A19" s="100" t="s">
        <v>229</v>
      </c>
    </row>
    <row r="20" s="226" customFormat="1" ht="1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2.6640625" style="0" customWidth="1"/>
    <col min="2" max="2" width="11.6640625" style="0" customWidth="1"/>
    <col min="11" max="11" width="12.6640625" style="0" customWidth="1"/>
    <col min="12" max="12" width="15.6640625" style="0" customWidth="1"/>
    <col min="13" max="13" width="8.88671875" style="0" customWidth="1"/>
  </cols>
  <sheetData>
    <row r="1" ht="18">
      <c r="A1" s="135" t="s">
        <v>262</v>
      </c>
    </row>
    <row r="3" spans="1:12" ht="15" customHeight="1">
      <c r="A3" s="129"/>
      <c r="B3" s="420" t="s">
        <v>121</v>
      </c>
      <c r="C3" s="422" t="s">
        <v>135</v>
      </c>
      <c r="D3" s="423"/>
      <c r="E3" s="423"/>
      <c r="F3" s="423"/>
      <c r="G3" s="423"/>
      <c r="H3" s="423"/>
      <c r="I3" s="423"/>
      <c r="J3" s="239"/>
      <c r="K3" s="420" t="s">
        <v>123</v>
      </c>
      <c r="L3" s="420" t="s">
        <v>119</v>
      </c>
    </row>
    <row r="4" spans="1:12" ht="15">
      <c r="A4" s="130" t="s">
        <v>44</v>
      </c>
      <c r="B4" s="421"/>
      <c r="C4" s="131">
        <v>2008</v>
      </c>
      <c r="D4" s="132">
        <v>2009</v>
      </c>
      <c r="E4" s="132">
        <v>2010</v>
      </c>
      <c r="F4" s="132">
        <v>2011</v>
      </c>
      <c r="G4" s="132">
        <v>2012</v>
      </c>
      <c r="H4" s="132">
        <v>2013</v>
      </c>
      <c r="I4" s="132">
        <v>2014</v>
      </c>
      <c r="J4" s="132">
        <v>2015</v>
      </c>
      <c r="K4" s="421"/>
      <c r="L4" s="421"/>
    </row>
    <row r="5" spans="1:12" ht="15">
      <c r="A5" s="124" t="s">
        <v>36</v>
      </c>
      <c r="B5" s="125">
        <v>0</v>
      </c>
      <c r="C5" s="126">
        <v>0</v>
      </c>
      <c r="D5" s="137">
        <v>0</v>
      </c>
      <c r="E5" s="137">
        <v>0</v>
      </c>
      <c r="F5" s="137">
        <v>0</v>
      </c>
      <c r="G5" s="137">
        <v>0</v>
      </c>
      <c r="H5" s="137">
        <v>0</v>
      </c>
      <c r="I5" s="137">
        <v>0</v>
      </c>
      <c r="J5" s="137">
        <v>0</v>
      </c>
      <c r="K5" s="125">
        <v>0</v>
      </c>
      <c r="L5" s="127">
        <f>SUM(B5+K5)</f>
        <v>0</v>
      </c>
    </row>
    <row r="6" spans="1:12" ht="15">
      <c r="A6" s="124" t="s">
        <v>37</v>
      </c>
      <c r="B6" s="125">
        <v>62.55</v>
      </c>
      <c r="C6" s="126">
        <v>0</v>
      </c>
      <c r="D6" s="138">
        <v>0</v>
      </c>
      <c r="E6" s="138">
        <v>0</v>
      </c>
      <c r="F6" s="138">
        <v>14</v>
      </c>
      <c r="G6" s="138">
        <v>14</v>
      </c>
      <c r="H6" s="138">
        <v>61</v>
      </c>
      <c r="I6" s="138">
        <v>34.99</v>
      </c>
      <c r="J6" s="138">
        <v>0</v>
      </c>
      <c r="K6" s="125">
        <f aca="true" t="shared" si="0" ref="K6:K13">SUM(C6:J6)</f>
        <v>123.99000000000001</v>
      </c>
      <c r="L6" s="125">
        <f aca="true" t="shared" si="1" ref="L6:L12">K6+B6</f>
        <v>186.54000000000002</v>
      </c>
    </row>
    <row r="7" spans="1:12" ht="15">
      <c r="A7" s="124" t="s">
        <v>45</v>
      </c>
      <c r="B7" s="125">
        <v>1842.67</v>
      </c>
      <c r="C7" s="126">
        <v>32</v>
      </c>
      <c r="D7" s="138">
        <v>43</v>
      </c>
      <c r="E7" s="138">
        <v>83</v>
      </c>
      <c r="F7" s="138">
        <v>132</v>
      </c>
      <c r="G7" s="138">
        <v>102</v>
      </c>
      <c r="H7" s="138">
        <v>98</v>
      </c>
      <c r="I7" s="138">
        <v>48.7</v>
      </c>
      <c r="J7" s="138">
        <v>39.41</v>
      </c>
      <c r="K7" s="125">
        <f>SUM(C7:J7)</f>
        <v>578.11</v>
      </c>
      <c r="L7" s="125">
        <f t="shared" si="1"/>
        <v>2420.78</v>
      </c>
    </row>
    <row r="8" spans="1:12" ht="15">
      <c r="A8" s="124" t="s">
        <v>38</v>
      </c>
      <c r="B8" s="125">
        <v>1889.88</v>
      </c>
      <c r="C8" s="126">
        <v>45</v>
      </c>
      <c r="D8" s="138">
        <v>100</v>
      </c>
      <c r="E8" s="138">
        <v>91</v>
      </c>
      <c r="F8" s="138">
        <v>119</v>
      </c>
      <c r="G8" s="138">
        <v>242</v>
      </c>
      <c r="H8" s="138">
        <v>174</v>
      </c>
      <c r="I8" s="138">
        <v>23.1</v>
      </c>
      <c r="J8" s="138">
        <v>55.52</v>
      </c>
      <c r="K8" s="125">
        <f t="shared" si="0"/>
        <v>849.62</v>
      </c>
      <c r="L8" s="125">
        <f t="shared" si="1"/>
        <v>2739.5</v>
      </c>
    </row>
    <row r="9" spans="1:12" ht="15">
      <c r="A9" s="124" t="s">
        <v>39</v>
      </c>
      <c r="B9" s="125">
        <v>858.89</v>
      </c>
      <c r="C9" s="126">
        <v>24</v>
      </c>
      <c r="D9" s="138">
        <v>90</v>
      </c>
      <c r="E9" s="138">
        <v>81</v>
      </c>
      <c r="F9" s="138">
        <v>180</v>
      </c>
      <c r="G9" s="138">
        <v>376</v>
      </c>
      <c r="H9" s="138">
        <v>306</v>
      </c>
      <c r="I9" s="138">
        <v>7.69</v>
      </c>
      <c r="J9" s="138">
        <v>7.69</v>
      </c>
      <c r="K9" s="125">
        <f t="shared" si="0"/>
        <v>1072.38</v>
      </c>
      <c r="L9" s="125">
        <f t="shared" si="1"/>
        <v>1931.27</v>
      </c>
    </row>
    <row r="10" spans="1:12" ht="15">
      <c r="A10" s="124" t="s">
        <v>40</v>
      </c>
      <c r="B10" s="126">
        <v>380.67</v>
      </c>
      <c r="C10" s="136">
        <v>0</v>
      </c>
      <c r="D10" s="108">
        <v>0</v>
      </c>
      <c r="E10" s="108">
        <v>34</v>
      </c>
      <c r="F10" s="108">
        <v>83</v>
      </c>
      <c r="G10" s="108">
        <v>67</v>
      </c>
      <c r="H10" s="108">
        <v>71</v>
      </c>
      <c r="I10" s="128">
        <v>41.49</v>
      </c>
      <c r="J10" s="128">
        <v>14.76</v>
      </c>
      <c r="K10" s="125">
        <f t="shared" si="0"/>
        <v>311.25</v>
      </c>
      <c r="L10" s="125">
        <f t="shared" si="1"/>
        <v>691.9200000000001</v>
      </c>
    </row>
    <row r="11" spans="1:12" ht="15">
      <c r="A11" s="124" t="s">
        <v>41</v>
      </c>
      <c r="B11" s="125">
        <v>305.33</v>
      </c>
      <c r="C11" s="126">
        <v>9</v>
      </c>
      <c r="D11" s="138">
        <v>36</v>
      </c>
      <c r="E11" s="138">
        <v>42</v>
      </c>
      <c r="F11" s="138">
        <v>21</v>
      </c>
      <c r="G11" s="138">
        <v>42</v>
      </c>
      <c r="H11" s="138">
        <v>33</v>
      </c>
      <c r="I11" s="138">
        <v>50.54</v>
      </c>
      <c r="J11" s="138">
        <v>0</v>
      </c>
      <c r="K11" s="125">
        <f t="shared" si="0"/>
        <v>233.54</v>
      </c>
      <c r="L11" s="125">
        <f t="shared" si="1"/>
        <v>538.87</v>
      </c>
    </row>
    <row r="12" spans="1:12" ht="15">
      <c r="A12" s="124" t="s">
        <v>42</v>
      </c>
      <c r="B12" s="125">
        <v>1036.1</v>
      </c>
      <c r="C12" s="136">
        <v>22</v>
      </c>
      <c r="D12" s="108">
        <v>211</v>
      </c>
      <c r="E12" s="108">
        <v>114</v>
      </c>
      <c r="F12" s="108">
        <v>40</v>
      </c>
      <c r="G12" s="108">
        <v>21</v>
      </c>
      <c r="H12" s="108">
        <v>25</v>
      </c>
      <c r="I12" s="128">
        <v>53.03</v>
      </c>
      <c r="J12" s="128">
        <v>20.1</v>
      </c>
      <c r="K12" s="125">
        <f t="shared" si="0"/>
        <v>506.13</v>
      </c>
      <c r="L12" s="125">
        <f t="shared" si="1"/>
        <v>1542.23</v>
      </c>
    </row>
    <row r="13" spans="1:12" ht="15">
      <c r="A13" s="133" t="s">
        <v>120</v>
      </c>
      <c r="B13" s="134">
        <v>6376.09</v>
      </c>
      <c r="C13" s="139">
        <f aca="true" t="shared" si="2" ref="C13:J13">SUM(C5:C12)</f>
        <v>132</v>
      </c>
      <c r="D13" s="139">
        <f t="shared" si="2"/>
        <v>480</v>
      </c>
      <c r="E13" s="139">
        <f t="shared" si="2"/>
        <v>445</v>
      </c>
      <c r="F13" s="139">
        <f t="shared" si="2"/>
        <v>589</v>
      </c>
      <c r="G13" s="139">
        <f t="shared" si="2"/>
        <v>864</v>
      </c>
      <c r="H13" s="139">
        <f t="shared" si="2"/>
        <v>768</v>
      </c>
      <c r="I13" s="139">
        <f t="shared" si="2"/>
        <v>259.53999999999996</v>
      </c>
      <c r="J13" s="139">
        <f t="shared" si="2"/>
        <v>137.48000000000002</v>
      </c>
      <c r="K13" s="134">
        <f t="shared" si="0"/>
        <v>3675.02</v>
      </c>
      <c r="L13" s="134">
        <f>SUM(B13+K13)</f>
        <v>10051.11</v>
      </c>
    </row>
    <row r="14" ht="15">
      <c r="A14" s="67" t="s">
        <v>122</v>
      </c>
    </row>
    <row r="15" ht="15">
      <c r="A15" s="140" t="s">
        <v>234</v>
      </c>
    </row>
  </sheetData>
  <sheetProtection/>
  <mergeCells count="4">
    <mergeCell ref="B3:B4"/>
    <mergeCell ref="C3:I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H19" sqref="H19:H20"/>
    </sheetView>
  </sheetViews>
  <sheetFormatPr defaultColWidth="8.77734375" defaultRowHeight="15"/>
  <cols>
    <col min="1" max="1" width="30.6640625" style="67" customWidth="1"/>
    <col min="2" max="16384" width="8.77734375" style="67" customWidth="1"/>
  </cols>
  <sheetData>
    <row r="1" ht="21">
      <c r="A1" s="144" t="s">
        <v>302</v>
      </c>
    </row>
    <row r="2" ht="12.75">
      <c r="J2" s="66" t="s">
        <v>130</v>
      </c>
    </row>
    <row r="3" spans="1:10" ht="21" customHeight="1">
      <c r="A3" s="147" t="s">
        <v>124</v>
      </c>
      <c r="B3" s="65" t="s">
        <v>227</v>
      </c>
      <c r="C3" s="65" t="s">
        <v>221</v>
      </c>
      <c r="D3" s="148" t="s">
        <v>222</v>
      </c>
      <c r="E3" s="148" t="s">
        <v>223</v>
      </c>
      <c r="F3" s="148" t="s">
        <v>224</v>
      </c>
      <c r="G3" s="148" t="s">
        <v>225</v>
      </c>
      <c r="H3" s="148" t="s">
        <v>226</v>
      </c>
      <c r="I3" s="148" t="s">
        <v>232</v>
      </c>
      <c r="J3" s="148" t="s">
        <v>303</v>
      </c>
    </row>
    <row r="4" spans="1:10" ht="15" customHeight="1">
      <c r="A4" s="149" t="s">
        <v>126</v>
      </c>
      <c r="B4" s="150">
        <v>44537.340000000004</v>
      </c>
      <c r="C4" s="151" t="s">
        <v>125</v>
      </c>
      <c r="D4" s="150">
        <f>SUM(D5:D8)</f>
        <v>31259.889999999996</v>
      </c>
      <c r="E4" s="150">
        <v>47414.189999999995</v>
      </c>
      <c r="F4" s="150">
        <v>21973.8</v>
      </c>
      <c r="G4" s="70">
        <v>32748.909999999996</v>
      </c>
      <c r="H4" s="70">
        <v>34915.69</v>
      </c>
      <c r="I4" s="70">
        <f>SUM(I5:I9)</f>
        <v>54916.45</v>
      </c>
      <c r="J4" s="70">
        <v>40005.21799999999</v>
      </c>
    </row>
    <row r="5" spans="1:10" ht="15" customHeight="1">
      <c r="A5" s="141" t="s">
        <v>131</v>
      </c>
      <c r="B5" s="77">
        <v>0</v>
      </c>
      <c r="C5" s="77">
        <v>0</v>
      </c>
      <c r="D5" s="68">
        <v>0</v>
      </c>
      <c r="E5" s="68">
        <v>13250</v>
      </c>
      <c r="F5" s="68">
        <v>8733</v>
      </c>
      <c r="G5" s="68">
        <v>1269.14</v>
      </c>
      <c r="H5" s="90">
        <v>5704.570000000001</v>
      </c>
      <c r="I5" s="255">
        <v>29173.86</v>
      </c>
      <c r="J5" s="368">
        <v>40005.21799999999</v>
      </c>
    </row>
    <row r="6" spans="1:10" ht="15" customHeight="1">
      <c r="A6" s="141" t="s">
        <v>132</v>
      </c>
      <c r="B6" s="77">
        <v>0</v>
      </c>
      <c r="C6" s="77">
        <v>0</v>
      </c>
      <c r="D6" s="68">
        <v>485.98</v>
      </c>
      <c r="E6" s="68">
        <v>347.34</v>
      </c>
      <c r="F6" s="68">
        <v>0</v>
      </c>
      <c r="G6" s="68">
        <v>0</v>
      </c>
      <c r="H6" s="90">
        <v>0</v>
      </c>
      <c r="I6" s="255">
        <v>0</v>
      </c>
      <c r="J6" s="54">
        <v>0</v>
      </c>
    </row>
    <row r="7" spans="1:10" ht="15" customHeight="1">
      <c r="A7" s="141" t="s">
        <v>133</v>
      </c>
      <c r="B7" s="68">
        <v>2940.6400000000003</v>
      </c>
      <c r="C7" s="68">
        <v>2828.08</v>
      </c>
      <c r="D7" s="68">
        <v>19629.699999999997</v>
      </c>
      <c r="E7" s="68">
        <v>21539.100000000002</v>
      </c>
      <c r="F7" s="68">
        <v>0</v>
      </c>
      <c r="G7" s="68">
        <v>31110.769999999997</v>
      </c>
      <c r="H7" s="90">
        <v>29211.120000000003</v>
      </c>
      <c r="I7" s="255">
        <v>25742.59</v>
      </c>
      <c r="J7" s="54">
        <v>0</v>
      </c>
    </row>
    <row r="8" spans="1:10" ht="15" customHeight="1">
      <c r="A8" s="145" t="s">
        <v>151</v>
      </c>
      <c r="B8" s="68">
        <v>40832.62</v>
      </c>
      <c r="C8" s="68">
        <v>12408.62</v>
      </c>
      <c r="D8" s="68">
        <v>11144.21</v>
      </c>
      <c r="E8" s="68">
        <v>12277.75</v>
      </c>
      <c r="F8" s="68">
        <v>13240.8</v>
      </c>
      <c r="G8" s="68">
        <v>0</v>
      </c>
      <c r="H8" s="142">
        <v>0</v>
      </c>
      <c r="I8" s="256">
        <v>0</v>
      </c>
      <c r="J8" s="54">
        <v>0</v>
      </c>
    </row>
    <row r="9" spans="1:10" ht="15" customHeight="1">
      <c r="A9" s="146" t="s">
        <v>134</v>
      </c>
      <c r="B9" s="69">
        <v>764.0799999999999</v>
      </c>
      <c r="C9" s="69">
        <v>25343</v>
      </c>
      <c r="D9" s="69">
        <v>13309</v>
      </c>
      <c r="E9" s="69">
        <v>0</v>
      </c>
      <c r="F9" s="69">
        <v>0</v>
      </c>
      <c r="G9" s="69">
        <v>369</v>
      </c>
      <c r="H9" s="143">
        <v>0</v>
      </c>
      <c r="I9" s="257">
        <v>0</v>
      </c>
      <c r="J9" s="369">
        <v>0</v>
      </c>
    </row>
    <row r="10" ht="12.75">
      <c r="A10" s="67" t="s">
        <v>127</v>
      </c>
    </row>
    <row r="11" ht="12.75">
      <c r="A11" s="118" t="s">
        <v>128</v>
      </c>
    </row>
    <row r="12" ht="12.75">
      <c r="A12" s="67" t="s">
        <v>129</v>
      </c>
    </row>
    <row r="13" ht="12.75">
      <c r="A13" s="67" t="s">
        <v>153</v>
      </c>
    </row>
    <row r="14" ht="12.75">
      <c r="A14" s="67" t="s">
        <v>152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A1" sqref="A1"/>
    </sheetView>
  </sheetViews>
  <sheetFormatPr defaultColWidth="8.77734375" defaultRowHeight="15"/>
  <cols>
    <col min="1" max="1" width="22.6640625" style="67" customWidth="1"/>
    <col min="2" max="16384" width="8.77734375" style="67" customWidth="1"/>
  </cols>
  <sheetData>
    <row r="1" ht="21">
      <c r="A1" s="29" t="s">
        <v>300</v>
      </c>
    </row>
    <row r="3" spans="1:12" ht="21" customHeight="1" thickBot="1">
      <c r="A3" s="79" t="s">
        <v>44</v>
      </c>
      <c r="B3" s="80">
        <v>2008</v>
      </c>
      <c r="C3" s="80">
        <v>2009</v>
      </c>
      <c r="D3" s="80">
        <v>2010</v>
      </c>
      <c r="E3" s="80">
        <v>2011</v>
      </c>
      <c r="F3" s="81">
        <v>2012</v>
      </c>
      <c r="G3" s="81">
        <v>2013</v>
      </c>
      <c r="H3" s="81">
        <v>2014</v>
      </c>
      <c r="I3" s="81">
        <v>2015</v>
      </c>
      <c r="J3" s="81">
        <v>2016</v>
      </c>
      <c r="K3" s="81">
        <v>2017</v>
      </c>
      <c r="L3" s="81">
        <v>2018</v>
      </c>
    </row>
    <row r="4" spans="1:12" ht="15" customHeight="1">
      <c r="A4" s="204" t="s">
        <v>36</v>
      </c>
      <c r="B4" s="119"/>
      <c r="C4" s="119"/>
      <c r="D4" s="119">
        <v>349.7701000783919</v>
      </c>
      <c r="E4" s="119"/>
      <c r="F4" s="218"/>
      <c r="G4" s="119">
        <v>31.535221496005803</v>
      </c>
      <c r="H4" s="153"/>
      <c r="I4" s="180"/>
      <c r="J4" s="219">
        <v>127.20126161535292</v>
      </c>
      <c r="K4" s="219">
        <v>263.4855568716119</v>
      </c>
      <c r="L4" s="54">
        <v>220</v>
      </c>
    </row>
    <row r="5" spans="1:12" ht="15" customHeight="1">
      <c r="A5" s="205" t="s">
        <v>37</v>
      </c>
      <c r="B5" s="121"/>
      <c r="C5" s="121"/>
      <c r="D5" s="121">
        <v>169.25124883413534</v>
      </c>
      <c r="E5" s="121"/>
      <c r="F5" s="180"/>
      <c r="G5" s="121">
        <v>129.34785766158313</v>
      </c>
      <c r="H5" s="153"/>
      <c r="I5" s="180"/>
      <c r="J5" s="219">
        <v>126.70438168716792</v>
      </c>
      <c r="K5" s="219">
        <v>252.50686731939425</v>
      </c>
      <c r="L5" s="54">
        <v>280</v>
      </c>
    </row>
    <row r="6" spans="1:12" ht="15" customHeight="1">
      <c r="A6" s="206" t="s">
        <v>45</v>
      </c>
      <c r="B6" s="121"/>
      <c r="C6" s="121"/>
      <c r="D6" s="121">
        <v>911.1487385773877</v>
      </c>
      <c r="E6" s="121"/>
      <c r="F6" s="180"/>
      <c r="G6" s="121">
        <v>742.6277414669571</v>
      </c>
      <c r="H6" s="153"/>
      <c r="I6" s="180"/>
      <c r="J6" s="219">
        <v>600.8343074459569</v>
      </c>
      <c r="K6" s="219">
        <v>539.6525466387965</v>
      </c>
      <c r="L6" s="54">
        <v>506</v>
      </c>
    </row>
    <row r="7" spans="1:12" ht="15" customHeight="1">
      <c r="A7" s="205" t="s">
        <v>38</v>
      </c>
      <c r="B7" s="121"/>
      <c r="C7" s="121"/>
      <c r="D7" s="121">
        <v>525.2481818233837</v>
      </c>
      <c r="E7" s="121"/>
      <c r="F7" s="180"/>
      <c r="G7" s="121">
        <v>1031.9322198015007</v>
      </c>
      <c r="H7" s="153"/>
      <c r="I7" s="180"/>
      <c r="J7" s="219">
        <v>470.61627483805233</v>
      </c>
      <c r="K7" s="219">
        <v>565.6209029161306</v>
      </c>
      <c r="L7" s="54">
        <v>531</v>
      </c>
    </row>
    <row r="8" spans="1:12" ht="15" customHeight="1">
      <c r="A8" s="205" t="s">
        <v>39</v>
      </c>
      <c r="B8" s="121"/>
      <c r="C8" s="121"/>
      <c r="D8" s="121">
        <v>70.8228114646693</v>
      </c>
      <c r="E8" s="121"/>
      <c r="F8" s="180"/>
      <c r="G8" s="121">
        <v>111.69169692568381</v>
      </c>
      <c r="H8" s="153"/>
      <c r="I8" s="154"/>
      <c r="J8" s="219">
        <v>117.9025086736056</v>
      </c>
      <c r="K8" s="219">
        <v>135.8983448424038</v>
      </c>
      <c r="L8" s="54">
        <v>153</v>
      </c>
    </row>
    <row r="9" spans="1:12" ht="15" customHeight="1">
      <c r="A9" s="205" t="s">
        <v>40</v>
      </c>
      <c r="B9" s="121"/>
      <c r="C9" s="121"/>
      <c r="D9" s="121">
        <v>82.19419442330471</v>
      </c>
      <c r="E9" s="121"/>
      <c r="F9" s="180"/>
      <c r="G9" s="121">
        <v>102.72999273783581</v>
      </c>
      <c r="H9" s="153"/>
      <c r="I9" s="154"/>
      <c r="J9" s="219">
        <v>233.1786520125192</v>
      </c>
      <c r="K9" s="219">
        <v>146.80847489671316</v>
      </c>
      <c r="L9" s="54">
        <v>152</v>
      </c>
    </row>
    <row r="10" spans="1:12" ht="15" customHeight="1">
      <c r="A10" s="205" t="s">
        <v>41</v>
      </c>
      <c r="B10" s="121"/>
      <c r="C10" s="121"/>
      <c r="D10" s="121">
        <v>349.5328873960734</v>
      </c>
      <c r="E10" s="121"/>
      <c r="F10" s="180"/>
      <c r="G10" s="121">
        <v>372.89954006293857</v>
      </c>
      <c r="H10" s="153"/>
      <c r="I10" s="154"/>
      <c r="J10" s="219">
        <v>1068.1143884804815</v>
      </c>
      <c r="K10" s="219">
        <v>768.5107447250061</v>
      </c>
      <c r="L10" s="54">
        <v>715</v>
      </c>
    </row>
    <row r="11" spans="1:12" ht="15" customHeight="1">
      <c r="A11" s="205" t="s">
        <v>42</v>
      </c>
      <c r="B11" s="121"/>
      <c r="C11" s="121"/>
      <c r="D11" s="121">
        <v>133.03183740265385</v>
      </c>
      <c r="E11" s="121"/>
      <c r="F11" s="180"/>
      <c r="G11" s="121">
        <v>126.83572984749453</v>
      </c>
      <c r="H11" s="159"/>
      <c r="I11" s="159"/>
      <c r="J11" s="219">
        <v>181.1482252468642</v>
      </c>
      <c r="K11" s="219">
        <v>293.51656178994244</v>
      </c>
      <c r="L11" s="54">
        <v>268</v>
      </c>
    </row>
    <row r="12" spans="1:12" ht="15" customHeight="1">
      <c r="A12" s="207" t="s">
        <v>43</v>
      </c>
      <c r="B12" s="158">
        <v>6216.435547797128</v>
      </c>
      <c r="C12" s="158">
        <v>3721.1065649525412</v>
      </c>
      <c r="D12" s="158">
        <v>2591.1</v>
      </c>
      <c r="E12" s="158">
        <v>2720</v>
      </c>
      <c r="F12" s="220">
        <v>2551</v>
      </c>
      <c r="G12" s="220">
        <v>2649.6</v>
      </c>
      <c r="H12" s="220">
        <v>2849.00015186</v>
      </c>
      <c r="I12" s="220">
        <v>2884.9</v>
      </c>
      <c r="J12" s="262">
        <v>2925.7</v>
      </c>
      <c r="K12" s="221">
        <v>2966</v>
      </c>
      <c r="L12" s="221">
        <v>2826</v>
      </c>
    </row>
    <row r="13" spans="1:12" ht="15" customHeight="1">
      <c r="A13" s="222" t="s">
        <v>114</v>
      </c>
      <c r="B13" s="157">
        <v>2839</v>
      </c>
      <c r="C13" s="157">
        <v>1349</v>
      </c>
      <c r="D13" s="157">
        <v>416.441592</v>
      </c>
      <c r="E13" s="157">
        <v>767.6927999999999</v>
      </c>
      <c r="F13" s="160">
        <v>702.2</v>
      </c>
      <c r="G13" s="160">
        <v>218.115072</v>
      </c>
      <c r="H13" s="160">
        <v>503.2</v>
      </c>
      <c r="I13" s="160">
        <v>655.9108640000001</v>
      </c>
      <c r="J13" s="160">
        <v>665.187152</v>
      </c>
      <c r="K13" s="160">
        <v>593</v>
      </c>
      <c r="L13" s="366">
        <v>1045.3</v>
      </c>
    </row>
    <row r="14" spans="1:12" ht="15" customHeight="1">
      <c r="A14" s="208" t="s">
        <v>115</v>
      </c>
      <c r="B14" s="122">
        <v>373.0872886043474</v>
      </c>
      <c r="C14" s="122">
        <v>380.84796228521793</v>
      </c>
      <c r="D14" s="122">
        <v>250.55589569874627</v>
      </c>
      <c r="E14" s="122">
        <v>227.773178414076</v>
      </c>
      <c r="F14" s="223">
        <v>186</v>
      </c>
      <c r="G14" s="155">
        <v>230</v>
      </c>
      <c r="H14" s="224">
        <v>181.78949309558635</v>
      </c>
      <c r="I14" s="223">
        <v>361</v>
      </c>
      <c r="J14" s="225">
        <v>437</v>
      </c>
      <c r="K14" s="225">
        <v>379</v>
      </c>
      <c r="L14" s="367">
        <v>305</v>
      </c>
    </row>
    <row r="15" ht="12.75">
      <c r="A15" s="118" t="s">
        <v>116</v>
      </c>
    </row>
    <row r="16" ht="12.75">
      <c r="A16" s="67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A1" sqref="A1"/>
    </sheetView>
  </sheetViews>
  <sheetFormatPr defaultColWidth="8.77734375" defaultRowHeight="15"/>
  <cols>
    <col min="1" max="1" width="22.6640625" style="67" customWidth="1"/>
    <col min="2" max="2" width="11.6640625" style="67" customWidth="1"/>
    <col min="3" max="10" width="8.77734375" style="67" customWidth="1"/>
    <col min="11" max="11" width="13.21484375" style="67" customWidth="1"/>
    <col min="12" max="12" width="17.5546875" style="67" customWidth="1"/>
    <col min="13" max="16384" width="8.77734375" style="67" customWidth="1"/>
  </cols>
  <sheetData>
    <row r="1" ht="18">
      <c r="A1" s="135" t="s">
        <v>263</v>
      </c>
    </row>
    <row r="3" spans="1:12" ht="12.75" customHeight="1">
      <c r="A3" s="129"/>
      <c r="B3" s="420" t="s">
        <v>121</v>
      </c>
      <c r="C3" s="422" t="s">
        <v>135</v>
      </c>
      <c r="D3" s="423"/>
      <c r="E3" s="423"/>
      <c r="F3" s="423"/>
      <c r="G3" s="423"/>
      <c r="H3" s="423"/>
      <c r="I3" s="423"/>
      <c r="J3" s="239"/>
      <c r="K3" s="420" t="s">
        <v>123</v>
      </c>
      <c r="L3" s="420" t="s">
        <v>119</v>
      </c>
    </row>
    <row r="4" spans="1:12" ht="12.75">
      <c r="A4" s="130" t="s">
        <v>44</v>
      </c>
      <c r="B4" s="421"/>
      <c r="C4" s="131">
        <v>2008</v>
      </c>
      <c r="D4" s="132">
        <v>2009</v>
      </c>
      <c r="E4" s="132">
        <v>2010</v>
      </c>
      <c r="F4" s="132">
        <v>2011</v>
      </c>
      <c r="G4" s="132">
        <v>2012</v>
      </c>
      <c r="H4" s="132">
        <v>2013</v>
      </c>
      <c r="I4" s="132">
        <v>2014</v>
      </c>
      <c r="J4" s="132">
        <v>2015</v>
      </c>
      <c r="K4" s="421"/>
      <c r="L4" s="421"/>
    </row>
    <row r="5" spans="1:12" ht="15" customHeight="1">
      <c r="A5" s="124" t="s">
        <v>36</v>
      </c>
      <c r="B5" s="125">
        <v>228.15</v>
      </c>
      <c r="C5" s="126">
        <v>0</v>
      </c>
      <c r="D5" s="137">
        <v>0</v>
      </c>
      <c r="E5" s="137">
        <v>0</v>
      </c>
      <c r="F5" s="137">
        <v>0</v>
      </c>
      <c r="G5" s="137">
        <v>0</v>
      </c>
      <c r="H5" s="137">
        <v>0</v>
      </c>
      <c r="I5" s="137">
        <v>0</v>
      </c>
      <c r="J5" s="138">
        <v>0</v>
      </c>
      <c r="K5" s="125">
        <f aca="true" t="shared" si="0" ref="K5:K12">SUM(C5:J5)</f>
        <v>0</v>
      </c>
      <c r="L5" s="125">
        <f aca="true" t="shared" si="1" ref="L5:L12">K5+B5</f>
        <v>228.15</v>
      </c>
    </row>
    <row r="6" spans="1:12" ht="15" customHeight="1">
      <c r="A6" s="124" t="s">
        <v>37</v>
      </c>
      <c r="B6" s="125">
        <v>124.66</v>
      </c>
      <c r="C6" s="126">
        <v>0</v>
      </c>
      <c r="D6" s="138">
        <v>0</v>
      </c>
      <c r="E6" s="138">
        <v>0</v>
      </c>
      <c r="F6" s="138">
        <v>0</v>
      </c>
      <c r="G6" s="138">
        <v>0</v>
      </c>
      <c r="H6" s="138">
        <v>22</v>
      </c>
      <c r="I6" s="138">
        <v>24.87</v>
      </c>
      <c r="J6" s="138">
        <v>0</v>
      </c>
      <c r="K6" s="125">
        <f t="shared" si="0"/>
        <v>46.870000000000005</v>
      </c>
      <c r="L6" s="125">
        <f t="shared" si="1"/>
        <v>171.53</v>
      </c>
    </row>
    <row r="7" spans="1:12" ht="15" customHeight="1">
      <c r="A7" s="124" t="s">
        <v>45</v>
      </c>
      <c r="B7" s="125">
        <v>463.6</v>
      </c>
      <c r="C7" s="136">
        <v>11</v>
      </c>
      <c r="D7" s="108">
        <v>3</v>
      </c>
      <c r="E7" s="108">
        <v>29</v>
      </c>
      <c r="F7" s="108">
        <v>61</v>
      </c>
      <c r="G7" s="108">
        <v>33</v>
      </c>
      <c r="H7" s="108">
        <v>2</v>
      </c>
      <c r="I7" s="128">
        <v>1.36</v>
      </c>
      <c r="J7" s="128">
        <v>0</v>
      </c>
      <c r="K7" s="125">
        <f t="shared" si="0"/>
        <v>140.36</v>
      </c>
      <c r="L7" s="125">
        <f t="shared" si="1"/>
        <v>603.96</v>
      </c>
    </row>
    <row r="8" spans="1:12" ht="15" customHeight="1">
      <c r="A8" s="124" t="s">
        <v>38</v>
      </c>
      <c r="B8" s="125">
        <v>609.31</v>
      </c>
      <c r="C8" s="126">
        <v>49</v>
      </c>
      <c r="D8" s="138">
        <v>91</v>
      </c>
      <c r="E8" s="138">
        <v>91</v>
      </c>
      <c r="F8" s="138">
        <v>34</v>
      </c>
      <c r="G8" s="138">
        <v>42</v>
      </c>
      <c r="H8" s="152">
        <v>3</v>
      </c>
      <c r="I8" s="138">
        <v>2.74</v>
      </c>
      <c r="J8" s="138">
        <v>5.2</v>
      </c>
      <c r="K8" s="125">
        <f t="shared" si="0"/>
        <v>317.94</v>
      </c>
      <c r="L8" s="125">
        <f t="shared" si="1"/>
        <v>927.25</v>
      </c>
    </row>
    <row r="9" spans="1:12" ht="15" customHeight="1">
      <c r="A9" s="124" t="s">
        <v>39</v>
      </c>
      <c r="B9" s="125">
        <v>26.58</v>
      </c>
      <c r="C9" s="126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25.55</v>
      </c>
      <c r="J9" s="138">
        <v>0</v>
      </c>
      <c r="K9" s="125">
        <f t="shared" si="0"/>
        <v>25.55</v>
      </c>
      <c r="L9" s="125">
        <f t="shared" si="1"/>
        <v>52.129999999999995</v>
      </c>
    </row>
    <row r="10" spans="1:12" ht="15" customHeight="1">
      <c r="A10" s="124" t="s">
        <v>40</v>
      </c>
      <c r="B10" s="125">
        <v>75.5</v>
      </c>
      <c r="C10" s="126">
        <v>0</v>
      </c>
      <c r="D10" s="138">
        <v>14</v>
      </c>
      <c r="E10" s="138">
        <v>6</v>
      </c>
      <c r="F10" s="138">
        <v>21</v>
      </c>
      <c r="G10" s="138">
        <v>30</v>
      </c>
      <c r="H10" s="138">
        <v>11</v>
      </c>
      <c r="I10" s="138">
        <v>0</v>
      </c>
      <c r="J10" s="138">
        <v>0</v>
      </c>
      <c r="K10" s="125">
        <f t="shared" si="0"/>
        <v>82</v>
      </c>
      <c r="L10" s="125">
        <f t="shared" si="1"/>
        <v>157.5</v>
      </c>
    </row>
    <row r="11" spans="1:12" ht="15" customHeight="1">
      <c r="A11" s="124" t="s">
        <v>41</v>
      </c>
      <c r="B11" s="125">
        <v>256.62</v>
      </c>
      <c r="C11" s="126">
        <v>3</v>
      </c>
      <c r="D11" s="138">
        <v>15</v>
      </c>
      <c r="E11" s="138">
        <v>5</v>
      </c>
      <c r="F11" s="138">
        <v>0</v>
      </c>
      <c r="G11" s="138">
        <v>0</v>
      </c>
      <c r="H11" s="138">
        <v>7</v>
      </c>
      <c r="I11" s="138">
        <v>6.13</v>
      </c>
      <c r="J11" s="138">
        <v>3.13</v>
      </c>
      <c r="K11" s="125">
        <f t="shared" si="0"/>
        <v>39.260000000000005</v>
      </c>
      <c r="L11" s="125">
        <f t="shared" si="1"/>
        <v>295.88</v>
      </c>
    </row>
    <row r="12" spans="1:12" ht="15" customHeight="1">
      <c r="A12" s="124" t="s">
        <v>42</v>
      </c>
      <c r="B12" s="125">
        <v>30.52</v>
      </c>
      <c r="C12" s="126">
        <v>3</v>
      </c>
      <c r="D12" s="138">
        <v>5</v>
      </c>
      <c r="E12" s="138">
        <v>2</v>
      </c>
      <c r="F12" s="138">
        <v>0</v>
      </c>
      <c r="G12" s="138">
        <v>0</v>
      </c>
      <c r="H12" s="138">
        <v>0</v>
      </c>
      <c r="I12" s="138">
        <v>7.99</v>
      </c>
      <c r="J12" s="138">
        <v>3.95</v>
      </c>
      <c r="K12" s="125">
        <f t="shared" si="0"/>
        <v>21.94</v>
      </c>
      <c r="L12" s="125">
        <f t="shared" si="1"/>
        <v>52.46</v>
      </c>
    </row>
    <row r="13" spans="1:12" ht="15" customHeight="1">
      <c r="A13" s="133" t="s">
        <v>120</v>
      </c>
      <c r="B13" s="134">
        <v>1814.94</v>
      </c>
      <c r="C13" s="139">
        <f aca="true" t="shared" si="2" ref="C13:I13">SUM(C5:C12)</f>
        <v>66</v>
      </c>
      <c r="D13" s="139">
        <f t="shared" si="2"/>
        <v>128</v>
      </c>
      <c r="E13" s="139">
        <f t="shared" si="2"/>
        <v>133</v>
      </c>
      <c r="F13" s="139">
        <f t="shared" si="2"/>
        <v>116</v>
      </c>
      <c r="G13" s="139">
        <f t="shared" si="2"/>
        <v>105</v>
      </c>
      <c r="H13" s="139">
        <f t="shared" si="2"/>
        <v>45</v>
      </c>
      <c r="I13" s="139">
        <f t="shared" si="2"/>
        <v>68.64</v>
      </c>
      <c r="J13" s="139">
        <f>SUM(J5:J12)</f>
        <v>12.280000000000001</v>
      </c>
      <c r="K13" s="134">
        <f>SUM(K5:K12)</f>
        <v>673.9200000000001</v>
      </c>
      <c r="L13" s="134">
        <f>SUM(B13+K13)</f>
        <v>2488.86</v>
      </c>
    </row>
    <row r="14" ht="12.75">
      <c r="A14" s="67" t="s">
        <v>122</v>
      </c>
    </row>
    <row r="15" ht="12.75">
      <c r="A15" s="140" t="s">
        <v>234</v>
      </c>
    </row>
  </sheetData>
  <sheetProtection/>
  <mergeCells count="4">
    <mergeCell ref="B3:B4"/>
    <mergeCell ref="C3:I3"/>
    <mergeCell ref="K3:K4"/>
    <mergeCell ref="L3:L4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H18" sqref="H18"/>
    </sheetView>
  </sheetViews>
  <sheetFormatPr defaultColWidth="8.88671875" defaultRowHeight="15"/>
  <cols>
    <col min="1" max="1" width="30.6640625" style="0" customWidth="1"/>
  </cols>
  <sheetData>
    <row r="1" ht="21">
      <c r="A1" s="144" t="s">
        <v>304</v>
      </c>
    </row>
    <row r="2" spans="8:10" ht="15">
      <c r="H2" s="66"/>
      <c r="J2" s="66" t="s">
        <v>130</v>
      </c>
    </row>
    <row r="3" spans="1:10" ht="23.25" customHeight="1">
      <c r="A3" s="147" t="s">
        <v>124</v>
      </c>
      <c r="B3" s="65" t="s">
        <v>227</v>
      </c>
      <c r="C3" s="65" t="s">
        <v>221</v>
      </c>
      <c r="D3" s="148" t="s">
        <v>222</v>
      </c>
      <c r="E3" s="148" t="s">
        <v>223</v>
      </c>
      <c r="F3" s="148" t="s">
        <v>224</v>
      </c>
      <c r="G3" s="148" t="s">
        <v>225</v>
      </c>
      <c r="H3" s="148" t="s">
        <v>226</v>
      </c>
      <c r="I3" s="148" t="s">
        <v>232</v>
      </c>
      <c r="J3" s="148" t="s">
        <v>303</v>
      </c>
    </row>
    <row r="4" spans="1:10" ht="15" customHeight="1">
      <c r="A4" s="162" t="s">
        <v>136</v>
      </c>
      <c r="B4" s="163" t="s">
        <v>137</v>
      </c>
      <c r="C4" s="163" t="s">
        <v>138</v>
      </c>
      <c r="D4" s="71">
        <f>SUM(D5:D9)</f>
        <v>13927.2</v>
      </c>
      <c r="E4" s="71">
        <v>8524.16</v>
      </c>
      <c r="F4" s="71">
        <v>6665.9800000000005</v>
      </c>
      <c r="G4" s="71">
        <f>SUM(G5:G9)</f>
        <v>15315.990000000002</v>
      </c>
      <c r="H4" s="71">
        <v>9468.09</v>
      </c>
      <c r="I4" s="71">
        <f>SUM(I5:I9)</f>
        <v>9331.405</v>
      </c>
      <c r="J4" s="71">
        <f>SUM(J5:J9)</f>
        <v>13658.932999999999</v>
      </c>
    </row>
    <row r="5" spans="1:10" ht="15" customHeight="1">
      <c r="A5" s="141" t="s">
        <v>146</v>
      </c>
      <c r="B5" s="77" t="s">
        <v>139</v>
      </c>
      <c r="C5" s="77" t="s">
        <v>140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258">
        <v>0</v>
      </c>
      <c r="J5" s="364">
        <v>0</v>
      </c>
    </row>
    <row r="6" spans="1:10" ht="15" customHeight="1">
      <c r="A6" s="141" t="s">
        <v>147</v>
      </c>
      <c r="B6" s="77" t="s">
        <v>141</v>
      </c>
      <c r="C6" s="77" t="s">
        <v>142</v>
      </c>
      <c r="D6" s="68">
        <v>5181.72</v>
      </c>
      <c r="E6" s="68">
        <v>6783.84</v>
      </c>
      <c r="F6" s="68">
        <v>0</v>
      </c>
      <c r="G6" s="68">
        <v>362.46</v>
      </c>
      <c r="H6" s="68">
        <v>0</v>
      </c>
      <c r="I6" s="258">
        <v>0</v>
      </c>
      <c r="J6" s="364">
        <v>0</v>
      </c>
    </row>
    <row r="7" spans="1:10" ht="15" customHeight="1">
      <c r="A7" s="141" t="s">
        <v>148</v>
      </c>
      <c r="B7" s="77">
        <v>0</v>
      </c>
      <c r="C7" s="77">
        <v>243</v>
      </c>
      <c r="D7" s="68">
        <v>0</v>
      </c>
      <c r="E7" s="68">
        <v>0</v>
      </c>
      <c r="F7" s="68">
        <v>4419.18</v>
      </c>
      <c r="G7" s="68">
        <v>6583.09</v>
      </c>
      <c r="H7" s="68">
        <v>7947.969999999999</v>
      </c>
      <c r="I7" s="258">
        <v>0</v>
      </c>
      <c r="J7" s="364">
        <v>0</v>
      </c>
    </row>
    <row r="8" spans="1:10" ht="15" customHeight="1">
      <c r="A8" s="141" t="s">
        <v>149</v>
      </c>
      <c r="B8" s="77" t="s">
        <v>143</v>
      </c>
      <c r="C8" s="77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258">
        <v>0</v>
      </c>
      <c r="J8" s="364">
        <v>0</v>
      </c>
    </row>
    <row r="9" spans="1:10" ht="15" customHeight="1">
      <c r="A9" s="146" t="s">
        <v>150</v>
      </c>
      <c r="B9" s="161" t="s">
        <v>144</v>
      </c>
      <c r="C9" s="161" t="s">
        <v>145</v>
      </c>
      <c r="D9" s="69">
        <v>8745.48</v>
      </c>
      <c r="E9" s="69">
        <v>1740.32</v>
      </c>
      <c r="F9" s="69">
        <v>2246.8</v>
      </c>
      <c r="G9" s="69">
        <v>8370.44</v>
      </c>
      <c r="H9" s="69">
        <v>1520.12</v>
      </c>
      <c r="I9" s="259">
        <v>9331.405</v>
      </c>
      <c r="J9" s="365">
        <v>13658.932999999999</v>
      </c>
    </row>
    <row r="10" ht="15">
      <c r="A10" s="67" t="s">
        <v>127</v>
      </c>
    </row>
    <row r="11" ht="15">
      <c r="A11" s="118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2.99609375" style="0" customWidth="1"/>
  </cols>
  <sheetData>
    <row r="1" ht="18">
      <c r="A1" s="164" t="s">
        <v>318</v>
      </c>
    </row>
    <row r="2" ht="15">
      <c r="L2" s="88" t="s">
        <v>154</v>
      </c>
    </row>
    <row r="3" spans="1:12" ht="24.75">
      <c r="A3" s="165"/>
      <c r="B3" s="166">
        <v>2009</v>
      </c>
      <c r="C3" s="166">
        <v>2010</v>
      </c>
      <c r="D3" s="166">
        <v>2011</v>
      </c>
      <c r="E3" s="166">
        <v>2012</v>
      </c>
      <c r="F3" s="166">
        <v>2013</v>
      </c>
      <c r="G3" s="166">
        <v>2014</v>
      </c>
      <c r="H3" s="166">
        <v>2015</v>
      </c>
      <c r="I3" s="166">
        <v>2016</v>
      </c>
      <c r="J3" s="166">
        <v>2017</v>
      </c>
      <c r="K3" s="166">
        <v>2018</v>
      </c>
      <c r="L3" s="167" t="s">
        <v>305</v>
      </c>
    </row>
    <row r="4" spans="1:12" ht="15" customHeight="1">
      <c r="A4" s="168" t="s">
        <v>155</v>
      </c>
      <c r="B4" s="251">
        <f aca="true" t="shared" si="0" ref="B4:I4">B6+B9</f>
        <v>1054</v>
      </c>
      <c r="C4" s="251">
        <f t="shared" si="0"/>
        <v>1357</v>
      </c>
      <c r="D4" s="251">
        <f t="shared" si="0"/>
        <v>1608</v>
      </c>
      <c r="E4" s="251">
        <f t="shared" si="0"/>
        <v>1748</v>
      </c>
      <c r="F4" s="251">
        <f t="shared" si="0"/>
        <v>2481</v>
      </c>
      <c r="G4" s="251">
        <f t="shared" si="0"/>
        <v>3499</v>
      </c>
      <c r="H4" s="251">
        <f t="shared" si="0"/>
        <v>4725.526976908369</v>
      </c>
      <c r="I4" s="251">
        <f t="shared" si="0"/>
        <v>4812.991903967515</v>
      </c>
      <c r="J4" s="251">
        <f>J6+J9</f>
        <v>5212.072524022853</v>
      </c>
      <c r="K4" s="251">
        <f>K6+K9</f>
        <v>6088.477078909726</v>
      </c>
      <c r="L4" s="253">
        <f>(K4-J4)/J4</f>
        <v>0.16814895626403026</v>
      </c>
    </row>
    <row r="5" spans="1:12" ht="15" customHeight="1">
      <c r="A5" s="117" t="s">
        <v>156</v>
      </c>
      <c r="B5" s="250"/>
      <c r="C5" s="250"/>
      <c r="D5" s="250"/>
      <c r="E5" s="250"/>
      <c r="F5" s="250"/>
      <c r="G5" s="250"/>
      <c r="H5" s="250"/>
      <c r="I5" s="250"/>
      <c r="J5" s="252"/>
      <c r="K5" s="252"/>
      <c r="L5" s="72"/>
    </row>
    <row r="6" spans="1:12" ht="15" customHeight="1">
      <c r="A6" s="117" t="s">
        <v>157</v>
      </c>
      <c r="B6" s="250">
        <f aca="true" t="shared" si="1" ref="B6:H6">B8+B7</f>
        <v>827</v>
      </c>
      <c r="C6" s="250">
        <f t="shared" si="1"/>
        <v>1086</v>
      </c>
      <c r="D6" s="250">
        <f t="shared" si="1"/>
        <v>1318</v>
      </c>
      <c r="E6" s="250">
        <f t="shared" si="1"/>
        <v>1463</v>
      </c>
      <c r="F6" s="250">
        <f t="shared" si="1"/>
        <v>2062</v>
      </c>
      <c r="G6" s="250">
        <f t="shared" si="1"/>
        <v>2938</v>
      </c>
      <c r="H6" s="250">
        <f t="shared" si="1"/>
        <v>3887.8500000000004</v>
      </c>
      <c r="I6" s="250">
        <f>I8+I7</f>
        <v>3886.4276827923777</v>
      </c>
      <c r="J6" s="252">
        <f>J8+J7</f>
        <v>4207.036439605952</v>
      </c>
      <c r="K6" s="361">
        <f>K8+K7</f>
        <v>4843.449129421285</v>
      </c>
      <c r="L6" s="254">
        <f>(K6-J6)/J6</f>
        <v>0.15127339611894153</v>
      </c>
    </row>
    <row r="7" spans="1:12" ht="15" customHeight="1">
      <c r="A7" s="117" t="s">
        <v>158</v>
      </c>
      <c r="B7" s="250">
        <v>440</v>
      </c>
      <c r="C7" s="250">
        <v>625</v>
      </c>
      <c r="D7" s="250">
        <v>764</v>
      </c>
      <c r="E7" s="250">
        <v>401</v>
      </c>
      <c r="F7" s="250">
        <v>54</v>
      </c>
      <c r="G7" s="250">
        <v>25</v>
      </c>
      <c r="H7" s="250">
        <v>37.78</v>
      </c>
      <c r="I7" s="250">
        <v>24.62</v>
      </c>
      <c r="J7" s="252">
        <v>18.34</v>
      </c>
      <c r="K7" s="362">
        <v>0.18780775500000002</v>
      </c>
      <c r="L7" s="254">
        <f>(K7-J7)/J7</f>
        <v>-0.9897596643947655</v>
      </c>
    </row>
    <row r="8" spans="1:12" ht="15" customHeight="1">
      <c r="A8" s="117" t="s">
        <v>159</v>
      </c>
      <c r="B8" s="250">
        <v>387</v>
      </c>
      <c r="C8" s="250">
        <v>461</v>
      </c>
      <c r="D8" s="250">
        <v>554</v>
      </c>
      <c r="E8" s="250">
        <v>1062</v>
      </c>
      <c r="F8" s="250">
        <v>2008</v>
      </c>
      <c r="G8" s="250">
        <v>2913</v>
      </c>
      <c r="H8" s="250">
        <v>3850.07</v>
      </c>
      <c r="I8" s="250">
        <v>3861.807682792378</v>
      </c>
      <c r="J8" s="252">
        <v>4188.696439605952</v>
      </c>
      <c r="K8" s="361">
        <v>4843.261321666285</v>
      </c>
      <c r="L8" s="254">
        <f>(K8-J8)/J8</f>
        <v>0.15626935288772334</v>
      </c>
    </row>
    <row r="9" spans="1:12" ht="15" customHeight="1">
      <c r="A9" s="117" t="s">
        <v>160</v>
      </c>
      <c r="B9" s="250">
        <v>227</v>
      </c>
      <c r="C9" s="250">
        <v>271</v>
      </c>
      <c r="D9" s="250">
        <v>290</v>
      </c>
      <c r="E9" s="250">
        <v>285</v>
      </c>
      <c r="F9" s="250">
        <v>419</v>
      </c>
      <c r="G9" s="250">
        <v>561</v>
      </c>
      <c r="H9" s="250">
        <v>837.6769769083681</v>
      </c>
      <c r="I9" s="250">
        <v>926.5642211751376</v>
      </c>
      <c r="J9" s="252">
        <v>1005.0360844169004</v>
      </c>
      <c r="K9" s="361">
        <v>1245.0279494884405</v>
      </c>
      <c r="L9" s="254">
        <f>(K9-J9)/J9</f>
        <v>0.23878930198887147</v>
      </c>
    </row>
    <row r="10" spans="1:12" ht="15" customHeight="1">
      <c r="A10" s="169" t="s">
        <v>161</v>
      </c>
      <c r="B10" s="170">
        <v>0.78</v>
      </c>
      <c r="C10" s="170">
        <v>0.8</v>
      </c>
      <c r="D10" s="170">
        <v>0.82</v>
      </c>
      <c r="E10" s="170">
        <v>0.84</v>
      </c>
      <c r="F10" s="170">
        <v>0.83</v>
      </c>
      <c r="G10" s="170">
        <v>0.84</v>
      </c>
      <c r="H10" s="170">
        <v>0.82</v>
      </c>
      <c r="I10" s="170">
        <v>0.78</v>
      </c>
      <c r="J10" s="170">
        <f>J6/J4</f>
        <v>0.8071715081122509</v>
      </c>
      <c r="K10" s="363">
        <f>K6/K4</f>
        <v>0.7955107766109238</v>
      </c>
      <c r="L10" s="170"/>
    </row>
    <row r="11" ht="15">
      <c r="A11" s="103" t="s">
        <v>235</v>
      </c>
    </row>
    <row r="12" ht="15">
      <c r="A12" s="104" t="s">
        <v>162</v>
      </c>
    </row>
    <row r="13" ht="15">
      <c r="A13" s="104" t="s">
        <v>163</v>
      </c>
    </row>
    <row r="14" ht="15">
      <c r="A14" s="1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M9" sqref="M9"/>
    </sheetView>
  </sheetViews>
  <sheetFormatPr defaultColWidth="8.88671875" defaultRowHeight="15"/>
  <sheetData>
    <row r="1" ht="18">
      <c r="A1" s="29" t="s">
        <v>306</v>
      </c>
    </row>
    <row r="2" spans="9:12" ht="15">
      <c r="I2" s="66"/>
      <c r="L2" s="66" t="s">
        <v>0</v>
      </c>
    </row>
    <row r="3" spans="1:12" ht="15">
      <c r="A3" s="55"/>
      <c r="B3" s="411">
        <v>2008</v>
      </c>
      <c r="C3" s="411">
        <v>2009</v>
      </c>
      <c r="D3" s="411">
        <v>2010</v>
      </c>
      <c r="E3" s="411">
        <v>2011</v>
      </c>
      <c r="F3" s="411">
        <v>2012</v>
      </c>
      <c r="G3" s="411">
        <v>2013</v>
      </c>
      <c r="H3" s="411">
        <v>2014</v>
      </c>
      <c r="I3" s="411">
        <v>2015</v>
      </c>
      <c r="J3" s="411">
        <v>2016</v>
      </c>
      <c r="K3" s="411">
        <v>2017</v>
      </c>
      <c r="L3" s="411">
        <v>2018</v>
      </c>
    </row>
    <row r="4" spans="1:12" ht="15">
      <c r="A4" s="17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</row>
    <row r="5" spans="1:12" ht="15" customHeight="1">
      <c r="A5" s="173" t="s">
        <v>106</v>
      </c>
      <c r="B5" s="11">
        <v>2080210</v>
      </c>
      <c r="C5" s="11">
        <v>1775337.110099994</v>
      </c>
      <c r="D5" s="11">
        <v>1938578</v>
      </c>
      <c r="E5" s="11">
        <v>1969383.4</v>
      </c>
      <c r="F5" s="10">
        <v>1991874.8</v>
      </c>
      <c r="G5" s="12">
        <v>1614511.386182901</v>
      </c>
      <c r="H5" s="12">
        <v>1935736.7199950004</v>
      </c>
      <c r="I5" s="12">
        <v>1832311.7999700005</v>
      </c>
      <c r="J5" s="12">
        <v>1823336.5999200002</v>
      </c>
      <c r="K5" s="249">
        <v>1791830.2948665605</v>
      </c>
      <c r="L5" s="12">
        <v>1747673.4300000002</v>
      </c>
    </row>
    <row r="6" spans="1:12" ht="15" customHeight="1">
      <c r="A6" s="140" t="s">
        <v>87</v>
      </c>
      <c r="B6" s="11">
        <v>1032034</v>
      </c>
      <c r="C6" s="11">
        <v>1142982.4722999968</v>
      </c>
      <c r="D6" s="11">
        <v>921162</v>
      </c>
      <c r="E6" s="11">
        <v>969755.7</v>
      </c>
      <c r="F6" s="11">
        <v>1002183.2</v>
      </c>
      <c r="G6" s="11">
        <v>1212996.6726240003</v>
      </c>
      <c r="H6" s="11">
        <v>1079825.520051</v>
      </c>
      <c r="I6" s="11">
        <v>1100919.699972</v>
      </c>
      <c r="J6" s="11">
        <v>1122408.600031</v>
      </c>
      <c r="K6" s="75">
        <v>1176740.776619798</v>
      </c>
      <c r="L6" s="11">
        <v>1138141.46</v>
      </c>
    </row>
    <row r="7" spans="1:12" ht="15" customHeight="1">
      <c r="A7" s="140" t="s">
        <v>164</v>
      </c>
      <c r="B7" s="11">
        <v>135022.04700000002</v>
      </c>
      <c r="C7" s="11">
        <v>129106.51229999989</v>
      </c>
      <c r="D7" s="11">
        <v>124460</v>
      </c>
      <c r="E7" s="11">
        <v>108603.6</v>
      </c>
      <c r="F7" s="11">
        <v>121923.3</v>
      </c>
      <c r="G7" s="11">
        <v>176540.55675183007</v>
      </c>
      <c r="H7" s="11">
        <v>137233.16996600002</v>
      </c>
      <c r="I7" s="11">
        <v>131127.000053</v>
      </c>
      <c r="J7" s="11">
        <v>140896.200029</v>
      </c>
      <c r="K7" s="75">
        <v>161049.6566979335</v>
      </c>
      <c r="L7" s="11">
        <v>171171.08000000005</v>
      </c>
    </row>
    <row r="8" spans="1:12" ht="15" customHeight="1">
      <c r="A8" s="174" t="s">
        <v>107</v>
      </c>
      <c r="B8" s="175">
        <f aca="true" t="shared" si="0" ref="B8:J8">SUM(B5:B7)</f>
        <v>3247266.0470000003</v>
      </c>
      <c r="C8" s="175">
        <f t="shared" si="0"/>
        <v>3047426.094699991</v>
      </c>
      <c r="D8" s="175">
        <f t="shared" si="0"/>
        <v>2984200</v>
      </c>
      <c r="E8" s="175">
        <f t="shared" si="0"/>
        <v>3047742.6999999997</v>
      </c>
      <c r="F8" s="175">
        <f t="shared" si="0"/>
        <v>3115981.3</v>
      </c>
      <c r="G8" s="175">
        <f t="shared" si="0"/>
        <v>3004048.6155587314</v>
      </c>
      <c r="H8" s="175">
        <f t="shared" si="0"/>
        <v>3152795.4100120002</v>
      </c>
      <c r="I8" s="175">
        <f t="shared" si="0"/>
        <v>3064358.4999950007</v>
      </c>
      <c r="J8" s="175">
        <f t="shared" si="0"/>
        <v>3086641.3999800007</v>
      </c>
      <c r="K8" s="175">
        <f>SUM(K5:K7)</f>
        <v>3129620.728184292</v>
      </c>
      <c r="L8" s="175">
        <f>SUM(L5:L7)</f>
        <v>3056985.97</v>
      </c>
    </row>
    <row r="9" ht="15">
      <c r="A9" s="140" t="s">
        <v>165</v>
      </c>
    </row>
    <row r="11" spans="1:12" ht="18">
      <c r="A11" s="101" t="s">
        <v>317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398"/>
    </row>
    <row r="12" spans="1:12" ht="15">
      <c r="A12" s="281"/>
      <c r="B12" s="282"/>
      <c r="C12" s="282"/>
      <c r="D12" s="282"/>
      <c r="E12" s="282"/>
      <c r="F12" s="282"/>
      <c r="G12" s="282"/>
      <c r="H12" s="282"/>
      <c r="I12" s="283"/>
      <c r="K12" s="283" t="s">
        <v>29</v>
      </c>
      <c r="L12" s="399"/>
    </row>
    <row r="13" spans="1:12" ht="15">
      <c r="A13" s="55"/>
      <c r="B13" s="413">
        <v>2008</v>
      </c>
      <c r="C13" s="413">
        <v>2009</v>
      </c>
      <c r="D13" s="411">
        <v>2010</v>
      </c>
      <c r="E13" s="411">
        <v>2011</v>
      </c>
      <c r="F13" s="411">
        <v>2012</v>
      </c>
      <c r="G13" s="411">
        <v>2013</v>
      </c>
      <c r="H13" s="411">
        <v>2014</v>
      </c>
      <c r="I13" s="411">
        <v>2015</v>
      </c>
      <c r="J13" s="411">
        <v>2016</v>
      </c>
      <c r="K13" s="411">
        <v>2017</v>
      </c>
      <c r="L13" s="424"/>
    </row>
    <row r="14" spans="1:12" ht="15">
      <c r="A14" s="172"/>
      <c r="B14" s="414"/>
      <c r="C14" s="414"/>
      <c r="D14" s="412"/>
      <c r="E14" s="412"/>
      <c r="F14" s="412"/>
      <c r="G14" s="412"/>
      <c r="H14" s="412"/>
      <c r="I14" s="412"/>
      <c r="J14" s="412"/>
      <c r="K14" s="412"/>
      <c r="L14" s="424"/>
    </row>
    <row r="15" spans="1:12" ht="15">
      <c r="A15" s="284" t="s">
        <v>106</v>
      </c>
      <c r="B15" s="11">
        <v>8491005.276628671</v>
      </c>
      <c r="C15" s="11">
        <v>7246574.513945105</v>
      </c>
      <c r="D15" s="11">
        <v>7912891.49997176</v>
      </c>
      <c r="E15" s="11">
        <v>8038633.042387505</v>
      </c>
      <c r="F15" s="76">
        <v>8130438.483222213</v>
      </c>
      <c r="G15" s="76">
        <v>6590115.813584755</v>
      </c>
      <c r="H15" s="76">
        <v>7936520.551999999</v>
      </c>
      <c r="I15" s="76">
        <v>7644337.142356231</v>
      </c>
      <c r="J15" s="76">
        <v>7568537.507929606</v>
      </c>
      <c r="K15" s="76">
        <v>6995872.6586857615</v>
      </c>
      <c r="L15" s="11"/>
    </row>
    <row r="16" spans="1:12" ht="15">
      <c r="A16" s="40" t="s">
        <v>87</v>
      </c>
      <c r="B16" s="11">
        <v>2838093.5</v>
      </c>
      <c r="C16" s="11">
        <v>3143201.798824991</v>
      </c>
      <c r="D16" s="11">
        <v>2533195.5</v>
      </c>
      <c r="E16" s="11">
        <v>2666828.175</v>
      </c>
      <c r="F16" s="11">
        <v>2756003.8</v>
      </c>
      <c r="G16" s="11">
        <v>3335740.9250000007</v>
      </c>
      <c r="H16" s="11">
        <v>4137458.586214374</v>
      </c>
      <c r="I16" s="11">
        <v>4415795.483305378</v>
      </c>
      <c r="J16" s="11">
        <v>4193218.8657979215</v>
      </c>
      <c r="K16" s="11">
        <v>4125729.532994056</v>
      </c>
      <c r="L16" s="11"/>
    </row>
    <row r="17" spans="1:12" ht="15">
      <c r="A17" s="40" t="s">
        <v>164</v>
      </c>
      <c r="B17" s="11">
        <v>472577.1645000001</v>
      </c>
      <c r="C17" s="11">
        <v>451872.79304999963</v>
      </c>
      <c r="D17" s="11">
        <v>435610</v>
      </c>
      <c r="E17" s="11">
        <v>380112.60000000003</v>
      </c>
      <c r="F17" s="11">
        <v>426731.55</v>
      </c>
      <c r="G17" s="11">
        <v>617892.1</v>
      </c>
      <c r="H17" s="11">
        <v>521230.24217405164</v>
      </c>
      <c r="I17" s="11">
        <v>513501.4732022816</v>
      </c>
      <c r="J17" s="11">
        <v>615994.1711518966</v>
      </c>
      <c r="K17" s="11">
        <v>607403.1021584229</v>
      </c>
      <c r="L17" s="11"/>
    </row>
    <row r="18" spans="1:12" ht="15">
      <c r="A18" s="285" t="s">
        <v>107</v>
      </c>
      <c r="B18" s="286">
        <f aca="true" t="shared" si="1" ref="B18:J18">SUM(B15:B17)</f>
        <v>11801675.941128671</v>
      </c>
      <c r="C18" s="286">
        <f t="shared" si="1"/>
        <v>10841649.105820095</v>
      </c>
      <c r="D18" s="286">
        <f t="shared" si="1"/>
        <v>10881696.99997176</v>
      </c>
      <c r="E18" s="286">
        <f t="shared" si="1"/>
        <v>11085573.817387505</v>
      </c>
      <c r="F18" s="286">
        <f t="shared" si="1"/>
        <v>11313173.833222214</v>
      </c>
      <c r="G18" s="286">
        <f t="shared" si="1"/>
        <v>10543748.838584756</v>
      </c>
      <c r="H18" s="286">
        <f t="shared" si="1"/>
        <v>12595209.380388424</v>
      </c>
      <c r="I18" s="286">
        <f t="shared" si="1"/>
        <v>12573634.098863889</v>
      </c>
      <c r="J18" s="286">
        <f t="shared" si="1"/>
        <v>12377750.544879425</v>
      </c>
      <c r="K18" s="286">
        <f>SUM(K15:K17)</f>
        <v>11729005.29383824</v>
      </c>
      <c r="L18" s="397"/>
    </row>
    <row r="19" spans="1:12" ht="15">
      <c r="A19" s="40" t="s">
        <v>166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396"/>
    </row>
    <row r="20" spans="1:12" ht="15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396"/>
    </row>
  </sheetData>
  <sheetProtection/>
  <protectedRanges>
    <protectedRange sqref="B5:I5" name="Range1_2"/>
    <protectedRange sqref="B6:I6" name="Range1_2_1"/>
  </protectedRanges>
  <mergeCells count="22">
    <mergeCell ref="K3:K4"/>
    <mergeCell ref="K13:K14"/>
    <mergeCell ref="J3:J4"/>
    <mergeCell ref="J13:J14"/>
    <mergeCell ref="L3:L4"/>
    <mergeCell ref="L13:L14"/>
    <mergeCell ref="G3:G4"/>
    <mergeCell ref="H13:H14"/>
    <mergeCell ref="I13:I14"/>
    <mergeCell ref="I3:I4"/>
    <mergeCell ref="F13:F14"/>
    <mergeCell ref="G13:G14"/>
    <mergeCell ref="B13:B14"/>
    <mergeCell ref="C13:C14"/>
    <mergeCell ref="B3:B4"/>
    <mergeCell ref="C3:C4"/>
    <mergeCell ref="D3:D4"/>
    <mergeCell ref="H3:H4"/>
    <mergeCell ref="E13:E14"/>
    <mergeCell ref="D13:D1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25" sqref="D25"/>
    </sheetView>
  </sheetViews>
  <sheetFormatPr defaultColWidth="8.88671875" defaultRowHeight="15"/>
  <cols>
    <col min="1" max="1" width="14.5546875" style="264" customWidth="1"/>
    <col min="2" max="16384" width="8.88671875" style="264" customWidth="1"/>
  </cols>
  <sheetData>
    <row r="1" ht="18">
      <c r="A1" s="271" t="s">
        <v>307</v>
      </c>
    </row>
    <row r="3" ht="15.75" thickBot="1"/>
    <row r="4" spans="1:9" ht="15">
      <c r="A4" s="427"/>
      <c r="B4" s="427"/>
      <c r="C4" s="272"/>
      <c r="D4" s="428">
        <v>2014</v>
      </c>
      <c r="E4" s="428"/>
      <c r="F4" s="273">
        <v>2015</v>
      </c>
      <c r="G4" s="274">
        <v>2016</v>
      </c>
      <c r="H4" s="274">
        <v>2017</v>
      </c>
      <c r="I4" s="274" t="s">
        <v>364</v>
      </c>
    </row>
    <row r="5" spans="1:9" ht="15">
      <c r="A5" s="310" t="s">
        <v>106</v>
      </c>
      <c r="B5" s="425" t="s">
        <v>238</v>
      </c>
      <c r="C5" s="425"/>
      <c r="D5" s="425"/>
      <c r="E5" s="275">
        <v>866</v>
      </c>
      <c r="F5" s="275">
        <v>724</v>
      </c>
      <c r="G5" s="276">
        <v>751</v>
      </c>
      <c r="H5" s="276">
        <v>836</v>
      </c>
      <c r="I5" s="276" t="s">
        <v>258</v>
      </c>
    </row>
    <row r="6" spans="1:9" ht="15">
      <c r="A6" s="54"/>
      <c r="B6" s="425" t="s">
        <v>239</v>
      </c>
      <c r="C6" s="425"/>
      <c r="D6" s="425"/>
      <c r="E6" s="277">
        <v>3527</v>
      </c>
      <c r="F6" s="277">
        <v>3021</v>
      </c>
      <c r="G6" s="278">
        <v>3118</v>
      </c>
      <c r="H6" s="278">
        <v>3262</v>
      </c>
      <c r="I6" s="278">
        <v>3786</v>
      </c>
    </row>
    <row r="7" spans="1:9" ht="15">
      <c r="A7" s="310"/>
      <c r="B7" s="425" t="s">
        <v>240</v>
      </c>
      <c r="C7" s="425"/>
      <c r="D7" s="425"/>
      <c r="E7" s="275">
        <v>4.1</v>
      </c>
      <c r="F7" s="275">
        <v>4.2</v>
      </c>
      <c r="G7" s="276">
        <v>4.2</v>
      </c>
      <c r="H7" s="276">
        <v>3.9</v>
      </c>
      <c r="I7" s="276" t="s">
        <v>258</v>
      </c>
    </row>
    <row r="8" spans="1:9" ht="15">
      <c r="A8" s="310"/>
      <c r="B8" s="310"/>
      <c r="C8" s="310"/>
      <c r="D8" s="310"/>
      <c r="E8" s="275"/>
      <c r="F8" s="275"/>
      <c r="G8" s="276"/>
      <c r="H8" s="276"/>
      <c r="I8" s="276"/>
    </row>
    <row r="9" spans="1:9" ht="15">
      <c r="A9" s="310" t="s">
        <v>87</v>
      </c>
      <c r="B9" s="425" t="s">
        <v>238</v>
      </c>
      <c r="C9" s="425"/>
      <c r="D9" s="425"/>
      <c r="E9" s="275">
        <v>532</v>
      </c>
      <c r="F9" s="275">
        <v>585</v>
      </c>
      <c r="G9" s="276">
        <v>566</v>
      </c>
      <c r="H9" s="276">
        <v>591</v>
      </c>
      <c r="I9" s="276" t="s">
        <v>258</v>
      </c>
    </row>
    <row r="10" spans="1:9" ht="15">
      <c r="A10" s="54"/>
      <c r="B10" s="425" t="s">
        <v>239</v>
      </c>
      <c r="C10" s="425"/>
      <c r="D10" s="425"/>
      <c r="E10" s="277">
        <v>2037</v>
      </c>
      <c r="F10" s="277">
        <v>2347</v>
      </c>
      <c r="G10" s="278">
        <v>2115</v>
      </c>
      <c r="H10" s="278">
        <v>2072</v>
      </c>
      <c r="I10" s="278">
        <v>1908</v>
      </c>
    </row>
    <row r="11" spans="1:9" ht="15">
      <c r="A11" s="310"/>
      <c r="B11" s="425" t="s">
        <v>240</v>
      </c>
      <c r="C11" s="425"/>
      <c r="D11" s="425"/>
      <c r="E11" s="275">
        <v>3.8</v>
      </c>
      <c r="F11" s="275">
        <v>4</v>
      </c>
      <c r="G11" s="276">
        <v>3.7</v>
      </c>
      <c r="H11" s="276">
        <v>3.5</v>
      </c>
      <c r="I11" s="276" t="s">
        <v>258</v>
      </c>
    </row>
    <row r="12" spans="1:9" ht="15">
      <c r="A12" s="310"/>
      <c r="B12" s="310"/>
      <c r="C12" s="310"/>
      <c r="D12" s="310"/>
      <c r="E12" s="275"/>
      <c r="F12" s="275"/>
      <c r="G12" s="276"/>
      <c r="H12" s="276"/>
      <c r="I12" s="276"/>
    </row>
    <row r="13" spans="1:9" ht="15">
      <c r="A13" s="310" t="s">
        <v>164</v>
      </c>
      <c r="B13" s="425" t="s">
        <v>238</v>
      </c>
      <c r="C13" s="425"/>
      <c r="D13" s="425"/>
      <c r="E13" s="275">
        <v>71</v>
      </c>
      <c r="F13" s="275">
        <v>50</v>
      </c>
      <c r="G13" s="276">
        <v>55</v>
      </c>
      <c r="H13" s="276">
        <v>59</v>
      </c>
      <c r="I13" s="276" t="s">
        <v>258</v>
      </c>
    </row>
    <row r="14" spans="1:9" ht="15">
      <c r="A14" s="54"/>
      <c r="B14" s="425" t="s">
        <v>239</v>
      </c>
      <c r="C14" s="425"/>
      <c r="D14" s="425"/>
      <c r="E14" s="275">
        <v>270</v>
      </c>
      <c r="F14" s="275">
        <v>196</v>
      </c>
      <c r="G14" s="276">
        <v>240</v>
      </c>
      <c r="H14" s="276">
        <v>208</v>
      </c>
      <c r="I14" s="276">
        <v>240</v>
      </c>
    </row>
    <row r="15" spans="1:9" ht="15">
      <c r="A15" s="310"/>
      <c r="B15" s="425" t="s">
        <v>240</v>
      </c>
      <c r="C15" s="425"/>
      <c r="D15" s="425"/>
      <c r="E15" s="275">
        <v>3.8</v>
      </c>
      <c r="F15" s="275">
        <v>3.9</v>
      </c>
      <c r="G15" s="276">
        <v>4.4</v>
      </c>
      <c r="H15" s="276">
        <v>3.5</v>
      </c>
      <c r="I15" s="276" t="s">
        <v>258</v>
      </c>
    </row>
    <row r="16" spans="1:9" ht="15">
      <c r="A16" s="310"/>
      <c r="B16" s="310"/>
      <c r="C16" s="310"/>
      <c r="D16" s="310"/>
      <c r="E16" s="275"/>
      <c r="F16" s="275"/>
      <c r="G16" s="276"/>
      <c r="H16" s="276"/>
      <c r="I16" s="276"/>
    </row>
    <row r="17" spans="1:9" ht="15">
      <c r="A17" s="310" t="s">
        <v>241</v>
      </c>
      <c r="B17" s="425" t="s">
        <v>238</v>
      </c>
      <c r="C17" s="425"/>
      <c r="D17" s="425"/>
      <c r="E17" s="275">
        <v>48</v>
      </c>
      <c r="F17" s="275">
        <v>37</v>
      </c>
      <c r="G17" s="276">
        <v>39</v>
      </c>
      <c r="H17" s="276">
        <v>40</v>
      </c>
      <c r="I17" s="276" t="s">
        <v>258</v>
      </c>
    </row>
    <row r="18" spans="1:9" ht="15">
      <c r="A18" s="54"/>
      <c r="B18" s="425" t="s">
        <v>239</v>
      </c>
      <c r="C18" s="425"/>
      <c r="D18" s="425"/>
      <c r="E18" s="275">
        <v>119</v>
      </c>
      <c r="F18" s="275">
        <v>115</v>
      </c>
      <c r="G18" s="276">
        <v>106</v>
      </c>
      <c r="H18" s="276">
        <v>102</v>
      </c>
      <c r="I18" s="276">
        <v>232</v>
      </c>
    </row>
    <row r="19" spans="1:9" ht="15.75" thickBot="1">
      <c r="A19" s="270"/>
      <c r="B19" s="426" t="s">
        <v>240</v>
      </c>
      <c r="C19" s="426"/>
      <c r="D19" s="426"/>
      <c r="E19" s="268">
        <v>2.5</v>
      </c>
      <c r="F19" s="268">
        <v>3.1</v>
      </c>
      <c r="G19" s="269">
        <v>2.7</v>
      </c>
      <c r="H19" s="269">
        <v>2.6</v>
      </c>
      <c r="I19" s="269" t="s">
        <v>258</v>
      </c>
    </row>
    <row r="20" ht="15">
      <c r="A20" s="279" t="s">
        <v>242</v>
      </c>
    </row>
    <row r="21" ht="15">
      <c r="A21" s="400" t="s">
        <v>365</v>
      </c>
    </row>
  </sheetData>
  <sheetProtection/>
  <mergeCells count="14">
    <mergeCell ref="A4:B4"/>
    <mergeCell ref="D4:E4"/>
    <mergeCell ref="B5:D5"/>
    <mergeCell ref="B6:D6"/>
    <mergeCell ref="B7:D7"/>
    <mergeCell ref="B9:D9"/>
    <mergeCell ref="B18:D18"/>
    <mergeCell ref="B19:D19"/>
    <mergeCell ref="B10:D10"/>
    <mergeCell ref="B11:D11"/>
    <mergeCell ref="B13:D13"/>
    <mergeCell ref="B14:D14"/>
    <mergeCell ref="B15:D15"/>
    <mergeCell ref="B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264" customWidth="1"/>
    <col min="2" max="2" width="16.3359375" style="264" customWidth="1"/>
    <col min="3" max="16384" width="8.88671875" style="264" customWidth="1"/>
  </cols>
  <sheetData>
    <row r="1" ht="18">
      <c r="A1" s="135" t="s">
        <v>308</v>
      </c>
    </row>
    <row r="2" ht="15.75" thickBot="1"/>
    <row r="3" spans="1:7" ht="15" customHeight="1">
      <c r="A3" s="272"/>
      <c r="B3" s="429" t="s">
        <v>243</v>
      </c>
      <c r="C3" s="429"/>
      <c r="D3" s="429"/>
      <c r="E3" s="429"/>
      <c r="F3" s="429"/>
      <c r="G3" s="429"/>
    </row>
    <row r="4" spans="1:7" ht="15.75" thickBot="1">
      <c r="A4" s="431" t="s">
        <v>244</v>
      </c>
      <c r="B4" s="431"/>
      <c r="C4" s="289">
        <v>2014</v>
      </c>
      <c r="D4" s="289">
        <v>2015</v>
      </c>
      <c r="E4" s="289">
        <v>2016</v>
      </c>
      <c r="F4" s="290">
        <v>2017</v>
      </c>
      <c r="G4" s="290">
        <v>2018</v>
      </c>
    </row>
    <row r="5" spans="1:7" ht="15">
      <c r="A5" s="432" t="s">
        <v>245</v>
      </c>
      <c r="B5" s="432"/>
      <c r="C5" s="291">
        <v>0.4</v>
      </c>
      <c r="D5" s="291">
        <v>0.51</v>
      </c>
      <c r="E5" s="291">
        <v>0.37</v>
      </c>
      <c r="F5" s="292">
        <v>0.41</v>
      </c>
      <c r="G5" s="292">
        <v>0.38398970892702017</v>
      </c>
    </row>
    <row r="6" spans="1:7" ht="15">
      <c r="A6" s="430" t="s">
        <v>246</v>
      </c>
      <c r="B6" s="430"/>
      <c r="C6" s="293">
        <v>0.003</v>
      </c>
      <c r="D6" s="293">
        <v>0.003</v>
      </c>
      <c r="E6" s="293">
        <v>0.007</v>
      </c>
      <c r="F6" s="294">
        <v>0.006</v>
      </c>
      <c r="G6" s="294">
        <v>0.005317321436734832</v>
      </c>
    </row>
    <row r="7" spans="1:7" ht="15">
      <c r="A7" s="430" t="s">
        <v>247</v>
      </c>
      <c r="B7" s="430"/>
      <c r="C7" s="291">
        <v>0.01</v>
      </c>
      <c r="D7" s="293">
        <v>0.005</v>
      </c>
      <c r="E7" s="293">
        <v>0.015</v>
      </c>
      <c r="F7" s="294">
        <v>0.013</v>
      </c>
      <c r="G7" s="294">
        <v>0.006256365350999769</v>
      </c>
    </row>
    <row r="8" spans="1:7" ht="15">
      <c r="A8" s="430" t="s">
        <v>248</v>
      </c>
      <c r="B8" s="430"/>
      <c r="C8" s="291">
        <v>0.42</v>
      </c>
      <c r="D8" s="291">
        <v>0.36</v>
      </c>
      <c r="E8" s="291">
        <v>0.41</v>
      </c>
      <c r="F8" s="292">
        <v>0.39</v>
      </c>
      <c r="G8" s="292">
        <v>0.354120439863722</v>
      </c>
    </row>
    <row r="9" spans="1:7" ht="15">
      <c r="A9" s="430" t="s">
        <v>249</v>
      </c>
      <c r="B9" s="430"/>
      <c r="C9" s="291">
        <v>0.05</v>
      </c>
      <c r="D9" s="291">
        <v>0.03</v>
      </c>
      <c r="E9" s="291">
        <v>0.05</v>
      </c>
      <c r="F9" s="292">
        <v>0.08</v>
      </c>
      <c r="G9" s="292">
        <v>0.11856531056314829</v>
      </c>
    </row>
    <row r="10" spans="1:7" ht="15.75" thickBot="1">
      <c r="A10" s="426" t="s">
        <v>250</v>
      </c>
      <c r="B10" s="426"/>
      <c r="C10" s="295">
        <v>0.11</v>
      </c>
      <c r="D10" s="295">
        <v>0.09</v>
      </c>
      <c r="E10" s="295">
        <v>0.15</v>
      </c>
      <c r="F10" s="296">
        <v>0.11</v>
      </c>
      <c r="G10" s="296">
        <v>0.12543454050943545</v>
      </c>
    </row>
    <row r="11" ht="15">
      <c r="A11" s="279" t="s">
        <v>242</v>
      </c>
    </row>
  </sheetData>
  <sheetProtection/>
  <mergeCells count="8">
    <mergeCell ref="B3:G3"/>
    <mergeCell ref="A9:B9"/>
    <mergeCell ref="A10:B10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N6" sqref="N6"/>
    </sheetView>
  </sheetViews>
  <sheetFormatPr defaultColWidth="8.88671875" defaultRowHeight="15"/>
  <cols>
    <col min="1" max="1" width="35.21484375" style="0" customWidth="1"/>
    <col min="2" max="10" width="9.6640625" style="0" customWidth="1"/>
    <col min="12" max="12" width="7.77734375" style="0" customWidth="1"/>
  </cols>
  <sheetData>
    <row r="1" ht="18">
      <c r="A1" s="29" t="s">
        <v>294</v>
      </c>
    </row>
    <row r="2" spans="1:12" ht="15">
      <c r="A2" s="30"/>
      <c r="B2" s="31"/>
      <c r="C2" s="97" t="s">
        <v>51</v>
      </c>
      <c r="D2" s="31"/>
      <c r="E2" s="31"/>
      <c r="F2" s="32"/>
      <c r="G2" s="32"/>
      <c r="H2" s="32"/>
      <c r="I2" s="33"/>
      <c r="L2" s="33" t="s">
        <v>0</v>
      </c>
    </row>
    <row r="3" spans="1:12" ht="15">
      <c r="A3" s="27"/>
      <c r="B3" s="413">
        <v>2008</v>
      </c>
      <c r="C3" s="413">
        <v>2009</v>
      </c>
      <c r="D3" s="411">
        <v>2010</v>
      </c>
      <c r="E3" s="411">
        <v>2011</v>
      </c>
      <c r="F3" s="411">
        <v>2012</v>
      </c>
      <c r="G3" s="411">
        <v>2013</v>
      </c>
      <c r="H3" s="411">
        <v>2014</v>
      </c>
      <c r="I3" s="411">
        <v>2015</v>
      </c>
      <c r="J3" s="411">
        <v>2016</v>
      </c>
      <c r="K3" s="411">
        <v>2017</v>
      </c>
      <c r="L3" s="411">
        <v>2018</v>
      </c>
    </row>
    <row r="4" spans="1:12" ht="15">
      <c r="A4" s="28"/>
      <c r="B4" s="414"/>
      <c r="C4" s="414"/>
      <c r="D4" s="412"/>
      <c r="E4" s="412"/>
      <c r="F4" s="412"/>
      <c r="G4" s="412"/>
      <c r="H4" s="412"/>
      <c r="I4" s="412"/>
      <c r="J4" s="412"/>
      <c r="K4" s="412"/>
      <c r="L4" s="412"/>
    </row>
    <row r="5" spans="1:12" ht="15">
      <c r="A5" s="184" t="s">
        <v>1</v>
      </c>
      <c r="B5" s="75">
        <v>17703403</v>
      </c>
      <c r="C5" s="75">
        <v>17324605.362976555</v>
      </c>
      <c r="D5" s="75">
        <v>17234070.367200002</v>
      </c>
      <c r="E5" s="75">
        <v>17172230.77059999</v>
      </c>
      <c r="F5" s="75">
        <v>17189509.772399995</v>
      </c>
      <c r="G5" s="185">
        <v>17259087.74751</v>
      </c>
      <c r="H5" s="185">
        <v>17240280.739200003</v>
      </c>
      <c r="I5" s="185">
        <v>17147198.7066</v>
      </c>
      <c r="J5" s="186">
        <v>17360284.1134</v>
      </c>
      <c r="K5" s="186">
        <v>17476261.550575733</v>
      </c>
      <c r="L5" s="390">
        <v>17361114.593099996</v>
      </c>
    </row>
    <row r="6" spans="1:12" ht="15">
      <c r="A6" s="1" t="s">
        <v>2</v>
      </c>
      <c r="B6" s="2">
        <v>0.7250502152601659</v>
      </c>
      <c r="C6" s="2">
        <v>0.7095364008673121</v>
      </c>
      <c r="D6" s="2">
        <v>0.7058285025510185</v>
      </c>
      <c r="E6" s="2">
        <v>0.7032958362141317</v>
      </c>
      <c r="F6" s="2">
        <v>0.7040035049021559</v>
      </c>
      <c r="G6" s="3">
        <v>0.7068530997416834</v>
      </c>
      <c r="H6" s="3">
        <v>0.7060828509130507</v>
      </c>
      <c r="I6" s="3">
        <v>0.7022706376468506</v>
      </c>
      <c r="J6" s="93">
        <v>0.71</v>
      </c>
      <c r="K6" s="93">
        <v>0.7157475429547583</v>
      </c>
      <c r="L6" s="391">
        <v>0.71</v>
      </c>
    </row>
    <row r="7" spans="1:12" ht="15.75">
      <c r="A7" s="4"/>
      <c r="B7" s="5"/>
      <c r="C7" s="5"/>
      <c r="D7" s="5"/>
      <c r="E7" s="5"/>
      <c r="F7" s="5"/>
      <c r="G7" s="6"/>
      <c r="H7" s="6"/>
      <c r="I7" s="6"/>
      <c r="J7" s="94"/>
      <c r="K7" s="94"/>
      <c r="L7" s="94"/>
    </row>
    <row r="8" spans="1:14" ht="15">
      <c r="A8" s="7" t="s">
        <v>3</v>
      </c>
      <c r="B8" s="8">
        <v>5900363.695847964</v>
      </c>
      <c r="C8" s="8">
        <v>5922262.244176561</v>
      </c>
      <c r="D8" s="8">
        <v>5846544.26</v>
      </c>
      <c r="E8" s="9">
        <v>5930974.600000001</v>
      </c>
      <c r="F8" s="9">
        <v>6085704</v>
      </c>
      <c r="G8" s="10">
        <v>6146802.55</v>
      </c>
      <c r="H8" s="10">
        <v>6114762.0908</v>
      </c>
      <c r="I8" s="10">
        <v>5885236.49</v>
      </c>
      <c r="J8" s="12">
        <v>5910709.075000001</v>
      </c>
      <c r="K8" s="12">
        <v>5963005.291894714</v>
      </c>
      <c r="L8" s="12">
        <v>5918983.0600000005</v>
      </c>
      <c r="M8" s="264"/>
      <c r="N8" s="264"/>
    </row>
    <row r="9" spans="1:14" ht="15">
      <c r="A9" s="7" t="s">
        <v>4</v>
      </c>
      <c r="B9" s="11">
        <v>2080210</v>
      </c>
      <c r="C9" s="11">
        <v>1775337.110099994</v>
      </c>
      <c r="D9" s="11">
        <v>1938578</v>
      </c>
      <c r="E9" s="11">
        <v>1969383.4</v>
      </c>
      <c r="F9" s="11">
        <v>1991874.8</v>
      </c>
      <c r="G9" s="12">
        <v>1614511.4000000001</v>
      </c>
      <c r="H9" s="12">
        <v>1935736.72</v>
      </c>
      <c r="I9" s="12">
        <v>1832311.8</v>
      </c>
      <c r="J9" s="12">
        <v>1823336.1300000001</v>
      </c>
      <c r="K9" s="12">
        <v>1791830.294807561</v>
      </c>
      <c r="L9" s="12">
        <v>1747673.4300000002</v>
      </c>
      <c r="M9" s="264"/>
      <c r="N9" s="264"/>
    </row>
    <row r="10" spans="1:14" ht="15">
      <c r="A10" s="187" t="s">
        <v>5</v>
      </c>
      <c r="B10" s="188">
        <v>0</v>
      </c>
      <c r="C10" s="188">
        <v>325.21608664160317</v>
      </c>
      <c r="D10" s="188">
        <v>42437.81414770516</v>
      </c>
      <c r="E10" s="189">
        <v>6308.541829870668</v>
      </c>
      <c r="F10" s="189">
        <v>19699.99468132983</v>
      </c>
      <c r="G10" s="189">
        <v>26111.22323239198</v>
      </c>
      <c r="H10" s="189">
        <v>52660.08266295806</v>
      </c>
      <c r="I10" s="189">
        <v>40929.89108176681</v>
      </c>
      <c r="J10" s="189">
        <v>66086.99</v>
      </c>
      <c r="K10" s="189">
        <v>56078.80773881859</v>
      </c>
      <c r="L10" s="189">
        <v>21962.30234002844</v>
      </c>
      <c r="M10" s="264"/>
      <c r="N10" s="264"/>
    </row>
    <row r="11" spans="1:14" ht="15">
      <c r="A11" s="7" t="s">
        <v>6</v>
      </c>
      <c r="B11" s="11">
        <v>1032034</v>
      </c>
      <c r="C11" s="11">
        <v>1142982.4722999968</v>
      </c>
      <c r="D11" s="11">
        <v>921162</v>
      </c>
      <c r="E11" s="11">
        <v>969755.7</v>
      </c>
      <c r="F11" s="11">
        <v>1002183.2</v>
      </c>
      <c r="G11" s="335">
        <v>1213</v>
      </c>
      <c r="H11" s="335">
        <v>1080</v>
      </c>
      <c r="I11" s="335">
        <v>1101</v>
      </c>
      <c r="J11" s="335">
        <v>1122</v>
      </c>
      <c r="K11" s="335">
        <v>1177</v>
      </c>
      <c r="L11" s="393">
        <v>1138</v>
      </c>
      <c r="M11" s="264"/>
      <c r="N11" s="264"/>
    </row>
    <row r="12" spans="1:14" ht="15">
      <c r="A12" s="187" t="s">
        <v>5</v>
      </c>
      <c r="B12" s="188"/>
      <c r="C12" s="188"/>
      <c r="D12" s="188"/>
      <c r="E12" s="188"/>
      <c r="F12" s="188"/>
      <c r="G12" s="190"/>
      <c r="H12" s="190">
        <v>8827.2777011041</v>
      </c>
      <c r="I12" s="190">
        <v>0</v>
      </c>
      <c r="J12" s="190">
        <v>0</v>
      </c>
      <c r="K12" s="190">
        <v>0</v>
      </c>
      <c r="L12" s="190">
        <v>0</v>
      </c>
      <c r="M12" s="264"/>
      <c r="N12" s="264"/>
    </row>
    <row r="13" spans="1:14" ht="15">
      <c r="A13" s="7" t="s">
        <v>54</v>
      </c>
      <c r="B13" s="11">
        <v>598147.54</v>
      </c>
      <c r="C13" s="11">
        <v>569921.429500002</v>
      </c>
      <c r="D13" s="11">
        <v>641562</v>
      </c>
      <c r="E13" s="11">
        <v>704559.4</v>
      </c>
      <c r="F13" s="11">
        <v>755684.9</v>
      </c>
      <c r="G13" s="336">
        <v>715.218</v>
      </c>
      <c r="H13" s="336">
        <v>674.5803400440005</v>
      </c>
      <c r="I13" s="336">
        <v>652.1637999550003</v>
      </c>
      <c r="J13" s="336">
        <v>579.170099997</v>
      </c>
      <c r="K13" s="336">
        <v>561.6668541389656</v>
      </c>
      <c r="L13" s="392">
        <v>583.2713600000001</v>
      </c>
      <c r="M13" s="264"/>
      <c r="N13" s="264"/>
    </row>
    <row r="14" spans="1:14" ht="15">
      <c r="A14" s="187" t="s">
        <v>55</v>
      </c>
      <c r="B14" s="188">
        <v>18560.835228599935</v>
      </c>
      <c r="C14" s="188">
        <v>21740.23504836028</v>
      </c>
      <c r="D14" s="188">
        <v>9653.567765567766</v>
      </c>
      <c r="E14" s="189">
        <v>7621.514794729081</v>
      </c>
      <c r="F14" s="189">
        <v>2564.799675975885</v>
      </c>
      <c r="G14" s="189">
        <v>7540.5935420377955</v>
      </c>
      <c r="H14" s="189">
        <v>12506.513856513855</v>
      </c>
      <c r="I14" s="189">
        <v>282.41647241647246</v>
      </c>
      <c r="J14" s="189">
        <v>0</v>
      </c>
      <c r="K14" s="189">
        <v>0</v>
      </c>
      <c r="L14" s="189">
        <v>0</v>
      </c>
      <c r="M14" s="264"/>
      <c r="N14" s="264"/>
    </row>
    <row r="15" spans="1:14" ht="15">
      <c r="A15" s="7" t="s">
        <v>56</v>
      </c>
      <c r="B15" s="11">
        <v>119654</v>
      </c>
      <c r="C15" s="11">
        <v>114251.87710000043</v>
      </c>
      <c r="D15" s="11">
        <v>118493</v>
      </c>
      <c r="E15" s="11">
        <v>112715</v>
      </c>
      <c r="F15" s="11">
        <v>120081</v>
      </c>
      <c r="G15" s="12">
        <v>116973</v>
      </c>
      <c r="H15" s="12">
        <v>116293</v>
      </c>
      <c r="I15" s="12">
        <v>90317</v>
      </c>
      <c r="J15" s="12">
        <v>85947</v>
      </c>
      <c r="K15" s="12">
        <v>111269</v>
      </c>
      <c r="L15" s="12">
        <v>114202</v>
      </c>
      <c r="M15" s="264"/>
      <c r="N15" s="264"/>
    </row>
    <row r="16" spans="1:14" ht="15">
      <c r="A16" s="187" t="s">
        <v>5</v>
      </c>
      <c r="B16" s="188">
        <v>6417.122505353984</v>
      </c>
      <c r="C16" s="188">
        <v>8425.924003211132</v>
      </c>
      <c r="D16" s="188">
        <v>12315.473171039042</v>
      </c>
      <c r="E16" s="189">
        <v>2865.5755267457735</v>
      </c>
      <c r="F16" s="189">
        <v>9769.923607561963</v>
      </c>
      <c r="G16" s="189">
        <v>8156.130440658357</v>
      </c>
      <c r="H16" s="189">
        <v>8382.954827354048</v>
      </c>
      <c r="I16" s="189">
        <v>7984.639268620559</v>
      </c>
      <c r="J16" s="189">
        <v>3198.7699661028873</v>
      </c>
      <c r="K16" s="189">
        <v>5478.000384495899</v>
      </c>
      <c r="L16" s="189">
        <v>5237.841279281497</v>
      </c>
      <c r="M16" s="264"/>
      <c r="N16" s="264"/>
    </row>
    <row r="17" spans="1:14" ht="15">
      <c r="A17" s="7" t="s">
        <v>7</v>
      </c>
      <c r="B17" s="11">
        <v>152701.81</v>
      </c>
      <c r="C17" s="11">
        <v>163101.5016000002</v>
      </c>
      <c r="D17" s="11">
        <v>163928</v>
      </c>
      <c r="E17" s="11">
        <v>164430.2</v>
      </c>
      <c r="F17" s="11">
        <v>157717.7</v>
      </c>
      <c r="G17" s="12">
        <v>194476.69999999998</v>
      </c>
      <c r="H17" s="12">
        <v>183453.01</v>
      </c>
      <c r="I17" s="12">
        <v>186879.59999999998</v>
      </c>
      <c r="J17" s="12">
        <v>193794.22</v>
      </c>
      <c r="K17" s="12">
        <v>197430.09</v>
      </c>
      <c r="L17" s="12">
        <v>223965.81</v>
      </c>
      <c r="M17" s="264"/>
      <c r="N17" s="264"/>
    </row>
    <row r="18" spans="1:14" ht="15">
      <c r="A18" s="187" t="s">
        <v>8</v>
      </c>
      <c r="B18" s="188"/>
      <c r="C18" s="188"/>
      <c r="D18" s="188"/>
      <c r="E18" s="188"/>
      <c r="F18" s="188"/>
      <c r="G18" s="190"/>
      <c r="H18" s="190">
        <v>29373</v>
      </c>
      <c r="I18" s="190">
        <v>33698</v>
      </c>
      <c r="J18" s="190">
        <v>52280</v>
      </c>
      <c r="K18" s="190">
        <v>57382</v>
      </c>
      <c r="L18" s="190">
        <v>56829</v>
      </c>
      <c r="M18" s="264"/>
      <c r="N18" s="264"/>
    </row>
    <row r="19" spans="1:14" ht="15">
      <c r="A19" s="187" t="s">
        <v>9</v>
      </c>
      <c r="B19" s="188">
        <v>6216.435547797128</v>
      </c>
      <c r="C19" s="188">
        <v>3721.1065649525412</v>
      </c>
      <c r="D19" s="188">
        <v>2591.1</v>
      </c>
      <c r="E19" s="188">
        <v>2720</v>
      </c>
      <c r="F19" s="188">
        <v>2551</v>
      </c>
      <c r="G19" s="188">
        <v>2649.6</v>
      </c>
      <c r="H19" s="188">
        <v>2849</v>
      </c>
      <c r="I19" s="188">
        <v>2884.9</v>
      </c>
      <c r="J19" s="188">
        <v>2925.7</v>
      </c>
      <c r="K19" s="188">
        <v>2966</v>
      </c>
      <c r="L19" s="188">
        <v>2826</v>
      </c>
      <c r="M19" s="264"/>
      <c r="N19" s="264"/>
    </row>
    <row r="20" spans="1:14" ht="15">
      <c r="A20" s="187" t="s">
        <v>10</v>
      </c>
      <c r="B20" s="188">
        <v>7465.349300166908</v>
      </c>
      <c r="C20" s="188">
        <v>9213.499974569822</v>
      </c>
      <c r="D20" s="188">
        <v>8657</v>
      </c>
      <c r="E20" s="188">
        <v>8075</v>
      </c>
      <c r="F20" s="188">
        <v>7517</v>
      </c>
      <c r="G20" s="188">
        <v>7078</v>
      </c>
      <c r="H20" s="188">
        <v>7012</v>
      </c>
      <c r="I20" s="188">
        <v>6905</v>
      </c>
      <c r="J20" s="188">
        <v>7057.29</v>
      </c>
      <c r="K20" s="188">
        <v>7366</v>
      </c>
      <c r="L20" s="188">
        <v>7149</v>
      </c>
      <c r="M20" s="264"/>
      <c r="N20" s="264"/>
    </row>
    <row r="21" spans="1:14" ht="15">
      <c r="A21" s="7"/>
      <c r="B21" s="11"/>
      <c r="C21" s="11"/>
      <c r="D21" s="11"/>
      <c r="E21" s="11"/>
      <c r="F21" s="11"/>
      <c r="G21" s="13"/>
      <c r="H21" s="13"/>
      <c r="I21" s="13"/>
      <c r="M21" s="264"/>
      <c r="N21" s="264"/>
    </row>
    <row r="22" spans="1:14" ht="15">
      <c r="A22" s="14" t="s">
        <v>11</v>
      </c>
      <c r="B22" s="11">
        <v>194310.82099999997</v>
      </c>
      <c r="C22" s="11">
        <v>244318.5299000033</v>
      </c>
      <c r="D22" s="11">
        <v>173601</v>
      </c>
      <c r="E22" s="11">
        <v>155816.9</v>
      </c>
      <c r="F22" s="11">
        <v>153387.9</v>
      </c>
      <c r="G22" s="12">
        <v>255361.1</v>
      </c>
      <c r="H22" s="12">
        <v>160168.63999999998</v>
      </c>
      <c r="I22" s="12">
        <v>213823.2</v>
      </c>
      <c r="J22" s="12">
        <v>261741.48</v>
      </c>
      <c r="K22" s="12">
        <v>241362.56446133147</v>
      </c>
      <c r="L22" s="12">
        <v>264959.12</v>
      </c>
      <c r="M22" s="264"/>
      <c r="N22" s="264"/>
    </row>
    <row r="23" spans="1:14" ht="15">
      <c r="A23" s="14" t="s">
        <v>12</v>
      </c>
      <c r="B23" s="11">
        <v>1140964</v>
      </c>
      <c r="C23" s="11">
        <v>1241030.5115000028</v>
      </c>
      <c r="D23" s="11">
        <v>1231501</v>
      </c>
      <c r="E23" s="11">
        <v>1277840.1000000008</v>
      </c>
      <c r="F23" s="11">
        <v>1356613.9999999995</v>
      </c>
      <c r="G23" s="12">
        <v>1389665.13</v>
      </c>
      <c r="H23" s="12">
        <v>1395893.44</v>
      </c>
      <c r="I23" s="12">
        <v>1166741.3</v>
      </c>
      <c r="J23" s="12">
        <v>1143509.57</v>
      </c>
      <c r="K23" s="12">
        <v>1144429.897976125</v>
      </c>
      <c r="L23" s="12">
        <v>1151895.86</v>
      </c>
      <c r="M23" s="264"/>
      <c r="N23" s="264"/>
    </row>
    <row r="24" spans="1:14" ht="15">
      <c r="A24" s="7" t="s">
        <v>13</v>
      </c>
      <c r="B24" s="75">
        <v>10394863</v>
      </c>
      <c r="C24" s="11">
        <v>9995830.028199995</v>
      </c>
      <c r="D24" s="11">
        <v>9979795</v>
      </c>
      <c r="E24" s="11">
        <v>9858274.399999993</v>
      </c>
      <c r="F24" s="11">
        <v>9724882.399999995</v>
      </c>
      <c r="G24" s="12">
        <v>9741601.75</v>
      </c>
      <c r="H24" s="12">
        <v>9754555.110000003</v>
      </c>
      <c r="I24" s="12">
        <v>9879701.2</v>
      </c>
      <c r="J24" s="12">
        <v>10078527.21</v>
      </c>
      <c r="K24" s="12">
        <v>10137963.14618102</v>
      </c>
      <c r="L24" s="12">
        <v>10072408.46</v>
      </c>
      <c r="M24" s="264"/>
      <c r="N24" s="264"/>
    </row>
    <row r="25" spans="1:14" ht="15">
      <c r="A25" s="15"/>
      <c r="B25" s="16"/>
      <c r="C25" s="16"/>
      <c r="D25" s="16"/>
      <c r="E25" s="16"/>
      <c r="F25" s="16"/>
      <c r="G25" s="17"/>
      <c r="H25" s="17"/>
      <c r="I25" s="17"/>
      <c r="M25" s="264"/>
      <c r="N25" s="264"/>
    </row>
    <row r="26" spans="1:14" ht="15">
      <c r="A26" s="7" t="s">
        <v>199</v>
      </c>
      <c r="B26" s="76">
        <f aca="true" t="shared" si="0" ref="B26:J26">B16+B10+B12+B14</f>
        <v>24977.957733953917</v>
      </c>
      <c r="C26" s="76">
        <f t="shared" si="0"/>
        <v>30491.375138213014</v>
      </c>
      <c r="D26" s="76">
        <f t="shared" si="0"/>
        <v>64406.85508431197</v>
      </c>
      <c r="E26" s="76">
        <f t="shared" si="0"/>
        <v>16795.632151345522</v>
      </c>
      <c r="F26" s="76">
        <f t="shared" si="0"/>
        <v>32034.71796486768</v>
      </c>
      <c r="G26" s="76">
        <f t="shared" si="0"/>
        <v>41807.947215088134</v>
      </c>
      <c r="H26" s="76">
        <f t="shared" si="0"/>
        <v>82376.82904793008</v>
      </c>
      <c r="I26" s="76">
        <f t="shared" si="0"/>
        <v>49196.94682280384</v>
      </c>
      <c r="J26" s="76">
        <f t="shared" si="0"/>
        <v>69285.7599661029</v>
      </c>
      <c r="K26" s="76">
        <f>K16+K10+K12+K14</f>
        <v>61556.80812331449</v>
      </c>
      <c r="L26" s="76">
        <f>L16+L10+L12+L14</f>
        <v>27200.143619309936</v>
      </c>
      <c r="M26" s="264"/>
      <c r="N26" s="264"/>
    </row>
    <row r="27" spans="1:14" ht="15">
      <c r="A27" s="7" t="s">
        <v>200</v>
      </c>
      <c r="B27" s="18">
        <f aca="true" t="shared" si="1" ref="B27:J27">B26/B8</f>
        <v>0.004233291203986408</v>
      </c>
      <c r="C27" s="18">
        <f t="shared" si="1"/>
        <v>0.005148602659092914</v>
      </c>
      <c r="D27" s="18">
        <f t="shared" si="1"/>
        <v>0.011016226375803058</v>
      </c>
      <c r="E27" s="18">
        <f t="shared" si="1"/>
        <v>0.0028318502917455625</v>
      </c>
      <c r="F27" s="18">
        <f t="shared" si="1"/>
        <v>0.005263929689131723</v>
      </c>
      <c r="G27" s="18">
        <f t="shared" si="1"/>
        <v>0.006801576409036945</v>
      </c>
      <c r="H27" s="18">
        <f t="shared" si="1"/>
        <v>0.013471796257105505</v>
      </c>
      <c r="I27" s="18">
        <f t="shared" si="1"/>
        <v>0.00835938316266435</v>
      </c>
      <c r="J27" s="18">
        <f t="shared" si="1"/>
        <v>0.011722072442907856</v>
      </c>
      <c r="K27" s="18">
        <f>K26/K8</f>
        <v>0.010323118144299873</v>
      </c>
      <c r="L27" s="18">
        <f>L26/L8</f>
        <v>0.004595408255706333</v>
      </c>
      <c r="M27" s="264"/>
      <c r="N27" s="264"/>
    </row>
    <row r="28" spans="1:14" ht="15">
      <c r="A28" s="7" t="s">
        <v>202</v>
      </c>
      <c r="B28" s="11">
        <f aca="true" t="shared" si="2" ref="B28:J28">B26+B18+B19+B20</f>
        <v>38659.74258191795</v>
      </c>
      <c r="C28" s="11">
        <f t="shared" si="2"/>
        <v>43425.98167773538</v>
      </c>
      <c r="D28" s="11">
        <f t="shared" si="2"/>
        <v>75654.95508431197</v>
      </c>
      <c r="E28" s="11">
        <f t="shared" si="2"/>
        <v>27590.632151345522</v>
      </c>
      <c r="F28" s="11">
        <f t="shared" si="2"/>
        <v>42102.71796486768</v>
      </c>
      <c r="G28" s="11">
        <f t="shared" si="2"/>
        <v>51535.54721508813</v>
      </c>
      <c r="H28" s="11">
        <f t="shared" si="2"/>
        <v>121610.82904793008</v>
      </c>
      <c r="I28" s="11">
        <f t="shared" si="2"/>
        <v>92684.84682280384</v>
      </c>
      <c r="J28" s="11">
        <f t="shared" si="2"/>
        <v>131548.74996610289</v>
      </c>
      <c r="K28" s="11">
        <f>K26+K18+K19+K20</f>
        <v>129270.80812331449</v>
      </c>
      <c r="L28" s="11">
        <f>L26+L18+L19+L20</f>
        <v>94004.14361930994</v>
      </c>
      <c r="M28" s="264"/>
      <c r="N28" s="264"/>
    </row>
    <row r="29" spans="1:14" ht="15">
      <c r="A29" s="15" t="s">
        <v>203</v>
      </c>
      <c r="B29" s="19">
        <f aca="true" t="shared" si="3" ref="B29:J29">B28/B8</f>
        <v>0.006552094849529781</v>
      </c>
      <c r="C29" s="19">
        <f t="shared" si="3"/>
        <v>0.007332667802820911</v>
      </c>
      <c r="D29" s="19">
        <f t="shared" si="3"/>
        <v>0.012940115001252375</v>
      </c>
      <c r="E29" s="19">
        <f t="shared" si="3"/>
        <v>0.004651955877765101</v>
      </c>
      <c r="F29" s="19">
        <f t="shared" si="3"/>
        <v>0.00691829868243143</v>
      </c>
      <c r="G29" s="19">
        <f t="shared" si="3"/>
        <v>0.008384122768851284</v>
      </c>
      <c r="H29" s="19">
        <f t="shared" si="3"/>
        <v>0.01988807205286046</v>
      </c>
      <c r="I29" s="19">
        <f t="shared" si="3"/>
        <v>0.015748703893257453</v>
      </c>
      <c r="J29" s="19">
        <f t="shared" si="3"/>
        <v>0.02225600148762234</v>
      </c>
      <c r="K29" s="19">
        <f>K28/K8</f>
        <v>0.021678801509538718</v>
      </c>
      <c r="L29" s="19">
        <f>L28/L8</f>
        <v>0.01588180649723129</v>
      </c>
      <c r="M29" s="264"/>
      <c r="N29" s="264"/>
    </row>
    <row r="30" spans="1:14" ht="15">
      <c r="A30" s="20" t="s">
        <v>14</v>
      </c>
      <c r="B30" s="21"/>
      <c r="C30" s="21"/>
      <c r="D30" s="21"/>
      <c r="E30" s="21"/>
      <c r="F30" s="22"/>
      <c r="G30" s="22"/>
      <c r="H30" s="23"/>
      <c r="I30" s="23"/>
      <c r="M30" s="264"/>
      <c r="N30" s="264"/>
    </row>
    <row r="31" spans="1:9" ht="15">
      <c r="A31" s="24" t="s">
        <v>15</v>
      </c>
      <c r="B31" s="25"/>
      <c r="C31" s="25"/>
      <c r="D31" s="25"/>
      <c r="E31" s="25"/>
      <c r="F31" s="13"/>
      <c r="G31" s="13"/>
      <c r="H31" s="13"/>
      <c r="I31" s="13"/>
    </row>
    <row r="32" spans="1:9" ht="15">
      <c r="A32" s="26" t="s">
        <v>16</v>
      </c>
      <c r="B32" s="25"/>
      <c r="C32" s="25"/>
      <c r="D32" s="25"/>
      <c r="E32" s="25"/>
      <c r="F32" s="13"/>
      <c r="G32" s="13"/>
      <c r="H32" s="13"/>
      <c r="I32" s="13"/>
    </row>
    <row r="33" spans="1:9" ht="15">
      <c r="A33" s="7" t="s">
        <v>313</v>
      </c>
      <c r="B33" s="25"/>
      <c r="C33" s="25"/>
      <c r="D33" s="25"/>
      <c r="E33" s="25"/>
      <c r="F33" s="13"/>
      <c r="G33" s="13"/>
      <c r="H33" s="13"/>
      <c r="I33" s="13"/>
    </row>
    <row r="34" ht="15">
      <c r="A34" s="67" t="s">
        <v>201</v>
      </c>
    </row>
    <row r="35" ht="15">
      <c r="A35" s="67" t="s">
        <v>204</v>
      </c>
    </row>
  </sheetData>
  <sheetProtection/>
  <mergeCells count="11">
    <mergeCell ref="B3:B4"/>
    <mergeCell ref="C3:C4"/>
    <mergeCell ref="D3:D4"/>
    <mergeCell ref="E3:E4"/>
    <mergeCell ref="F3:F4"/>
    <mergeCell ref="G3:G4"/>
    <mergeCell ref="L3:L4"/>
    <mergeCell ref="K3:K4"/>
    <mergeCell ref="J3:J4"/>
    <mergeCell ref="H3:H4"/>
    <mergeCell ref="I3:I4"/>
  </mergeCells>
  <hyperlinks>
    <hyperlink ref="A15" r:id="rId1" display="https://www.gov.uk/government/collections/agriculture-in-the-united-kingdom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H11" sqref="H11"/>
    </sheetView>
  </sheetViews>
  <sheetFormatPr defaultColWidth="8.88671875" defaultRowHeight="15"/>
  <cols>
    <col min="1" max="1" width="30.6640625" style="0" customWidth="1"/>
  </cols>
  <sheetData>
    <row r="1" ht="21">
      <c r="A1" s="144" t="s">
        <v>309</v>
      </c>
    </row>
    <row r="2" spans="8:10" ht="15">
      <c r="H2" s="66"/>
      <c r="J2" s="66" t="s">
        <v>130</v>
      </c>
    </row>
    <row r="3" spans="1:10" ht="21" customHeight="1">
      <c r="A3" s="147" t="s">
        <v>124</v>
      </c>
      <c r="B3" s="65" t="s">
        <v>227</v>
      </c>
      <c r="C3" s="65" t="s">
        <v>221</v>
      </c>
      <c r="D3" s="148" t="s">
        <v>222</v>
      </c>
      <c r="E3" s="148" t="s">
        <v>223</v>
      </c>
      <c r="F3" s="148" t="s">
        <v>224</v>
      </c>
      <c r="G3" s="148" t="s">
        <v>225</v>
      </c>
      <c r="H3" s="148" t="s">
        <v>226</v>
      </c>
      <c r="I3" s="148" t="s">
        <v>232</v>
      </c>
      <c r="J3" s="148" t="s">
        <v>303</v>
      </c>
    </row>
    <row r="4" spans="1:10" ht="15" customHeight="1">
      <c r="A4" s="176" t="s">
        <v>167</v>
      </c>
      <c r="B4" s="151" t="s">
        <v>168</v>
      </c>
      <c r="C4" s="151" t="s">
        <v>169</v>
      </c>
      <c r="D4" s="151">
        <v>214690</v>
      </c>
      <c r="E4" s="70">
        <v>230229.1</v>
      </c>
      <c r="F4" s="70">
        <v>208455.26374626107</v>
      </c>
      <c r="G4" s="70">
        <v>403854.22000000003</v>
      </c>
      <c r="H4" s="70">
        <v>560161.228</v>
      </c>
      <c r="I4" s="70">
        <f>SUM(I5:I6)</f>
        <v>727373.512</v>
      </c>
      <c r="J4" s="70">
        <f>SUM(J5:J6)</f>
        <v>548978.0865</v>
      </c>
    </row>
    <row r="5" spans="1:10" ht="15" customHeight="1">
      <c r="A5" s="180" t="s">
        <v>176</v>
      </c>
      <c r="B5" s="177" t="s">
        <v>170</v>
      </c>
      <c r="C5" s="177" t="s">
        <v>171</v>
      </c>
      <c r="D5" s="177" t="s">
        <v>172</v>
      </c>
      <c r="E5" s="63">
        <v>31434.100000000002</v>
      </c>
      <c r="F5" s="63">
        <v>7038.263746261069</v>
      </c>
      <c r="G5" s="63">
        <v>92062.45</v>
      </c>
      <c r="H5" s="63">
        <v>52661.02000000001</v>
      </c>
      <c r="I5" s="260">
        <v>51507.21000000001</v>
      </c>
      <c r="J5" s="359">
        <v>1689.48</v>
      </c>
    </row>
    <row r="6" spans="1:10" ht="15" customHeight="1">
      <c r="A6" s="178" t="s">
        <v>177</v>
      </c>
      <c r="B6" s="179" t="s">
        <v>173</v>
      </c>
      <c r="C6" s="179" t="s">
        <v>174</v>
      </c>
      <c r="D6" s="179" t="s">
        <v>175</v>
      </c>
      <c r="E6" s="64">
        <v>198795</v>
      </c>
      <c r="F6" s="64">
        <v>201417</v>
      </c>
      <c r="G6" s="64">
        <v>311791.77</v>
      </c>
      <c r="H6" s="64">
        <v>507500.208</v>
      </c>
      <c r="I6" s="261">
        <v>675866.302</v>
      </c>
      <c r="J6" s="360">
        <v>547288.6065</v>
      </c>
    </row>
    <row r="7" ht="15">
      <c r="A7" s="67" t="s">
        <v>127</v>
      </c>
    </row>
    <row r="8" ht="15">
      <c r="A8" s="118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U2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4.10546875" style="264" customWidth="1"/>
    <col min="2" max="16384" width="8.88671875" style="264" customWidth="1"/>
  </cols>
  <sheetData>
    <row r="1" ht="18">
      <c r="A1" s="311" t="s">
        <v>311</v>
      </c>
    </row>
    <row r="2" ht="15">
      <c r="K2" s="312" t="s">
        <v>154</v>
      </c>
    </row>
    <row r="3" spans="1:12" ht="24.75">
      <c r="A3" s="315"/>
      <c r="B3" s="166">
        <v>2009</v>
      </c>
      <c r="C3" s="166">
        <v>2010</v>
      </c>
      <c r="D3" s="166">
        <v>2011</v>
      </c>
      <c r="E3" s="166">
        <v>2012</v>
      </c>
      <c r="F3" s="166">
        <v>2013</v>
      </c>
      <c r="G3" s="166">
        <v>2014</v>
      </c>
      <c r="H3" s="166">
        <v>2015</v>
      </c>
      <c r="I3" s="166">
        <v>2016</v>
      </c>
      <c r="J3" s="166">
        <v>2017</v>
      </c>
      <c r="K3" s="166">
        <v>2018</v>
      </c>
      <c r="L3" s="167" t="s">
        <v>305</v>
      </c>
    </row>
    <row r="4" spans="1:12" ht="15">
      <c r="A4" s="316" t="s">
        <v>265</v>
      </c>
      <c r="B4" s="317">
        <f>SUM(B6:B7)</f>
        <v>16.267383885682523</v>
      </c>
      <c r="C4" s="317">
        <f aca="true" t="shared" si="0" ref="C4:J4">SUM(C6:C7)</f>
        <v>43.27103443957046</v>
      </c>
      <c r="D4" s="317">
        <f t="shared" si="0"/>
        <v>87.51224073949643</v>
      </c>
      <c r="E4" s="317">
        <f t="shared" si="0"/>
        <v>176.77213226754128</v>
      </c>
      <c r="F4" s="317">
        <f t="shared" si="0"/>
        <v>252.38761822011833</v>
      </c>
      <c r="G4" s="317">
        <f t="shared" si="0"/>
        <v>378.3186276523248</v>
      </c>
      <c r="H4" s="317">
        <f t="shared" si="0"/>
        <v>605.81452235949</v>
      </c>
      <c r="I4" s="317">
        <f t="shared" si="0"/>
        <v>964.4907894267576</v>
      </c>
      <c r="J4" s="331">
        <f t="shared" si="0"/>
        <v>1135.3912170245248</v>
      </c>
      <c r="K4" s="331">
        <f>SUM(K6:K7)</f>
        <v>1273.3897974472727</v>
      </c>
      <c r="L4" s="318">
        <f>(K4-J4)/J4</f>
        <v>0.12154275843739158</v>
      </c>
    </row>
    <row r="5" spans="1:12" ht="15">
      <c r="A5" s="319" t="s">
        <v>268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18"/>
    </row>
    <row r="6" spans="1:12" ht="15">
      <c r="A6" s="319" t="s">
        <v>266</v>
      </c>
      <c r="B6" s="320">
        <v>2.0034505</v>
      </c>
      <c r="C6" s="320">
        <v>4.736967978435658</v>
      </c>
      <c r="D6" s="320">
        <v>9.723046567939999</v>
      </c>
      <c r="E6" s="320">
        <v>14.544789570147655</v>
      </c>
      <c r="F6" s="320">
        <v>18.522608226374814</v>
      </c>
      <c r="G6" s="320">
        <v>42.94138716938903</v>
      </c>
      <c r="H6" s="320">
        <v>118.87912819687833</v>
      </c>
      <c r="I6" s="320">
        <v>269.1718396393566</v>
      </c>
      <c r="J6" s="320">
        <v>302.72866382446455</v>
      </c>
      <c r="K6" s="320">
        <v>393.948914575465</v>
      </c>
      <c r="L6" s="318">
        <f>(K6-J6)/J6</f>
        <v>0.30132677097235155</v>
      </c>
    </row>
    <row r="7" spans="1:12" ht="15">
      <c r="A7" s="322" t="s">
        <v>267</v>
      </c>
      <c r="B7" s="323">
        <v>14.263933385682522</v>
      </c>
      <c r="C7" s="323">
        <v>38.5340664611348</v>
      </c>
      <c r="D7" s="323">
        <v>77.78919417155643</v>
      </c>
      <c r="E7" s="323">
        <v>162.22734269739362</v>
      </c>
      <c r="F7" s="323">
        <v>233.8650099937435</v>
      </c>
      <c r="G7" s="323">
        <v>335.37724048293575</v>
      </c>
      <c r="H7" s="323">
        <v>486.9353941626116</v>
      </c>
      <c r="I7" s="323">
        <v>695.318949787401</v>
      </c>
      <c r="J7" s="323">
        <v>832.6625532000603</v>
      </c>
      <c r="K7" s="323">
        <v>879.4408828718077</v>
      </c>
      <c r="L7" s="401">
        <f>(K7-J7)/J7</f>
        <v>0.056179216288724104</v>
      </c>
    </row>
    <row r="8" ht="15">
      <c r="A8" s="67" t="s">
        <v>274</v>
      </c>
    </row>
    <row r="11" ht="18">
      <c r="A11" s="311" t="s">
        <v>310</v>
      </c>
    </row>
    <row r="12" ht="15">
      <c r="F12" s="370" t="s">
        <v>269</v>
      </c>
    </row>
    <row r="13" spans="1:7" ht="22.5">
      <c r="A13" s="315"/>
      <c r="B13" s="166">
        <v>2014</v>
      </c>
      <c r="C13" s="166">
        <v>2015</v>
      </c>
      <c r="D13" s="166">
        <v>2016</v>
      </c>
      <c r="E13" s="166">
        <v>2017</v>
      </c>
      <c r="F13" s="166">
        <v>2018</v>
      </c>
      <c r="G13" s="167" t="s">
        <v>315</v>
      </c>
    </row>
    <row r="14" spans="1:11" ht="15">
      <c r="A14" s="316" t="s">
        <v>273</v>
      </c>
      <c r="B14" s="331">
        <v>1385.63</v>
      </c>
      <c r="C14" s="331">
        <v>3779.6059999999998</v>
      </c>
      <c r="D14" s="331">
        <v>6041</v>
      </c>
      <c r="E14" s="331">
        <v>7687</v>
      </c>
      <c r="F14" s="331">
        <v>10151.619676000006</v>
      </c>
      <c r="G14" s="318">
        <v>0.3206217869129707</v>
      </c>
      <c r="H14" s="313"/>
      <c r="J14"/>
      <c r="K14" s="313"/>
    </row>
    <row r="15" spans="1:7" ht="15">
      <c r="A15" s="319" t="s">
        <v>268</v>
      </c>
      <c r="B15" s="140"/>
      <c r="C15" s="140"/>
      <c r="D15" s="140"/>
      <c r="E15" s="140"/>
      <c r="F15" s="140"/>
      <c r="G15" s="318"/>
    </row>
    <row r="16" spans="1:11" ht="15">
      <c r="A16" s="319" t="s">
        <v>270</v>
      </c>
      <c r="B16" s="325">
        <v>0.6449999999999999</v>
      </c>
      <c r="C16" s="320">
        <v>26.963</v>
      </c>
      <c r="D16" s="320">
        <v>134</v>
      </c>
      <c r="E16" s="320">
        <v>420</v>
      </c>
      <c r="F16" s="320">
        <v>889.5418160000002</v>
      </c>
      <c r="G16" s="318">
        <v>1.1179567047619052</v>
      </c>
      <c r="H16" s="356"/>
      <c r="I16" s="356"/>
      <c r="J16" s="356"/>
      <c r="K16" s="356"/>
    </row>
    <row r="17" spans="1:7" ht="15">
      <c r="A17" s="319" t="s">
        <v>272</v>
      </c>
      <c r="B17" s="326">
        <v>0.00046549223097074966</v>
      </c>
      <c r="C17" s="321">
        <v>0.007133812360335972</v>
      </c>
      <c r="D17" s="321">
        <v>0.02218175798708823</v>
      </c>
      <c r="E17" s="321">
        <v>0.05463770001300897</v>
      </c>
      <c r="F17" s="321">
        <v>0.08762560501581972</v>
      </c>
      <c r="G17" s="318"/>
    </row>
    <row r="18" spans="1:7" ht="9.75" customHeight="1">
      <c r="A18" s="319"/>
      <c r="B18" s="326"/>
      <c r="C18" s="321"/>
      <c r="D18" s="321"/>
      <c r="E18" s="321"/>
      <c r="F18" s="321"/>
      <c r="G18" s="318"/>
    </row>
    <row r="19" spans="1:9" ht="15">
      <c r="A19" s="319" t="s">
        <v>271</v>
      </c>
      <c r="B19" s="332">
        <v>58.138361878043</v>
      </c>
      <c r="C19" s="332">
        <v>626.300356906627</v>
      </c>
      <c r="D19" s="332">
        <v>1453</v>
      </c>
      <c r="E19" s="332">
        <v>2175</v>
      </c>
      <c r="F19" s="332">
        <v>2323.8042962153304</v>
      </c>
      <c r="G19" s="318">
        <v>0.0684157683748645</v>
      </c>
      <c r="I19" s="313"/>
    </row>
    <row r="20" spans="1:7" ht="15">
      <c r="A20" s="322" t="s">
        <v>272</v>
      </c>
      <c r="B20" s="324">
        <v>0.04195807096991477</v>
      </c>
      <c r="C20" s="324">
        <v>0.16570519702493516</v>
      </c>
      <c r="D20" s="324">
        <v>0.2405230922032776</v>
      </c>
      <c r="E20" s="324">
        <v>0.28294523221022505</v>
      </c>
      <c r="F20" s="324">
        <v>0.2289097080448317</v>
      </c>
      <c r="G20" s="402"/>
    </row>
    <row r="21" spans="1:8" ht="15">
      <c r="A21" s="67" t="s">
        <v>275</v>
      </c>
      <c r="G21"/>
      <c r="H21" s="313"/>
    </row>
    <row r="23" spans="2:4" ht="15">
      <c r="B23" s="313"/>
      <c r="C23" s="313"/>
      <c r="D23" s="314"/>
    </row>
    <row r="28" ht="15">
      <c r="HU28" s="264">
        <v>385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4" sqref="D24"/>
    </sheetView>
  </sheetViews>
  <sheetFormatPr defaultColWidth="8.88671875" defaultRowHeight="15"/>
  <cols>
    <col min="1" max="1" width="28.21484375" style="264" customWidth="1"/>
    <col min="2" max="2" width="12.99609375" style="264" customWidth="1"/>
    <col min="3" max="3" width="6.5546875" style="264" customWidth="1"/>
    <col min="4" max="4" width="11.4453125" style="264" customWidth="1"/>
    <col min="5" max="5" width="8.4453125" style="264" customWidth="1"/>
    <col min="6" max="16384" width="8.88671875" style="264" customWidth="1"/>
  </cols>
  <sheetData>
    <row r="1" ht="18">
      <c r="A1" s="311" t="s">
        <v>276</v>
      </c>
    </row>
    <row r="2" spans="1:3" ht="10.5" customHeight="1">
      <c r="A2" s="54"/>
      <c r="B2" s="54"/>
      <c r="C2" s="54"/>
    </row>
    <row r="3" spans="1:3" ht="10.5" customHeight="1">
      <c r="A3" s="54"/>
      <c r="B3" s="54"/>
      <c r="C3" s="54"/>
    </row>
    <row r="4" spans="1:5" ht="21" customHeight="1">
      <c r="A4" s="327"/>
      <c r="B4" s="433" t="s">
        <v>289</v>
      </c>
      <c r="C4" s="434"/>
      <c r="D4" s="433" t="s">
        <v>277</v>
      </c>
      <c r="E4" s="434"/>
    </row>
    <row r="5" spans="1:5" ht="21" customHeight="1">
      <c r="A5" s="346"/>
      <c r="B5" s="357">
        <v>2017</v>
      </c>
      <c r="C5" s="358">
        <v>2018</v>
      </c>
      <c r="D5" s="357">
        <v>2017</v>
      </c>
      <c r="E5" s="358">
        <v>2018</v>
      </c>
    </row>
    <row r="6" spans="1:5" ht="15">
      <c r="A6" s="328" t="s">
        <v>278</v>
      </c>
      <c r="B6" s="347">
        <v>401</v>
      </c>
      <c r="C6" s="403">
        <v>470</v>
      </c>
      <c r="D6" s="347">
        <v>420</v>
      </c>
      <c r="E6" s="403">
        <v>326</v>
      </c>
    </row>
    <row r="7" spans="1:5" ht="15">
      <c r="A7" s="124" t="s">
        <v>290</v>
      </c>
      <c r="B7" s="348"/>
      <c r="C7" s="404"/>
      <c r="D7" s="348"/>
      <c r="E7" s="351"/>
    </row>
    <row r="8" spans="1:5" ht="15">
      <c r="A8" s="329" t="s">
        <v>279</v>
      </c>
      <c r="B8" s="348">
        <v>277</v>
      </c>
      <c r="C8" s="351">
        <v>329</v>
      </c>
      <c r="D8" s="348">
        <v>309</v>
      </c>
      <c r="E8" s="351">
        <v>226</v>
      </c>
    </row>
    <row r="9" spans="1:5" ht="15">
      <c r="A9" s="330" t="s">
        <v>280</v>
      </c>
      <c r="B9" s="349">
        <v>160.1</v>
      </c>
      <c r="C9" s="405">
        <v>170.9</v>
      </c>
      <c r="D9" s="349">
        <v>159.9</v>
      </c>
      <c r="E9" s="405">
        <v>102</v>
      </c>
    </row>
    <row r="10" spans="1:5" ht="15">
      <c r="A10" s="329" t="s">
        <v>281</v>
      </c>
      <c r="B10" s="348">
        <v>124</v>
      </c>
      <c r="C10" s="351">
        <v>144</v>
      </c>
      <c r="D10" s="348">
        <v>111</v>
      </c>
      <c r="E10" s="351">
        <v>100</v>
      </c>
    </row>
    <row r="11" spans="1:5" ht="15">
      <c r="A11" s="330" t="s">
        <v>280</v>
      </c>
      <c r="B11" s="349">
        <v>203.1</v>
      </c>
      <c r="C11" s="405">
        <v>221.8</v>
      </c>
      <c r="D11" s="349">
        <v>166</v>
      </c>
      <c r="E11" s="405">
        <v>142.6</v>
      </c>
    </row>
    <row r="12" spans="1:5" ht="15">
      <c r="A12" s="328" t="s">
        <v>282</v>
      </c>
      <c r="B12" s="347">
        <f>B9+B11</f>
        <v>363.2</v>
      </c>
      <c r="C12" s="403">
        <f>C9+C11</f>
        <v>392.70000000000005</v>
      </c>
      <c r="D12" s="347">
        <f>D9+D11</f>
        <v>325.9</v>
      </c>
      <c r="E12" s="403">
        <f>E9+E11</f>
        <v>244.6</v>
      </c>
    </row>
    <row r="13" spans="1:5" ht="15">
      <c r="A13" s="124"/>
      <c r="B13" s="348"/>
      <c r="C13" s="404"/>
      <c r="D13" s="348"/>
      <c r="E13" s="404"/>
    </row>
    <row r="14" spans="1:5" ht="15">
      <c r="A14" s="328" t="s">
        <v>288</v>
      </c>
      <c r="B14" s="350">
        <f>SUM(B16:B20)</f>
        <v>10488000</v>
      </c>
      <c r="C14" s="406">
        <f>SUM(C16:C20)</f>
        <v>12280000</v>
      </c>
      <c r="D14" s="350">
        <f>SUM(D16:D20)</f>
        <v>9056000</v>
      </c>
      <c r="E14" s="406">
        <f>SUM(E16:E20)</f>
        <v>7444000</v>
      </c>
    </row>
    <row r="15" spans="1:5" ht="15">
      <c r="A15" s="124" t="s">
        <v>290</v>
      </c>
      <c r="B15" s="348"/>
      <c r="C15" s="351"/>
      <c r="D15" s="348"/>
      <c r="E15" s="404"/>
    </row>
    <row r="16" spans="1:5" ht="15">
      <c r="A16" s="329" t="s">
        <v>283</v>
      </c>
      <c r="B16" s="352">
        <v>1487000</v>
      </c>
      <c r="C16" s="353">
        <v>1932000</v>
      </c>
      <c r="D16" s="352">
        <v>1800000</v>
      </c>
      <c r="E16" s="353">
        <v>1453000</v>
      </c>
    </row>
    <row r="17" spans="1:5" ht="15">
      <c r="A17" s="329" t="s">
        <v>284</v>
      </c>
      <c r="B17" s="352">
        <v>3370000</v>
      </c>
      <c r="C17" s="353">
        <v>3789000</v>
      </c>
      <c r="D17" s="352">
        <v>2757000</v>
      </c>
      <c r="E17" s="353">
        <v>1876000</v>
      </c>
    </row>
    <row r="18" spans="1:5" ht="15">
      <c r="A18" s="329" t="s">
        <v>285</v>
      </c>
      <c r="B18" s="352">
        <v>3181000</v>
      </c>
      <c r="C18" s="353">
        <v>3777000</v>
      </c>
      <c r="D18" s="352">
        <v>2610000</v>
      </c>
      <c r="E18" s="353">
        <v>2390000</v>
      </c>
    </row>
    <row r="19" spans="1:5" ht="15">
      <c r="A19" s="329" t="s">
        <v>286</v>
      </c>
      <c r="B19" s="352">
        <v>425000</v>
      </c>
      <c r="C19" s="353">
        <v>460000</v>
      </c>
      <c r="D19" s="352">
        <v>258000</v>
      </c>
      <c r="E19" s="353">
        <v>305000</v>
      </c>
    </row>
    <row r="20" spans="1:5" ht="15">
      <c r="A20" s="329" t="s">
        <v>287</v>
      </c>
      <c r="B20" s="352">
        <v>2025000</v>
      </c>
      <c r="C20" s="353">
        <v>2322000</v>
      </c>
      <c r="D20" s="352">
        <v>1631000</v>
      </c>
      <c r="E20" s="353">
        <v>1420000</v>
      </c>
    </row>
    <row r="21" spans="1:5" ht="15">
      <c r="A21" s="124"/>
      <c r="B21" s="352"/>
      <c r="C21" s="353"/>
      <c r="D21" s="352"/>
      <c r="E21" s="353"/>
    </row>
    <row r="22" spans="1:5" ht="15">
      <c r="A22" s="354" t="s">
        <v>291</v>
      </c>
      <c r="B22" s="355">
        <v>75000</v>
      </c>
      <c r="C22" s="407">
        <v>84000</v>
      </c>
      <c r="D22" s="355">
        <v>61000</v>
      </c>
      <c r="E22" s="407">
        <v>42000</v>
      </c>
    </row>
    <row r="23" spans="1:3" ht="15">
      <c r="A23" s="54" t="s">
        <v>292</v>
      </c>
      <c r="B23" s="54"/>
      <c r="C23" s="54"/>
    </row>
    <row r="24" spans="1:3" ht="15">
      <c r="A24" s="54"/>
      <c r="B24" s="54"/>
      <c r="C24" s="54"/>
    </row>
    <row r="25" spans="1:3" ht="15">
      <c r="A25" s="54"/>
      <c r="B25" s="54"/>
      <c r="C25" s="54"/>
    </row>
  </sheetData>
  <sheetProtection/>
  <mergeCells count="2"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98" zoomScaleNormal="98" zoomScalePageLayoutView="0" workbookViewId="0" topLeftCell="A1">
      <selection activeCell="Q21" sqref="Q21"/>
    </sheetView>
  </sheetViews>
  <sheetFormatPr defaultColWidth="8.88671875" defaultRowHeight="15"/>
  <cols>
    <col min="1" max="1" width="34.6640625" style="0" customWidth="1"/>
    <col min="2" max="10" width="9.6640625" style="0" customWidth="1"/>
    <col min="13" max="13" width="9.6640625" style="0" customWidth="1"/>
  </cols>
  <sheetData>
    <row r="1" ht="18">
      <c r="A1" s="101" t="s">
        <v>326</v>
      </c>
    </row>
    <row r="2" ht="15">
      <c r="C2" s="96" t="s">
        <v>51</v>
      </c>
    </row>
    <row r="3" spans="1:13" ht="18.75" customHeight="1">
      <c r="A3" s="55"/>
      <c r="B3" s="415" t="s">
        <v>47</v>
      </c>
      <c r="C3" s="415"/>
      <c r="D3" s="415"/>
      <c r="E3" s="415"/>
      <c r="F3" s="415"/>
      <c r="G3" s="415"/>
      <c r="H3" s="415"/>
      <c r="I3" s="415"/>
      <c r="J3" s="415"/>
      <c r="K3" s="415"/>
      <c r="L3" s="334"/>
      <c r="M3" s="55"/>
    </row>
    <row r="4" spans="1:13" ht="39.75" customHeight="1">
      <c r="A4" s="56" t="s">
        <v>17</v>
      </c>
      <c r="B4" s="227" t="s">
        <v>230</v>
      </c>
      <c r="C4" s="227" t="s">
        <v>227</v>
      </c>
      <c r="D4" s="227" t="s">
        <v>221</v>
      </c>
      <c r="E4" s="58" t="s">
        <v>222</v>
      </c>
      <c r="F4" s="58" t="s">
        <v>223</v>
      </c>
      <c r="G4" s="58" t="s">
        <v>224</v>
      </c>
      <c r="H4" s="58" t="s">
        <v>225</v>
      </c>
      <c r="I4" s="58" t="s">
        <v>226</v>
      </c>
      <c r="J4" s="92" t="s">
        <v>232</v>
      </c>
      <c r="K4" s="228" t="s">
        <v>303</v>
      </c>
      <c r="L4" s="333" t="s">
        <v>360</v>
      </c>
      <c r="M4" s="57" t="s">
        <v>293</v>
      </c>
    </row>
    <row r="5" spans="1:13" ht="15">
      <c r="A5" s="40" t="s">
        <v>18</v>
      </c>
      <c r="B5" s="41">
        <v>67.345554</v>
      </c>
      <c r="C5" s="42">
        <v>101.454829</v>
      </c>
      <c r="D5" s="43">
        <v>142.46862099999998</v>
      </c>
      <c r="E5" s="44">
        <v>149.409438</v>
      </c>
      <c r="F5" s="44">
        <v>173.721746</v>
      </c>
      <c r="G5" s="45">
        <v>210.126387</v>
      </c>
      <c r="H5" s="45">
        <v>242.907824</v>
      </c>
      <c r="I5" s="45">
        <v>189.02691</v>
      </c>
      <c r="J5" s="45">
        <v>193.236172</v>
      </c>
      <c r="K5" s="45">
        <v>161.054641</v>
      </c>
      <c r="L5" s="45">
        <v>134.479673</v>
      </c>
      <c r="M5" s="46">
        <f>(L5-K5)/K5</f>
        <v>-0.1650059124964925</v>
      </c>
    </row>
    <row r="6" spans="1:13" ht="15">
      <c r="A6" s="40" t="s">
        <v>19</v>
      </c>
      <c r="B6" s="47"/>
      <c r="C6" s="48"/>
      <c r="D6" s="49"/>
      <c r="E6" s="50"/>
      <c r="F6" s="50"/>
      <c r="G6" s="51">
        <v>0.551063</v>
      </c>
      <c r="H6" s="51">
        <v>2.362099</v>
      </c>
      <c r="I6" s="51">
        <v>4.732966</v>
      </c>
      <c r="J6" s="51">
        <v>6.12824</v>
      </c>
      <c r="K6" s="51">
        <v>3.112748</v>
      </c>
      <c r="L6" s="51">
        <v>2.171125</v>
      </c>
      <c r="M6" s="46">
        <f>(L6-K6)/K6</f>
        <v>-0.3025053746721546</v>
      </c>
    </row>
    <row r="7" spans="1:13" ht="15">
      <c r="A7" s="40" t="s">
        <v>20</v>
      </c>
      <c r="B7" s="47"/>
      <c r="C7" s="48"/>
      <c r="D7" s="49"/>
      <c r="E7" s="50"/>
      <c r="F7" s="50"/>
      <c r="G7" s="51"/>
      <c r="H7" s="51">
        <v>0.07</v>
      </c>
      <c r="I7" s="51">
        <v>7.650478</v>
      </c>
      <c r="J7" s="51">
        <v>14.775038</v>
      </c>
      <c r="K7" s="51">
        <v>19.843472</v>
      </c>
      <c r="L7" s="51">
        <v>21.611413</v>
      </c>
      <c r="M7" s="46">
        <f>(L7-K7)/K7</f>
        <v>0.08909433792634679</v>
      </c>
    </row>
    <row r="8" spans="1:13" ht="15">
      <c r="A8" s="40" t="s">
        <v>113</v>
      </c>
      <c r="B8" s="47"/>
      <c r="C8" s="48"/>
      <c r="D8" s="49"/>
      <c r="E8" s="50"/>
      <c r="F8" s="50"/>
      <c r="G8" s="51"/>
      <c r="H8" s="51"/>
      <c r="I8" s="51"/>
      <c r="J8" s="244">
        <v>0.024571</v>
      </c>
      <c r="K8" s="95">
        <v>0</v>
      </c>
      <c r="L8" s="95">
        <v>0</v>
      </c>
      <c r="M8" s="46">
        <v>0</v>
      </c>
    </row>
    <row r="9" spans="1:13" ht="15">
      <c r="A9" s="40" t="s">
        <v>21</v>
      </c>
      <c r="B9" s="42">
        <v>26.267487</v>
      </c>
      <c r="C9" s="42">
        <v>31.613242</v>
      </c>
      <c r="D9" s="43">
        <v>14.494832</v>
      </c>
      <c r="E9" s="44">
        <v>12.816949000000001</v>
      </c>
      <c r="F9" s="44">
        <v>3.7223880000000005</v>
      </c>
      <c r="G9" s="51">
        <v>9.625536</v>
      </c>
      <c r="H9" s="51">
        <v>19.32</v>
      </c>
      <c r="I9" s="51">
        <v>0.472511</v>
      </c>
      <c r="J9" s="51">
        <v>0</v>
      </c>
      <c r="K9" s="51">
        <v>0</v>
      </c>
      <c r="L9" s="51">
        <v>0</v>
      </c>
      <c r="M9" s="46">
        <v>0</v>
      </c>
    </row>
    <row r="10" spans="1:13" ht="15">
      <c r="A10" s="40" t="s">
        <v>22</v>
      </c>
      <c r="B10" s="42"/>
      <c r="C10" s="42"/>
      <c r="D10" s="43"/>
      <c r="E10" s="44"/>
      <c r="F10" s="44"/>
      <c r="G10" s="51"/>
      <c r="H10" s="51">
        <v>0.289299</v>
      </c>
      <c r="I10" s="51">
        <v>0.485697</v>
      </c>
      <c r="J10" s="51">
        <v>1.090962</v>
      </c>
      <c r="K10" s="51">
        <v>4.648964</v>
      </c>
      <c r="L10" s="51">
        <v>0.918186</v>
      </c>
      <c r="M10" s="46">
        <f>(L10-K10)/K10</f>
        <v>-0.8024966422626633</v>
      </c>
    </row>
    <row r="11" spans="1:13" ht="15">
      <c r="A11" s="40" t="s">
        <v>111</v>
      </c>
      <c r="B11" s="42">
        <v>5.156672</v>
      </c>
      <c r="C11" s="42">
        <v>40.032147</v>
      </c>
      <c r="D11" s="43">
        <v>21.560115</v>
      </c>
      <c r="E11" s="44">
        <v>6.071618</v>
      </c>
      <c r="F11" s="44">
        <v>30.301461</v>
      </c>
      <c r="G11" s="51">
        <v>48.612195</v>
      </c>
      <c r="H11" s="51">
        <v>61.531619</v>
      </c>
      <c r="I11" s="51">
        <v>37.664553</v>
      </c>
      <c r="J11" s="51">
        <v>29.865279</v>
      </c>
      <c r="K11" s="51">
        <v>7.337993</v>
      </c>
      <c r="L11" s="51">
        <v>19.80739</v>
      </c>
      <c r="M11" s="46">
        <f>(L11-K11)/K11</f>
        <v>1.699292572233307</v>
      </c>
    </row>
    <row r="12" spans="1:13" ht="15">
      <c r="A12" s="40" t="s">
        <v>112</v>
      </c>
      <c r="B12" s="42">
        <v>35.921395</v>
      </c>
      <c r="C12" s="42">
        <v>29.80944</v>
      </c>
      <c r="D12" s="43">
        <v>106.413674</v>
      </c>
      <c r="E12" s="44">
        <v>130.520871</v>
      </c>
      <c r="F12" s="44">
        <v>139.697897</v>
      </c>
      <c r="G12" s="51">
        <v>141.712057</v>
      </c>
      <c r="H12" s="51">
        <v>159.337688</v>
      </c>
      <c r="I12" s="51">
        <v>138</v>
      </c>
      <c r="J12" s="51">
        <v>141.352082</v>
      </c>
      <c r="K12" s="51">
        <v>125.320782</v>
      </c>
      <c r="L12" s="51">
        <v>87.95744</v>
      </c>
      <c r="M12" s="46">
        <f>(L12-K12)/K12</f>
        <v>-0.298141628257634</v>
      </c>
    </row>
    <row r="13" spans="1:13" ht="15">
      <c r="A13" s="40" t="s">
        <v>57</v>
      </c>
      <c r="B13" s="41">
        <v>41.350654</v>
      </c>
      <c r="C13" s="42">
        <v>63.918255</v>
      </c>
      <c r="D13" s="43">
        <v>188.446372</v>
      </c>
      <c r="E13" s="44">
        <v>39.772688</v>
      </c>
      <c r="F13" s="52">
        <v>108.06568899999999</v>
      </c>
      <c r="G13" s="45">
        <v>128.61127</v>
      </c>
      <c r="H13" s="45">
        <v>251.966916</v>
      </c>
      <c r="I13" s="45">
        <v>194.991239</v>
      </c>
      <c r="J13" s="45">
        <v>217.30419899999998</v>
      </c>
      <c r="K13" s="45">
        <v>216.99648100000002</v>
      </c>
      <c r="L13" s="45">
        <v>99.431089</v>
      </c>
      <c r="M13" s="46">
        <f>(L13-K13)/K13</f>
        <v>-0.5417847859016663</v>
      </c>
    </row>
    <row r="14" spans="1:13" ht="15">
      <c r="A14" s="40" t="s">
        <v>58</v>
      </c>
      <c r="B14" s="41"/>
      <c r="C14" s="42"/>
      <c r="D14" s="43"/>
      <c r="E14" s="44"/>
      <c r="F14" s="52"/>
      <c r="G14" s="45"/>
      <c r="H14" s="45">
        <v>17.908781</v>
      </c>
      <c r="I14" s="45">
        <v>0</v>
      </c>
      <c r="J14" s="45">
        <v>0</v>
      </c>
      <c r="K14" s="45">
        <v>0</v>
      </c>
      <c r="L14" s="45">
        <v>0</v>
      </c>
      <c r="M14" s="46">
        <v>0</v>
      </c>
    </row>
    <row r="15" spans="1:13" ht="15">
      <c r="A15" s="40" t="s">
        <v>59</v>
      </c>
      <c r="B15" s="41"/>
      <c r="C15" s="42"/>
      <c r="D15" s="43"/>
      <c r="E15" s="44"/>
      <c r="F15" s="52"/>
      <c r="G15" s="45"/>
      <c r="H15" s="45">
        <v>0.144042</v>
      </c>
      <c r="I15" s="45">
        <v>0.03</v>
      </c>
      <c r="J15" s="45">
        <v>2.55699</v>
      </c>
      <c r="K15" s="45">
        <v>0</v>
      </c>
      <c r="L15" s="45">
        <v>0</v>
      </c>
      <c r="M15" s="46">
        <v>0</v>
      </c>
    </row>
    <row r="16" spans="1:13" ht="15">
      <c r="A16" s="40" t="s">
        <v>60</v>
      </c>
      <c r="B16" s="41">
        <v>41.350654</v>
      </c>
      <c r="C16" s="42">
        <v>62.975356</v>
      </c>
      <c r="D16" s="43">
        <v>68.521353</v>
      </c>
      <c r="E16" s="44">
        <v>21.836344</v>
      </c>
      <c r="F16" s="44">
        <v>59.914568</v>
      </c>
      <c r="G16" s="51">
        <v>57.769668</v>
      </c>
      <c r="H16" s="51">
        <v>67.863971</v>
      </c>
      <c r="I16" s="51">
        <v>60.020686</v>
      </c>
      <c r="J16" s="51">
        <v>23.094938</v>
      </c>
      <c r="K16" s="51">
        <v>46.322266</v>
      </c>
      <c r="L16" s="51">
        <v>36.789815</v>
      </c>
      <c r="M16" s="46">
        <f>(L16-K16)/K16</f>
        <v>-0.20578550712523438</v>
      </c>
    </row>
    <row r="17" spans="1:13" ht="15">
      <c r="A17" s="40" t="s">
        <v>23</v>
      </c>
      <c r="B17" s="42">
        <v>0</v>
      </c>
      <c r="C17" s="42">
        <v>0.942899</v>
      </c>
      <c r="D17" s="43">
        <v>119.925019</v>
      </c>
      <c r="E17" s="44">
        <v>17.936344</v>
      </c>
      <c r="F17" s="44">
        <v>48.151120999999996</v>
      </c>
      <c r="G17" s="51">
        <v>70.841602</v>
      </c>
      <c r="H17" s="51">
        <v>166.050122</v>
      </c>
      <c r="I17" s="51">
        <v>134.944139</v>
      </c>
      <c r="J17" s="51">
        <v>191.65227099999998</v>
      </c>
      <c r="K17" s="51">
        <v>170.674215</v>
      </c>
      <c r="L17" s="51">
        <v>62.641274</v>
      </c>
      <c r="M17" s="46">
        <f>(L17-K17)/K17</f>
        <v>-0.6329775180158291</v>
      </c>
    </row>
    <row r="18" spans="1:13" ht="15">
      <c r="A18" s="40" t="s">
        <v>48</v>
      </c>
      <c r="B18" s="42">
        <v>0.4157</v>
      </c>
      <c r="C18" s="42">
        <v>0.195797</v>
      </c>
      <c r="D18" s="43">
        <v>0.428207</v>
      </c>
      <c r="E18" s="44">
        <v>0.7231350000000001</v>
      </c>
      <c r="F18" s="44">
        <v>1.21359</v>
      </c>
      <c r="G18" s="45">
        <v>2.052876</v>
      </c>
      <c r="H18" s="45">
        <v>1.569344</v>
      </c>
      <c r="I18" s="45">
        <v>0.711599</v>
      </c>
      <c r="J18" s="45">
        <v>0</v>
      </c>
      <c r="K18" s="245">
        <v>0.0027340999999999997</v>
      </c>
      <c r="L18" s="245">
        <v>0.323494</v>
      </c>
      <c r="M18" s="410" t="s">
        <v>366</v>
      </c>
    </row>
    <row r="19" spans="1:13" ht="15">
      <c r="A19" s="40" t="s">
        <v>24</v>
      </c>
      <c r="B19" s="48"/>
      <c r="C19" s="48"/>
      <c r="D19" s="49"/>
      <c r="E19" s="50"/>
      <c r="F19" s="50"/>
      <c r="G19" s="51">
        <v>0.802851</v>
      </c>
      <c r="H19" s="51">
        <v>0.01337</v>
      </c>
      <c r="I19" s="51">
        <v>0</v>
      </c>
      <c r="J19" s="51">
        <v>0</v>
      </c>
      <c r="K19" s="51">
        <v>0.080153</v>
      </c>
      <c r="L19" s="51">
        <v>0</v>
      </c>
      <c r="M19" s="410" t="s">
        <v>366</v>
      </c>
    </row>
    <row r="20" spans="1:13" ht="15">
      <c r="A20" s="40" t="s">
        <v>316</v>
      </c>
      <c r="B20" s="48"/>
      <c r="C20" s="48"/>
      <c r="D20" s="49"/>
      <c r="E20" s="50"/>
      <c r="F20" s="50"/>
      <c r="G20" s="51"/>
      <c r="H20" s="51"/>
      <c r="I20" s="51"/>
      <c r="J20" s="51"/>
      <c r="K20" s="51"/>
      <c r="L20" s="51">
        <v>0.1</v>
      </c>
      <c r="M20" s="410" t="s">
        <v>366</v>
      </c>
    </row>
    <row r="21" spans="1:13" ht="15">
      <c r="A21" s="40" t="s">
        <v>236</v>
      </c>
      <c r="B21" s="41"/>
      <c r="C21" s="42"/>
      <c r="D21" s="43"/>
      <c r="E21" s="44"/>
      <c r="F21" s="44"/>
      <c r="G21" s="45"/>
      <c r="H21" s="45"/>
      <c r="I21" s="45"/>
      <c r="J21" s="45"/>
      <c r="K21" s="45">
        <v>0.237115</v>
      </c>
      <c r="L21" s="45">
        <v>0.131888</v>
      </c>
      <c r="M21" s="46">
        <f>(L21-K21)/K21</f>
        <v>-0.4437804440883115</v>
      </c>
    </row>
    <row r="22" spans="1:13" ht="15">
      <c r="A22" s="40" t="s">
        <v>25</v>
      </c>
      <c r="B22" s="48"/>
      <c r="C22" s="48"/>
      <c r="D22" s="49"/>
      <c r="E22" s="44">
        <v>0.112507</v>
      </c>
      <c r="F22" s="44">
        <v>0.24635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46">
        <v>0</v>
      </c>
    </row>
    <row r="23" spans="1:13" ht="15">
      <c r="A23" s="53" t="s">
        <v>231</v>
      </c>
      <c r="B23" s="48"/>
      <c r="C23" s="48"/>
      <c r="D23" s="49"/>
      <c r="E23" s="54"/>
      <c r="F23" s="54"/>
      <c r="G23" s="51">
        <v>0.734929</v>
      </c>
      <c r="H23" s="51">
        <v>1.6320810000000001</v>
      </c>
      <c r="I23" s="51">
        <v>2.274156</v>
      </c>
      <c r="J23" s="51">
        <v>1.959802</v>
      </c>
      <c r="K23" s="51">
        <v>0.7892819999999999</v>
      </c>
      <c r="L23" s="51">
        <v>1.68162</v>
      </c>
      <c r="M23" s="46">
        <f>(L23-K23)/K23</f>
        <v>1.1305693022265806</v>
      </c>
    </row>
    <row r="24" spans="1:13" ht="15">
      <c r="A24" s="60" t="s">
        <v>26</v>
      </c>
      <c r="B24" s="61">
        <f aca="true" t="shared" si="0" ref="B24:K24">B5+B13+B18+B19+B21+B22+B23</f>
        <v>109.11190800000001</v>
      </c>
      <c r="C24" s="61">
        <f t="shared" si="0"/>
        <v>165.568881</v>
      </c>
      <c r="D24" s="61">
        <f t="shared" si="0"/>
        <v>331.34319999999997</v>
      </c>
      <c r="E24" s="61">
        <f t="shared" si="0"/>
        <v>190.017768</v>
      </c>
      <c r="F24" s="61">
        <f t="shared" si="0"/>
        <v>283.247375</v>
      </c>
      <c r="G24" s="61">
        <f t="shared" si="0"/>
        <v>342.32831300000004</v>
      </c>
      <c r="H24" s="61">
        <f t="shared" si="0"/>
        <v>498.089535</v>
      </c>
      <c r="I24" s="61">
        <f t="shared" si="0"/>
        <v>387.003904</v>
      </c>
      <c r="J24" s="61">
        <f t="shared" si="0"/>
        <v>412.500173</v>
      </c>
      <c r="K24" s="61">
        <f t="shared" si="0"/>
        <v>379.16040610000005</v>
      </c>
      <c r="L24" s="61">
        <f>L5+L13+L18+L19+L21+L22+L23+L20</f>
        <v>236.147764</v>
      </c>
      <c r="M24" s="62">
        <f>(L24-K24)/K24</f>
        <v>-0.37718242674917324</v>
      </c>
    </row>
    <row r="25" spans="1:13" ht="30.75" customHeight="1">
      <c r="A25" s="35" t="s">
        <v>27</v>
      </c>
      <c r="B25" s="36">
        <v>0.08500773729060568</v>
      </c>
      <c r="C25" s="36">
        <v>0.1055595021360212</v>
      </c>
      <c r="D25" s="37">
        <v>0.21835432281718256</v>
      </c>
      <c r="E25" s="37">
        <v>0.11639940800777755</v>
      </c>
      <c r="F25" s="37">
        <v>0.21129464078079505</v>
      </c>
      <c r="G25" s="39">
        <v>0.19623812689349723</v>
      </c>
      <c r="H25" s="39">
        <v>0.29794245891614596</v>
      </c>
      <c r="I25" s="39">
        <v>0.24990187495592972</v>
      </c>
      <c r="J25" s="39">
        <v>0.26784821009989207</v>
      </c>
      <c r="K25" s="39">
        <v>0.234841597978871</v>
      </c>
      <c r="L25" s="39">
        <v>0.23669065563548106</v>
      </c>
      <c r="M25" s="38"/>
    </row>
    <row r="26" spans="1:13" ht="15">
      <c r="A26" s="59" t="s">
        <v>28</v>
      </c>
      <c r="B26" s="34"/>
      <c r="C26" s="34"/>
      <c r="D26" s="34"/>
      <c r="E26" s="34"/>
      <c r="F26" s="34"/>
      <c r="G26" s="34"/>
      <c r="H26" s="34"/>
      <c r="I26" s="34"/>
      <c r="J26" s="263"/>
      <c r="M26" s="34"/>
    </row>
    <row r="27" ht="15">
      <c r="A27" s="104" t="s">
        <v>361</v>
      </c>
    </row>
    <row r="28" ht="15">
      <c r="A28" s="100" t="s">
        <v>327</v>
      </c>
    </row>
  </sheetData>
  <sheetProtection/>
  <mergeCells count="1">
    <mergeCell ref="B3:K3"/>
  </mergeCells>
  <hyperlinks>
    <hyperlink ref="A15" r:id="rId1" display="https://www.gov.uk/government/collections/agriculture-in-the-united-kingdom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F1" sqref="F1"/>
    </sheetView>
  </sheetViews>
  <sheetFormatPr defaultColWidth="8.88671875" defaultRowHeight="15"/>
  <cols>
    <col min="1" max="1" width="18.3359375" style="0" customWidth="1"/>
    <col min="2" max="4" width="13.6640625" style="0" customWidth="1"/>
    <col min="5" max="5" width="10.6640625" style="0" customWidth="1"/>
    <col min="6" max="6" width="13.10546875" style="0" customWidth="1"/>
  </cols>
  <sheetData>
    <row r="1" ht="18">
      <c r="A1" s="99" t="s">
        <v>325</v>
      </c>
    </row>
    <row r="2" ht="15">
      <c r="A2" s="98"/>
    </row>
    <row r="3" spans="1:6" ht="69.75" customHeight="1">
      <c r="A3" s="191" t="s">
        <v>63</v>
      </c>
      <c r="B3" s="73" t="s">
        <v>49</v>
      </c>
      <c r="C3" s="73" t="s">
        <v>215</v>
      </c>
      <c r="D3" s="73" t="s">
        <v>50</v>
      </c>
      <c r="E3" s="73" t="s">
        <v>214</v>
      </c>
      <c r="F3" s="73" t="s">
        <v>213</v>
      </c>
    </row>
    <row r="4" spans="1:6" ht="15">
      <c r="A4" s="193" t="s">
        <v>205</v>
      </c>
      <c r="B4" s="195">
        <v>41.4</v>
      </c>
      <c r="C4" s="246">
        <v>409</v>
      </c>
      <c r="D4" s="195">
        <v>64</v>
      </c>
      <c r="E4" s="197">
        <f>C4/D4</f>
        <v>6.390625</v>
      </c>
      <c r="F4" s="196">
        <v>0.05</v>
      </c>
    </row>
    <row r="5" spans="1:6" ht="15">
      <c r="A5" s="193" t="s">
        <v>206</v>
      </c>
      <c r="B5" s="197">
        <v>63</v>
      </c>
      <c r="C5" s="246">
        <v>624</v>
      </c>
      <c r="D5" s="195">
        <v>74</v>
      </c>
      <c r="E5" s="197">
        <f>C5/D5</f>
        <v>8.432432432432432</v>
      </c>
      <c r="F5" s="196">
        <v>0.07</v>
      </c>
    </row>
    <row r="6" spans="1:6" ht="15">
      <c r="A6" s="193" t="s">
        <v>207</v>
      </c>
      <c r="B6" s="195">
        <v>68.5</v>
      </c>
      <c r="C6" s="246">
        <v>678</v>
      </c>
      <c r="D6" s="195">
        <v>55</v>
      </c>
      <c r="E6" s="197">
        <f>C6/D6</f>
        <v>12.327272727272728</v>
      </c>
      <c r="F6" s="196">
        <v>0.1</v>
      </c>
    </row>
    <row r="7" spans="1:6" ht="15">
      <c r="A7" s="193" t="s">
        <v>208</v>
      </c>
      <c r="B7" s="195">
        <v>21.8</v>
      </c>
      <c r="C7" s="246">
        <v>216</v>
      </c>
      <c r="D7" s="195">
        <v>75</v>
      </c>
      <c r="E7" s="197">
        <f>C7/D7</f>
        <v>2.88</v>
      </c>
      <c r="F7" s="196">
        <v>0.03</v>
      </c>
    </row>
    <row r="8" spans="1:6" ht="15">
      <c r="A8" s="100" t="s">
        <v>209</v>
      </c>
      <c r="B8" s="195">
        <v>59.9</v>
      </c>
      <c r="C8" s="246">
        <v>593</v>
      </c>
      <c r="D8" s="195">
        <v>61</v>
      </c>
      <c r="E8" s="197">
        <f>C8/D8</f>
        <v>9.721311475409836</v>
      </c>
      <c r="F8" s="196">
        <v>0.08</v>
      </c>
    </row>
    <row r="9" spans="1:6" ht="15">
      <c r="A9" s="100" t="s">
        <v>210</v>
      </c>
      <c r="B9" s="195">
        <v>57.8</v>
      </c>
      <c r="C9" s="246">
        <v>569.75335065</v>
      </c>
      <c r="D9" s="195">
        <v>70</v>
      </c>
      <c r="E9" s="197">
        <v>8.156130440658357</v>
      </c>
      <c r="F9" s="196">
        <v>0.0697266073423641</v>
      </c>
    </row>
    <row r="10" spans="1:6" ht="15">
      <c r="A10" s="100" t="s">
        <v>211</v>
      </c>
      <c r="B10" s="195">
        <v>67.9</v>
      </c>
      <c r="C10" s="246">
        <v>669.3084139875</v>
      </c>
      <c r="D10" s="195">
        <v>80</v>
      </c>
      <c r="E10" s="197">
        <v>8.382954827354048</v>
      </c>
      <c r="F10" s="196">
        <v>0.07208477575910886</v>
      </c>
    </row>
    <row r="11" spans="1:6" ht="15">
      <c r="A11" s="100" t="s">
        <v>212</v>
      </c>
      <c r="B11" s="197">
        <v>60.020686</v>
      </c>
      <c r="C11" s="246">
        <v>591.954015675</v>
      </c>
      <c r="D11" s="246">
        <v>74.13660101106447</v>
      </c>
      <c r="E11" s="197">
        <v>7.984639268620559</v>
      </c>
      <c r="F11" s="196">
        <v>0.08840682561002423</v>
      </c>
    </row>
    <row r="12" spans="1:6" ht="15">
      <c r="A12" s="100" t="s">
        <v>233</v>
      </c>
      <c r="B12" s="197">
        <v>23.094938</v>
      </c>
      <c r="C12" s="246">
        <v>227.773826025</v>
      </c>
      <c r="D12" s="246">
        <v>71.20669145912375</v>
      </c>
      <c r="E12" s="197">
        <v>3.1987699661028874</v>
      </c>
      <c r="F12" s="241">
        <v>0.037217936240972777</v>
      </c>
    </row>
    <row r="13" spans="1:6" ht="15">
      <c r="A13" s="180" t="s">
        <v>295</v>
      </c>
      <c r="B13" s="201">
        <v>46.322266</v>
      </c>
      <c r="C13" s="247">
        <v>456.853348425</v>
      </c>
      <c r="D13" s="247">
        <v>83.39783066061995</v>
      </c>
      <c r="E13" s="201">
        <v>5.478000384495899</v>
      </c>
      <c r="F13" s="241">
        <v>0.049232044724908997</v>
      </c>
    </row>
    <row r="14" spans="1:6" ht="15">
      <c r="A14" s="194" t="s">
        <v>319</v>
      </c>
      <c r="B14" s="384">
        <v>36.789815</v>
      </c>
      <c r="C14" s="387">
        <v>362.8395504375</v>
      </c>
      <c r="D14" s="387">
        <v>69.27272727272727</v>
      </c>
      <c r="E14" s="384">
        <v>5.237841279281497</v>
      </c>
      <c r="F14" s="389">
        <v>0.04586470709165774</v>
      </c>
    </row>
    <row r="15" ht="15">
      <c r="A15" s="100" t="s">
        <v>52</v>
      </c>
    </row>
    <row r="16" spans="1:4" ht="15">
      <c r="A16" s="100" t="s">
        <v>62</v>
      </c>
      <c r="D16" s="408" t="s">
        <v>61</v>
      </c>
    </row>
    <row r="17" ht="15">
      <c r="A17" s="100" t="s">
        <v>65</v>
      </c>
    </row>
    <row r="18" ht="15">
      <c r="A18" s="100" t="s">
        <v>53</v>
      </c>
    </row>
    <row r="19" ht="15">
      <c r="A19" s="103" t="s">
        <v>362</v>
      </c>
    </row>
    <row r="20" ht="15">
      <c r="A20" s="100" t="s">
        <v>323</v>
      </c>
    </row>
  </sheetData>
  <sheetProtection/>
  <hyperlinks>
    <hyperlink ref="D16" r:id="rId1" display="https://www.gov.uk/government/collections/agriculture-in-the-united-kingdom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9" sqref="A19"/>
    </sheetView>
  </sheetViews>
  <sheetFormatPr defaultColWidth="8.88671875" defaultRowHeight="15"/>
  <cols>
    <col min="1" max="1" width="18.77734375" style="0" customWidth="1"/>
    <col min="2" max="4" width="13.6640625" style="0" customWidth="1"/>
    <col min="5" max="5" width="10.5546875" style="102" customWidth="1"/>
    <col min="6" max="6" width="12.5546875" style="0" customWidth="1"/>
  </cols>
  <sheetData>
    <row r="1" ht="18">
      <c r="A1" s="99" t="s">
        <v>324</v>
      </c>
    </row>
    <row r="3" spans="1:6" ht="69.75" customHeight="1">
      <c r="A3" s="198" t="s">
        <v>66</v>
      </c>
      <c r="B3" s="73" t="s">
        <v>68</v>
      </c>
      <c r="C3" s="73" t="s">
        <v>64</v>
      </c>
      <c r="D3" s="73" t="s">
        <v>69</v>
      </c>
      <c r="E3" s="73" t="s">
        <v>214</v>
      </c>
      <c r="F3" s="73" t="s">
        <v>216</v>
      </c>
    </row>
    <row r="4" spans="1:6" ht="15" customHeight="1">
      <c r="A4" s="193" t="s">
        <v>205</v>
      </c>
      <c r="B4" s="197">
        <v>0</v>
      </c>
      <c r="C4" s="246">
        <v>0</v>
      </c>
      <c r="D4" s="195">
        <v>8.3</v>
      </c>
      <c r="E4" s="197">
        <v>0</v>
      </c>
      <c r="F4" s="192">
        <v>0</v>
      </c>
    </row>
    <row r="5" spans="1:6" ht="15" customHeight="1">
      <c r="A5" s="193" t="s">
        <v>206</v>
      </c>
      <c r="B5" s="197">
        <v>0.9</v>
      </c>
      <c r="C5" s="246">
        <v>3</v>
      </c>
      <c r="D5" s="195">
        <v>7.9</v>
      </c>
      <c r="E5" s="195">
        <v>0.3</v>
      </c>
      <c r="F5" s="192">
        <v>0</v>
      </c>
    </row>
    <row r="6" spans="1:6" ht="15" customHeight="1">
      <c r="A6" s="193" t="s">
        <v>207</v>
      </c>
      <c r="B6" s="197">
        <v>119.9</v>
      </c>
      <c r="C6" s="246">
        <v>327</v>
      </c>
      <c r="D6" s="195">
        <v>7.7</v>
      </c>
      <c r="E6" s="195">
        <v>42.4</v>
      </c>
      <c r="F6" s="192">
        <v>0.02</v>
      </c>
    </row>
    <row r="7" spans="1:6" ht="15" customHeight="1">
      <c r="A7" s="193" t="s">
        <v>208</v>
      </c>
      <c r="B7" s="197">
        <v>17.9</v>
      </c>
      <c r="C7" s="246">
        <v>49</v>
      </c>
      <c r="D7" s="195">
        <v>7.7</v>
      </c>
      <c r="E7" s="195">
        <v>6.3</v>
      </c>
      <c r="F7" s="199">
        <v>0.004</v>
      </c>
    </row>
    <row r="8" spans="1:6" ht="15" customHeight="1">
      <c r="A8" s="100" t="s">
        <v>209</v>
      </c>
      <c r="B8" s="197">
        <v>48.2</v>
      </c>
      <c r="C8" s="246">
        <v>131</v>
      </c>
      <c r="D8" s="195">
        <v>6.7</v>
      </c>
      <c r="E8" s="197">
        <v>19.7</v>
      </c>
      <c r="F8" s="192">
        <v>0.01</v>
      </c>
    </row>
    <row r="9" spans="1:6" ht="15" customHeight="1">
      <c r="A9" s="100" t="s">
        <v>210</v>
      </c>
      <c r="B9" s="197">
        <v>70.8</v>
      </c>
      <c r="C9" s="246">
        <v>192.7380137172414</v>
      </c>
      <c r="D9" s="195">
        <v>7.4</v>
      </c>
      <c r="E9" s="197">
        <v>26.111223232391982</v>
      </c>
      <c r="F9" s="192">
        <v>0.016172832989839514</v>
      </c>
    </row>
    <row r="10" spans="1:6" ht="15" customHeight="1">
      <c r="A10" s="100" t="s">
        <v>211</v>
      </c>
      <c r="B10" s="197">
        <v>166.1</v>
      </c>
      <c r="C10" s="246">
        <v>451.77084916551723</v>
      </c>
      <c r="D10" s="195">
        <v>8.6</v>
      </c>
      <c r="E10" s="197">
        <v>52.66008266295806</v>
      </c>
      <c r="F10" s="192">
        <v>0.027204155461264413</v>
      </c>
    </row>
    <row r="11" spans="1:6" ht="15" customHeight="1">
      <c r="A11" s="100" t="s">
        <v>212</v>
      </c>
      <c r="B11" s="197">
        <v>134.944139</v>
      </c>
      <c r="C11" s="246">
        <v>367.1411230034483</v>
      </c>
      <c r="D11" s="197">
        <v>8.97</v>
      </c>
      <c r="E11" s="197">
        <v>40.929891081766804</v>
      </c>
      <c r="F11" s="192">
        <v>0.02233784178094951</v>
      </c>
    </row>
    <row r="12" spans="1:6" ht="15" customHeight="1">
      <c r="A12" s="180" t="s">
        <v>233</v>
      </c>
      <c r="B12" s="201">
        <v>191.65227099999998</v>
      </c>
      <c r="C12" s="247">
        <v>521.4263510999999</v>
      </c>
      <c r="D12" s="201">
        <v>7.89</v>
      </c>
      <c r="E12" s="201">
        <v>66.08699</v>
      </c>
      <c r="F12" s="242">
        <v>0.03624509431511128</v>
      </c>
    </row>
    <row r="13" spans="1:6" ht="15">
      <c r="A13" s="180" t="s">
        <v>296</v>
      </c>
      <c r="B13" s="201">
        <v>170.674215</v>
      </c>
      <c r="C13" s="247">
        <v>464.35157115517256</v>
      </c>
      <c r="D13" s="201">
        <v>8.280339577079515</v>
      </c>
      <c r="E13" s="201">
        <v>56.07880773881859</v>
      </c>
      <c r="F13" s="242">
        <v>0.03129694140194306</v>
      </c>
    </row>
    <row r="14" spans="1:6" ht="15">
      <c r="A14" s="194" t="s">
        <v>319</v>
      </c>
      <c r="B14" s="384">
        <v>62.641274</v>
      </c>
      <c r="C14" s="387">
        <v>170.4274661586207</v>
      </c>
      <c r="D14" s="384">
        <v>7.76</v>
      </c>
      <c r="E14" s="384">
        <v>21.96230234002844</v>
      </c>
      <c r="F14" s="388">
        <v>0.012566593943142133</v>
      </c>
    </row>
    <row r="15" ht="15">
      <c r="A15" s="100" t="s">
        <v>67</v>
      </c>
    </row>
    <row r="16" ht="15">
      <c r="A16" s="100" t="s">
        <v>71</v>
      </c>
    </row>
    <row r="17" ht="15">
      <c r="A17" s="100" t="s">
        <v>70</v>
      </c>
    </row>
    <row r="18" ht="15">
      <c r="A18" s="100" t="s">
        <v>53</v>
      </c>
    </row>
    <row r="19" ht="15">
      <c r="A19" s="104" t="s">
        <v>363</v>
      </c>
    </row>
    <row r="20" ht="15">
      <c r="A20" s="100" t="s">
        <v>323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23" sqref="A23"/>
    </sheetView>
  </sheetViews>
  <sheetFormatPr defaultColWidth="8.88671875" defaultRowHeight="15"/>
  <cols>
    <col min="1" max="1" width="18.4453125" style="0" customWidth="1"/>
    <col min="2" max="2" width="9.6640625" style="0" customWidth="1"/>
    <col min="3" max="3" width="12.6640625" style="0" customWidth="1"/>
    <col min="4" max="4" width="14.99609375" style="0" customWidth="1"/>
    <col min="5" max="5" width="17.5546875" style="0" customWidth="1"/>
    <col min="7" max="7" width="10.77734375" style="0" customWidth="1"/>
    <col min="8" max="8" width="10.5546875" style="0" customWidth="1"/>
  </cols>
  <sheetData>
    <row r="1" ht="18">
      <c r="A1" s="99" t="s">
        <v>322</v>
      </c>
    </row>
    <row r="3" spans="1:8" ht="15" customHeight="1">
      <c r="A3" s="416" t="s">
        <v>83</v>
      </c>
      <c r="B3" s="418" t="s">
        <v>72</v>
      </c>
      <c r="C3" s="418"/>
      <c r="D3" s="418"/>
      <c r="E3" s="182"/>
      <c r="F3" s="182"/>
      <c r="G3" s="182"/>
      <c r="H3" s="182"/>
    </row>
    <row r="4" spans="1:8" ht="39.75">
      <c r="A4" s="417"/>
      <c r="B4" s="183" t="s">
        <v>74</v>
      </c>
      <c r="C4" s="107" t="s">
        <v>76</v>
      </c>
      <c r="D4" s="107" t="s">
        <v>220</v>
      </c>
      <c r="E4" s="183" t="s">
        <v>219</v>
      </c>
      <c r="F4" s="183" t="s">
        <v>73</v>
      </c>
      <c r="G4" s="183" t="s">
        <v>217</v>
      </c>
      <c r="H4" s="183" t="s">
        <v>218</v>
      </c>
    </row>
    <row r="5" spans="1:8" ht="15">
      <c r="A5" s="193" t="s">
        <v>205</v>
      </c>
      <c r="B5" s="195">
        <v>26.3</v>
      </c>
      <c r="C5" s="195">
        <v>14.5</v>
      </c>
      <c r="D5" s="100"/>
      <c r="E5" s="195">
        <v>61</v>
      </c>
      <c r="F5" s="195">
        <v>3.3</v>
      </c>
      <c r="G5" s="195">
        <v>18.6</v>
      </c>
      <c r="H5" s="93">
        <v>0.03</v>
      </c>
    </row>
    <row r="6" spans="1:10" ht="15">
      <c r="A6" s="193" t="s">
        <v>206</v>
      </c>
      <c r="B6" s="195">
        <v>31.6</v>
      </c>
      <c r="C6" s="195">
        <v>21.7</v>
      </c>
      <c r="D6" s="100"/>
      <c r="E6" s="195">
        <v>74</v>
      </c>
      <c r="F6" s="195">
        <v>3.4</v>
      </c>
      <c r="G6" s="195">
        <v>21.7</v>
      </c>
      <c r="H6" s="93">
        <v>0.04</v>
      </c>
      <c r="J6" s="67"/>
    </row>
    <row r="7" spans="1:8" ht="15">
      <c r="A7" s="193" t="s">
        <v>207</v>
      </c>
      <c r="B7" s="195">
        <v>14.5</v>
      </c>
      <c r="C7" s="195">
        <v>5.1</v>
      </c>
      <c r="D7" s="100"/>
      <c r="E7" s="195">
        <v>34</v>
      </c>
      <c r="F7" s="195">
        <v>3.5</v>
      </c>
      <c r="G7" s="195">
        <v>9.7</v>
      </c>
      <c r="H7" s="93">
        <v>0.02</v>
      </c>
    </row>
    <row r="8" spans="1:8" ht="15">
      <c r="A8" s="193" t="s">
        <v>208</v>
      </c>
      <c r="B8" s="195">
        <v>12.8</v>
      </c>
      <c r="C8" s="195">
        <v>3.4</v>
      </c>
      <c r="D8" s="66">
        <v>1.7</v>
      </c>
      <c r="E8" s="195">
        <v>30</v>
      </c>
      <c r="F8" s="195">
        <v>3.9</v>
      </c>
      <c r="G8" s="195">
        <v>7.6</v>
      </c>
      <c r="H8" s="93">
        <v>0.01</v>
      </c>
    </row>
    <row r="9" spans="1:11" ht="15">
      <c r="A9" s="100" t="s">
        <v>209</v>
      </c>
      <c r="B9" s="195">
        <v>3.7</v>
      </c>
      <c r="C9" s="197">
        <v>1</v>
      </c>
      <c r="D9" s="66">
        <v>2.7</v>
      </c>
      <c r="E9" s="195">
        <v>9</v>
      </c>
      <c r="F9" s="195">
        <v>3.4</v>
      </c>
      <c r="G9" s="195">
        <v>2.6</v>
      </c>
      <c r="H9" s="203">
        <v>0.003</v>
      </c>
      <c r="K9" s="67"/>
    </row>
    <row r="10" spans="1:8" ht="15">
      <c r="A10" s="100" t="s">
        <v>210</v>
      </c>
      <c r="B10" s="195">
        <v>9.6</v>
      </c>
      <c r="C10" s="195">
        <v>5.3</v>
      </c>
      <c r="D10" s="66">
        <v>4.4</v>
      </c>
      <c r="E10" s="195">
        <v>22</v>
      </c>
      <c r="F10" s="197">
        <v>2.9755146896677</v>
      </c>
      <c r="G10" s="195">
        <v>7.5</v>
      </c>
      <c r="H10" s="93">
        <v>0.01</v>
      </c>
    </row>
    <row r="11" spans="1:8" ht="15">
      <c r="A11" s="100" t="s">
        <v>211</v>
      </c>
      <c r="B11" s="195">
        <v>19.3</v>
      </c>
      <c r="C11" s="195">
        <v>12.7</v>
      </c>
      <c r="D11" s="66">
        <v>6.6</v>
      </c>
      <c r="E11" s="195">
        <v>45</v>
      </c>
      <c r="F11" s="197">
        <v>3.6460827348104843</v>
      </c>
      <c r="G11" s="195">
        <v>12.5</v>
      </c>
      <c r="H11" s="93">
        <v>0.02</v>
      </c>
    </row>
    <row r="12" spans="1:8" ht="15">
      <c r="A12" s="100" t="s">
        <v>212</v>
      </c>
      <c r="B12" s="200">
        <v>0.5</v>
      </c>
      <c r="C12" s="201">
        <v>0</v>
      </c>
      <c r="D12" s="77">
        <v>0.5</v>
      </c>
      <c r="E12" s="200">
        <v>1</v>
      </c>
      <c r="F12" s="201">
        <v>3.8984894533275205</v>
      </c>
      <c r="G12" s="200">
        <v>0.3</v>
      </c>
      <c r="H12" s="202">
        <v>0.0004</v>
      </c>
    </row>
    <row r="13" spans="1:8" ht="15">
      <c r="A13" s="180" t="s">
        <v>233</v>
      </c>
      <c r="B13" s="201">
        <v>0</v>
      </c>
      <c r="C13" s="201">
        <v>0</v>
      </c>
      <c r="D13" s="201">
        <v>0</v>
      </c>
      <c r="E13" s="200">
        <v>0</v>
      </c>
      <c r="F13" s="201">
        <v>3.0642332017282876</v>
      </c>
      <c r="G13" s="200">
        <v>0</v>
      </c>
      <c r="H13" s="243">
        <v>0</v>
      </c>
    </row>
    <row r="14" spans="1:8" ht="15">
      <c r="A14" s="180" t="s">
        <v>295</v>
      </c>
      <c r="B14" s="201">
        <v>0</v>
      </c>
      <c r="C14" s="201">
        <v>0</v>
      </c>
      <c r="D14" s="201">
        <v>0</v>
      </c>
      <c r="E14" s="200">
        <v>0</v>
      </c>
      <c r="F14" s="201">
        <v>3.8525035636589506</v>
      </c>
      <c r="G14" s="200">
        <v>0</v>
      </c>
      <c r="H14" s="243">
        <v>0</v>
      </c>
    </row>
    <row r="15" spans="1:8" ht="15">
      <c r="A15" s="194" t="s">
        <v>319</v>
      </c>
      <c r="B15" s="384">
        <v>0</v>
      </c>
      <c r="C15" s="384">
        <v>0</v>
      </c>
      <c r="D15" s="384">
        <v>0</v>
      </c>
      <c r="E15" s="385">
        <v>0</v>
      </c>
      <c r="F15" s="384">
        <v>3.449756676031678</v>
      </c>
      <c r="G15" s="385">
        <v>0</v>
      </c>
      <c r="H15" s="386">
        <v>0</v>
      </c>
    </row>
    <row r="16" ht="15">
      <c r="A16" s="105" t="s">
        <v>77</v>
      </c>
    </row>
    <row r="17" ht="15">
      <c r="A17" s="105" t="s">
        <v>79</v>
      </c>
    </row>
    <row r="18" ht="15">
      <c r="A18" s="105" t="s">
        <v>80</v>
      </c>
    </row>
    <row r="19" ht="15">
      <c r="A19" s="105" t="s">
        <v>81</v>
      </c>
    </row>
    <row r="20" ht="15">
      <c r="A20" s="91" t="s">
        <v>82</v>
      </c>
    </row>
    <row r="21" ht="15">
      <c r="A21" s="105" t="s">
        <v>78</v>
      </c>
    </row>
    <row r="22" ht="15">
      <c r="A22" s="105" t="s">
        <v>75</v>
      </c>
    </row>
    <row r="23" ht="15">
      <c r="A23" s="104" t="s">
        <v>320</v>
      </c>
    </row>
    <row r="24" ht="15">
      <c r="A24" s="105" t="s">
        <v>321</v>
      </c>
    </row>
  </sheetData>
  <sheetProtection/>
  <mergeCells count="2">
    <mergeCell ref="A3:A4"/>
    <mergeCell ref="B3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6.6640625" style="0" customWidth="1"/>
    <col min="2" max="2" width="24.21484375" style="0" customWidth="1"/>
    <col min="3" max="3" width="23.21484375" style="0" customWidth="1"/>
  </cols>
  <sheetData>
    <row r="1" ht="21">
      <c r="A1" s="99" t="s">
        <v>334</v>
      </c>
    </row>
    <row r="3" spans="1:3" ht="43.5" customHeight="1">
      <c r="A3" s="110" t="s">
        <v>84</v>
      </c>
      <c r="B3" s="238" t="s">
        <v>85</v>
      </c>
      <c r="C3" s="73" t="s">
        <v>86</v>
      </c>
    </row>
    <row r="4" spans="1:3" ht="15">
      <c r="A4" s="344" t="s">
        <v>87</v>
      </c>
      <c r="B4" s="345" t="s">
        <v>88</v>
      </c>
      <c r="C4" s="376">
        <v>2.187821</v>
      </c>
    </row>
    <row r="5" spans="1:3" ht="15">
      <c r="A5" s="340" t="s">
        <v>89</v>
      </c>
      <c r="B5" s="235" t="s">
        <v>91</v>
      </c>
      <c r="C5" s="377">
        <v>12.353323</v>
      </c>
    </row>
    <row r="6" spans="1:3" ht="15">
      <c r="A6" s="340"/>
      <c r="B6" s="235" t="s">
        <v>92</v>
      </c>
      <c r="C6" s="377">
        <v>1.313855</v>
      </c>
    </row>
    <row r="7" spans="1:3" ht="15">
      <c r="A7" s="340"/>
      <c r="B7" s="229" t="s">
        <v>93</v>
      </c>
      <c r="C7" s="377">
        <v>35.151268</v>
      </c>
    </row>
    <row r="8" spans="1:3" ht="15">
      <c r="A8" s="340"/>
      <c r="B8" s="229" t="s">
        <v>88</v>
      </c>
      <c r="C8" s="377">
        <v>0.050843</v>
      </c>
    </row>
    <row r="9" spans="1:3" ht="15">
      <c r="A9" s="340"/>
      <c r="B9" s="234" t="s">
        <v>94</v>
      </c>
      <c r="C9" s="377">
        <v>6.307113</v>
      </c>
    </row>
    <row r="10" spans="1:3" ht="15">
      <c r="A10" s="340"/>
      <c r="B10" s="229" t="s">
        <v>95</v>
      </c>
      <c r="C10" s="377">
        <v>26.622789</v>
      </c>
    </row>
    <row r="11" spans="1:3" ht="15">
      <c r="A11" s="340"/>
      <c r="B11" s="229" t="s">
        <v>97</v>
      </c>
      <c r="C11" s="377">
        <v>18.384451</v>
      </c>
    </row>
    <row r="12" spans="1:3" ht="15">
      <c r="A12" s="340"/>
      <c r="B12" s="229" t="s">
        <v>314</v>
      </c>
      <c r="C12" s="377">
        <v>7.389396</v>
      </c>
    </row>
    <row r="13" spans="1:3" ht="15">
      <c r="A13" s="340"/>
      <c r="B13" s="229" t="s">
        <v>99</v>
      </c>
      <c r="C13" s="377">
        <v>79.200146</v>
      </c>
    </row>
    <row r="14" spans="1:3" ht="15">
      <c r="A14" s="338"/>
      <c r="B14" s="235" t="s">
        <v>100</v>
      </c>
      <c r="C14" s="378">
        <v>13.651186</v>
      </c>
    </row>
    <row r="15" spans="1:3" ht="15">
      <c r="A15" s="341" t="s">
        <v>101</v>
      </c>
      <c r="B15" s="236" t="s">
        <v>93</v>
      </c>
      <c r="C15" s="377">
        <v>70.18586</v>
      </c>
    </row>
    <row r="16" spans="1:3" ht="15">
      <c r="A16" s="342"/>
      <c r="B16" s="229" t="s">
        <v>88</v>
      </c>
      <c r="C16" s="377">
        <v>1.36739</v>
      </c>
    </row>
    <row r="17" spans="1:3" ht="15">
      <c r="A17" s="343"/>
      <c r="B17" s="237" t="s">
        <v>98</v>
      </c>
      <c r="C17" s="378">
        <v>36.789815</v>
      </c>
    </row>
    <row r="18" spans="1:3" ht="15">
      <c r="A18" s="337" t="s">
        <v>102</v>
      </c>
      <c r="B18" s="234" t="s">
        <v>103</v>
      </c>
      <c r="C18" s="377">
        <v>0.585146</v>
      </c>
    </row>
    <row r="19" spans="1:3" ht="15">
      <c r="A19" s="339"/>
      <c r="B19" s="234" t="s">
        <v>104</v>
      </c>
      <c r="C19" s="377">
        <v>1.984092</v>
      </c>
    </row>
    <row r="20" spans="1:3" ht="15">
      <c r="A20" s="338"/>
      <c r="B20" s="233" t="s">
        <v>105</v>
      </c>
      <c r="C20" s="377">
        <v>6.889797</v>
      </c>
    </row>
    <row r="21" spans="1:3" ht="15">
      <c r="A21" s="337" t="s">
        <v>106</v>
      </c>
      <c r="B21" s="232" t="s">
        <v>90</v>
      </c>
      <c r="C21" s="379">
        <v>0.577274</v>
      </c>
    </row>
    <row r="22" spans="1:3" ht="15">
      <c r="A22" s="340"/>
      <c r="B22" s="340" t="s">
        <v>91</v>
      </c>
      <c r="C22" s="380">
        <v>7.872008</v>
      </c>
    </row>
    <row r="23" spans="1:3" ht="15">
      <c r="A23" s="340"/>
      <c r="B23" s="340" t="s">
        <v>92</v>
      </c>
      <c r="C23" s="380">
        <v>2.666078</v>
      </c>
    </row>
    <row r="24" spans="1:3" ht="15">
      <c r="A24" s="339"/>
      <c r="B24" s="234" t="s">
        <v>237</v>
      </c>
      <c r="C24" s="377">
        <v>7.717229</v>
      </c>
    </row>
    <row r="25" spans="1:3" ht="15">
      <c r="A25" s="339"/>
      <c r="B25" s="229" t="s">
        <v>93</v>
      </c>
      <c r="C25" s="377">
        <v>2.603177</v>
      </c>
    </row>
    <row r="26" spans="1:3" ht="15">
      <c r="A26" s="339"/>
      <c r="B26" s="229" t="s">
        <v>88</v>
      </c>
      <c r="C26" s="377">
        <v>4.665735</v>
      </c>
    </row>
    <row r="27" spans="1:3" ht="15">
      <c r="A27" s="339"/>
      <c r="B27" s="235" t="s">
        <v>95</v>
      </c>
      <c r="C27" s="377">
        <v>10.310586</v>
      </c>
    </row>
    <row r="28" spans="1:3" ht="15">
      <c r="A28" s="339"/>
      <c r="B28" s="235" t="s">
        <v>96</v>
      </c>
      <c r="C28" s="377">
        <v>0.574413</v>
      </c>
    </row>
    <row r="29" spans="1:3" ht="15">
      <c r="A29" s="339"/>
      <c r="B29" s="229" t="s">
        <v>99</v>
      </c>
      <c r="C29" s="377">
        <v>0.046716</v>
      </c>
    </row>
    <row r="30" spans="1:3" ht="15">
      <c r="A30" s="340"/>
      <c r="B30" s="230" t="s">
        <v>98</v>
      </c>
      <c r="C30" s="381">
        <v>62.641274</v>
      </c>
    </row>
    <row r="31" spans="1:3" ht="15">
      <c r="A31" s="112" t="s">
        <v>107</v>
      </c>
      <c r="B31" s="231"/>
      <c r="C31" s="382">
        <f>SUM(C4:C30)</f>
        <v>420.0887809999999</v>
      </c>
    </row>
    <row r="32" spans="1:3" ht="26.25" customHeight="1">
      <c r="A32" s="419" t="s">
        <v>108</v>
      </c>
      <c r="B32" s="419"/>
      <c r="C32" s="383">
        <f>(C30+C17)/C31</f>
        <v>0.23669065563548106</v>
      </c>
    </row>
    <row r="33" ht="15">
      <c r="A33" s="106" t="s">
        <v>333</v>
      </c>
    </row>
  </sheetData>
  <sheetProtection/>
  <mergeCells count="1">
    <mergeCell ref="A32:B3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40.21484375" style="0" customWidth="1"/>
    <col min="2" max="8" width="8.6640625" style="0" customWidth="1"/>
  </cols>
  <sheetData>
    <row r="1" ht="18">
      <c r="A1" s="29" t="s">
        <v>297</v>
      </c>
    </row>
    <row r="2" spans="7:10" ht="15">
      <c r="G2" s="88"/>
      <c r="J2" s="88" t="s">
        <v>34</v>
      </c>
    </row>
    <row r="3" spans="1:10" ht="21" customHeight="1" thickBot="1">
      <c r="A3" s="79"/>
      <c r="B3" s="80">
        <v>2010</v>
      </c>
      <c r="C3" s="80">
        <v>2011</v>
      </c>
      <c r="D3" s="80">
        <v>2012</v>
      </c>
      <c r="E3" s="80">
        <v>2013</v>
      </c>
      <c r="F3" s="81">
        <v>2014</v>
      </c>
      <c r="G3" s="81">
        <v>2015</v>
      </c>
      <c r="H3" s="81">
        <v>2016</v>
      </c>
      <c r="I3" s="81">
        <v>2017</v>
      </c>
      <c r="J3" s="81">
        <v>2018</v>
      </c>
    </row>
    <row r="4" spans="1:7" ht="15" customHeight="1">
      <c r="A4" s="111" t="s">
        <v>30</v>
      </c>
      <c r="B4" s="78"/>
      <c r="C4" s="111"/>
      <c r="D4" s="82"/>
      <c r="E4" s="111"/>
      <c r="F4" s="83"/>
      <c r="G4" s="83"/>
    </row>
    <row r="5" spans="1:10" ht="15" customHeight="1">
      <c r="A5" s="83" t="s">
        <v>31</v>
      </c>
      <c r="B5" s="84">
        <v>175</v>
      </c>
      <c r="C5" s="84">
        <v>201</v>
      </c>
      <c r="D5" s="84">
        <v>280</v>
      </c>
      <c r="E5" s="84">
        <v>300</v>
      </c>
      <c r="F5" s="85">
        <v>160</v>
      </c>
      <c r="G5" s="85">
        <v>167</v>
      </c>
      <c r="H5" s="115">
        <v>385</v>
      </c>
      <c r="I5" s="115">
        <v>524</v>
      </c>
      <c r="J5" s="374">
        <v>535</v>
      </c>
    </row>
    <row r="6" spans="1:10" ht="15" customHeight="1">
      <c r="A6" s="114" t="s">
        <v>110</v>
      </c>
      <c r="B6" s="84">
        <v>1045</v>
      </c>
      <c r="C6" s="84">
        <v>925</v>
      </c>
      <c r="D6" s="84">
        <v>634</v>
      </c>
      <c r="E6" s="84">
        <v>766</v>
      </c>
      <c r="F6" s="85">
        <v>955</v>
      </c>
      <c r="G6" s="85">
        <v>674</v>
      </c>
      <c r="H6" s="115">
        <v>708</v>
      </c>
      <c r="I6" s="115">
        <v>697</v>
      </c>
      <c r="J6" s="374">
        <v>1138</v>
      </c>
    </row>
    <row r="7" spans="1:10" ht="15" customHeight="1">
      <c r="A7" s="86"/>
      <c r="B7" s="89"/>
      <c r="C7" s="89"/>
      <c r="D7" s="89"/>
      <c r="E7" s="89"/>
      <c r="F7" s="85"/>
      <c r="G7" s="85"/>
      <c r="I7" s="34"/>
      <c r="J7" s="264"/>
    </row>
    <row r="8" spans="1:10" ht="15" customHeight="1">
      <c r="A8" s="111" t="s">
        <v>32</v>
      </c>
      <c r="B8" s="89"/>
      <c r="C8" s="89"/>
      <c r="D8" s="89"/>
      <c r="E8" s="89"/>
      <c r="F8" s="85"/>
      <c r="G8" s="85"/>
      <c r="I8" s="34"/>
      <c r="J8" s="264"/>
    </row>
    <row r="9" spans="1:10" ht="15" customHeight="1">
      <c r="A9" s="83" t="s">
        <v>33</v>
      </c>
      <c r="B9" s="84">
        <v>281</v>
      </c>
      <c r="C9" s="84">
        <v>29</v>
      </c>
      <c r="D9" s="84">
        <v>154</v>
      </c>
      <c r="E9" s="84">
        <v>524</v>
      </c>
      <c r="F9" s="85">
        <v>516</v>
      </c>
      <c r="G9" s="85">
        <v>333</v>
      </c>
      <c r="H9" s="115">
        <v>468</v>
      </c>
      <c r="I9" s="115">
        <v>645</v>
      </c>
      <c r="J9" s="374">
        <v>516</v>
      </c>
    </row>
    <row r="10" spans="1:10" ht="15" customHeight="1">
      <c r="A10" s="113" t="s">
        <v>109</v>
      </c>
      <c r="B10" s="87">
        <v>631</v>
      </c>
      <c r="C10" s="87">
        <v>652</v>
      </c>
      <c r="D10" s="87">
        <v>775</v>
      </c>
      <c r="E10" s="87">
        <v>819</v>
      </c>
      <c r="F10" s="74">
        <v>812</v>
      </c>
      <c r="G10" s="74">
        <v>797</v>
      </c>
      <c r="H10" s="116">
        <v>759</v>
      </c>
      <c r="I10" s="248">
        <v>752</v>
      </c>
      <c r="J10" s="375">
        <v>761</v>
      </c>
    </row>
    <row r="11" ht="15">
      <c r="A11" s="109" t="s">
        <v>35</v>
      </c>
    </row>
    <row r="14" ht="1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39" sqref="D39"/>
    </sheetView>
  </sheetViews>
  <sheetFormatPr defaultColWidth="8.88671875" defaultRowHeight="15"/>
  <cols>
    <col min="1" max="1" width="40.88671875" style="264" customWidth="1"/>
    <col min="2" max="16384" width="8.88671875" style="264" customWidth="1"/>
  </cols>
  <sheetData>
    <row r="1" ht="15">
      <c r="A1" s="297" t="s">
        <v>298</v>
      </c>
    </row>
    <row r="3" spans="1:8" ht="15.75" thickBot="1">
      <c r="A3" s="288"/>
      <c r="B3" s="289">
        <v>2012</v>
      </c>
      <c r="C3" s="289">
        <v>2013</v>
      </c>
      <c r="D3" s="290">
        <v>2014</v>
      </c>
      <c r="E3" s="290">
        <v>2015</v>
      </c>
      <c r="F3" s="290">
        <v>2016</v>
      </c>
      <c r="G3" s="290">
        <v>2017</v>
      </c>
      <c r="H3" s="290">
        <v>2018</v>
      </c>
    </row>
    <row r="4" spans="1:8" ht="15">
      <c r="A4" s="267" t="s">
        <v>251</v>
      </c>
      <c r="B4" s="291">
        <v>0.05</v>
      </c>
      <c r="C4" s="298">
        <v>0.44</v>
      </c>
      <c r="D4" s="292">
        <v>0</v>
      </c>
      <c r="E4" s="292">
        <v>0</v>
      </c>
      <c r="F4" s="292">
        <v>0</v>
      </c>
      <c r="G4" s="292">
        <v>0</v>
      </c>
      <c r="H4" s="292">
        <v>0</v>
      </c>
    </row>
    <row r="5" spans="1:8" ht="15">
      <c r="A5" s="265" t="s">
        <v>252</v>
      </c>
      <c r="B5" s="298">
        <v>0.98</v>
      </c>
      <c r="C5" s="298">
        <v>1</v>
      </c>
      <c r="D5" s="292">
        <v>0</v>
      </c>
      <c r="E5" s="292">
        <v>0</v>
      </c>
      <c r="F5" s="292">
        <v>0</v>
      </c>
      <c r="G5" s="292">
        <v>0</v>
      </c>
      <c r="H5" s="292">
        <v>0</v>
      </c>
    </row>
    <row r="6" spans="1:7" ht="15">
      <c r="A6" s="299"/>
      <c r="B6" s="300"/>
      <c r="C6" s="300"/>
      <c r="D6" s="301"/>
      <c r="E6" s="302"/>
      <c r="F6" s="302"/>
      <c r="G6" s="301"/>
    </row>
    <row r="7" spans="1:7" ht="15">
      <c r="A7" s="265" t="s">
        <v>253</v>
      </c>
      <c r="B7" s="300"/>
      <c r="C7" s="300"/>
      <c r="D7" s="301"/>
      <c r="E7" s="302"/>
      <c r="F7" s="302"/>
      <c r="G7" s="303"/>
    </row>
    <row r="8" spans="1:8" ht="15">
      <c r="A8" s="302" t="s">
        <v>254</v>
      </c>
      <c r="B8" s="298">
        <v>0.99</v>
      </c>
      <c r="C8" s="298">
        <v>0.96</v>
      </c>
      <c r="D8" s="292">
        <v>0.73</v>
      </c>
      <c r="E8" s="292">
        <v>0.74</v>
      </c>
      <c r="F8" s="292">
        <v>0.83</v>
      </c>
      <c r="G8" s="304">
        <v>0.88</v>
      </c>
      <c r="H8" s="304">
        <v>0.6686937303973504</v>
      </c>
    </row>
    <row r="9" spans="1:8" ht="15">
      <c r="A9" s="302" t="s">
        <v>255</v>
      </c>
      <c r="B9" s="298">
        <v>0</v>
      </c>
      <c r="C9" s="298">
        <v>0</v>
      </c>
      <c r="D9" s="292">
        <v>0.01</v>
      </c>
      <c r="E9" s="292">
        <v>0.02</v>
      </c>
      <c r="F9" s="292">
        <v>0</v>
      </c>
      <c r="G9" s="304">
        <v>0</v>
      </c>
      <c r="H9" s="304">
        <v>0.0008779646583791075</v>
      </c>
    </row>
    <row r="10" spans="1:8" ht="15">
      <c r="A10" s="265" t="s">
        <v>256</v>
      </c>
      <c r="B10" s="298">
        <v>0.01</v>
      </c>
      <c r="C10" s="298">
        <v>0.01</v>
      </c>
      <c r="D10" s="292">
        <v>0.01</v>
      </c>
      <c r="E10" s="292">
        <v>0.02</v>
      </c>
      <c r="F10" s="292">
        <v>0.02</v>
      </c>
      <c r="G10" s="304">
        <v>0</v>
      </c>
      <c r="H10" s="304">
        <v>0.0020949298059441544</v>
      </c>
    </row>
    <row r="11" spans="1:8" ht="15">
      <c r="A11" s="302" t="s">
        <v>257</v>
      </c>
      <c r="B11" s="305" t="s">
        <v>258</v>
      </c>
      <c r="C11" s="298">
        <v>0.03</v>
      </c>
      <c r="D11" s="292">
        <v>0.03</v>
      </c>
      <c r="E11" s="292">
        <v>0.22</v>
      </c>
      <c r="F11" s="292">
        <v>0.32</v>
      </c>
      <c r="G11" s="304">
        <v>0.12</v>
      </c>
      <c r="H11" s="304">
        <v>0.3283333751383264</v>
      </c>
    </row>
    <row r="12" spans="1:8" ht="15.75" thickBot="1">
      <c r="A12" s="306" t="s">
        <v>259</v>
      </c>
      <c r="B12" s="307">
        <v>0</v>
      </c>
      <c r="C12" s="307">
        <v>0</v>
      </c>
      <c r="D12" s="296">
        <v>0.22</v>
      </c>
      <c r="E12" s="296">
        <v>0</v>
      </c>
      <c r="F12" s="296">
        <v>0.01</v>
      </c>
      <c r="G12" s="308">
        <v>0</v>
      </c>
      <c r="H12" s="308">
        <v>0</v>
      </c>
    </row>
    <row r="13" ht="15">
      <c r="A13" s="287" t="s">
        <v>264</v>
      </c>
    </row>
    <row r="15" ht="15">
      <c r="A15" s="297" t="s">
        <v>312</v>
      </c>
    </row>
    <row r="17" spans="1:8" ht="15.75" thickBot="1">
      <c r="A17" s="288"/>
      <c r="B17" s="289">
        <v>2012</v>
      </c>
      <c r="C17" s="289">
        <v>2013</v>
      </c>
      <c r="D17" s="290">
        <v>2014</v>
      </c>
      <c r="E17" s="290">
        <v>2015</v>
      </c>
      <c r="F17" s="290">
        <v>2016</v>
      </c>
      <c r="G17" s="290">
        <v>2017</v>
      </c>
      <c r="H17" s="290">
        <v>2018</v>
      </c>
    </row>
    <row r="18" spans="1:8" ht="15">
      <c r="A18" s="267" t="s">
        <v>260</v>
      </c>
      <c r="B18" s="298">
        <v>1</v>
      </c>
      <c r="C18" s="298">
        <v>1</v>
      </c>
      <c r="D18" s="292">
        <v>1</v>
      </c>
      <c r="E18" s="292">
        <v>1</v>
      </c>
      <c r="F18" s="292">
        <v>1</v>
      </c>
      <c r="G18" s="292">
        <v>1</v>
      </c>
      <c r="H18" s="292">
        <v>1</v>
      </c>
    </row>
    <row r="19" spans="1:8" ht="15">
      <c r="A19" s="265" t="s">
        <v>252</v>
      </c>
      <c r="B19" s="298">
        <v>0.96</v>
      </c>
      <c r="C19" s="298">
        <v>0.91</v>
      </c>
      <c r="D19" s="292">
        <v>0.85</v>
      </c>
      <c r="E19" s="292">
        <v>0.97</v>
      </c>
      <c r="F19" s="292">
        <v>0.96</v>
      </c>
      <c r="G19" s="292">
        <v>0.79</v>
      </c>
      <c r="H19" s="292">
        <v>0.5063807300847191</v>
      </c>
    </row>
    <row r="20" spans="1:8" ht="15">
      <c r="A20" s="299"/>
      <c r="B20" s="300"/>
      <c r="C20" s="300"/>
      <c r="D20" s="301"/>
      <c r="E20" s="301"/>
      <c r="F20" s="309"/>
      <c r="G20" s="301"/>
      <c r="H20" s="301"/>
    </row>
    <row r="21" spans="1:8" ht="15">
      <c r="A21" s="265" t="s">
        <v>261</v>
      </c>
      <c r="B21" s="300"/>
      <c r="C21" s="300"/>
      <c r="D21" s="301"/>
      <c r="E21" s="301"/>
      <c r="F21" s="309"/>
      <c r="G21" s="266"/>
      <c r="H21" s="266"/>
    </row>
    <row r="22" spans="1:8" ht="15">
      <c r="A22" s="302" t="s">
        <v>254</v>
      </c>
      <c r="B22" s="298">
        <v>0.61</v>
      </c>
      <c r="C22" s="298">
        <v>0.63</v>
      </c>
      <c r="D22" s="292">
        <v>0.5</v>
      </c>
      <c r="E22" s="292">
        <v>0.95</v>
      </c>
      <c r="F22" s="292">
        <v>0.5</v>
      </c>
      <c r="G22" s="292">
        <v>0.27</v>
      </c>
      <c r="H22" s="292">
        <v>0.33786194329045327</v>
      </c>
    </row>
    <row r="23" spans="1:8" ht="15">
      <c r="A23" s="302" t="s">
        <v>255</v>
      </c>
      <c r="B23" s="298">
        <v>0.01</v>
      </c>
      <c r="C23" s="298">
        <v>0.06</v>
      </c>
      <c r="D23" s="292">
        <v>0</v>
      </c>
      <c r="E23" s="292">
        <v>0.05</v>
      </c>
      <c r="F23" s="292">
        <v>0</v>
      </c>
      <c r="G23" s="292">
        <v>0</v>
      </c>
      <c r="H23" s="292">
        <v>0.024162558078697154</v>
      </c>
    </row>
    <row r="24" spans="1:8" ht="15">
      <c r="A24" s="265" t="s">
        <v>256</v>
      </c>
      <c r="B24" s="298">
        <v>0</v>
      </c>
      <c r="C24" s="298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</row>
    <row r="25" spans="1:8" ht="15">
      <c r="A25" s="302" t="s">
        <v>257</v>
      </c>
      <c r="B25" s="305" t="s">
        <v>258</v>
      </c>
      <c r="C25" s="298">
        <v>0.31</v>
      </c>
      <c r="D25" s="292">
        <v>0.5</v>
      </c>
      <c r="E25" s="292">
        <v>0</v>
      </c>
      <c r="F25" s="292">
        <v>0.5</v>
      </c>
      <c r="G25" s="292">
        <v>0.71</v>
      </c>
      <c r="H25" s="292">
        <v>0.6379754986308495</v>
      </c>
    </row>
    <row r="26" spans="1:8" ht="15.75" thickBot="1">
      <c r="A26" s="306" t="s">
        <v>259</v>
      </c>
      <c r="B26" s="307">
        <v>0.38</v>
      </c>
      <c r="C26" s="307">
        <v>0</v>
      </c>
      <c r="D26" s="296">
        <v>0</v>
      </c>
      <c r="E26" s="296">
        <v>0</v>
      </c>
      <c r="F26" s="296">
        <v>0</v>
      </c>
      <c r="G26" s="296">
        <v>0.02</v>
      </c>
      <c r="H26" s="296">
        <v>0</v>
      </c>
    </row>
    <row r="27" ht="15">
      <c r="A27" s="287" t="s">
        <v>264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m154788</dc:creator>
  <cp:keywords/>
  <dc:description/>
  <cp:lastModifiedBy>Maguire, James (DEFRA)</cp:lastModifiedBy>
  <dcterms:created xsi:type="dcterms:W3CDTF">2016-11-08T14:45:03Z</dcterms:created>
  <dcterms:modified xsi:type="dcterms:W3CDTF">2019-12-04T09:17:47Z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