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24226"/>
  <mc:AlternateContent xmlns:mc="http://schemas.openxmlformats.org/markup-compatibility/2006">
    <mc:Choice Requires="x15">
      <x15ac:absPath xmlns:x15ac="http://schemas.microsoft.com/office/spreadsheetml/2010/11/ac" url="https://beisgov-my.sharepoint.com/personal/kevin_harris_cirrus_beis_gov_uk/Documents/GOV.UK publisher/"/>
    </mc:Choice>
  </mc:AlternateContent>
  <xr:revisionPtr revIDLastSave="0" documentId="8_{85FEA098-9419-4CFC-9396-E4D8EC448BD3}" xr6:coauthVersionLast="45" xr6:coauthVersionMax="45" xr10:uidLastSave="{00000000-0000-0000-0000-000000000000}"/>
  <bookViews>
    <workbookView xWindow="-96" yWindow="-96" windowWidth="19392" windowHeight="10392" tabRatio="737" xr2:uid="{2D63AA5A-77FE-4BDD-93B8-B5348BB17A56}"/>
  </bookViews>
  <sheets>
    <sheet name="Contents" sheetId="2" r:id="rId1"/>
    <sheet name="Notes" sheetId="54" r:id="rId2"/>
    <sheet name="Table 1 Dom Operating - Large" sheetId="42" r:id="rId3"/>
    <sheet name="Table 2 Dom Installed - Large" sheetId="43" r:id="rId4"/>
    <sheet name="Table 3 ND Operating - Large" sheetId="44" r:id="rId5"/>
    <sheet name="Table 4 ND Installed - Large" sheetId="45" r:id="rId6"/>
    <sheet name="Table 5 Annual Operating" sheetId="46" r:id="rId7"/>
    <sheet name="Table 6 Annual Installed" sheetId="47" r:id="rId8"/>
  </sheets>
  <definedNames>
    <definedName name="_xlnm.Print_Area" localSheetId="0">Contents!$A$1:$S$37</definedName>
    <definedName name="_xlnm.Print_Area" localSheetId="1">Notes!$A$1:$S$37</definedName>
    <definedName name="_xlnm.Print_Area" localSheetId="2">'Table 1 Dom Operating - Large'!$A$1:$J$52</definedName>
    <definedName name="_xlnm.Print_Area" localSheetId="3">'Table 2 Dom Installed - Large'!$A$1:$F$52</definedName>
    <definedName name="_xlnm.Print_Area" localSheetId="4">'Table 3 ND Operating - Large'!$A$1:$M$51</definedName>
    <definedName name="_xlnm.Print_Area" localSheetId="5">'Table 4 ND Installed - Large'!$A$1:$J$53</definedName>
    <definedName name="_xlnm.Print_Area" localSheetId="6">'Table 5 Annual Operating'!$A$1:$P$62</definedName>
    <definedName name="_xlnm.Print_Area" localSheetId="7">'Table 6 Annual Installed'!$A$1:$L$66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4" i="46" l="1"/>
  <c r="I32" i="42"/>
  <c r="E31" i="47"/>
  <c r="D31" i="47"/>
  <c r="E15" i="47"/>
  <c r="D15" i="47"/>
  <c r="G15" i="46"/>
  <c r="F15" i="46"/>
  <c r="E15" i="46"/>
  <c r="D15" i="46"/>
  <c r="G30" i="46"/>
  <c r="F30" i="46"/>
  <c r="E30" i="46"/>
  <c r="D30" i="46"/>
  <c r="I36" i="45"/>
  <c r="H36" i="45"/>
  <c r="J36" i="45" s="1"/>
  <c r="L35" i="44"/>
  <c r="K35" i="44"/>
  <c r="J35" i="44"/>
  <c r="F35" i="43"/>
  <c r="I35" i="42"/>
  <c r="H35" i="42"/>
  <c r="M35" i="44" l="1"/>
  <c r="J35" i="42"/>
  <c r="E37" i="45" l="1"/>
  <c r="F37" i="45"/>
  <c r="G37" i="45"/>
  <c r="D37" i="45"/>
  <c r="E36" i="43"/>
  <c r="D36" i="43"/>
  <c r="I35" i="45" l="1"/>
  <c r="J35" i="45" s="1"/>
  <c r="H35" i="45"/>
  <c r="L34" i="44"/>
  <c r="K34" i="44"/>
  <c r="J34" i="44"/>
  <c r="F34" i="43"/>
  <c r="M34" i="44" l="1"/>
  <c r="I34" i="42"/>
  <c r="H34" i="42"/>
  <c r="J34" i="42" l="1"/>
  <c r="G16" i="47" l="1"/>
  <c r="D47" i="47" l="1"/>
  <c r="E16" i="47"/>
  <c r="H32" i="47"/>
  <c r="G32" i="47"/>
  <c r="E32" i="47"/>
  <c r="D32" i="47"/>
  <c r="E47" i="47" l="1"/>
  <c r="H46" i="47"/>
  <c r="G46" i="47"/>
  <c r="E46" i="47"/>
  <c r="D46" i="47"/>
  <c r="H45" i="47"/>
  <c r="G45" i="47"/>
  <c r="E45" i="47"/>
  <c r="D45" i="47"/>
  <c r="H44" i="47"/>
  <c r="G44" i="47"/>
  <c r="E44" i="47"/>
  <c r="D44" i="47"/>
  <c r="H43" i="47"/>
  <c r="H48" i="47" s="1"/>
  <c r="G43" i="47"/>
  <c r="G48" i="47" s="1"/>
  <c r="E43" i="47"/>
  <c r="D43" i="47"/>
  <c r="J42" i="47"/>
  <c r="E42" i="47"/>
  <c r="D42" i="47"/>
  <c r="E41" i="47"/>
  <c r="D41" i="47"/>
  <c r="E40" i="47"/>
  <c r="D40" i="47"/>
  <c r="E39" i="47"/>
  <c r="D39" i="47"/>
  <c r="K31" i="47"/>
  <c r="J31" i="47"/>
  <c r="K30" i="47"/>
  <c r="J30" i="47"/>
  <c r="L30" i="47" s="1"/>
  <c r="K29" i="47"/>
  <c r="J29" i="47"/>
  <c r="L29" i="47" s="1"/>
  <c r="K28" i="47"/>
  <c r="J28" i="47"/>
  <c r="J44" i="47" s="1"/>
  <c r="K27" i="47"/>
  <c r="J27" i="47"/>
  <c r="L27" i="47" s="1"/>
  <c r="K26" i="47"/>
  <c r="J26" i="47"/>
  <c r="L26" i="47" s="1"/>
  <c r="K25" i="47"/>
  <c r="L25" i="47" s="1"/>
  <c r="J25" i="47"/>
  <c r="K24" i="47"/>
  <c r="J24" i="47"/>
  <c r="L24" i="47" s="1"/>
  <c r="L23" i="47"/>
  <c r="K23" i="47"/>
  <c r="J23" i="47"/>
  <c r="H16" i="47"/>
  <c r="D16" i="47"/>
  <c r="K15" i="47"/>
  <c r="J15" i="47"/>
  <c r="K14" i="47"/>
  <c r="K46" i="47" s="1"/>
  <c r="J14" i="47"/>
  <c r="J46" i="47" s="1"/>
  <c r="K13" i="47"/>
  <c r="K45" i="47" s="1"/>
  <c r="J13" i="47"/>
  <c r="J45" i="47" s="1"/>
  <c r="L12" i="47"/>
  <c r="K12" i="47"/>
  <c r="K44" i="47" s="1"/>
  <c r="J12" i="47"/>
  <c r="L11" i="47"/>
  <c r="K11" i="47"/>
  <c r="K43" i="47" s="1"/>
  <c r="J11" i="47"/>
  <c r="J43" i="47" s="1"/>
  <c r="L10" i="47"/>
  <c r="L42" i="47" s="1"/>
  <c r="K10" i="47"/>
  <c r="K42" i="47" s="1"/>
  <c r="J10" i="47"/>
  <c r="K9" i="47"/>
  <c r="K41" i="47" s="1"/>
  <c r="J9" i="47"/>
  <c r="J41" i="47" s="1"/>
  <c r="K8" i="47"/>
  <c r="K40" i="47" s="1"/>
  <c r="J8" i="47"/>
  <c r="L8" i="47" s="1"/>
  <c r="L40" i="47" s="1"/>
  <c r="K7" i="47"/>
  <c r="K39" i="47" s="1"/>
  <c r="J7" i="47"/>
  <c r="L7" i="47" s="1"/>
  <c r="L39" i="47" s="1"/>
  <c r="L45" i="46"/>
  <c r="K45" i="46"/>
  <c r="J45" i="46"/>
  <c r="I45" i="46"/>
  <c r="G45" i="46"/>
  <c r="E45" i="46"/>
  <c r="D45" i="46"/>
  <c r="L44" i="46"/>
  <c r="K44" i="46"/>
  <c r="J44" i="46"/>
  <c r="I44" i="46"/>
  <c r="G44" i="46"/>
  <c r="F44" i="46"/>
  <c r="E44" i="46"/>
  <c r="D44" i="46"/>
  <c r="L43" i="46"/>
  <c r="K43" i="46"/>
  <c r="J43" i="46"/>
  <c r="I43" i="46"/>
  <c r="G43" i="46"/>
  <c r="F43" i="46"/>
  <c r="E43" i="46"/>
  <c r="D43" i="46"/>
  <c r="L42" i="46"/>
  <c r="K42" i="46"/>
  <c r="J42" i="46"/>
  <c r="I42" i="46"/>
  <c r="G42" i="46"/>
  <c r="F42" i="46"/>
  <c r="E42" i="46"/>
  <c r="D42" i="46"/>
  <c r="L41" i="46"/>
  <c r="K41" i="46"/>
  <c r="J41" i="46"/>
  <c r="I41" i="46"/>
  <c r="G41" i="46"/>
  <c r="F41" i="46"/>
  <c r="E41" i="46"/>
  <c r="D41" i="46"/>
  <c r="G40" i="46"/>
  <c r="F40" i="46"/>
  <c r="E40" i="46"/>
  <c r="D40" i="46"/>
  <c r="G39" i="46"/>
  <c r="F39" i="46"/>
  <c r="E39" i="46"/>
  <c r="D39" i="46"/>
  <c r="G38" i="46"/>
  <c r="F38" i="46"/>
  <c r="E38" i="46"/>
  <c r="D38" i="46"/>
  <c r="O30" i="46"/>
  <c r="O29" i="46"/>
  <c r="N29" i="46"/>
  <c r="O28" i="46"/>
  <c r="N28" i="46"/>
  <c r="P28" i="46" s="1"/>
  <c r="O27" i="46"/>
  <c r="N27" i="46"/>
  <c r="P27" i="46" s="1"/>
  <c r="O26" i="46"/>
  <c r="N26" i="46"/>
  <c r="O25" i="46"/>
  <c r="N25" i="46"/>
  <c r="O24" i="46"/>
  <c r="N24" i="46"/>
  <c r="O23" i="46"/>
  <c r="N23" i="46"/>
  <c r="O15" i="46"/>
  <c r="N15" i="46"/>
  <c r="P15" i="46" s="1"/>
  <c r="N14" i="46"/>
  <c r="O13" i="46"/>
  <c r="O43" i="46" s="1"/>
  <c r="N13" i="46"/>
  <c r="N43" i="46" s="1"/>
  <c r="O12" i="46"/>
  <c r="O42" i="46" s="1"/>
  <c r="N12" i="46"/>
  <c r="O11" i="46"/>
  <c r="O41" i="46" s="1"/>
  <c r="N11" i="46"/>
  <c r="O10" i="46"/>
  <c r="N10" i="46"/>
  <c r="O9" i="46"/>
  <c r="N9" i="46"/>
  <c r="O8" i="46"/>
  <c r="O38" i="46" s="1"/>
  <c r="N8" i="46"/>
  <c r="I34" i="45"/>
  <c r="H34" i="45"/>
  <c r="K33" i="45"/>
  <c r="I33" i="45"/>
  <c r="H33" i="45"/>
  <c r="I32" i="45"/>
  <c r="H32" i="45"/>
  <c r="J32" i="45" s="1"/>
  <c r="I31" i="45"/>
  <c r="H31" i="45"/>
  <c r="K30" i="45"/>
  <c r="I30" i="45"/>
  <c r="H30" i="45"/>
  <c r="J30" i="45" s="1"/>
  <c r="L30" i="45" s="1"/>
  <c r="K29" i="45"/>
  <c r="I29" i="45"/>
  <c r="H29" i="45"/>
  <c r="J29" i="45" s="1"/>
  <c r="L29" i="45" s="1"/>
  <c r="I28" i="45"/>
  <c r="H28" i="45"/>
  <c r="J28" i="45" s="1"/>
  <c r="I27" i="45"/>
  <c r="H27" i="45"/>
  <c r="I26" i="45"/>
  <c r="J26" i="45" s="1"/>
  <c r="H26" i="45"/>
  <c r="K25" i="45"/>
  <c r="I25" i="45"/>
  <c r="J25" i="45" s="1"/>
  <c r="L25" i="45" s="1"/>
  <c r="H25" i="45"/>
  <c r="I24" i="45"/>
  <c r="J24" i="45" s="1"/>
  <c r="H24" i="45"/>
  <c r="K23" i="45"/>
  <c r="I23" i="45"/>
  <c r="J23" i="45" s="1"/>
  <c r="L23" i="45" s="1"/>
  <c r="H23" i="45"/>
  <c r="K22" i="45"/>
  <c r="I22" i="45"/>
  <c r="H22" i="45"/>
  <c r="I21" i="45"/>
  <c r="J21" i="45" s="1"/>
  <c r="H21" i="45"/>
  <c r="I20" i="45"/>
  <c r="H20" i="45"/>
  <c r="I19" i="45"/>
  <c r="H19" i="45"/>
  <c r="K18" i="45"/>
  <c r="I18" i="45"/>
  <c r="H18" i="45"/>
  <c r="I17" i="45"/>
  <c r="H17" i="45"/>
  <c r="J17" i="45" s="1"/>
  <c r="J16" i="45"/>
  <c r="I16" i="45"/>
  <c r="H16" i="45"/>
  <c r="I15" i="45"/>
  <c r="H15" i="45"/>
  <c r="J15" i="45" s="1"/>
  <c r="I14" i="45"/>
  <c r="H14" i="45"/>
  <c r="J14" i="45" s="1"/>
  <c r="K13" i="45"/>
  <c r="I13" i="45"/>
  <c r="H13" i="45"/>
  <c r="J13" i="45" s="1"/>
  <c r="L13" i="45" s="1"/>
  <c r="I12" i="45"/>
  <c r="H12" i="45"/>
  <c r="J12" i="45" s="1"/>
  <c r="I11" i="45"/>
  <c r="H11" i="45"/>
  <c r="J11" i="45" s="1"/>
  <c r="I10" i="45"/>
  <c r="H10" i="45"/>
  <c r="I9" i="45"/>
  <c r="H9" i="45"/>
  <c r="I8" i="45"/>
  <c r="H8" i="45"/>
  <c r="I7" i="45"/>
  <c r="H7" i="45"/>
  <c r="M33" i="44"/>
  <c r="L33" i="44"/>
  <c r="K33" i="44"/>
  <c r="J33" i="44"/>
  <c r="L32" i="44"/>
  <c r="K32" i="44"/>
  <c r="J32" i="44"/>
  <c r="L31" i="44"/>
  <c r="K31" i="44"/>
  <c r="M31" i="44" s="1"/>
  <c r="J31" i="44"/>
  <c r="L30" i="44"/>
  <c r="K30" i="44"/>
  <c r="J30" i="44"/>
  <c r="M30" i="44" s="1"/>
  <c r="L29" i="44"/>
  <c r="K29" i="44"/>
  <c r="J29" i="44"/>
  <c r="M29" i="44" s="1"/>
  <c r="L28" i="44"/>
  <c r="K28" i="44"/>
  <c r="J28" i="44"/>
  <c r="L27" i="44"/>
  <c r="K27" i="44"/>
  <c r="J27" i="44"/>
  <c r="M27" i="44" s="1"/>
  <c r="L26" i="44"/>
  <c r="K26" i="44"/>
  <c r="J26" i="44"/>
  <c r="M26" i="44" s="1"/>
  <c r="L25" i="44"/>
  <c r="K25" i="44"/>
  <c r="J25" i="44"/>
  <c r="M25" i="44" s="1"/>
  <c r="L24" i="44"/>
  <c r="K24" i="44"/>
  <c r="J24" i="44"/>
  <c r="L23" i="44"/>
  <c r="K23" i="44"/>
  <c r="M23" i="44" s="1"/>
  <c r="J23" i="44"/>
  <c r="L22" i="44"/>
  <c r="K22" i="44"/>
  <c r="J22" i="44"/>
  <c r="L21" i="44"/>
  <c r="K21" i="44"/>
  <c r="J21" i="44"/>
  <c r="M21" i="44" s="1"/>
  <c r="L20" i="44"/>
  <c r="K20" i="44"/>
  <c r="J20" i="44"/>
  <c r="M20" i="44" s="1"/>
  <c r="L19" i="44"/>
  <c r="K19" i="44"/>
  <c r="M19" i="44" s="1"/>
  <c r="J19" i="44"/>
  <c r="L18" i="44"/>
  <c r="K18" i="44"/>
  <c r="J18" i="44"/>
  <c r="M17" i="44"/>
  <c r="L17" i="44"/>
  <c r="K17" i="44"/>
  <c r="J17" i="44"/>
  <c r="L16" i="44"/>
  <c r="K16" i="44"/>
  <c r="J16" i="44"/>
  <c r="L15" i="44"/>
  <c r="K15" i="44"/>
  <c r="M15" i="44" s="1"/>
  <c r="J15" i="44"/>
  <c r="L14" i="44"/>
  <c r="K14" i="44"/>
  <c r="J14" i="44"/>
  <c r="M14" i="44" s="1"/>
  <c r="L13" i="44"/>
  <c r="K13" i="44"/>
  <c r="J13" i="44"/>
  <c r="M13" i="44" s="1"/>
  <c r="L12" i="44"/>
  <c r="K12" i="44"/>
  <c r="J12" i="44"/>
  <c r="L11" i="44"/>
  <c r="K11" i="44"/>
  <c r="J11" i="44"/>
  <c r="M11" i="44" s="1"/>
  <c r="L10" i="44"/>
  <c r="K10" i="44"/>
  <c r="J10" i="44"/>
  <c r="M10" i="44" s="1"/>
  <c r="L9" i="44"/>
  <c r="K9" i="44"/>
  <c r="J9" i="44"/>
  <c r="M9" i="44" s="1"/>
  <c r="L8" i="44"/>
  <c r="K8" i="44"/>
  <c r="J8" i="44"/>
  <c r="L7" i="44"/>
  <c r="K7" i="44"/>
  <c r="M7" i="44" s="1"/>
  <c r="J7" i="44"/>
  <c r="F33" i="43"/>
  <c r="F32" i="43"/>
  <c r="F31" i="43"/>
  <c r="F30" i="43"/>
  <c r="G29" i="43"/>
  <c r="F29" i="43"/>
  <c r="G28" i="43"/>
  <c r="F28" i="43"/>
  <c r="F27" i="43"/>
  <c r="F26" i="43"/>
  <c r="F25" i="43"/>
  <c r="G24" i="43"/>
  <c r="F24" i="43"/>
  <c r="F23" i="43"/>
  <c r="G22" i="43"/>
  <c r="F22" i="43"/>
  <c r="G21" i="43"/>
  <c r="F21" i="43"/>
  <c r="F20" i="43"/>
  <c r="F19" i="43"/>
  <c r="F18" i="43"/>
  <c r="G17" i="43"/>
  <c r="F17" i="43"/>
  <c r="F16" i="43"/>
  <c r="F15" i="43"/>
  <c r="F14" i="43"/>
  <c r="F13" i="43"/>
  <c r="G12" i="43"/>
  <c r="F12" i="43"/>
  <c r="F11" i="43"/>
  <c r="F10" i="43"/>
  <c r="F9" i="43"/>
  <c r="F8" i="43"/>
  <c r="F7" i="43"/>
  <c r="F6" i="43"/>
  <c r="I33" i="42"/>
  <c r="H33" i="42"/>
  <c r="H32" i="42"/>
  <c r="J32" i="42" s="1"/>
  <c r="J31" i="42"/>
  <c r="I31" i="42"/>
  <c r="H31" i="42"/>
  <c r="I30" i="42"/>
  <c r="H30" i="42"/>
  <c r="I29" i="42"/>
  <c r="H29" i="42"/>
  <c r="J29" i="42" s="1"/>
  <c r="I28" i="42"/>
  <c r="H28" i="42"/>
  <c r="J28" i="42" s="1"/>
  <c r="I27" i="42"/>
  <c r="J27" i="42" s="1"/>
  <c r="H27" i="42"/>
  <c r="I26" i="42"/>
  <c r="J26" i="42" s="1"/>
  <c r="H26" i="42"/>
  <c r="I25" i="42"/>
  <c r="H25" i="42"/>
  <c r="J25" i="42" s="1"/>
  <c r="I24" i="42"/>
  <c r="H24" i="42"/>
  <c r="J24" i="42" s="1"/>
  <c r="I23" i="42"/>
  <c r="H23" i="42"/>
  <c r="J23" i="42" s="1"/>
  <c r="I22" i="42"/>
  <c r="H22" i="42"/>
  <c r="J22" i="42" s="1"/>
  <c r="I21" i="42"/>
  <c r="H21" i="42"/>
  <c r="J21" i="42" s="1"/>
  <c r="I20" i="42"/>
  <c r="H20" i="42"/>
  <c r="I19" i="42"/>
  <c r="J19" i="42" s="1"/>
  <c r="H19" i="42"/>
  <c r="I18" i="42"/>
  <c r="H18" i="42"/>
  <c r="I17" i="42"/>
  <c r="H17" i="42"/>
  <c r="J17" i="42" s="1"/>
  <c r="I16" i="42"/>
  <c r="H16" i="42"/>
  <c r="J16" i="42" s="1"/>
  <c r="I15" i="42"/>
  <c r="H15" i="42"/>
  <c r="J15" i="42" s="1"/>
  <c r="I14" i="42"/>
  <c r="H14" i="42"/>
  <c r="J14" i="42" s="1"/>
  <c r="I13" i="42"/>
  <c r="H13" i="42"/>
  <c r="J13" i="42" s="1"/>
  <c r="I12" i="42"/>
  <c r="H12" i="42"/>
  <c r="I11" i="42"/>
  <c r="H11" i="42"/>
  <c r="I10" i="42"/>
  <c r="H10" i="42"/>
  <c r="I9" i="42"/>
  <c r="H9" i="42"/>
  <c r="J9" i="42" s="1"/>
  <c r="J8" i="42"/>
  <c r="I8" i="42"/>
  <c r="H8" i="42"/>
  <c r="I7" i="42"/>
  <c r="H7" i="42"/>
  <c r="J7" i="42" s="1"/>
  <c r="L43" i="47" l="1"/>
  <c r="J32" i="47"/>
  <c r="E48" i="47"/>
  <c r="J20" i="42"/>
  <c r="M18" i="44"/>
  <c r="J20" i="45"/>
  <c r="L13" i="47"/>
  <c r="L45" i="47" s="1"/>
  <c r="K32" i="47"/>
  <c r="J40" i="47"/>
  <c r="M16" i="44"/>
  <c r="M32" i="44"/>
  <c r="J27" i="45"/>
  <c r="J34" i="45"/>
  <c r="J10" i="42"/>
  <c r="M12" i="44"/>
  <c r="M28" i="44"/>
  <c r="J8" i="45"/>
  <c r="J18" i="45"/>
  <c r="L18" i="45" s="1"/>
  <c r="J22" i="45"/>
  <c r="L22" i="45" s="1"/>
  <c r="J31" i="45"/>
  <c r="N38" i="46"/>
  <c r="N42" i="46"/>
  <c r="L14" i="47"/>
  <c r="L46" i="47" s="1"/>
  <c r="J39" i="47"/>
  <c r="L9" i="47"/>
  <c r="L41" i="47" s="1"/>
  <c r="D48" i="47"/>
  <c r="J11" i="42"/>
  <c r="J18" i="42"/>
  <c r="J33" i="42"/>
  <c r="M8" i="44"/>
  <c r="M24" i="44"/>
  <c r="J9" i="45"/>
  <c r="J19" i="45"/>
  <c r="K16" i="47"/>
  <c r="J12" i="42"/>
  <c r="J30" i="42"/>
  <c r="F36" i="43"/>
  <c r="M22" i="44"/>
  <c r="J10" i="45"/>
  <c r="J33" i="45"/>
  <c r="L33" i="45" s="1"/>
  <c r="P29" i="46"/>
  <c r="H37" i="45"/>
  <c r="N44" i="46"/>
  <c r="I37" i="45"/>
  <c r="J7" i="45"/>
  <c r="N41" i="46"/>
  <c r="K47" i="47"/>
  <c r="K48" i="47" s="1"/>
  <c r="P9" i="46"/>
  <c r="L15" i="47"/>
  <c r="J16" i="47"/>
  <c r="J47" i="47"/>
  <c r="J48" i="47" s="1"/>
  <c r="L28" i="47"/>
  <c r="L44" i="47" s="1"/>
  <c r="L31" i="47"/>
  <c r="L32" i="47" s="1"/>
  <c r="O45" i="46"/>
  <c r="P14" i="46"/>
  <c r="P44" i="46" s="1"/>
  <c r="P11" i="46"/>
  <c r="P41" i="46" s="1"/>
  <c r="P26" i="46"/>
  <c r="P25" i="46"/>
  <c r="N40" i="46"/>
  <c r="P12" i="46"/>
  <c r="P42" i="46" s="1"/>
  <c r="P23" i="46"/>
  <c r="O40" i="46"/>
  <c r="P10" i="46"/>
  <c r="P40" i="46" s="1"/>
  <c r="P24" i="46"/>
  <c r="P39" i="46" s="1"/>
  <c r="O44" i="46"/>
  <c r="P13" i="46"/>
  <c r="P43" i="46" s="1"/>
  <c r="P8" i="46"/>
  <c r="N39" i="46"/>
  <c r="O39" i="46"/>
  <c r="J37" i="45" l="1"/>
  <c r="L47" i="47"/>
  <c r="L48" i="47" s="1"/>
  <c r="L16" i="47"/>
  <c r="P38" i="46"/>
  <c r="N30" i="46" l="1"/>
  <c r="F45" i="46"/>
  <c r="N45" i="46" l="1"/>
  <c r="P30" i="46"/>
  <c r="P45" i="46" s="1"/>
</calcChain>
</file>

<file path=xl/sharedStrings.xml><?xml version="1.0" encoding="utf-8"?>
<sst xmlns="http://schemas.openxmlformats.org/spreadsheetml/2006/main" count="618" uniqueCount="148">
  <si>
    <t>Q2 2019</t>
  </si>
  <si>
    <t>Total</t>
  </si>
  <si>
    <t>Gas</t>
  </si>
  <si>
    <t>Electricity</t>
  </si>
  <si>
    <t>The accompanying report and previous publications can be found here:</t>
  </si>
  <si>
    <t>https://www.gov.uk/government/collections/smart-meters-statistics</t>
  </si>
  <si>
    <t xml:space="preserve"> </t>
  </si>
  <si>
    <t>Quarterly - Large Supplier Data</t>
  </si>
  <si>
    <t>Table 1 Dom Operating - Large</t>
  </si>
  <si>
    <t>Domestic meters operated by large energy suppliers</t>
  </si>
  <si>
    <t>Table 2 Dom Installed - Large</t>
  </si>
  <si>
    <t>Domestic smart meters installed by large energy suppliers</t>
  </si>
  <si>
    <t>Table 3 - ND Operating - Large</t>
  </si>
  <si>
    <t>Non-domestic meters operated by large energy suppliers</t>
  </si>
  <si>
    <t>Table 4 - ND Installed - Large</t>
  </si>
  <si>
    <t>Non-domestic smart and advanced meters installed by large energy suppliers</t>
  </si>
  <si>
    <t>Annual - Large and Small Supplier Data</t>
  </si>
  <si>
    <t>Table 5 Annual Operating</t>
  </si>
  <si>
    <t>Meters operated by large and small energy suppliers</t>
  </si>
  <si>
    <t>Table 6 Annual Installed</t>
  </si>
  <si>
    <t>Smart and advanced meters installed by large and small energy suppliers</t>
  </si>
  <si>
    <t>Contents</t>
  </si>
  <si>
    <t>Quarter</t>
  </si>
  <si>
    <r>
      <t>Smart</t>
    </r>
    <r>
      <rPr>
        <vertAlign val="superscript"/>
        <sz val="11"/>
        <color theme="1"/>
        <rFont val="Calibri"/>
        <family val="2"/>
        <scheme val="minor"/>
      </rPr>
      <t>1</t>
    </r>
  </si>
  <si>
    <r>
      <t>Non-smart</t>
    </r>
    <r>
      <rPr>
        <vertAlign val="superscript"/>
        <sz val="11"/>
        <color theme="1"/>
        <rFont val="Calibri"/>
        <family val="2"/>
        <scheme val="minor"/>
      </rPr>
      <t>2</t>
    </r>
  </si>
  <si>
    <t>Q3</t>
  </si>
  <si>
    <t>Q3 2012</t>
  </si>
  <si>
    <t>Q4</t>
  </si>
  <si>
    <t>Q4 2012</t>
  </si>
  <si>
    <t>Q1</t>
  </si>
  <si>
    <t>Q1 2013</t>
  </si>
  <si>
    <t>Q2</t>
  </si>
  <si>
    <t>Q2 2013</t>
  </si>
  <si>
    <t>Q3 2013</t>
  </si>
  <si>
    <r>
      <t>Q4 2013</t>
    </r>
    <r>
      <rPr>
        <vertAlign val="superscript"/>
        <sz val="11"/>
        <color theme="1"/>
        <rFont val="Calibri"/>
        <family val="2"/>
        <scheme val="minor"/>
      </rPr>
      <t>3</t>
    </r>
  </si>
  <si>
    <t>Q1 2014</t>
  </si>
  <si>
    <t>Q2 2014</t>
  </si>
  <si>
    <t xml:space="preserve">Q3 2014 </t>
  </si>
  <si>
    <t>Q4 2014</t>
  </si>
  <si>
    <r>
      <t>Q1 2015</t>
    </r>
    <r>
      <rPr>
        <vertAlign val="superscript"/>
        <sz val="11"/>
        <color theme="1"/>
        <rFont val="Calibri"/>
        <family val="2"/>
        <scheme val="minor"/>
      </rPr>
      <t>4</t>
    </r>
  </si>
  <si>
    <t>Q2 2015</t>
  </si>
  <si>
    <t>Q3 2015</t>
  </si>
  <si>
    <t>Q4 2015</t>
  </si>
  <si>
    <r>
      <t>Q1 2016</t>
    </r>
    <r>
      <rPr>
        <vertAlign val="superscript"/>
        <sz val="11"/>
        <rFont val="Calibri"/>
        <family val="2"/>
        <scheme val="minor"/>
      </rPr>
      <t>5</t>
    </r>
  </si>
  <si>
    <r>
      <t>Q2 2016</t>
    </r>
    <r>
      <rPr>
        <vertAlign val="superscript"/>
        <sz val="11"/>
        <rFont val="Calibri"/>
        <family val="2"/>
        <scheme val="minor"/>
      </rPr>
      <t>6</t>
    </r>
  </si>
  <si>
    <t>Q3 2016</t>
  </si>
  <si>
    <r>
      <t>Q4 2016</t>
    </r>
    <r>
      <rPr>
        <vertAlign val="superscript"/>
        <sz val="11"/>
        <rFont val="Calibri"/>
        <family val="2"/>
        <scheme val="minor"/>
      </rPr>
      <t>7</t>
    </r>
  </si>
  <si>
    <t>Q1 2017</t>
  </si>
  <si>
    <t>Q2 2017</t>
  </si>
  <si>
    <t>Q3 2017</t>
  </si>
  <si>
    <r>
      <t>Q4 2017</t>
    </r>
    <r>
      <rPr>
        <vertAlign val="superscript"/>
        <sz val="11"/>
        <rFont val="Calibri"/>
        <family val="2"/>
        <scheme val="minor"/>
      </rPr>
      <t>8,9</t>
    </r>
  </si>
  <si>
    <r>
      <t>Q1 2018</t>
    </r>
    <r>
      <rPr>
        <vertAlign val="superscript"/>
        <sz val="11"/>
        <rFont val="Calibri"/>
        <family val="2"/>
        <scheme val="minor"/>
      </rPr>
      <t>10</t>
    </r>
  </si>
  <si>
    <t>Q2 2018</t>
  </si>
  <si>
    <t>Q3 2018</t>
  </si>
  <si>
    <r>
      <t>Q4 2018</t>
    </r>
    <r>
      <rPr>
        <vertAlign val="superscript"/>
        <sz val="11"/>
        <rFont val="Calibri"/>
        <family val="2"/>
        <scheme val="minor"/>
      </rPr>
      <t>11</t>
    </r>
  </si>
  <si>
    <t>'19</t>
  </si>
  <si>
    <r>
      <t>Q1 2019</t>
    </r>
    <r>
      <rPr>
        <vertAlign val="superscript"/>
        <sz val="11"/>
        <rFont val="Calibri"/>
        <family val="2"/>
        <scheme val="minor"/>
      </rPr>
      <t>12</t>
    </r>
  </si>
  <si>
    <t>Source: Energy Suppliers reporting to BEIS</t>
  </si>
  <si>
    <t>1. Smart meters operating in smart mode</t>
  </si>
  <si>
    <t>2. Includes smart meters operating in traditional mode, smart-type &amp; traditional meters</t>
  </si>
  <si>
    <t>3. Utility Warehouse data included from quarter four 2013.</t>
  </si>
  <si>
    <t>4. First Utility and OVO data included from quarter one 2015.</t>
  </si>
  <si>
    <t>5. Utilita data included from quarter one 2016.</t>
  </si>
  <si>
    <t>6. Extra Energy data included from quarter two 2016.</t>
  </si>
  <si>
    <t>7. Co-operative Energy data included from quarter four 2016.</t>
  </si>
  <si>
    <t>8. Economy Energy and Just Energy data included from quarter four 2017.</t>
  </si>
  <si>
    <t>9. Extra Energy have transitioned to small supplier classification from quarter four 2017.</t>
  </si>
  <si>
    <t>10. Bulb data included from quarter one 2018.</t>
  </si>
  <si>
    <t>11. Octopus data included from quarter four 2018.</t>
  </si>
  <si>
    <t>12. Economy Energy ceased trading in quarter one 2019 and their customers were transitioned to OVO.</t>
  </si>
  <si>
    <t>e - Estimated</t>
  </si>
  <si>
    <t>r - Revised</t>
  </si>
  <si>
    <t>All Smart Meters</t>
  </si>
  <si>
    <t>elec</t>
  </si>
  <si>
    <t>Prior to Q3 2012</t>
  </si>
  <si>
    <r>
      <t>Historic</t>
    </r>
    <r>
      <rPr>
        <vertAlign val="superscript"/>
        <sz val="11"/>
        <color theme="1"/>
        <rFont val="Calibri"/>
        <family val="2"/>
        <scheme val="minor"/>
      </rPr>
      <t>1</t>
    </r>
  </si>
  <si>
    <r>
      <t>Q4 2013</t>
    </r>
    <r>
      <rPr>
        <vertAlign val="superscript"/>
        <sz val="11"/>
        <color theme="1"/>
        <rFont val="Calibri"/>
        <family val="2"/>
        <scheme val="minor"/>
      </rPr>
      <t>2</t>
    </r>
  </si>
  <si>
    <r>
      <t>Q1 2015</t>
    </r>
    <r>
      <rPr>
        <vertAlign val="superscript"/>
        <sz val="11"/>
        <color theme="1"/>
        <rFont val="Calibri"/>
        <family val="2"/>
        <scheme val="minor"/>
      </rPr>
      <t>3</t>
    </r>
  </si>
  <si>
    <r>
      <t>Q1 2016</t>
    </r>
    <r>
      <rPr>
        <vertAlign val="superscript"/>
        <sz val="11"/>
        <rFont val="Calibri"/>
        <family val="2"/>
        <scheme val="minor"/>
      </rPr>
      <t>4</t>
    </r>
  </si>
  <si>
    <r>
      <t>Q2 2016</t>
    </r>
    <r>
      <rPr>
        <vertAlign val="superscript"/>
        <sz val="11"/>
        <rFont val="Calibri"/>
        <family val="2"/>
        <scheme val="minor"/>
      </rPr>
      <t>5</t>
    </r>
  </si>
  <si>
    <r>
      <t>Q4 2016</t>
    </r>
    <r>
      <rPr>
        <vertAlign val="superscript"/>
        <sz val="11"/>
        <rFont val="Calibri"/>
        <family val="2"/>
        <scheme val="minor"/>
      </rPr>
      <t>6</t>
    </r>
  </si>
  <si>
    <r>
      <t>Q4 2017</t>
    </r>
    <r>
      <rPr>
        <vertAlign val="superscript"/>
        <sz val="11"/>
        <rFont val="Calibri"/>
        <family val="2"/>
        <scheme val="minor"/>
      </rPr>
      <t>7,8</t>
    </r>
  </si>
  <si>
    <r>
      <t>Q1 2018</t>
    </r>
    <r>
      <rPr>
        <vertAlign val="superscript"/>
        <sz val="11"/>
        <rFont val="Calibri"/>
        <family val="2"/>
        <scheme val="minor"/>
      </rPr>
      <t>9</t>
    </r>
  </si>
  <si>
    <r>
      <t>Q4 2018</t>
    </r>
    <r>
      <rPr>
        <vertAlign val="superscript"/>
        <sz val="11"/>
        <rFont val="Calibri"/>
        <family val="2"/>
        <scheme val="minor"/>
      </rPr>
      <t>10</t>
    </r>
  </si>
  <si>
    <r>
      <t>Q1 2019</t>
    </r>
    <r>
      <rPr>
        <vertAlign val="superscript"/>
        <sz val="11"/>
        <rFont val="Calibri"/>
        <family val="2"/>
        <scheme val="minor"/>
      </rPr>
      <t>11</t>
    </r>
  </si>
  <si>
    <t>1. Historic installations for large suppliers transitioning prior to 2016.</t>
  </si>
  <si>
    <t>2. Utility Warehouse data included from quarter four 2013.</t>
  </si>
  <si>
    <t>3. First Utility and OVO data included from quarter one 2015.</t>
  </si>
  <si>
    <t xml:space="preserve">4. Utilita data included from quarter one 2016. Historic figures for Utilita are included in the small supplier totals to end December 2015. </t>
  </si>
  <si>
    <t xml:space="preserve">5. Extra Energy data included from quarter two 2016. Historic figures for Extra Energy are included in the small supplier totals to end December 2015. </t>
  </si>
  <si>
    <t>6. Co-operative Energy data included from quarter four 2016. The 2016 annual installations are reflected in this quarter's large supplier totals.</t>
  </si>
  <si>
    <t>7. Economy Energy and Just Energy data included from quarter four 2017.  The 2017 annual installations are reflected in this quarter's large supplier totals.</t>
  </si>
  <si>
    <t>8. Extra Energy have transitioned to small supplier totals, from quarter four 2017.  Installations carried out during the period quarter two 2016  to quarter three 2017 are reflected in the large supplier totals.</t>
  </si>
  <si>
    <t>9. Bulb data included from quarter one 2018.</t>
  </si>
  <si>
    <t>10. Octopus data included from quarter four 2018.</t>
  </si>
  <si>
    <t>11. Economy Energy ceased trading in quarter one 2019 and their customers were transitioned to OVO.</t>
  </si>
  <si>
    <t>Advanced/
Smart-type</t>
  </si>
  <si>
    <r>
      <t>Traditional</t>
    </r>
    <r>
      <rPr>
        <vertAlign val="superscript"/>
        <sz val="11"/>
        <color theme="1"/>
        <rFont val="Calibri"/>
        <family val="2"/>
        <scheme val="minor"/>
      </rPr>
      <t>2</t>
    </r>
  </si>
  <si>
    <t>2. Includes smart meters operating in traditional mode</t>
  </si>
  <si>
    <t>Smart</t>
  </si>
  <si>
    <t>all</t>
  </si>
  <si>
    <t>Large Suppliers</t>
  </si>
  <si>
    <t>Small Suppliers</t>
  </si>
  <si>
    <t>All Suppliers</t>
  </si>
  <si>
    <t>Year</t>
  </si>
  <si>
    <r>
      <t>2013</t>
    </r>
    <r>
      <rPr>
        <vertAlign val="superscript"/>
        <sz val="11"/>
        <color theme="1"/>
        <rFont val="Calibri"/>
        <family val="2"/>
        <scheme val="minor"/>
      </rPr>
      <t>3</t>
    </r>
  </si>
  <si>
    <r>
      <t>2015</t>
    </r>
    <r>
      <rPr>
        <vertAlign val="superscript"/>
        <sz val="11"/>
        <color theme="1"/>
        <rFont val="Calibri"/>
        <family val="2"/>
        <scheme val="minor"/>
      </rPr>
      <t>4</t>
    </r>
  </si>
  <si>
    <r>
      <t>2016</t>
    </r>
    <r>
      <rPr>
        <vertAlign val="superscript"/>
        <sz val="11"/>
        <color theme="1"/>
        <rFont val="Calibri"/>
        <family val="2"/>
        <scheme val="minor"/>
      </rPr>
      <t>5,6,7</t>
    </r>
  </si>
  <si>
    <r>
      <t>2017</t>
    </r>
    <r>
      <rPr>
        <vertAlign val="superscript"/>
        <sz val="11"/>
        <color theme="1"/>
        <rFont val="Calibri"/>
        <family val="2"/>
        <scheme val="minor"/>
      </rPr>
      <t>8,9</t>
    </r>
  </si>
  <si>
    <r>
      <t>2018</t>
    </r>
    <r>
      <rPr>
        <vertAlign val="superscript"/>
        <sz val="11"/>
        <color theme="1"/>
        <rFont val="Calibri"/>
        <family val="2"/>
        <scheme val="minor"/>
      </rPr>
      <t>10,11</t>
    </r>
  </si>
  <si>
    <r>
      <t>2019</t>
    </r>
    <r>
      <rPr>
        <vertAlign val="superscript"/>
        <sz val="11"/>
        <color theme="1"/>
        <rFont val="Calibri"/>
        <family val="2"/>
        <scheme val="minor"/>
      </rPr>
      <t>12</t>
    </r>
    <r>
      <rPr>
        <sz val="12"/>
        <color theme="1"/>
        <rFont val="Calibri"/>
        <family val="2"/>
        <scheme val="minor"/>
      </rPr>
      <t>*</t>
    </r>
  </si>
  <si>
    <r>
      <t>Smart and advanced</t>
    </r>
    <r>
      <rPr>
        <vertAlign val="superscript"/>
        <sz val="11"/>
        <color theme="1"/>
        <rFont val="Calibri"/>
        <family val="2"/>
        <scheme val="minor"/>
      </rPr>
      <t>1</t>
    </r>
  </si>
  <si>
    <t>Non-smart</t>
  </si>
  <si>
    <t>Smart and advanced</t>
  </si>
  <si>
    <r>
      <t>2012</t>
    </r>
    <r>
      <rPr>
        <vertAlign val="superscript"/>
        <sz val="11"/>
        <color theme="1"/>
        <rFont val="Calibri"/>
        <family val="2"/>
        <scheme val="minor"/>
      </rPr>
      <t>2</t>
    </r>
  </si>
  <si>
    <t>2. Only includes meters installed during quarter three and quarter four 2012</t>
  </si>
  <si>
    <t xml:space="preserve">5. Utilita data included from quarter one 2016. Historic figures for Utilita are included in the small supplier totals to end December 2015. </t>
  </si>
  <si>
    <t xml:space="preserve">6. Extra Energy data included from quarter two 2016. Historic figures for Extra Energy are included in the small supplier totals to end December 2015. </t>
  </si>
  <si>
    <t>7. Co-operative Energy data included from quarter four 2016. The 2016 annual installations are reflected in this quarter's large supplier totals.</t>
  </si>
  <si>
    <t>8. Economy Energy and Just Energy data included from quarter four 2017.  The 2017 annual installations are reflected in this quarter's large supplier totals.</t>
  </si>
  <si>
    <t>9. Extra Energy have transitioned to small supplier totals, from quarter four 2017.  Installations carried out during the period quarter two 2016  to quarter three 2017 are reflected in the large supplier totals.</t>
  </si>
  <si>
    <t>Great Britain, to end Q3 2019</t>
  </si>
  <si>
    <t>Q3 2019</t>
  </si>
  <si>
    <r>
      <rPr>
        <i/>
        <sz val="12"/>
        <color theme="1"/>
        <rFont val="Calibri"/>
        <family val="2"/>
        <scheme val="minor"/>
      </rPr>
      <t>*</t>
    </r>
    <r>
      <rPr>
        <i/>
        <sz val="11"/>
        <color theme="1"/>
        <rFont val="Calibri"/>
        <family val="2"/>
        <scheme val="minor"/>
      </rPr>
      <t>to end Q3 2019; for small suppliers, end 2018 position used as estimate until Q4 2019 data is available</t>
    </r>
  </si>
  <si>
    <t>*to end Q3 2019 - small supplier data not yet available</t>
  </si>
  <si>
    <t>This workbook was updated on 28th November 2019</t>
  </si>
  <si>
    <t>Smart Meter Statistics in Great Britain</t>
  </si>
  <si>
    <t xml:space="preserve">Quarterly Report to end September 2019  </t>
  </si>
  <si>
    <t xml:space="preserve">Email: </t>
  </si>
  <si>
    <t xml:space="preserve">smartmeter.stats@beis.gov.uk </t>
  </si>
  <si>
    <t xml:space="preserve">Media enquiries: </t>
  </si>
  <si>
    <t>020 7215 1000</t>
  </si>
  <si>
    <t xml:space="preserve">Public enquiries: </t>
  </si>
  <si>
    <t>0300 068 5044</t>
  </si>
  <si>
    <t xml:space="preserve">Responsible statistician: </t>
  </si>
  <si>
    <t>Mita Kerai</t>
  </si>
  <si>
    <t>The next quarterly publication is planned for publication on 12 March 2020</t>
  </si>
  <si>
    <t>Please see the accompanying publication for full list of defintiions</t>
  </si>
  <si>
    <r>
      <t xml:space="preserve">Table 1: </t>
    </r>
    <r>
      <rPr>
        <sz val="12"/>
        <color theme="1"/>
        <rFont val="Calibri"/>
        <family val="2"/>
        <scheme val="minor"/>
      </rPr>
      <t>Number of domestic meters operated by large energy suppliers at end quarter point, by fuel type and meter type</t>
    </r>
  </si>
  <si>
    <r>
      <t xml:space="preserve">Table 2: </t>
    </r>
    <r>
      <rPr>
        <sz val="12"/>
        <color theme="1"/>
        <rFont val="Calibri"/>
        <family val="2"/>
        <scheme val="minor"/>
      </rPr>
      <t>Number of domestic smart meters installed by large energy suppliers, by fuel type and quarter</t>
    </r>
  </si>
  <si>
    <r>
      <t xml:space="preserve">Table 3: </t>
    </r>
    <r>
      <rPr>
        <sz val="12"/>
        <color theme="1"/>
        <rFont val="Calibri"/>
        <family val="2"/>
        <scheme val="minor"/>
      </rPr>
      <t>Number of non-domestic meters operated by large energy suppliers at end quarter point, by fuel and meter type</t>
    </r>
  </si>
  <si>
    <r>
      <t xml:space="preserve">Table 4: </t>
    </r>
    <r>
      <rPr>
        <sz val="12"/>
        <color theme="1"/>
        <rFont val="Calibri"/>
        <family val="2"/>
        <scheme val="minor"/>
      </rPr>
      <t>Number of non-domestic smart and advanced meters installed by large energy suppliers, by fuel type and quarter</t>
    </r>
  </si>
  <si>
    <r>
      <rPr>
        <b/>
        <sz val="12"/>
        <color theme="1"/>
        <rFont val="Calibri"/>
        <family val="2"/>
        <scheme val="minor"/>
      </rPr>
      <t>Table 5a:</t>
    </r>
    <r>
      <rPr>
        <sz val="12"/>
        <color theme="1"/>
        <rFont val="Calibri"/>
        <family val="2"/>
        <scheme val="minor"/>
      </rPr>
      <t xml:space="preserve"> Number of domestic meters operated by large and small energy suppliers at end year point by fuel and meter type</t>
    </r>
  </si>
  <si>
    <r>
      <rPr>
        <b/>
        <sz val="12"/>
        <color theme="1"/>
        <rFont val="Calibri"/>
        <family val="2"/>
        <scheme val="minor"/>
      </rPr>
      <t>Table 5b:</t>
    </r>
    <r>
      <rPr>
        <sz val="12"/>
        <color theme="1"/>
        <rFont val="Calibri"/>
        <family val="2"/>
        <scheme val="minor"/>
      </rPr>
      <t xml:space="preserve"> Number of non-domestic meters operated by large and small energy suppliers at end year point by fuel and meter type</t>
    </r>
  </si>
  <si>
    <r>
      <rPr>
        <b/>
        <sz val="12"/>
        <color theme="1"/>
        <rFont val="Calibri"/>
        <family val="2"/>
        <scheme val="minor"/>
      </rPr>
      <t>Table 5c:</t>
    </r>
    <r>
      <rPr>
        <sz val="12"/>
        <color theme="1"/>
        <rFont val="Calibri"/>
        <family val="2"/>
        <scheme val="minor"/>
      </rPr>
      <t xml:space="preserve"> Number of domestic and non-domestic meters operated by large and small energy suppliers at end year point, by sector, fuel and meter type</t>
    </r>
  </si>
  <si>
    <r>
      <t>Table 6a:</t>
    </r>
    <r>
      <rPr>
        <sz val="12"/>
        <color theme="1"/>
        <rFont val="Calibri"/>
        <family val="2"/>
        <scheme val="minor"/>
      </rPr>
      <t xml:space="preserve"> Number of domestic meters installed by large and small energy suppliers by sector, fuel type and year</t>
    </r>
  </si>
  <si>
    <r>
      <t>Table 6b:</t>
    </r>
    <r>
      <rPr>
        <sz val="12"/>
        <color theme="1"/>
        <rFont val="Calibri"/>
        <family val="2"/>
        <scheme val="minor"/>
      </rPr>
      <t xml:space="preserve"> Number of non-domestic meters installed by large and small energy suppliers by sector, fuel type and year</t>
    </r>
  </si>
  <si>
    <r>
      <t>Table 6c:</t>
    </r>
    <r>
      <rPr>
        <sz val="12"/>
        <color theme="1"/>
        <rFont val="Calibri"/>
        <family val="2"/>
        <scheme val="minor"/>
      </rPr>
      <t xml:space="preserve"> Number of domestic and non-domestic meters installed by large and small energy suppliers by sector, fuel type and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</si>
</sst>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 \ "/>
    <numFmt numFmtId="165" formatCode="[$-10409]#,##0.00000000000000;\(#,##0.00000000000000\)"/>
    <numFmt numFmtId="166" formatCode="_-[$£-809]* #,##0.00_-;\-[$£-809]* #,##0.00_-;_-[$£-809]* &quot;-&quot;??_-;_-@_-"/>
    <numFmt numFmtId="167" formatCode="0.0%"/>
    <numFmt numFmtId="168" formatCode="#,##0&quot;   &quot;"/>
    <numFmt numFmtId="169" formatCode="#,###&quot; e&quot;"/>
    <numFmt numFmtId="170" formatCode="0.0"/>
    <numFmt numFmtId="171" formatCode="#,###&quot; r&quot;"/>
    <numFmt numFmtId="172" formatCode="0.0000"/>
  </numFmts>
  <fonts count="2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36"/>
      <color theme="1"/>
      <name val="Calibri"/>
      <family val="2"/>
      <scheme val="minor"/>
    </font>
    <font>
      <sz val="10"/>
      <name val="Arial"/>
      <family val="2"/>
    </font>
    <font>
      <sz val="26"/>
      <color theme="1"/>
      <name val="Calibri"/>
      <family val="2"/>
      <scheme val="minor"/>
    </font>
    <font>
      <u/>
      <sz val="11"/>
      <color theme="10"/>
      <name val="Calibri"/>
      <family val="2"/>
      <scheme val="minor"/>
    </font>
    <font>
      <sz val="10"/>
      <color theme="1"/>
      <name val="Calibri"/>
      <family val="2"/>
      <scheme val="minor"/>
    </font>
    <font>
      <sz val="11"/>
      <name val="Calibri"/>
      <family val="2"/>
      <scheme val="minor"/>
    </font>
    <font>
      <sz val="10"/>
      <color theme="1"/>
      <name val="Arial"/>
      <family val="2"/>
    </font>
    <font>
      <u/>
      <sz val="12"/>
      <color indexed="12"/>
      <name val="Arial"/>
      <family val="2"/>
    </font>
    <font>
      <u/>
      <sz val="11"/>
      <color theme="10"/>
      <name val="Calibri"/>
      <family val="2"/>
    </font>
    <font>
      <sz val="12"/>
      <name val="Arial"/>
      <family val="2"/>
    </font>
    <font>
      <sz val="10"/>
      <name val="Calibri"/>
      <family val="2"/>
      <scheme val="minor"/>
    </font>
    <font>
      <b/>
      <sz val="14"/>
      <color rgb="FF002060"/>
      <name val="Calibri"/>
      <family val="2"/>
      <scheme val="minor"/>
    </font>
    <font>
      <sz val="10"/>
      <color theme="0"/>
      <name val="Calibri"/>
      <family val="2"/>
      <scheme val="minor"/>
    </font>
    <font>
      <sz val="14"/>
      <color theme="1"/>
      <name val="Calibri"/>
      <family val="2"/>
      <scheme val="minor"/>
    </font>
    <font>
      <i/>
      <sz val="11"/>
      <color theme="1"/>
      <name val="Calibri"/>
      <family val="2"/>
      <scheme val="minor"/>
    </font>
    <font>
      <i/>
      <sz val="11"/>
      <name val="Calibri"/>
      <family val="2"/>
      <scheme val="minor"/>
    </font>
    <font>
      <vertAlign val="superscript"/>
      <sz val="11"/>
      <color theme="1"/>
      <name val="Calibri"/>
      <family val="2"/>
      <scheme val="minor"/>
    </font>
    <font>
      <vertAlign val="superscript"/>
      <sz val="11"/>
      <name val="Calibri"/>
      <family val="2"/>
      <scheme val="minor"/>
    </font>
    <font>
      <sz val="11"/>
      <color rgb="FFC00000"/>
      <name val="Calibri"/>
      <family val="2"/>
      <scheme val="minor"/>
    </font>
    <font>
      <sz val="12"/>
      <color theme="1"/>
      <name val="Calibri"/>
      <family val="2"/>
      <scheme val="minor"/>
    </font>
    <font>
      <i/>
      <sz val="12"/>
      <color theme="1"/>
      <name val="Calibri"/>
      <family val="2"/>
      <scheme val="minor"/>
    </font>
    <font>
      <sz val="10"/>
      <name val="Arial"/>
      <family val="2"/>
    </font>
    <font>
      <b/>
      <sz val="12"/>
      <color theme="1"/>
      <name val="Calibri"/>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right/>
      <top style="medium">
        <color indexed="64"/>
      </top>
      <bottom/>
      <diagonal/>
    </border>
    <border>
      <left/>
      <right/>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47">
    <xf numFmtId="0" fontId="0" fillId="0" borderId="0"/>
    <xf numFmtId="43" fontId="1" fillId="0" borderId="0" applyFont="0" applyFill="0" applyBorder="0" applyAlignment="0" applyProtection="0"/>
    <xf numFmtId="0" fontId="8" fillId="0" borderId="0" applyNumberForma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0" fontId="12"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 fillId="0" borderId="0"/>
    <xf numFmtId="0" fontId="1" fillId="0" borderId="0"/>
    <xf numFmtId="0" fontId="6" fillId="0" borderId="0"/>
    <xf numFmtId="0" fontId="11" fillId="0" borderId="0"/>
    <xf numFmtId="0" fontId="11" fillId="0" borderId="0"/>
    <xf numFmtId="0" fontId="11" fillId="0" borderId="0"/>
    <xf numFmtId="0" fontId="6" fillId="0" borderId="0"/>
    <xf numFmtId="0" fontId="6" fillId="0" borderId="0"/>
    <xf numFmtId="0" fontId="6" fillId="0" borderId="0"/>
    <xf numFmtId="0" fontId="6" fillId="0" borderId="0"/>
    <xf numFmtId="0" fontId="1" fillId="0" borderId="0"/>
    <xf numFmtId="0" fontId="1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5" fontId="11" fillId="0" borderId="0"/>
    <xf numFmtId="0" fontId="1" fillId="0" borderId="0"/>
    <xf numFmtId="0" fontId="14" fillId="0" borderId="0"/>
    <xf numFmtId="0" fontId="14" fillId="0" borderId="0"/>
    <xf numFmtId="166" fontId="11" fillId="0" borderId="0"/>
    <xf numFmtId="0" fontId="11" fillId="0" borderId="0"/>
    <xf numFmtId="0" fontId="6" fillId="0" borderId="0"/>
    <xf numFmtId="0" fontId="14" fillId="0" borderId="0"/>
    <xf numFmtId="166" fontId="11" fillId="0" borderId="0"/>
    <xf numFmtId="0" fontId="11" fillId="0" borderId="0"/>
    <xf numFmtId="0" fontId="6" fillId="0" borderId="0"/>
    <xf numFmtId="0" fontId="6" fillId="0" borderId="0"/>
    <xf numFmtId="9" fontId="6" fillId="0" borderId="0" applyFont="0" applyFill="0" applyBorder="0" applyAlignment="0" applyProtection="0"/>
    <xf numFmtId="9" fontId="14" fillId="0" borderId="0" applyFont="0" applyFill="0" applyBorder="0" applyAlignment="0" applyProtection="0"/>
    <xf numFmtId="0" fontId="6" fillId="0" borderId="0">
      <alignment horizontal="left" vertical="center"/>
    </xf>
    <xf numFmtId="9" fontId="1" fillId="0" borderId="0" applyFont="0" applyFill="0" applyBorder="0" applyAlignment="0" applyProtection="0"/>
  </cellStyleXfs>
  <cellXfs count="158">
    <xf numFmtId="0" fontId="0" fillId="0" borderId="0" xfId="0"/>
    <xf numFmtId="0" fontId="0" fillId="2" borderId="0" xfId="0" applyFill="1" applyAlignment="1">
      <alignment horizontal="center"/>
    </xf>
    <xf numFmtId="0" fontId="4" fillId="2" borderId="0" xfId="0" applyFont="1" applyFill="1" applyAlignment="1">
      <alignment horizontal="center"/>
    </xf>
    <xf numFmtId="0" fontId="9" fillId="2" borderId="0" xfId="0" applyFont="1" applyFill="1" applyAlignment="1">
      <alignment horizontal="center" vertical="center"/>
    </xf>
    <xf numFmtId="0" fontId="0" fillId="2" borderId="0" xfId="0" applyFill="1" applyAlignment="1">
      <alignment horizontal="center" vertical="center"/>
    </xf>
    <xf numFmtId="0" fontId="0" fillId="2" borderId="0" xfId="0" applyFill="1"/>
    <xf numFmtId="0" fontId="17" fillId="2" borderId="0" xfId="0" applyFont="1" applyFill="1" applyAlignment="1">
      <alignment horizontal="center" vertical="center"/>
    </xf>
    <xf numFmtId="164" fontId="2" fillId="2" borderId="0" xfId="0" applyNumberFormat="1" applyFont="1" applyFill="1"/>
    <xf numFmtId="2" fontId="2" fillId="2" borderId="0" xfId="0" applyNumberFormat="1" applyFont="1" applyFill="1"/>
    <xf numFmtId="164" fontId="4" fillId="2" borderId="0" xfId="0" applyNumberFormat="1" applyFont="1" applyFill="1" applyAlignment="1">
      <alignment horizontal="center"/>
    </xf>
    <xf numFmtId="167" fontId="4" fillId="2" borderId="0" xfId="46" applyNumberFormat="1" applyFont="1" applyFill="1" applyAlignment="1">
      <alignment horizont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4" fillId="2" borderId="0" xfId="0" quotePrefix="1" applyFont="1" applyFill="1" applyAlignment="1">
      <alignment horizontal="center"/>
    </xf>
    <xf numFmtId="164" fontId="3" fillId="0" borderId="1" xfId="0" applyNumberFormat="1" applyFont="1" applyBorder="1" applyAlignment="1">
      <alignment horizontal="right" indent="1"/>
    </xf>
    <xf numFmtId="0" fontId="15" fillId="2" borderId="0" xfId="0" applyFont="1" applyFill="1" applyAlignment="1">
      <alignment vertical="center" wrapText="1"/>
    </xf>
    <xf numFmtId="0" fontId="9" fillId="2" borderId="0" xfId="0" applyFont="1" applyFill="1" applyAlignment="1">
      <alignment vertical="center"/>
    </xf>
    <xf numFmtId="0" fontId="15" fillId="2" borderId="0" xfId="0" applyFont="1" applyFill="1" applyAlignment="1">
      <alignment vertical="center"/>
    </xf>
    <xf numFmtId="0" fontId="3" fillId="2" borderId="0" xfId="0" applyFont="1" applyFill="1" applyAlignment="1">
      <alignment horizontal="left" vertical="center" wrapText="1"/>
    </xf>
    <xf numFmtId="0" fontId="9" fillId="2" borderId="0" xfId="0" applyFont="1" applyFill="1" applyAlignment="1">
      <alignment vertical="center" wrapText="1"/>
    </xf>
    <xf numFmtId="0" fontId="19" fillId="2" borderId="0" xfId="0" applyFont="1" applyFill="1" applyAlignment="1">
      <alignment horizontal="left" vertical="center"/>
    </xf>
    <xf numFmtId="0" fontId="1" fillId="2" borderId="0" xfId="0" applyFont="1" applyFill="1"/>
    <xf numFmtId="0" fontId="1" fillId="2" borderId="0" xfId="0" applyFont="1" applyFill="1" applyAlignment="1">
      <alignment horizontal="center"/>
    </xf>
    <xf numFmtId="0" fontId="1" fillId="2" borderId="0" xfId="0" applyFont="1" applyFill="1" applyAlignment="1">
      <alignment horizontal="center" vertical="center"/>
    </xf>
    <xf numFmtId="0" fontId="1" fillId="2" borderId="0" xfId="0" applyFont="1" applyFill="1" applyAlignment="1">
      <alignment vertical="center"/>
    </xf>
    <xf numFmtId="0" fontId="1" fillId="2" borderId="0" xfId="0" applyFont="1" applyFill="1" applyAlignment="1">
      <alignment vertical="center" wrapText="1"/>
    </xf>
    <xf numFmtId="0" fontId="10" fillId="2" borderId="0" xfId="0" applyFont="1" applyFill="1" applyAlignment="1">
      <alignment vertical="center"/>
    </xf>
    <xf numFmtId="0" fontId="10" fillId="2" borderId="0" xfId="0" applyFont="1" applyFill="1" applyAlignment="1">
      <alignment vertical="center" wrapText="1"/>
    </xf>
    <xf numFmtId="0" fontId="1" fillId="2" borderId="0" xfId="0" applyFont="1" applyFill="1" applyAlignment="1">
      <alignment horizontal="left" vertical="center"/>
    </xf>
    <xf numFmtId="0" fontId="1" fillId="0" borderId="0" xfId="0" applyFont="1" applyAlignment="1">
      <alignment horizontal="left" vertical="center"/>
    </xf>
    <xf numFmtId="0" fontId="1" fillId="0" borderId="0" xfId="0" applyFont="1" applyAlignment="1">
      <alignment horizontal="left"/>
    </xf>
    <xf numFmtId="0" fontId="1" fillId="2" borderId="0" xfId="0" applyFont="1" applyFill="1" applyAlignment="1">
      <alignment horizontal="left"/>
    </xf>
    <xf numFmtId="0" fontId="1" fillId="0" borderId="0" xfId="0" applyFont="1" applyAlignment="1">
      <alignment horizontal="center" vertical="center"/>
    </xf>
    <xf numFmtId="0" fontId="1" fillId="0" borderId="0" xfId="0" applyFont="1" applyAlignment="1">
      <alignment horizontal="center"/>
    </xf>
    <xf numFmtId="0" fontId="3" fillId="2" borderId="6" xfId="0" applyFont="1" applyFill="1" applyBorder="1" applyAlignment="1">
      <alignment vertical="center"/>
    </xf>
    <xf numFmtId="0" fontId="3" fillId="2" borderId="5" xfId="0" applyFont="1" applyFill="1" applyBorder="1" applyAlignment="1">
      <alignment horizontal="left" vertical="center" wrapText="1"/>
    </xf>
    <xf numFmtId="0" fontId="19" fillId="2" borderId="5" xfId="0" applyFont="1" applyFill="1" applyBorder="1" applyAlignment="1">
      <alignment horizontal="left" vertical="center"/>
    </xf>
    <xf numFmtId="0" fontId="1" fillId="2" borderId="6" xfId="0" applyFont="1" applyFill="1" applyBorder="1" applyAlignment="1">
      <alignment horizontal="center"/>
    </xf>
    <xf numFmtId="0" fontId="10" fillId="2" borderId="2" xfId="0" applyFont="1" applyFill="1" applyBorder="1" applyAlignment="1">
      <alignment horizontal="left"/>
    </xf>
    <xf numFmtId="0" fontId="2" fillId="2" borderId="0" xfId="0" applyFont="1" applyFill="1"/>
    <xf numFmtId="0" fontId="0" fillId="2" borderId="5" xfId="0" applyFill="1" applyBorder="1" applyAlignment="1">
      <alignment horizontal="left"/>
    </xf>
    <xf numFmtId="0" fontId="0" fillId="2" borderId="5" xfId="0" applyFill="1" applyBorder="1" applyAlignment="1">
      <alignment horizontal="center" wrapText="1"/>
    </xf>
    <xf numFmtId="0" fontId="0" fillId="2" borderId="0" xfId="0" applyFill="1" applyAlignment="1">
      <alignment horizontal="center" wrapText="1"/>
    </xf>
    <xf numFmtId="0" fontId="0" fillId="2" borderId="0" xfId="0" applyFill="1" applyAlignment="1">
      <alignment horizontal="left"/>
    </xf>
    <xf numFmtId="168" fontId="10" fillId="2" borderId="0" xfId="0" applyNumberFormat="1" applyFont="1" applyFill="1" applyAlignment="1">
      <alignment horizontal="right"/>
    </xf>
    <xf numFmtId="168" fontId="10" fillId="2" borderId="0" xfId="1" applyNumberFormat="1" applyFont="1" applyFill="1" applyAlignment="1">
      <alignment horizontal="right"/>
    </xf>
    <xf numFmtId="9" fontId="1" fillId="2" borderId="0" xfId="46" applyFill="1" applyAlignment="1">
      <alignment horizontal="center"/>
    </xf>
    <xf numFmtId="0" fontId="10" fillId="2" borderId="0" xfId="0" applyFont="1" applyFill="1" applyAlignment="1">
      <alignment horizontal="left"/>
    </xf>
    <xf numFmtId="168" fontId="1" fillId="2" borderId="0" xfId="1" applyNumberFormat="1" applyFill="1" applyAlignment="1">
      <alignment horizontal="right"/>
    </xf>
    <xf numFmtId="168" fontId="1" fillId="2" borderId="2" xfId="1" applyNumberFormat="1" applyFill="1" applyBorder="1" applyAlignment="1">
      <alignment horizontal="right"/>
    </xf>
    <xf numFmtId="168" fontId="10" fillId="2" borderId="2" xfId="0" applyNumberFormat="1" applyFont="1" applyFill="1" applyBorder="1" applyAlignment="1">
      <alignment horizontal="right"/>
    </xf>
    <xf numFmtId="0" fontId="3" fillId="2" borderId="0" xfId="0" applyFont="1" applyFill="1" applyAlignment="1">
      <alignment horizontal="left" vertical="center" indent="1"/>
    </xf>
    <xf numFmtId="164" fontId="3" fillId="2" borderId="0" xfId="0" applyNumberFormat="1" applyFont="1" applyFill="1" applyAlignment="1">
      <alignment horizontal="right" indent="1"/>
    </xf>
    <xf numFmtId="164" fontId="1" fillId="2" borderId="0" xfId="0" applyNumberFormat="1" applyFont="1" applyFill="1" applyAlignment="1">
      <alignment horizontal="right" indent="1"/>
    </xf>
    <xf numFmtId="3" fontId="20" fillId="2" borderId="0" xfId="0" applyNumberFormat="1" applyFont="1" applyFill="1" applyAlignment="1">
      <alignment horizontal="right" vertical="center"/>
    </xf>
    <xf numFmtId="0" fontId="9" fillId="2" borderId="0" xfId="0" applyFont="1" applyFill="1"/>
    <xf numFmtId="0" fontId="0" fillId="2" borderId="0" xfId="0" applyFill="1" applyAlignment="1">
      <alignment vertical="center"/>
    </xf>
    <xf numFmtId="0" fontId="0" fillId="2" borderId="0" xfId="0" applyFill="1" applyAlignment="1">
      <alignment horizontal="left" vertical="center"/>
    </xf>
    <xf numFmtId="0" fontId="0" fillId="0" borderId="0" xfId="0" applyAlignment="1">
      <alignment horizontal="left" vertical="center"/>
    </xf>
    <xf numFmtId="0" fontId="0" fillId="2" borderId="4" xfId="0" applyFill="1" applyBorder="1" applyAlignment="1">
      <alignment horizontal="left" vertical="center"/>
    </xf>
    <xf numFmtId="0" fontId="0" fillId="2" borderId="4" xfId="0" applyFill="1" applyBorder="1" applyAlignment="1">
      <alignment horizontal="center" vertical="center"/>
    </xf>
    <xf numFmtId="0" fontId="0" fillId="2" borderId="4" xfId="0" applyFill="1" applyBorder="1" applyAlignment="1">
      <alignment horizontal="center" vertical="center" wrapText="1"/>
    </xf>
    <xf numFmtId="169" fontId="1" fillId="2" borderId="0" xfId="0" applyNumberFormat="1" applyFont="1" applyFill="1" applyAlignment="1">
      <alignment horizontal="right"/>
    </xf>
    <xf numFmtId="0" fontId="10" fillId="0" borderId="0" xfId="0" applyFont="1" applyAlignment="1">
      <alignment horizontal="left"/>
    </xf>
    <xf numFmtId="168" fontId="1" fillId="0" borderId="0" xfId="1" applyNumberFormat="1" applyAlignment="1">
      <alignment horizontal="right"/>
    </xf>
    <xf numFmtId="0" fontId="0" fillId="0" borderId="3" xfId="0" applyBorder="1" applyAlignment="1">
      <alignment horizontal="left"/>
    </xf>
    <xf numFmtId="168" fontId="3" fillId="0" borderId="3" xfId="0" applyNumberFormat="1" applyFont="1" applyBorder="1" applyAlignment="1">
      <alignment horizontal="right"/>
    </xf>
    <xf numFmtId="9" fontId="1" fillId="2" borderId="0" xfId="46" applyFill="1" applyAlignment="1">
      <alignment horizontal="center" vertical="center"/>
    </xf>
    <xf numFmtId="0" fontId="3" fillId="0" borderId="0" xfId="0" applyFont="1" applyAlignment="1">
      <alignment horizontal="left" vertical="center" indent="1"/>
    </xf>
    <xf numFmtId="164" fontId="3" fillId="0" borderId="0" xfId="0" applyNumberFormat="1" applyFont="1" applyAlignment="1">
      <alignment horizontal="right" indent="1"/>
    </xf>
    <xf numFmtId="0" fontId="3" fillId="2" borderId="0" xfId="0" applyFont="1" applyFill="1" applyAlignment="1">
      <alignment vertical="center"/>
    </xf>
    <xf numFmtId="0" fontId="0" fillId="2" borderId="5" xfId="0" applyFill="1" applyBorder="1" applyAlignment="1">
      <alignment horizontal="left" vertical="center"/>
    </xf>
    <xf numFmtId="0" fontId="0" fillId="2" borderId="5" xfId="0" applyFill="1" applyBorder="1" applyAlignment="1">
      <alignment horizontal="center" vertical="center" wrapText="1"/>
    </xf>
    <xf numFmtId="164" fontId="1" fillId="0" borderId="0" xfId="0" applyNumberFormat="1" applyFont="1" applyAlignment="1">
      <alignment horizontal="right" indent="1"/>
    </xf>
    <xf numFmtId="0" fontId="0" fillId="2" borderId="0" xfId="0" applyFill="1" applyAlignment="1">
      <alignment horizontal="center" vertical="center" wrapText="1"/>
    </xf>
    <xf numFmtId="0" fontId="0" fillId="2" borderId="6" xfId="0" applyFill="1" applyBorder="1" applyAlignment="1">
      <alignment horizontal="center" vertical="center"/>
    </xf>
    <xf numFmtId="0" fontId="18" fillId="2" borderId="0" xfId="0" applyFont="1" applyFill="1" applyAlignment="1">
      <alignment horizontal="left" vertical="center"/>
    </xf>
    <xf numFmtId="49" fontId="0" fillId="2" borderId="0" xfId="0" applyNumberFormat="1" applyFill="1" applyAlignment="1">
      <alignment horizontal="left"/>
    </xf>
    <xf numFmtId="168" fontId="10" fillId="2" borderId="0" xfId="0" applyNumberFormat="1" applyFont="1" applyFill="1"/>
    <xf numFmtId="168" fontId="10" fillId="2" borderId="0" xfId="1" applyNumberFormat="1" applyFont="1" applyFill="1"/>
    <xf numFmtId="49" fontId="0" fillId="2" borderId="2" xfId="0" applyNumberFormat="1" applyFill="1" applyBorder="1" applyAlignment="1">
      <alignment horizontal="left"/>
    </xf>
    <xf numFmtId="168" fontId="10" fillId="2" borderId="2" xfId="1" applyNumberFormat="1" applyFont="1" applyFill="1" applyBorder="1"/>
    <xf numFmtId="168" fontId="20" fillId="2" borderId="2" xfId="1" applyNumberFormat="1" applyFont="1" applyFill="1" applyBorder="1"/>
    <xf numFmtId="168" fontId="10" fillId="2" borderId="2" xfId="0" applyNumberFormat="1" applyFont="1" applyFill="1" applyBorder="1"/>
    <xf numFmtId="3" fontId="10" fillId="2" borderId="0" xfId="1" applyNumberFormat="1" applyFont="1" applyFill="1" applyAlignment="1">
      <alignment vertical="center"/>
    </xf>
    <xf numFmtId="3" fontId="10" fillId="2" borderId="0" xfId="0" applyNumberFormat="1" applyFont="1" applyFill="1" applyAlignment="1">
      <alignment vertical="center"/>
    </xf>
    <xf numFmtId="164" fontId="0" fillId="0" borderId="0" xfId="0" applyNumberFormat="1" applyAlignment="1">
      <alignment horizontal="right" indent="1"/>
    </xf>
    <xf numFmtId="0" fontId="18" fillId="2" borderId="0" xfId="0" applyFont="1" applyFill="1" applyAlignment="1">
      <alignment vertical="center"/>
    </xf>
    <xf numFmtId="164" fontId="10" fillId="2" borderId="0" xfId="1" applyNumberFormat="1" applyFont="1" applyFill="1" applyAlignment="1">
      <alignment horizontal="right" indent="1"/>
    </xf>
    <xf numFmtId="164" fontId="10" fillId="2" borderId="0" xfId="0" applyNumberFormat="1" applyFont="1" applyFill="1" applyAlignment="1">
      <alignment horizontal="right" indent="1"/>
    </xf>
    <xf numFmtId="0" fontId="0" fillId="2" borderId="5" xfId="0" applyFill="1" applyBorder="1" applyAlignment="1">
      <alignment horizontal="center" vertical="center"/>
    </xf>
    <xf numFmtId="0" fontId="0" fillId="2" borderId="6" xfId="0" applyFill="1" applyBorder="1" applyAlignment="1">
      <alignment horizontal="center"/>
    </xf>
    <xf numFmtId="0" fontId="0" fillId="2" borderId="6" xfId="0" applyFill="1" applyBorder="1" applyAlignment="1">
      <alignment horizontal="center" vertical="center" wrapText="1"/>
    </xf>
    <xf numFmtId="169" fontId="0" fillId="2" borderId="0" xfId="0" applyNumberFormat="1" applyFill="1" applyAlignment="1">
      <alignment horizontal="right"/>
    </xf>
    <xf numFmtId="169" fontId="10" fillId="2" borderId="0" xfId="0" applyNumberFormat="1" applyFont="1" applyFill="1" applyAlignment="1">
      <alignment horizontal="right"/>
    </xf>
    <xf numFmtId="168" fontId="10" fillId="2" borderId="3" xfId="1" applyNumberFormat="1" applyFont="1" applyFill="1" applyBorder="1" applyAlignment="1">
      <alignment horizontal="right"/>
    </xf>
    <xf numFmtId="0" fontId="0" fillId="0" borderId="0" xfId="0" applyAlignment="1">
      <alignment horizontal="right"/>
    </xf>
    <xf numFmtId="0" fontId="10" fillId="2" borderId="0" xfId="0" applyFont="1" applyFill="1" applyAlignment="1">
      <alignment horizontal="center"/>
    </xf>
    <xf numFmtId="0" fontId="10" fillId="2" borderId="0" xfId="0" applyFont="1" applyFill="1" applyAlignment="1">
      <alignment horizontal="center" vertical="center"/>
    </xf>
    <xf numFmtId="0" fontId="15" fillId="2" borderId="0" xfId="0" applyFont="1" applyFill="1" applyAlignment="1">
      <alignment horizontal="center" vertical="center"/>
    </xf>
    <xf numFmtId="167" fontId="1" fillId="2" borderId="0" xfId="46" applyNumberFormat="1" applyFont="1" applyFill="1" applyAlignment="1">
      <alignment horizontal="center" vertical="center"/>
    </xf>
    <xf numFmtId="168" fontId="1" fillId="2" borderId="0" xfId="0" applyNumberFormat="1" applyFont="1" applyFill="1" applyAlignment="1">
      <alignment horizontal="center" vertical="center"/>
    </xf>
    <xf numFmtId="2" fontId="1" fillId="2" borderId="0" xfId="46" applyNumberFormat="1" applyFont="1" applyFill="1" applyAlignment="1">
      <alignment horizontal="center" vertical="center"/>
    </xf>
    <xf numFmtId="168" fontId="10" fillId="2" borderId="0" xfId="0" applyNumberFormat="1" applyFont="1" applyFill="1" applyAlignment="1">
      <alignment horizontal="center"/>
    </xf>
    <xf numFmtId="170" fontId="1" fillId="2" borderId="0" xfId="46" applyNumberFormat="1" applyFill="1" applyAlignment="1">
      <alignment horizontal="center" vertical="center"/>
    </xf>
    <xf numFmtId="0" fontId="10" fillId="2" borderId="0" xfId="0" applyFont="1" applyFill="1" applyBorder="1" applyAlignment="1">
      <alignment horizontal="left"/>
    </xf>
    <xf numFmtId="168" fontId="1" fillId="2" borderId="0" xfId="1" applyNumberFormat="1" applyFill="1" applyBorder="1" applyAlignment="1">
      <alignment horizontal="right"/>
    </xf>
    <xf numFmtId="168" fontId="10" fillId="2" borderId="0" xfId="0" applyNumberFormat="1" applyFont="1" applyFill="1" applyBorder="1" applyAlignment="1">
      <alignment horizontal="right"/>
    </xf>
    <xf numFmtId="164" fontId="10" fillId="2" borderId="0" xfId="0" applyNumberFormat="1" applyFont="1" applyFill="1" applyAlignment="1">
      <alignment horizontal="center"/>
    </xf>
    <xf numFmtId="9" fontId="3" fillId="0" borderId="0" xfId="46" applyFont="1" applyAlignment="1">
      <alignment horizontal="right" indent="1"/>
    </xf>
    <xf numFmtId="9" fontId="10" fillId="2" borderId="0" xfId="46" applyFont="1" applyFill="1" applyAlignment="1">
      <alignment horizontal="center"/>
    </xf>
    <xf numFmtId="167" fontId="10" fillId="2" borderId="0" xfId="46" applyNumberFormat="1" applyFont="1" applyFill="1" applyAlignment="1">
      <alignment horizontal="center"/>
    </xf>
    <xf numFmtId="164" fontId="23" fillId="2" borderId="0" xfId="0" applyNumberFormat="1" applyFont="1" applyFill="1" applyAlignment="1">
      <alignment horizontal="center"/>
    </xf>
    <xf numFmtId="0" fontId="0" fillId="0" borderId="0" xfId="0" applyFont="1" applyAlignment="1">
      <alignment horizontal="left" vertical="center"/>
    </xf>
    <xf numFmtId="168" fontId="10" fillId="2" borderId="0" xfId="0" applyNumberFormat="1" applyFont="1" applyFill="1" applyAlignment="1"/>
    <xf numFmtId="168" fontId="10" fillId="2" borderId="3" xfId="0" applyNumberFormat="1" applyFont="1" applyFill="1" applyBorder="1" applyAlignment="1"/>
    <xf numFmtId="168" fontId="0" fillId="2" borderId="0" xfId="0" applyNumberFormat="1" applyFill="1" applyAlignment="1">
      <alignment horizontal="right"/>
    </xf>
    <xf numFmtId="49" fontId="0" fillId="2" borderId="0" xfId="0" applyNumberFormat="1" applyFill="1" applyBorder="1" applyAlignment="1">
      <alignment horizontal="left"/>
    </xf>
    <xf numFmtId="0" fontId="3" fillId="2" borderId="6" xfId="0" applyFont="1" applyFill="1" applyBorder="1" applyAlignment="1">
      <alignment horizontal="center" vertical="center"/>
    </xf>
    <xf numFmtId="0" fontId="3" fillId="2" borderId="6" xfId="0" applyFont="1" applyFill="1" applyBorder="1" applyAlignment="1">
      <alignment horizontal="center" vertical="center" wrapText="1"/>
    </xf>
    <xf numFmtId="0" fontId="0" fillId="2" borderId="0" xfId="0" applyFill="1" applyAlignment="1">
      <alignment horizontal="center" vertical="center"/>
    </xf>
    <xf numFmtId="168" fontId="10" fillId="0" borderId="2" xfId="1" applyNumberFormat="1" applyFont="1" applyFill="1" applyBorder="1"/>
    <xf numFmtId="168" fontId="10" fillId="0" borderId="0" xfId="0" applyNumberFormat="1" applyFont="1" applyFill="1" applyAlignment="1"/>
    <xf numFmtId="172" fontId="1" fillId="2" borderId="0" xfId="46" applyNumberFormat="1" applyFont="1" applyFill="1" applyAlignment="1">
      <alignment horizontal="center" vertical="center"/>
    </xf>
    <xf numFmtId="9" fontId="1" fillId="2" borderId="0" xfId="46" applyFont="1" applyFill="1" applyAlignment="1">
      <alignment horizontal="right" indent="1"/>
    </xf>
    <xf numFmtId="9" fontId="0" fillId="2" borderId="0" xfId="46" applyFont="1" applyFill="1" applyAlignment="1">
      <alignment horizontal="right" indent="1"/>
    </xf>
    <xf numFmtId="9" fontId="2" fillId="2" borderId="0" xfId="46" applyFont="1" applyFill="1" applyAlignment="1">
      <alignment horizontal="center"/>
    </xf>
    <xf numFmtId="0" fontId="0" fillId="0" borderId="0" xfId="0" applyFill="1"/>
    <xf numFmtId="0" fontId="7" fillId="0" borderId="0" xfId="0" applyFont="1" applyFill="1"/>
    <xf numFmtId="0" fontId="5" fillId="0" borderId="0" xfId="0" applyFont="1" applyFill="1"/>
    <xf numFmtId="0" fontId="10" fillId="0" borderId="0" xfId="0" applyFont="1" applyFill="1" applyAlignment="1">
      <alignment horizontal="left"/>
    </xf>
    <xf numFmtId="0" fontId="0" fillId="0" borderId="0" xfId="0" applyFill="1" applyAlignment="1">
      <alignment horizontal="left"/>
    </xf>
    <xf numFmtId="0" fontId="8" fillId="0" borderId="0" xfId="2" applyFill="1" applyAlignment="1">
      <alignment horizontal="left"/>
    </xf>
    <xf numFmtId="0" fontId="8" fillId="0" borderId="0" xfId="2" applyFill="1"/>
    <xf numFmtId="0" fontId="16" fillId="0" borderId="0" xfId="0" applyFont="1" applyFill="1"/>
    <xf numFmtId="0" fontId="26" fillId="0" borderId="0" xfId="0" applyFont="1" applyFill="1" applyAlignment="1">
      <alignment horizontal="left" indent="1"/>
    </xf>
    <xf numFmtId="0" fontId="0" fillId="0" borderId="0" xfId="0" applyFill="1" applyBorder="1"/>
    <xf numFmtId="0" fontId="7" fillId="0" borderId="0" xfId="0" applyFont="1" applyFill="1" applyBorder="1"/>
    <xf numFmtId="0" fontId="5" fillId="0" borderId="0" xfId="0" applyFont="1" applyFill="1" applyBorder="1"/>
    <xf numFmtId="0" fontId="16" fillId="0" borderId="0" xfId="0" applyFont="1" applyFill="1" applyBorder="1"/>
    <xf numFmtId="0" fontId="8" fillId="0" borderId="0" xfId="2" applyFill="1" applyBorder="1"/>
    <xf numFmtId="0" fontId="6" fillId="0" borderId="0" xfId="0" applyFont="1" applyFill="1" applyBorder="1" applyAlignment="1">
      <alignment horizontal="left" indent="1"/>
    </xf>
    <xf numFmtId="0" fontId="10" fillId="0" borderId="0" xfId="2" applyFont="1" applyAlignment="1">
      <alignment horizontal="right"/>
    </xf>
    <xf numFmtId="0" fontId="10" fillId="0" borderId="0" xfId="2" applyFont="1" applyFill="1" applyAlignment="1">
      <alignment horizontal="left"/>
    </xf>
    <xf numFmtId="0" fontId="27" fillId="2" borderId="0" xfId="0" applyFont="1" applyFill="1" applyAlignment="1">
      <alignment horizontal="left" vertical="center"/>
    </xf>
    <xf numFmtId="0" fontId="24" fillId="2" borderId="0" xfId="0" applyFont="1" applyFill="1" applyAlignment="1">
      <alignment horizontal="left" vertical="center"/>
    </xf>
    <xf numFmtId="168" fontId="10" fillId="2" borderId="0" xfId="0" applyNumberFormat="1" applyFont="1" applyFill="1" applyAlignment="1">
      <alignment vertical="center" wrapText="1"/>
    </xf>
    <xf numFmtId="167" fontId="10" fillId="2" borderId="0" xfId="46" applyNumberFormat="1" applyFont="1" applyFill="1" applyAlignment="1">
      <alignment vertical="center" wrapText="1"/>
    </xf>
    <xf numFmtId="168" fontId="0" fillId="2" borderId="0" xfId="0" applyNumberFormat="1" applyFill="1" applyAlignment="1">
      <alignment horizontal="center" vertical="center"/>
    </xf>
    <xf numFmtId="171" fontId="1" fillId="0" borderId="0" xfId="1" applyNumberFormat="1" applyFill="1" applyAlignment="1">
      <alignment horizontal="right"/>
    </xf>
    <xf numFmtId="168" fontId="1" fillId="0" borderId="0" xfId="1" applyNumberFormat="1" applyFill="1" applyAlignment="1">
      <alignment horizontal="right"/>
    </xf>
    <xf numFmtId="168" fontId="10" fillId="0" borderId="0" xfId="1" applyNumberFormat="1" applyFont="1" applyFill="1"/>
    <xf numFmtId="168" fontId="10" fillId="0" borderId="0" xfId="0" applyNumberFormat="1" applyFont="1" applyFill="1"/>
    <xf numFmtId="0" fontId="8" fillId="2" borderId="0" xfId="2" applyFill="1" applyAlignment="1">
      <alignment horizontal="left" indent="1"/>
    </xf>
    <xf numFmtId="0" fontId="3" fillId="2" borderId="6" xfId="0" applyFont="1" applyFill="1" applyBorder="1" applyAlignment="1">
      <alignment horizontal="center" vertical="center"/>
    </xf>
    <xf numFmtId="0" fontId="3" fillId="2" borderId="0" xfId="0" applyFont="1" applyFill="1" applyAlignment="1">
      <alignment horizontal="center" vertical="center"/>
    </xf>
    <xf numFmtId="0" fontId="3" fillId="2" borderId="6" xfId="0" applyFont="1" applyFill="1" applyBorder="1" applyAlignment="1">
      <alignment horizontal="center" vertical="center" wrapText="1"/>
    </xf>
    <xf numFmtId="0" fontId="0" fillId="2" borderId="0" xfId="0" applyFill="1" applyAlignment="1">
      <alignment horizontal="center" vertical="center"/>
    </xf>
  </cellXfs>
  <cellStyles count="47">
    <cellStyle name="Comma" xfId="1" builtinId="3"/>
    <cellStyle name="Comma 10" xfId="3" xr:uid="{00000000-0005-0000-0000-000001000000}"/>
    <cellStyle name="Comma 2" xfId="4" xr:uid="{00000000-0005-0000-0000-000002000000}"/>
    <cellStyle name="Comma 2 2" xfId="5" xr:uid="{00000000-0005-0000-0000-000003000000}"/>
    <cellStyle name="Comma 3" xfId="6" xr:uid="{00000000-0005-0000-0000-000004000000}"/>
    <cellStyle name="Comma 4" xfId="7" xr:uid="{00000000-0005-0000-0000-000005000000}"/>
    <cellStyle name="Comma 6" xfId="8" xr:uid="{00000000-0005-0000-0000-000006000000}"/>
    <cellStyle name="Hyperlink" xfId="2" builtinId="8"/>
    <cellStyle name="Hyperlink 2" xfId="9" xr:uid="{00000000-0005-0000-0000-000008000000}"/>
    <cellStyle name="Hyperlink 3" xfId="10" xr:uid="{00000000-0005-0000-0000-000009000000}"/>
    <cellStyle name="Normal" xfId="0" builtinId="0"/>
    <cellStyle name="Normal 10" xfId="11" xr:uid="{00000000-0005-0000-0000-00000B000000}"/>
    <cellStyle name="Normal 10 2" xfId="12" xr:uid="{00000000-0005-0000-0000-00000C000000}"/>
    <cellStyle name="Normal 11" xfId="13" xr:uid="{00000000-0005-0000-0000-00000D000000}"/>
    <cellStyle name="Normal 12" xfId="14" xr:uid="{00000000-0005-0000-0000-00000E000000}"/>
    <cellStyle name="Normal 13" xfId="15" xr:uid="{00000000-0005-0000-0000-00000F000000}"/>
    <cellStyle name="Normal 2" xfId="16" xr:uid="{00000000-0005-0000-0000-000010000000}"/>
    <cellStyle name="Normal 2 10" xfId="17" xr:uid="{00000000-0005-0000-0000-000011000000}"/>
    <cellStyle name="Normal 2 11" xfId="18" xr:uid="{00000000-0005-0000-0000-000012000000}"/>
    <cellStyle name="Normal 2 12" xfId="19" xr:uid="{00000000-0005-0000-0000-000013000000}"/>
    <cellStyle name="Normal 2 13" xfId="20" xr:uid="{00000000-0005-0000-0000-000014000000}"/>
    <cellStyle name="Normal 2 14" xfId="21" xr:uid="{00000000-0005-0000-0000-000015000000}"/>
    <cellStyle name="Normal 2 2" xfId="22" xr:uid="{00000000-0005-0000-0000-000016000000}"/>
    <cellStyle name="Normal 2 2 2" xfId="23" xr:uid="{00000000-0005-0000-0000-000017000000}"/>
    <cellStyle name="Normal 2 3" xfId="24" xr:uid="{00000000-0005-0000-0000-000018000000}"/>
    <cellStyle name="Normal 2 4" xfId="25" xr:uid="{00000000-0005-0000-0000-000019000000}"/>
    <cellStyle name="Normal 2 5" xfId="26" xr:uid="{00000000-0005-0000-0000-00001A000000}"/>
    <cellStyle name="Normal 2 6" xfId="27" xr:uid="{00000000-0005-0000-0000-00001B000000}"/>
    <cellStyle name="Normal 2 7" xfId="28" xr:uid="{00000000-0005-0000-0000-00001C000000}"/>
    <cellStyle name="Normal 2 8" xfId="29" xr:uid="{00000000-0005-0000-0000-00001D000000}"/>
    <cellStyle name="Normal 2 9" xfId="30" xr:uid="{00000000-0005-0000-0000-00001E000000}"/>
    <cellStyle name="Normal 22" xfId="31" xr:uid="{00000000-0005-0000-0000-00001F000000}"/>
    <cellStyle name="Normal 3" xfId="32" xr:uid="{00000000-0005-0000-0000-000020000000}"/>
    <cellStyle name="Normal 3 2" xfId="33" xr:uid="{00000000-0005-0000-0000-000021000000}"/>
    <cellStyle name="Normal 3 9" xfId="34" xr:uid="{00000000-0005-0000-0000-000022000000}"/>
    <cellStyle name="Normal 4" xfId="35" xr:uid="{00000000-0005-0000-0000-000023000000}"/>
    <cellStyle name="Normal 4 2" xfId="36" xr:uid="{00000000-0005-0000-0000-000024000000}"/>
    <cellStyle name="Normal 5" xfId="37" xr:uid="{00000000-0005-0000-0000-000025000000}"/>
    <cellStyle name="Normal 6" xfId="38" xr:uid="{00000000-0005-0000-0000-000026000000}"/>
    <cellStyle name="Normal 7" xfId="39" xr:uid="{00000000-0005-0000-0000-000027000000}"/>
    <cellStyle name="Normal 7 2" xfId="40" xr:uid="{00000000-0005-0000-0000-000028000000}"/>
    <cellStyle name="Normal 8" xfId="41" xr:uid="{00000000-0005-0000-0000-000029000000}"/>
    <cellStyle name="Normal 9" xfId="42" xr:uid="{00000000-0005-0000-0000-00002A000000}"/>
    <cellStyle name="Percent" xfId="46" builtinId="5"/>
    <cellStyle name="Percent 2" xfId="43" xr:uid="{00000000-0005-0000-0000-00002C000000}"/>
    <cellStyle name="Percent 2 2" xfId="44" xr:uid="{00000000-0005-0000-0000-00002D000000}"/>
    <cellStyle name="Source_1_1" xfId="45" xr:uid="{00000000-0005-0000-0000-00002E000000}"/>
  </cellStyles>
  <dxfs count="0"/>
  <tableStyles count="0" defaultTableStyle="TableStyleMedium2" defaultPivotStyle="PivotStyleLight16"/>
  <colors>
    <mruColors>
      <color rgb="FF17375E"/>
      <color rgb="FF1C9CD9"/>
      <color rgb="FFFC5A3A"/>
      <color rgb="FF008000"/>
      <color rgb="FF004A7F"/>
      <color rgb="FF005DA2"/>
      <color rgb="FF006F96"/>
      <color rgb="FF002C77"/>
      <color rgb="FF0094C8"/>
      <color rgb="FF00A4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127000</xdr:colOff>
      <xdr:row>0</xdr:row>
      <xdr:rowOff>152400</xdr:rowOff>
    </xdr:from>
    <xdr:to>
      <xdr:col>3</xdr:col>
      <xdr:colOff>41275</xdr:colOff>
      <xdr:row>6</xdr:row>
      <xdr:rowOff>28575</xdr:rowOff>
    </xdr:to>
    <xdr:pic>
      <xdr:nvPicPr>
        <xdr:cNvPr id="3" name="Picture 2" descr="Department for Business, Energy &amp; Industrial Strategy logo" title="Department for Business, Energy &amp; Industrial Strategy logo">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152400"/>
          <a:ext cx="1952625" cy="1019175"/>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127000</xdr:colOff>
      <xdr:row>0</xdr:row>
      <xdr:rowOff>152400</xdr:rowOff>
    </xdr:from>
    <xdr:to>
      <xdr:col>3</xdr:col>
      <xdr:colOff>165093</xdr:colOff>
      <xdr:row>6</xdr:row>
      <xdr:rowOff>25861</xdr:rowOff>
    </xdr:to>
    <xdr:pic>
      <xdr:nvPicPr>
        <xdr:cNvPr id="2" name="Picture 1" descr="Department for Business, Energy &amp; Industrial Strategy logo" title="Department for Business, Energy &amp; Industrial Strategy logo">
          <a:extLst>
            <a:ext uri="{FF2B5EF4-FFF2-40B4-BE49-F238E27FC236}">
              <a16:creationId xmlns:a16="http://schemas.microsoft.com/office/drawing/2014/main" id="{3A22B7A4-51D9-4A17-A99C-BF2589EBD9F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639" y="152400"/>
          <a:ext cx="1977111" cy="1020543"/>
        </a:xfrm>
        <a:prstGeom prst="rect">
          <a:avLst/>
        </a:prstGeom>
        <a:solidFill>
          <a:schemeClr val="bg1"/>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ov.uk/government/collections/smart-meters-statistic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martmeter.stats@beis.gov.u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49"/>
  <sheetViews>
    <sheetView showGridLines="0" tabSelected="1" workbookViewId="0"/>
  </sheetViews>
  <sheetFormatPr defaultColWidth="0" defaultRowHeight="15" customHeight="1" zeroHeight="1" x14ac:dyDescent="0.55000000000000004"/>
  <cols>
    <col min="1" max="13" width="9.68359375" style="136" customWidth="1"/>
    <col min="14" max="14" width="9.15625" style="136" customWidth="1"/>
    <col min="15" max="16384" width="9.15625" style="136" hidden="1"/>
  </cols>
  <sheetData>
    <row r="1" spans="1:11" ht="15" customHeight="1" x14ac:dyDescent="0.55000000000000004">
      <c r="A1" s="136" t="s">
        <v>6</v>
      </c>
    </row>
    <row r="2" spans="1:11" ht="15" customHeight="1" x14ac:dyDescent="0.55000000000000004"/>
    <row r="3" spans="1:11" ht="15" customHeight="1" x14ac:dyDescent="1.2">
      <c r="F3" s="137"/>
      <c r="G3" s="137"/>
      <c r="I3" s="137"/>
      <c r="J3" s="137"/>
      <c r="K3" s="137"/>
    </row>
    <row r="4" spans="1:11" ht="15" customHeight="1" x14ac:dyDescent="1.2">
      <c r="F4" s="137"/>
      <c r="G4" s="137"/>
      <c r="H4" s="137"/>
      <c r="I4" s="137"/>
      <c r="J4" s="137"/>
      <c r="K4" s="137"/>
    </row>
    <row r="5" spans="1:11" ht="15" customHeight="1" x14ac:dyDescent="0.55000000000000004"/>
    <row r="6" spans="1:11" ht="15" customHeight="1" x14ac:dyDescent="0.55000000000000004"/>
    <row r="7" spans="1:11" ht="15" customHeight="1" x14ac:dyDescent="0.55000000000000004"/>
    <row r="8" spans="1:11" ht="15" customHeight="1" x14ac:dyDescent="0.55000000000000004"/>
    <row r="9" spans="1:11" s="127" customFormat="1" ht="45.9" x14ac:dyDescent="1.65">
      <c r="B9" s="129" t="s">
        <v>126</v>
      </c>
    </row>
    <row r="10" spans="1:11" ht="35.1" customHeight="1" x14ac:dyDescent="1.65">
      <c r="B10" s="138" t="s">
        <v>127</v>
      </c>
    </row>
    <row r="11" spans="1:11" ht="15" customHeight="1" x14ac:dyDescent="0.55000000000000004"/>
    <row r="12" spans="1:11" ht="15" customHeight="1" x14ac:dyDescent="0.7">
      <c r="B12" s="139" t="s">
        <v>7</v>
      </c>
    </row>
    <row r="13" spans="1:11" ht="15" customHeight="1" x14ac:dyDescent="0.55000000000000004">
      <c r="B13" s="140" t="s">
        <v>8</v>
      </c>
      <c r="E13" s="136" t="s">
        <v>9</v>
      </c>
    </row>
    <row r="14" spans="1:11" ht="15" customHeight="1" x14ac:dyDescent="0.55000000000000004">
      <c r="B14" s="140" t="s">
        <v>10</v>
      </c>
      <c r="E14" s="136" t="s">
        <v>11</v>
      </c>
    </row>
    <row r="15" spans="1:11" ht="15" customHeight="1" x14ac:dyDescent="0.55000000000000004">
      <c r="B15" s="140" t="s">
        <v>12</v>
      </c>
      <c r="E15" s="136" t="s">
        <v>13</v>
      </c>
    </row>
    <row r="16" spans="1:11" ht="15" customHeight="1" x14ac:dyDescent="0.55000000000000004">
      <c r="B16" s="140" t="s">
        <v>14</v>
      </c>
      <c r="E16" s="136" t="s">
        <v>15</v>
      </c>
    </row>
    <row r="17" spans="1:5" ht="15" customHeight="1" x14ac:dyDescent="0.55000000000000004">
      <c r="B17" s="140"/>
    </row>
    <row r="18" spans="1:5" ht="15" customHeight="1" x14ac:dyDescent="0.7">
      <c r="B18" s="139" t="s">
        <v>16</v>
      </c>
    </row>
    <row r="19" spans="1:5" ht="15" customHeight="1" x14ac:dyDescent="0.55000000000000004">
      <c r="B19" s="140" t="s">
        <v>17</v>
      </c>
      <c r="E19" s="136" t="s">
        <v>18</v>
      </c>
    </row>
    <row r="20" spans="1:5" ht="15" customHeight="1" x14ac:dyDescent="0.55000000000000004">
      <c r="B20" s="140" t="s">
        <v>19</v>
      </c>
      <c r="E20" s="136" t="s">
        <v>20</v>
      </c>
    </row>
    <row r="21" spans="1:5" ht="15" customHeight="1" x14ac:dyDescent="0.55000000000000004">
      <c r="B21" s="140"/>
    </row>
    <row r="22" spans="1:5" ht="15" customHeight="1" x14ac:dyDescent="0.55000000000000004">
      <c r="B22" s="131" t="s">
        <v>4</v>
      </c>
    </row>
    <row r="23" spans="1:5" ht="15" customHeight="1" x14ac:dyDescent="0.55000000000000004">
      <c r="B23" s="132" t="s">
        <v>5</v>
      </c>
    </row>
    <row r="24" spans="1:5" ht="15" customHeight="1" x14ac:dyDescent="0.55000000000000004"/>
    <row r="25" spans="1:5" ht="15" customHeight="1" x14ac:dyDescent="0.7">
      <c r="B25" s="139"/>
    </row>
    <row r="26" spans="1:5" ht="15" customHeight="1" x14ac:dyDescent="0.55000000000000004">
      <c r="B26" s="140"/>
    </row>
    <row r="27" spans="1:5" ht="15" hidden="1" customHeight="1" x14ac:dyDescent="0.55000000000000004">
      <c r="B27" s="140"/>
    </row>
    <row r="28" spans="1:5" ht="15" hidden="1" customHeight="1" x14ac:dyDescent="0.55000000000000004">
      <c r="B28" s="140"/>
    </row>
    <row r="29" spans="1:5" ht="15" hidden="1" customHeight="1" x14ac:dyDescent="0.55000000000000004">
      <c r="A29" s="141"/>
      <c r="B29" s="140"/>
    </row>
    <row r="30" spans="1:5" ht="15" hidden="1" customHeight="1" x14ac:dyDescent="0.55000000000000004">
      <c r="A30" s="141"/>
      <c r="B30" s="140"/>
    </row>
    <row r="31" spans="1:5" ht="15" hidden="1" customHeight="1" x14ac:dyDescent="0.55000000000000004">
      <c r="B31" s="140"/>
    </row>
    <row r="32" spans="1:5" ht="15" hidden="1" customHeight="1" x14ac:dyDescent="0.55000000000000004">
      <c r="B32" s="140"/>
    </row>
    <row r="33" spans="2:2" ht="15" hidden="1" customHeight="1" x14ac:dyDescent="0.55000000000000004">
      <c r="B33" s="140"/>
    </row>
    <row r="34" spans="2:2" ht="15" hidden="1" customHeight="1" x14ac:dyDescent="0.55000000000000004">
      <c r="B34" s="140"/>
    </row>
    <row r="35" spans="2:2" ht="15" hidden="1" customHeight="1" x14ac:dyDescent="0.55000000000000004">
      <c r="B35" s="140"/>
    </row>
    <row r="36" spans="2:2" ht="15" hidden="1" customHeight="1" x14ac:dyDescent="0.55000000000000004"/>
    <row r="37" spans="2:2" ht="15" hidden="1" customHeight="1" x14ac:dyDescent="0.55000000000000004"/>
    <row r="38" spans="2:2" ht="15" hidden="1" customHeight="1" x14ac:dyDescent="0.55000000000000004"/>
    <row r="39" spans="2:2" ht="15" hidden="1" customHeight="1" x14ac:dyDescent="0.55000000000000004"/>
    <row r="40" spans="2:2" ht="15" hidden="1" customHeight="1" x14ac:dyDescent="0.55000000000000004"/>
    <row r="41" spans="2:2" ht="15" hidden="1" customHeight="1" x14ac:dyDescent="0.55000000000000004"/>
    <row r="42" spans="2:2" ht="15" hidden="1" customHeight="1" x14ac:dyDescent="0.55000000000000004"/>
    <row r="43" spans="2:2" ht="15" hidden="1" customHeight="1" x14ac:dyDescent="0.55000000000000004"/>
    <row r="44" spans="2:2" ht="15" hidden="1" customHeight="1" x14ac:dyDescent="0.55000000000000004"/>
    <row r="45" spans="2:2" ht="15" hidden="1" customHeight="1" x14ac:dyDescent="0.55000000000000004"/>
    <row r="46" spans="2:2" ht="15" hidden="1" customHeight="1" x14ac:dyDescent="0.55000000000000004"/>
    <row r="47" spans="2:2" ht="15" hidden="1" customHeight="1" x14ac:dyDescent="0.55000000000000004"/>
    <row r="48" spans="2:2" ht="15" hidden="1" customHeight="1" x14ac:dyDescent="0.55000000000000004"/>
    <row r="49" ht="15" customHeight="1" x14ac:dyDescent="0.55000000000000004"/>
  </sheetData>
  <hyperlinks>
    <hyperlink ref="B13" location="'Table 1 Dom Operating - Large'!A1" display="Table 1 Dom Operating - Large" xr:uid="{3B9E800F-41CA-4B5B-A79C-D07C20230948}"/>
    <hyperlink ref="B14" location="'Table 2 Dom Installed - Large'!A1" display="Table 2 Dom Installed - Large" xr:uid="{575EB982-F74E-4EDF-A51F-8E700BF84389}"/>
    <hyperlink ref="B15" location="'Table 3 ND Operating - Large'!A1" display="Table 3 - ND Operating - Large" xr:uid="{8976427E-EF8B-4DF0-9473-DCBFE1BE9B64}"/>
    <hyperlink ref="B16" location="'Table 4 ND Installed - Large'!A1" display="Table 4 - ND Installed - Large" xr:uid="{BFFA354E-1923-47C7-99EB-4B2B73C6A722}"/>
    <hyperlink ref="B19" location="'Table 5 Annual Operating'!A1" display="Table 5 Annual Operating" xr:uid="{26A9373E-E43D-4BBB-82EA-DAAF2F693AB6}"/>
    <hyperlink ref="B20" location="'Table 6 Annual Installed'!A1" display="Table 6 Annual Installed" xr:uid="{89031690-BB42-4AB1-8CD2-874C312CA94A}"/>
    <hyperlink ref="B23" r:id="rId1" xr:uid="{6A575B26-41ED-4360-B29D-B1325CCDBE95}"/>
  </hyperlinks>
  <pageMargins left="0.7" right="0.7" top="0.75" bottom="0.75" header="0.3" footer="0.3"/>
  <pageSetup paperSize="9" scale="72" orientation="landscape" verticalDpi="4"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6038E-1BB9-47F6-BC36-A4D6BDC465BA}">
  <sheetPr>
    <pageSetUpPr fitToPage="1"/>
  </sheetPr>
  <dimension ref="A1:N49"/>
  <sheetViews>
    <sheetView showGridLines="0" workbookViewId="0"/>
  </sheetViews>
  <sheetFormatPr defaultColWidth="0" defaultRowHeight="15" customHeight="1" zeroHeight="1" x14ac:dyDescent="0.55000000000000004"/>
  <cols>
    <col min="1" max="13" width="9.68359375" style="127" customWidth="1"/>
    <col min="14" max="14" width="9.15625" style="127" customWidth="1"/>
    <col min="15" max="16384" width="9.15625" style="127" hidden="1"/>
  </cols>
  <sheetData>
    <row r="1" spans="1:11" ht="15" customHeight="1" x14ac:dyDescent="0.55000000000000004">
      <c r="A1" s="127" t="s">
        <v>6</v>
      </c>
    </row>
    <row r="2" spans="1:11" ht="15" customHeight="1" x14ac:dyDescent="0.55000000000000004"/>
    <row r="3" spans="1:11" ht="15" customHeight="1" x14ac:dyDescent="1.2">
      <c r="F3" s="128"/>
      <c r="G3" s="128"/>
      <c r="I3" s="128"/>
      <c r="J3" s="128"/>
      <c r="K3" s="128"/>
    </row>
    <row r="4" spans="1:11" ht="15" customHeight="1" x14ac:dyDescent="1.2">
      <c r="F4" s="128"/>
      <c r="G4" s="128"/>
      <c r="H4" s="128"/>
      <c r="I4" s="128"/>
      <c r="J4" s="128"/>
      <c r="K4" s="128"/>
    </row>
    <row r="5" spans="1:11" ht="15" customHeight="1" x14ac:dyDescent="0.55000000000000004"/>
    <row r="6" spans="1:11" ht="15" customHeight="1" x14ac:dyDescent="0.55000000000000004"/>
    <row r="7" spans="1:11" ht="15" customHeight="1" x14ac:dyDescent="0.55000000000000004"/>
    <row r="8" spans="1:11" ht="15" customHeight="1" x14ac:dyDescent="0.55000000000000004"/>
    <row r="9" spans="1:11" ht="45.9" x14ac:dyDescent="1.65">
      <c r="B9" s="129" t="s">
        <v>126</v>
      </c>
    </row>
    <row r="10" spans="1:11" ht="35.1" customHeight="1" x14ac:dyDescent="1.65">
      <c r="B10" s="129" t="s">
        <v>127</v>
      </c>
    </row>
    <row r="11" spans="1:11" ht="15" customHeight="1" x14ac:dyDescent="0.55000000000000004"/>
    <row r="12" spans="1:11" ht="15" customHeight="1" x14ac:dyDescent="0.55000000000000004">
      <c r="B12" s="130" t="s">
        <v>125</v>
      </c>
    </row>
    <row r="13" spans="1:11" ht="15" customHeight="1" x14ac:dyDescent="0.55000000000000004">
      <c r="B13" s="127" t="s">
        <v>136</v>
      </c>
    </row>
    <row r="14" spans="1:11" ht="15" customHeight="1" x14ac:dyDescent="0.55000000000000004">
      <c r="B14" s="131"/>
    </row>
    <row r="15" spans="1:11" ht="15" customHeight="1" x14ac:dyDescent="0.55000000000000004">
      <c r="B15" s="143" t="s">
        <v>137</v>
      </c>
    </row>
    <row r="16" spans="1:11" ht="15" customHeight="1" x14ac:dyDescent="0.55000000000000004"/>
    <row r="17" spans="1:5" ht="15" customHeight="1" x14ac:dyDescent="0.55000000000000004">
      <c r="D17" s="96" t="s">
        <v>134</v>
      </c>
      <c r="E17" s="127" t="s">
        <v>135</v>
      </c>
    </row>
    <row r="18" spans="1:5" ht="15" customHeight="1" x14ac:dyDescent="0.55000000000000004">
      <c r="D18" s="96" t="s">
        <v>128</v>
      </c>
      <c r="E18" s="133" t="s">
        <v>129</v>
      </c>
    </row>
    <row r="19" spans="1:5" ht="15" customHeight="1" x14ac:dyDescent="0.55000000000000004">
      <c r="D19" s="96" t="s">
        <v>130</v>
      </c>
      <c r="E19" s="127" t="s">
        <v>131</v>
      </c>
    </row>
    <row r="20" spans="1:5" ht="15" customHeight="1" x14ac:dyDescent="0.55000000000000004">
      <c r="D20" s="142" t="s">
        <v>132</v>
      </c>
      <c r="E20" s="127" t="s">
        <v>133</v>
      </c>
    </row>
    <row r="21" spans="1:5" ht="15" customHeight="1" x14ac:dyDescent="0.55000000000000004">
      <c r="B21" s="133"/>
    </row>
    <row r="22" spans="1:5" ht="15" customHeight="1" x14ac:dyDescent="0.55000000000000004">
      <c r="B22" s="133"/>
    </row>
    <row r="23" spans="1:5" ht="15" customHeight="1" x14ac:dyDescent="0.55000000000000004">
      <c r="B23" s="133"/>
    </row>
    <row r="24" spans="1:5" ht="15" customHeight="1" x14ac:dyDescent="0.55000000000000004"/>
    <row r="25" spans="1:5" ht="15" customHeight="1" x14ac:dyDescent="0.7">
      <c r="B25" s="134"/>
    </row>
    <row r="26" spans="1:5" ht="15" customHeight="1" x14ac:dyDescent="0.55000000000000004">
      <c r="B26" s="133"/>
    </row>
    <row r="27" spans="1:5" ht="15" hidden="1" customHeight="1" x14ac:dyDescent="0.55000000000000004">
      <c r="B27" s="133"/>
    </row>
    <row r="28" spans="1:5" ht="15" hidden="1" customHeight="1" x14ac:dyDescent="0.55000000000000004">
      <c r="B28" s="133"/>
    </row>
    <row r="29" spans="1:5" ht="15" hidden="1" customHeight="1" x14ac:dyDescent="0.55000000000000004">
      <c r="A29" s="135"/>
      <c r="B29" s="133"/>
    </row>
    <row r="30" spans="1:5" ht="15" hidden="1" customHeight="1" x14ac:dyDescent="0.55000000000000004">
      <c r="A30" s="135"/>
      <c r="B30" s="133"/>
    </row>
    <row r="31" spans="1:5" ht="15" hidden="1" customHeight="1" x14ac:dyDescent="0.55000000000000004">
      <c r="B31" s="133"/>
    </row>
    <row r="32" spans="1:5" ht="15" hidden="1" customHeight="1" x14ac:dyDescent="0.55000000000000004">
      <c r="B32" s="133"/>
    </row>
    <row r="33" spans="2:2" ht="15" hidden="1" customHeight="1" x14ac:dyDescent="0.55000000000000004">
      <c r="B33" s="133"/>
    </row>
    <row r="34" spans="2:2" ht="15" hidden="1" customHeight="1" x14ac:dyDescent="0.55000000000000004">
      <c r="B34" s="133"/>
    </row>
    <row r="35" spans="2:2" ht="15" hidden="1" customHeight="1" x14ac:dyDescent="0.55000000000000004">
      <c r="B35" s="133"/>
    </row>
    <row r="36" spans="2:2" ht="15" hidden="1" customHeight="1" x14ac:dyDescent="0.55000000000000004"/>
    <row r="37" spans="2:2" ht="15" hidden="1" customHeight="1" x14ac:dyDescent="0.55000000000000004"/>
    <row r="38" spans="2:2" ht="15" hidden="1" customHeight="1" x14ac:dyDescent="0.55000000000000004"/>
    <row r="39" spans="2:2" ht="15" hidden="1" customHeight="1" x14ac:dyDescent="0.55000000000000004"/>
    <row r="40" spans="2:2" ht="15" hidden="1" customHeight="1" x14ac:dyDescent="0.55000000000000004"/>
    <row r="41" spans="2:2" ht="15" hidden="1" customHeight="1" x14ac:dyDescent="0.55000000000000004"/>
    <row r="42" spans="2:2" ht="15" hidden="1" customHeight="1" x14ac:dyDescent="0.55000000000000004"/>
    <row r="43" spans="2:2" ht="15" hidden="1" customHeight="1" x14ac:dyDescent="0.55000000000000004"/>
    <row r="44" spans="2:2" ht="15" hidden="1" customHeight="1" x14ac:dyDescent="0.55000000000000004"/>
    <row r="45" spans="2:2" ht="15" hidden="1" customHeight="1" x14ac:dyDescent="0.55000000000000004"/>
    <row r="46" spans="2:2" ht="15" hidden="1" customHeight="1" x14ac:dyDescent="0.55000000000000004"/>
    <row r="47" spans="2:2" ht="15" hidden="1" customHeight="1" x14ac:dyDescent="0.55000000000000004"/>
    <row r="48" spans="2:2" ht="15" hidden="1" customHeight="1" x14ac:dyDescent="0.55000000000000004"/>
    <row r="49" ht="15" hidden="1" customHeight="1" x14ac:dyDescent="0.55000000000000004"/>
  </sheetData>
  <hyperlinks>
    <hyperlink ref="E18" r:id="rId1" xr:uid="{4D4FD0C7-D287-4A4A-A548-CC3BDBA480AE}"/>
  </hyperlinks>
  <pageMargins left="0.7" right="0.7" top="0.75" bottom="0.75" header="0.3" footer="0.3"/>
  <pageSetup paperSize="9" scale="96" orientation="landscape" verticalDpi="4"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BD44B-ECF3-4F75-919C-5188D309CD5B}">
  <sheetPr codeName="Sheet1"/>
  <dimension ref="A1:M51"/>
  <sheetViews>
    <sheetView showGridLines="0" zoomScale="85" zoomScaleNormal="85" workbookViewId="0">
      <pane ySplit="6" topLeftCell="A7" activePane="bottomLeft" state="frozen"/>
      <selection pane="bottomLeft" sqref="A1:C1"/>
    </sheetView>
  </sheetViews>
  <sheetFormatPr defaultColWidth="9.15625" defaultRowHeight="17.100000000000001" customHeight="1" x14ac:dyDescent="0.55000000000000004"/>
  <cols>
    <col min="1" max="2" width="2.26171875" style="22" customWidth="1"/>
    <col min="3" max="3" width="13.26171875" style="22" customWidth="1"/>
    <col min="4" max="10" width="13.26171875" style="21" customWidth="1"/>
    <col min="11" max="11" width="9.15625" style="22"/>
    <col min="12" max="12" width="24.578125" style="22" customWidth="1"/>
    <col min="13" max="13" width="18.15625" style="22" customWidth="1"/>
    <col min="14" max="16384" width="9.15625" style="22"/>
  </cols>
  <sheetData>
    <row r="1" spans="1:10" ht="17.100000000000001" customHeight="1" x14ac:dyDescent="0.55000000000000004">
      <c r="A1" s="153" t="s">
        <v>21</v>
      </c>
      <c r="B1" s="153"/>
      <c r="C1" s="153"/>
    </row>
    <row r="2" spans="1:10" ht="17.100000000000001" customHeight="1" x14ac:dyDescent="0.55000000000000004">
      <c r="D2" s="22"/>
      <c r="E2" s="22"/>
      <c r="F2" s="22"/>
      <c r="G2" s="22"/>
      <c r="H2" s="22"/>
      <c r="I2" s="22"/>
      <c r="J2" s="22"/>
    </row>
    <row r="3" spans="1:10" ht="17.100000000000001" customHeight="1" x14ac:dyDescent="0.55000000000000004">
      <c r="C3" s="144" t="s">
        <v>138</v>
      </c>
    </row>
    <row r="4" spans="1:10" s="2" customFormat="1" ht="17.100000000000001" customHeight="1" x14ac:dyDescent="0.55000000000000004">
      <c r="A4" s="22"/>
      <c r="B4" s="22"/>
      <c r="C4" s="20" t="s">
        <v>121</v>
      </c>
      <c r="D4" s="18"/>
      <c r="E4" s="18"/>
      <c r="F4" s="18"/>
      <c r="G4" s="18"/>
      <c r="H4" s="18"/>
      <c r="I4" s="18"/>
      <c r="J4" s="18"/>
    </row>
    <row r="5" spans="1:10" s="2" customFormat="1" ht="17.100000000000001" customHeight="1" x14ac:dyDescent="0.55000000000000004">
      <c r="A5" s="22"/>
      <c r="B5" s="22"/>
      <c r="C5" s="34"/>
      <c r="D5" s="154" t="s">
        <v>2</v>
      </c>
      <c r="E5" s="154"/>
      <c r="F5" s="154" t="s">
        <v>3</v>
      </c>
      <c r="G5" s="154"/>
      <c r="H5" s="154" t="s">
        <v>1</v>
      </c>
      <c r="I5" s="154"/>
      <c r="J5" s="154"/>
    </row>
    <row r="6" spans="1:10" s="2" customFormat="1" ht="17.100000000000001" customHeight="1" x14ac:dyDescent="0.55000000000000004">
      <c r="C6" s="40" t="s">
        <v>22</v>
      </c>
      <c r="D6" s="41" t="s">
        <v>23</v>
      </c>
      <c r="E6" s="41" t="s">
        <v>24</v>
      </c>
      <c r="F6" s="41" t="s">
        <v>23</v>
      </c>
      <c r="G6" s="41" t="s">
        <v>24</v>
      </c>
      <c r="H6" s="41" t="s">
        <v>23</v>
      </c>
      <c r="I6" s="41" t="s">
        <v>24</v>
      </c>
      <c r="J6" s="41" t="s">
        <v>1</v>
      </c>
    </row>
    <row r="7" spans="1:10" s="2" customFormat="1" ht="17.100000000000001" customHeight="1" x14ac:dyDescent="0.55000000000000004">
      <c r="A7" s="2">
        <v>2012</v>
      </c>
      <c r="B7" s="2" t="s">
        <v>25</v>
      </c>
      <c r="C7" s="43" t="s">
        <v>26</v>
      </c>
      <c r="D7" s="44">
        <v>124</v>
      </c>
      <c r="E7" s="44">
        <v>21387053</v>
      </c>
      <c r="F7" s="44">
        <v>132</v>
      </c>
      <c r="G7" s="44">
        <v>26163247</v>
      </c>
      <c r="H7" s="44">
        <f t="shared" ref="H7:H35" si="0">D7+F7</f>
        <v>256</v>
      </c>
      <c r="I7" s="44">
        <f t="shared" ref="I7:I35" si="1">E7+G7</f>
        <v>47550300</v>
      </c>
      <c r="J7" s="44">
        <f>H7+I7</f>
        <v>47550556</v>
      </c>
    </row>
    <row r="8" spans="1:10" s="2" customFormat="1" ht="17.100000000000001" customHeight="1" x14ac:dyDescent="0.55000000000000004">
      <c r="B8" s="2" t="s">
        <v>27</v>
      </c>
      <c r="C8" s="43" t="s">
        <v>28</v>
      </c>
      <c r="D8" s="44">
        <v>1461</v>
      </c>
      <c r="E8" s="44">
        <v>21550984</v>
      </c>
      <c r="F8" s="44">
        <v>1739</v>
      </c>
      <c r="G8" s="44">
        <v>26174965</v>
      </c>
      <c r="H8" s="44">
        <f t="shared" si="0"/>
        <v>3200</v>
      </c>
      <c r="I8" s="44">
        <f t="shared" si="1"/>
        <v>47725949</v>
      </c>
      <c r="J8" s="44">
        <f t="shared" ref="J8:J33" si="2">H8+I8</f>
        <v>47729149</v>
      </c>
    </row>
    <row r="9" spans="1:10" s="2" customFormat="1" ht="22" customHeight="1" x14ac:dyDescent="0.55000000000000004">
      <c r="A9" s="2">
        <v>2013</v>
      </c>
      <c r="B9" s="2" t="s">
        <v>29</v>
      </c>
      <c r="C9" s="43" t="s">
        <v>30</v>
      </c>
      <c r="D9" s="45">
        <v>11991</v>
      </c>
      <c r="E9" s="45">
        <v>21416950.999431364</v>
      </c>
      <c r="F9" s="45">
        <v>12049</v>
      </c>
      <c r="G9" s="45">
        <v>25923120</v>
      </c>
      <c r="H9" s="45">
        <f t="shared" si="0"/>
        <v>24040</v>
      </c>
      <c r="I9" s="45">
        <f t="shared" si="1"/>
        <v>47340070.999431364</v>
      </c>
      <c r="J9" s="45">
        <f t="shared" si="2"/>
        <v>47364110.999431364</v>
      </c>
    </row>
    <row r="10" spans="1:10" s="2" customFormat="1" ht="17.100000000000001" customHeight="1" x14ac:dyDescent="0.55000000000000004">
      <c r="B10" s="2" t="s">
        <v>31</v>
      </c>
      <c r="C10" s="43" t="s">
        <v>32</v>
      </c>
      <c r="D10" s="45">
        <v>39337</v>
      </c>
      <c r="E10" s="45">
        <v>21224171</v>
      </c>
      <c r="F10" s="45">
        <v>50038</v>
      </c>
      <c r="G10" s="45">
        <v>25751659</v>
      </c>
      <c r="H10" s="45">
        <f t="shared" si="0"/>
        <v>89375</v>
      </c>
      <c r="I10" s="45">
        <f t="shared" si="1"/>
        <v>46975830</v>
      </c>
      <c r="J10" s="45">
        <f t="shared" si="2"/>
        <v>47065205</v>
      </c>
    </row>
    <row r="11" spans="1:10" s="2" customFormat="1" ht="17.100000000000001" customHeight="1" x14ac:dyDescent="0.55000000000000004">
      <c r="B11" s="2" t="s">
        <v>25</v>
      </c>
      <c r="C11" s="43" t="s">
        <v>33</v>
      </c>
      <c r="D11" s="45">
        <v>72113</v>
      </c>
      <c r="E11" s="45">
        <v>21275065</v>
      </c>
      <c r="F11" s="45">
        <v>104704</v>
      </c>
      <c r="G11" s="45">
        <v>25757248</v>
      </c>
      <c r="H11" s="45">
        <f t="shared" si="0"/>
        <v>176817</v>
      </c>
      <c r="I11" s="45">
        <f t="shared" si="1"/>
        <v>47032313</v>
      </c>
      <c r="J11" s="45">
        <f t="shared" si="2"/>
        <v>47209130</v>
      </c>
    </row>
    <row r="12" spans="1:10" s="2" customFormat="1" ht="17.100000000000001" customHeight="1" x14ac:dyDescent="0.55000000000000004">
      <c r="B12" s="2" t="s">
        <v>27</v>
      </c>
      <c r="C12" s="43" t="s">
        <v>34</v>
      </c>
      <c r="D12" s="45">
        <v>101728</v>
      </c>
      <c r="E12" s="45">
        <v>21513727</v>
      </c>
      <c r="F12" s="45">
        <v>163427</v>
      </c>
      <c r="G12" s="45">
        <v>25994868</v>
      </c>
      <c r="H12" s="45">
        <f t="shared" si="0"/>
        <v>265155</v>
      </c>
      <c r="I12" s="45">
        <f t="shared" si="1"/>
        <v>47508595</v>
      </c>
      <c r="J12" s="45">
        <f t="shared" si="2"/>
        <v>47773750</v>
      </c>
    </row>
    <row r="13" spans="1:10" s="2" customFormat="1" ht="22" customHeight="1" x14ac:dyDescent="0.55000000000000004">
      <c r="A13" s="2">
        <v>2014</v>
      </c>
      <c r="B13" s="2" t="s">
        <v>29</v>
      </c>
      <c r="C13" s="43" t="s">
        <v>35</v>
      </c>
      <c r="D13" s="45">
        <v>132972</v>
      </c>
      <c r="E13" s="45">
        <v>21294944</v>
      </c>
      <c r="F13" s="45">
        <v>211730</v>
      </c>
      <c r="G13" s="45">
        <v>25667602</v>
      </c>
      <c r="H13" s="45">
        <f t="shared" si="0"/>
        <v>344702</v>
      </c>
      <c r="I13" s="45">
        <f t="shared" si="1"/>
        <v>46962546</v>
      </c>
      <c r="J13" s="45">
        <f t="shared" si="2"/>
        <v>47307248</v>
      </c>
    </row>
    <row r="14" spans="1:10" s="2" customFormat="1" ht="17.100000000000001" customHeight="1" x14ac:dyDescent="0.55000000000000004">
      <c r="B14" s="2" t="s">
        <v>31</v>
      </c>
      <c r="C14" s="43" t="s">
        <v>36</v>
      </c>
      <c r="D14" s="45">
        <v>156190</v>
      </c>
      <c r="E14" s="45">
        <v>21085263</v>
      </c>
      <c r="F14" s="45">
        <v>246447</v>
      </c>
      <c r="G14" s="45">
        <v>25485350</v>
      </c>
      <c r="H14" s="45">
        <f t="shared" si="0"/>
        <v>402637</v>
      </c>
      <c r="I14" s="45">
        <f t="shared" si="1"/>
        <v>46570613</v>
      </c>
      <c r="J14" s="45">
        <f t="shared" si="2"/>
        <v>46973250</v>
      </c>
    </row>
    <row r="15" spans="1:10" s="46" customFormat="1" ht="17.100000000000001" customHeight="1" x14ac:dyDescent="0.55000000000000004">
      <c r="A15" s="2"/>
      <c r="B15" s="2" t="s">
        <v>25</v>
      </c>
      <c r="C15" s="43" t="s">
        <v>37</v>
      </c>
      <c r="D15" s="45">
        <v>215069</v>
      </c>
      <c r="E15" s="45">
        <v>20786028</v>
      </c>
      <c r="F15" s="45">
        <v>328789</v>
      </c>
      <c r="G15" s="45">
        <v>25110093</v>
      </c>
      <c r="H15" s="45">
        <f t="shared" si="0"/>
        <v>543858</v>
      </c>
      <c r="I15" s="45">
        <f t="shared" si="1"/>
        <v>45896121</v>
      </c>
      <c r="J15" s="45">
        <f t="shared" si="2"/>
        <v>46439979</v>
      </c>
    </row>
    <row r="16" spans="1:10" s="46" customFormat="1" ht="17.100000000000001" customHeight="1" x14ac:dyDescent="0.55000000000000004">
      <c r="A16" s="2"/>
      <c r="B16" s="2" t="s">
        <v>27</v>
      </c>
      <c r="C16" s="43" t="s">
        <v>38</v>
      </c>
      <c r="D16" s="45">
        <v>270589</v>
      </c>
      <c r="E16" s="45">
        <v>20564248</v>
      </c>
      <c r="F16" s="45">
        <v>400645</v>
      </c>
      <c r="G16" s="45">
        <v>24890373</v>
      </c>
      <c r="H16" s="45">
        <f t="shared" si="0"/>
        <v>671234</v>
      </c>
      <c r="I16" s="45">
        <f t="shared" si="1"/>
        <v>45454621</v>
      </c>
      <c r="J16" s="45">
        <f t="shared" si="2"/>
        <v>46125855</v>
      </c>
    </row>
    <row r="17" spans="1:13" s="46" customFormat="1" ht="22" customHeight="1" x14ac:dyDescent="0.55000000000000004">
      <c r="A17" s="2">
        <v>2015</v>
      </c>
      <c r="B17" s="2" t="s">
        <v>29</v>
      </c>
      <c r="C17" s="43" t="s">
        <v>39</v>
      </c>
      <c r="D17" s="45">
        <v>367857</v>
      </c>
      <c r="E17" s="45">
        <v>21412608</v>
      </c>
      <c r="F17" s="45">
        <v>575602</v>
      </c>
      <c r="G17" s="45">
        <v>25741447</v>
      </c>
      <c r="H17" s="45">
        <f t="shared" si="0"/>
        <v>943459</v>
      </c>
      <c r="I17" s="45">
        <f t="shared" si="1"/>
        <v>47154055</v>
      </c>
      <c r="J17" s="45">
        <f t="shared" si="2"/>
        <v>48097514</v>
      </c>
    </row>
    <row r="18" spans="1:13" s="46" customFormat="1" ht="17.100000000000001" customHeight="1" x14ac:dyDescent="0.55000000000000004">
      <c r="A18" s="2"/>
      <c r="B18" s="2" t="s">
        <v>31</v>
      </c>
      <c r="C18" s="43" t="s">
        <v>40</v>
      </c>
      <c r="D18" s="45">
        <v>473819</v>
      </c>
      <c r="E18" s="45">
        <v>21215177</v>
      </c>
      <c r="F18" s="45">
        <v>719368</v>
      </c>
      <c r="G18" s="45">
        <v>25492318</v>
      </c>
      <c r="H18" s="45">
        <f t="shared" si="0"/>
        <v>1193187</v>
      </c>
      <c r="I18" s="45">
        <f t="shared" si="1"/>
        <v>46707495</v>
      </c>
      <c r="J18" s="45">
        <f t="shared" si="2"/>
        <v>47900682</v>
      </c>
    </row>
    <row r="19" spans="1:13" s="46" customFormat="1" ht="17.100000000000001" customHeight="1" x14ac:dyDescent="0.55000000000000004">
      <c r="A19" s="2"/>
      <c r="B19" s="2" t="s">
        <v>25</v>
      </c>
      <c r="C19" s="43" t="s">
        <v>41</v>
      </c>
      <c r="D19" s="45">
        <v>607412</v>
      </c>
      <c r="E19" s="45">
        <v>21037144</v>
      </c>
      <c r="F19" s="45">
        <v>908610</v>
      </c>
      <c r="G19" s="45">
        <v>25230570</v>
      </c>
      <c r="H19" s="45">
        <f t="shared" si="0"/>
        <v>1516022</v>
      </c>
      <c r="I19" s="45">
        <f t="shared" si="1"/>
        <v>46267714</v>
      </c>
      <c r="J19" s="45">
        <f t="shared" si="2"/>
        <v>47783736</v>
      </c>
    </row>
    <row r="20" spans="1:13" s="46" customFormat="1" ht="17.100000000000001" customHeight="1" x14ac:dyDescent="0.55000000000000004">
      <c r="A20" s="2"/>
      <c r="B20" s="2" t="s">
        <v>27</v>
      </c>
      <c r="C20" s="43" t="s">
        <v>42</v>
      </c>
      <c r="D20" s="45">
        <v>763341</v>
      </c>
      <c r="E20" s="45">
        <v>20713520</v>
      </c>
      <c r="F20" s="45">
        <v>1118564</v>
      </c>
      <c r="G20" s="45">
        <v>24901816</v>
      </c>
      <c r="H20" s="45">
        <f t="shared" si="0"/>
        <v>1881905</v>
      </c>
      <c r="I20" s="45">
        <f t="shared" si="1"/>
        <v>45615336</v>
      </c>
      <c r="J20" s="45">
        <f t="shared" si="2"/>
        <v>47497241</v>
      </c>
    </row>
    <row r="21" spans="1:13" s="46" customFormat="1" ht="22" customHeight="1" x14ac:dyDescent="0.55000000000000004">
      <c r="A21" s="2">
        <v>2016</v>
      </c>
      <c r="B21" s="2" t="s">
        <v>29</v>
      </c>
      <c r="C21" s="47" t="s">
        <v>43</v>
      </c>
      <c r="D21" s="45">
        <v>1164957</v>
      </c>
      <c r="E21" s="45">
        <v>20462581</v>
      </c>
      <c r="F21" s="45">
        <v>1583193</v>
      </c>
      <c r="G21" s="45">
        <v>24581589</v>
      </c>
      <c r="H21" s="45">
        <f t="shared" si="0"/>
        <v>2748150</v>
      </c>
      <c r="I21" s="45">
        <f t="shared" si="1"/>
        <v>45044170</v>
      </c>
      <c r="J21" s="45">
        <f t="shared" si="2"/>
        <v>47792320</v>
      </c>
    </row>
    <row r="22" spans="1:13" s="46" customFormat="1" ht="17.100000000000001" customHeight="1" x14ac:dyDescent="0.55000000000000004">
      <c r="A22" s="22"/>
      <c r="B22" s="2" t="s">
        <v>31</v>
      </c>
      <c r="C22" s="47" t="s">
        <v>44</v>
      </c>
      <c r="D22" s="45">
        <v>1379036</v>
      </c>
      <c r="E22" s="45">
        <v>20462897</v>
      </c>
      <c r="F22" s="45">
        <v>1923566</v>
      </c>
      <c r="G22" s="45">
        <v>24472243</v>
      </c>
      <c r="H22" s="45">
        <f t="shared" si="0"/>
        <v>3302602</v>
      </c>
      <c r="I22" s="45">
        <f t="shared" si="1"/>
        <v>44935140</v>
      </c>
      <c r="J22" s="45">
        <f t="shared" si="2"/>
        <v>48237742</v>
      </c>
    </row>
    <row r="23" spans="1:13" s="23" customFormat="1" ht="17.100000000000001" customHeight="1" x14ac:dyDescent="0.55000000000000004">
      <c r="B23" s="11" t="s">
        <v>25</v>
      </c>
      <c r="C23" s="47" t="s">
        <v>45</v>
      </c>
      <c r="D23" s="45">
        <v>1708885</v>
      </c>
      <c r="E23" s="45">
        <v>20049140</v>
      </c>
      <c r="F23" s="45">
        <v>2339537</v>
      </c>
      <c r="G23" s="45">
        <v>23980487</v>
      </c>
      <c r="H23" s="45">
        <f t="shared" si="0"/>
        <v>4048422</v>
      </c>
      <c r="I23" s="45">
        <f t="shared" si="1"/>
        <v>44029627</v>
      </c>
      <c r="J23" s="45">
        <f t="shared" si="2"/>
        <v>48078049</v>
      </c>
    </row>
    <row r="24" spans="1:13" s="23" customFormat="1" ht="17.100000000000001" customHeight="1" x14ac:dyDescent="0.55000000000000004">
      <c r="B24" s="11" t="s">
        <v>27</v>
      </c>
      <c r="C24" s="47" t="s">
        <v>46</v>
      </c>
      <c r="D24" s="48">
        <v>2069121</v>
      </c>
      <c r="E24" s="48">
        <v>19847570</v>
      </c>
      <c r="F24" s="48">
        <v>2794169</v>
      </c>
      <c r="G24" s="48">
        <v>23591156</v>
      </c>
      <c r="H24" s="48">
        <f t="shared" si="0"/>
        <v>4863290</v>
      </c>
      <c r="I24" s="48">
        <f t="shared" si="1"/>
        <v>43438726</v>
      </c>
      <c r="J24" s="48">
        <f t="shared" si="2"/>
        <v>48302016</v>
      </c>
      <c r="L24" s="100"/>
      <c r="M24" s="101"/>
    </row>
    <row r="25" spans="1:13" s="23" customFormat="1" ht="22" customHeight="1" x14ac:dyDescent="0.55000000000000004">
      <c r="A25" s="2">
        <v>2017</v>
      </c>
      <c r="B25" s="11" t="s">
        <v>29</v>
      </c>
      <c r="C25" s="47" t="s">
        <v>47</v>
      </c>
      <c r="D25" s="48">
        <v>2459603</v>
      </c>
      <c r="E25" s="48">
        <v>19222403</v>
      </c>
      <c r="F25" s="48">
        <v>3303814</v>
      </c>
      <c r="G25" s="48">
        <v>22807443</v>
      </c>
      <c r="H25" s="48">
        <f t="shared" si="0"/>
        <v>5763417</v>
      </c>
      <c r="I25" s="48">
        <f t="shared" si="1"/>
        <v>42029846</v>
      </c>
      <c r="J25" s="48">
        <f t="shared" si="2"/>
        <v>47793263</v>
      </c>
      <c r="L25" s="100"/>
      <c r="M25" s="101"/>
    </row>
    <row r="26" spans="1:13" s="23" customFormat="1" ht="17.100000000000001" customHeight="1" x14ac:dyDescent="0.55000000000000004">
      <c r="A26" s="2"/>
      <c r="B26" s="11" t="s">
        <v>31</v>
      </c>
      <c r="C26" s="47" t="s">
        <v>48</v>
      </c>
      <c r="D26" s="48">
        <v>2863132</v>
      </c>
      <c r="E26" s="48">
        <v>18500128</v>
      </c>
      <c r="F26" s="48">
        <v>3799349</v>
      </c>
      <c r="G26" s="48">
        <v>21985359</v>
      </c>
      <c r="H26" s="48">
        <f t="shared" si="0"/>
        <v>6662481</v>
      </c>
      <c r="I26" s="48">
        <f t="shared" si="1"/>
        <v>40485487</v>
      </c>
      <c r="J26" s="48">
        <f t="shared" si="2"/>
        <v>47147968</v>
      </c>
      <c r="L26" s="100"/>
      <c r="M26" s="101"/>
    </row>
    <row r="27" spans="1:13" s="23" customFormat="1" ht="17.100000000000001" customHeight="1" x14ac:dyDescent="0.55000000000000004">
      <c r="A27" s="2"/>
      <c r="B27" s="11" t="s">
        <v>25</v>
      </c>
      <c r="C27" s="47" t="s">
        <v>49</v>
      </c>
      <c r="D27" s="48">
        <v>3284119</v>
      </c>
      <c r="E27" s="48">
        <v>17851025</v>
      </c>
      <c r="F27" s="48">
        <v>4306175</v>
      </c>
      <c r="G27" s="48">
        <v>21197581</v>
      </c>
      <c r="H27" s="48">
        <f t="shared" si="0"/>
        <v>7590294</v>
      </c>
      <c r="I27" s="48">
        <f t="shared" si="1"/>
        <v>39048606</v>
      </c>
      <c r="J27" s="48">
        <f t="shared" si="2"/>
        <v>46638900</v>
      </c>
      <c r="L27" s="100"/>
      <c r="M27" s="101"/>
    </row>
    <row r="28" spans="1:13" s="23" customFormat="1" ht="17.100000000000001" customHeight="1" x14ac:dyDescent="0.55000000000000004">
      <c r="A28" s="2"/>
      <c r="B28" s="11" t="s">
        <v>27</v>
      </c>
      <c r="C28" s="47" t="s">
        <v>50</v>
      </c>
      <c r="D28" s="48">
        <v>3753303</v>
      </c>
      <c r="E28" s="48">
        <v>17529114</v>
      </c>
      <c r="F28" s="48">
        <v>5009188</v>
      </c>
      <c r="G28" s="48">
        <v>20676394</v>
      </c>
      <c r="H28" s="48">
        <f t="shared" si="0"/>
        <v>8762491</v>
      </c>
      <c r="I28" s="48">
        <f t="shared" si="1"/>
        <v>38205508</v>
      </c>
      <c r="J28" s="48">
        <f t="shared" si="2"/>
        <v>46967999</v>
      </c>
      <c r="L28" s="100"/>
      <c r="M28" s="101"/>
    </row>
    <row r="29" spans="1:13" s="23" customFormat="1" ht="22" customHeight="1" x14ac:dyDescent="0.55000000000000004">
      <c r="A29" s="2">
        <v>2018</v>
      </c>
      <c r="B29" s="11" t="s">
        <v>29</v>
      </c>
      <c r="C29" s="47" t="s">
        <v>51</v>
      </c>
      <c r="D29" s="48">
        <v>4189869</v>
      </c>
      <c r="E29" s="48">
        <v>17234249</v>
      </c>
      <c r="F29" s="48">
        <v>5599628</v>
      </c>
      <c r="G29" s="48">
        <v>20188355</v>
      </c>
      <c r="H29" s="48">
        <f t="shared" si="0"/>
        <v>9789497</v>
      </c>
      <c r="I29" s="48">
        <f t="shared" si="1"/>
        <v>37422604</v>
      </c>
      <c r="J29" s="48">
        <f t="shared" si="2"/>
        <v>47212101</v>
      </c>
      <c r="L29" s="100"/>
      <c r="M29" s="101"/>
    </row>
    <row r="30" spans="1:13" s="23" customFormat="1" ht="17.100000000000001" customHeight="1" x14ac:dyDescent="0.55000000000000004">
      <c r="A30" s="2"/>
      <c r="B30" s="11" t="s">
        <v>31</v>
      </c>
      <c r="C30" s="47" t="s">
        <v>52</v>
      </c>
      <c r="D30" s="48">
        <v>4578464</v>
      </c>
      <c r="E30" s="48">
        <v>16642965</v>
      </c>
      <c r="F30" s="48">
        <v>6137997</v>
      </c>
      <c r="G30" s="48">
        <v>19434593</v>
      </c>
      <c r="H30" s="48">
        <f t="shared" si="0"/>
        <v>10716461</v>
      </c>
      <c r="I30" s="48">
        <f t="shared" si="1"/>
        <v>36077558</v>
      </c>
      <c r="J30" s="48">
        <f t="shared" si="2"/>
        <v>46794019</v>
      </c>
      <c r="L30" s="100"/>
      <c r="M30" s="101"/>
    </row>
    <row r="31" spans="1:13" s="23" customFormat="1" ht="17.100000000000001" customHeight="1" x14ac:dyDescent="0.55000000000000004">
      <c r="A31" s="2"/>
      <c r="B31" s="11" t="s">
        <v>25</v>
      </c>
      <c r="C31" s="47" t="s">
        <v>53</v>
      </c>
      <c r="D31" s="48">
        <v>4910018</v>
      </c>
      <c r="E31" s="48">
        <v>16082377</v>
      </c>
      <c r="F31" s="48">
        <v>6547243</v>
      </c>
      <c r="G31" s="48">
        <v>18771766</v>
      </c>
      <c r="H31" s="48">
        <f t="shared" si="0"/>
        <v>11457261</v>
      </c>
      <c r="I31" s="48">
        <f t="shared" si="1"/>
        <v>34854143</v>
      </c>
      <c r="J31" s="48">
        <f t="shared" si="2"/>
        <v>46311404</v>
      </c>
      <c r="L31" s="100"/>
      <c r="M31" s="101"/>
    </row>
    <row r="32" spans="1:13" s="23" customFormat="1" ht="17.100000000000001" customHeight="1" x14ac:dyDescent="0.55000000000000004">
      <c r="A32" s="2"/>
      <c r="B32" s="11" t="s">
        <v>27</v>
      </c>
      <c r="C32" s="47" t="s">
        <v>54</v>
      </c>
      <c r="D32" s="48">
        <v>5266181</v>
      </c>
      <c r="E32" s="48">
        <v>16133502</v>
      </c>
      <c r="F32" s="48">
        <v>7027058</v>
      </c>
      <c r="G32" s="149">
        <v>18836278</v>
      </c>
      <c r="H32" s="150">
        <f t="shared" si="0"/>
        <v>12293239</v>
      </c>
      <c r="I32" s="149">
        <f t="shared" si="1"/>
        <v>34969780</v>
      </c>
      <c r="J32" s="149">
        <f t="shared" si="2"/>
        <v>47263019</v>
      </c>
      <c r="L32" s="100"/>
      <c r="M32" s="101"/>
    </row>
    <row r="33" spans="1:13" s="23" customFormat="1" ht="22" customHeight="1" x14ac:dyDescent="0.55000000000000004">
      <c r="A33" s="13" t="s">
        <v>55</v>
      </c>
      <c r="B33" s="11" t="s">
        <v>29</v>
      </c>
      <c r="C33" s="105" t="s">
        <v>56</v>
      </c>
      <c r="D33" s="106">
        <v>5515114</v>
      </c>
      <c r="E33" s="106">
        <v>15775563</v>
      </c>
      <c r="F33" s="106">
        <v>7325328</v>
      </c>
      <c r="G33" s="106">
        <v>18416196</v>
      </c>
      <c r="H33" s="106">
        <f t="shared" si="0"/>
        <v>12840442</v>
      </c>
      <c r="I33" s="106">
        <f t="shared" si="1"/>
        <v>34191759</v>
      </c>
      <c r="J33" s="106">
        <f t="shared" si="2"/>
        <v>47032201</v>
      </c>
      <c r="L33" s="102"/>
      <c r="M33" s="102"/>
    </row>
    <row r="34" spans="1:13" s="23" customFormat="1" ht="16.5" customHeight="1" x14ac:dyDescent="0.55000000000000004">
      <c r="A34" s="13"/>
      <c r="B34" s="11"/>
      <c r="C34" s="105" t="s">
        <v>0</v>
      </c>
      <c r="D34" s="106">
        <v>5742799</v>
      </c>
      <c r="E34" s="106">
        <v>15500952</v>
      </c>
      <c r="F34" s="106">
        <v>7654779</v>
      </c>
      <c r="G34" s="106">
        <v>18038299</v>
      </c>
      <c r="H34" s="106">
        <f t="shared" si="0"/>
        <v>13397578</v>
      </c>
      <c r="I34" s="106">
        <f t="shared" si="1"/>
        <v>33539251</v>
      </c>
      <c r="J34" s="106">
        <f t="shared" ref="J34:J35" si="3">H34+I34</f>
        <v>46936829</v>
      </c>
      <c r="L34" s="102"/>
      <c r="M34" s="102"/>
    </row>
    <row r="35" spans="1:13" s="23" customFormat="1" ht="16.5" customHeight="1" thickBot="1" x14ac:dyDescent="0.6">
      <c r="A35" s="13"/>
      <c r="B35" s="11"/>
      <c r="C35" s="38" t="s">
        <v>122</v>
      </c>
      <c r="D35" s="49">
        <v>5995365</v>
      </c>
      <c r="E35" s="49">
        <v>15209924</v>
      </c>
      <c r="F35" s="49">
        <v>8017974</v>
      </c>
      <c r="G35" s="49">
        <v>17655819</v>
      </c>
      <c r="H35" s="49">
        <f t="shared" si="0"/>
        <v>14013339</v>
      </c>
      <c r="I35" s="49">
        <f t="shared" si="1"/>
        <v>32865743</v>
      </c>
      <c r="J35" s="49">
        <f t="shared" si="3"/>
        <v>46879082</v>
      </c>
      <c r="L35" s="123"/>
      <c r="M35" s="102"/>
    </row>
    <row r="36" spans="1:13" s="23" customFormat="1" ht="17.100000000000001" customHeight="1" x14ac:dyDescent="0.55000000000000004">
      <c r="B36" s="11"/>
      <c r="C36" s="51"/>
      <c r="D36" s="52"/>
      <c r="E36" s="52"/>
      <c r="F36" s="53"/>
      <c r="G36" s="53"/>
      <c r="H36" s="53"/>
      <c r="I36" s="53"/>
      <c r="J36" s="54" t="s">
        <v>57</v>
      </c>
    </row>
    <row r="37" spans="1:13" s="23" customFormat="1" ht="17.100000000000001" customHeight="1" x14ac:dyDescent="0.55000000000000004">
      <c r="B37" s="11"/>
      <c r="C37" s="51"/>
      <c r="D37" s="125"/>
      <c r="E37" s="52"/>
      <c r="F37" s="124"/>
      <c r="G37" s="124"/>
      <c r="H37" s="53"/>
      <c r="I37" s="53"/>
      <c r="J37" s="53"/>
    </row>
    <row r="38" spans="1:13" s="23" customFormat="1" ht="17.100000000000001" customHeight="1" x14ac:dyDescent="0.5">
      <c r="C38" s="28" t="s">
        <v>58</v>
      </c>
      <c r="D38" s="55"/>
      <c r="E38" s="55"/>
      <c r="F38" s="26"/>
      <c r="G38" s="26"/>
      <c r="H38" s="26"/>
      <c r="I38" s="26"/>
      <c r="J38" s="26"/>
    </row>
    <row r="39" spans="1:13" s="23" customFormat="1" ht="17.100000000000001" customHeight="1" x14ac:dyDescent="0.55000000000000004">
      <c r="C39" s="28" t="s">
        <v>59</v>
      </c>
      <c r="D39" s="16"/>
      <c r="E39" s="16"/>
      <c r="F39" s="24"/>
      <c r="G39" s="24"/>
      <c r="H39" s="24"/>
      <c r="I39" s="24"/>
      <c r="J39" s="24"/>
    </row>
    <row r="40" spans="1:13" s="23" customFormat="1" ht="17.100000000000001" customHeight="1" x14ac:dyDescent="0.55000000000000004">
      <c r="C40" s="5" t="s">
        <v>60</v>
      </c>
      <c r="D40" s="17"/>
      <c r="E40" s="17"/>
      <c r="F40" s="24"/>
      <c r="G40" s="24"/>
      <c r="H40" s="24"/>
      <c r="I40" s="24"/>
      <c r="J40" s="24"/>
    </row>
    <row r="41" spans="1:13" s="23" customFormat="1" ht="17.100000000000001" customHeight="1" x14ac:dyDescent="0.55000000000000004">
      <c r="C41" s="56" t="s">
        <v>61</v>
      </c>
      <c r="D41" s="16"/>
      <c r="E41" s="16"/>
      <c r="F41" s="26"/>
      <c r="G41" s="26"/>
      <c r="H41" s="26"/>
      <c r="I41" s="26"/>
      <c r="J41" s="26"/>
    </row>
    <row r="42" spans="1:13" s="23" customFormat="1" ht="17.100000000000001" customHeight="1" x14ac:dyDescent="0.5">
      <c r="C42" s="26" t="s">
        <v>62</v>
      </c>
      <c r="D42" s="55"/>
      <c r="E42" s="55"/>
      <c r="F42" s="26"/>
      <c r="G42" s="26"/>
      <c r="H42" s="26"/>
      <c r="I42" s="26"/>
      <c r="J42" s="26"/>
    </row>
    <row r="43" spans="1:13" s="23" customFormat="1" ht="17.100000000000001" customHeight="1" x14ac:dyDescent="0.55000000000000004">
      <c r="C43" s="56" t="s">
        <v>63</v>
      </c>
      <c r="D43" s="17"/>
      <c r="E43" s="17"/>
      <c r="F43" s="26"/>
      <c r="G43" s="26"/>
      <c r="H43" s="26"/>
      <c r="I43" s="26"/>
      <c r="J43" s="26"/>
    </row>
    <row r="44" spans="1:13" s="23" customFormat="1" ht="17.100000000000001" customHeight="1" x14ac:dyDescent="0.55000000000000004">
      <c r="C44" s="5" t="s">
        <v>64</v>
      </c>
      <c r="D44" s="17"/>
      <c r="E44" s="17"/>
      <c r="F44" s="26"/>
      <c r="G44" s="26"/>
      <c r="H44" s="26"/>
      <c r="I44" s="26"/>
      <c r="J44" s="26"/>
    </row>
    <row r="45" spans="1:13" ht="17.100000000000001" customHeight="1" x14ac:dyDescent="0.55000000000000004">
      <c r="C45" s="26" t="s">
        <v>65</v>
      </c>
      <c r="D45" s="39"/>
      <c r="E45" s="39"/>
      <c r="F45" s="26"/>
      <c r="G45" s="26"/>
      <c r="H45" s="26"/>
      <c r="I45" s="26"/>
      <c r="J45" s="26"/>
    </row>
    <row r="46" spans="1:13" ht="17.100000000000001" customHeight="1" x14ac:dyDescent="0.55000000000000004">
      <c r="C46" s="26" t="s">
        <v>66</v>
      </c>
      <c r="D46" s="7"/>
      <c r="E46" s="7"/>
      <c r="F46" s="7"/>
      <c r="G46" s="7"/>
      <c r="H46" s="7"/>
      <c r="I46" s="7"/>
      <c r="J46" s="7"/>
    </row>
    <row r="47" spans="1:13" ht="17.100000000000001" customHeight="1" x14ac:dyDescent="0.55000000000000004">
      <c r="C47" s="57" t="s">
        <v>67</v>
      </c>
      <c r="D47" s="7"/>
      <c r="E47" s="7"/>
      <c r="F47" s="8"/>
      <c r="G47" s="8"/>
      <c r="H47" s="8"/>
      <c r="I47" s="8"/>
    </row>
    <row r="48" spans="1:13" ht="17.100000000000001" customHeight="1" x14ac:dyDescent="0.55000000000000004">
      <c r="C48" s="58" t="s">
        <v>68</v>
      </c>
      <c r="D48" s="39"/>
      <c r="E48" s="39"/>
    </row>
    <row r="49" spans="3:5" ht="17.100000000000001" customHeight="1" x14ac:dyDescent="0.55000000000000004">
      <c r="C49" s="58" t="s">
        <v>69</v>
      </c>
      <c r="D49" s="39"/>
      <c r="E49" s="39"/>
    </row>
    <row r="50" spans="3:5" ht="17.100000000000001" customHeight="1" x14ac:dyDescent="0.55000000000000004">
      <c r="C50" s="43" t="s">
        <v>70</v>
      </c>
      <c r="D50" s="7"/>
      <c r="E50" s="7"/>
    </row>
    <row r="51" spans="3:5" ht="17.100000000000001" customHeight="1" x14ac:dyDescent="0.55000000000000004">
      <c r="C51" s="43" t="s">
        <v>71</v>
      </c>
    </row>
  </sheetData>
  <mergeCells count="4">
    <mergeCell ref="A1:C1"/>
    <mergeCell ref="D5:E5"/>
    <mergeCell ref="F5:G5"/>
    <mergeCell ref="H5:J5"/>
  </mergeCells>
  <hyperlinks>
    <hyperlink ref="A1" location="Contents!A1" display="Contents" xr:uid="{22C16FFD-3883-430B-A6A5-657003C7AAE6}"/>
  </hyperlinks>
  <pageMargins left="0.7" right="0.7" top="0.75" bottom="0.75" header="0.3" footer="0.3"/>
  <pageSetup paperSize="9" scale="74" fitToWidth="0" fitToHeight="0" orientation="portrait" verticalDpi="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A37FF-9748-48C8-93FE-CB79F1F990E0}">
  <sheetPr codeName="Sheet4"/>
  <dimension ref="A1:N51"/>
  <sheetViews>
    <sheetView showGridLines="0" zoomScale="85" zoomScaleNormal="85" workbookViewId="0">
      <pane ySplit="5" topLeftCell="A6" activePane="bottomLeft" state="frozen"/>
      <selection pane="bottomLeft" sqref="A1:C1"/>
    </sheetView>
  </sheetViews>
  <sheetFormatPr defaultColWidth="9.15625" defaultRowHeight="17.100000000000001" customHeight="1" x14ac:dyDescent="0.55000000000000004"/>
  <cols>
    <col min="1" max="2" width="1.68359375" style="22" customWidth="1"/>
    <col min="3" max="6" width="13.26171875" style="22" customWidth="1"/>
    <col min="7" max="7" width="12" style="2" customWidth="1"/>
    <col min="8" max="9" width="10.41796875" style="46" bestFit="1" customWidth="1"/>
    <col min="10" max="10" width="11.41796875" style="22" bestFit="1" customWidth="1"/>
    <col min="11" max="11" width="10.26171875" style="22" customWidth="1"/>
    <col min="12" max="12" width="11" style="22" customWidth="1"/>
    <col min="13" max="16384" width="9.15625" style="22"/>
  </cols>
  <sheetData>
    <row r="1" spans="1:10" ht="17.100000000000001" customHeight="1" x14ac:dyDescent="0.55000000000000004">
      <c r="A1" s="153" t="s">
        <v>21</v>
      </c>
      <c r="B1" s="153"/>
      <c r="C1" s="153"/>
      <c r="D1" s="22" t="s">
        <v>6</v>
      </c>
    </row>
    <row r="3" spans="1:10" ht="17.100000000000001" customHeight="1" x14ac:dyDescent="0.55000000000000004">
      <c r="C3" s="144" t="s">
        <v>139</v>
      </c>
      <c r="D3" s="18"/>
      <c r="E3" s="18"/>
      <c r="F3" s="18"/>
    </row>
    <row r="4" spans="1:10" ht="17.100000000000001" customHeight="1" x14ac:dyDescent="0.55000000000000004">
      <c r="C4" s="20" t="s">
        <v>121</v>
      </c>
      <c r="H4" s="104"/>
      <c r="I4" s="104"/>
      <c r="J4" s="104"/>
    </row>
    <row r="5" spans="1:10" ht="34" customHeight="1" x14ac:dyDescent="0.55000000000000004">
      <c r="A5" s="2"/>
      <c r="B5" s="2"/>
      <c r="C5" s="59" t="s">
        <v>22</v>
      </c>
      <c r="D5" s="60" t="s">
        <v>2</v>
      </c>
      <c r="E5" s="61" t="s">
        <v>3</v>
      </c>
      <c r="F5" s="61" t="s">
        <v>72</v>
      </c>
      <c r="G5" s="2" t="s">
        <v>73</v>
      </c>
      <c r="H5" s="104"/>
      <c r="I5" s="104"/>
      <c r="J5" s="104"/>
    </row>
    <row r="6" spans="1:10" ht="17.100000000000001" customHeight="1" x14ac:dyDescent="0.55000000000000004">
      <c r="A6" s="2" t="s">
        <v>74</v>
      </c>
      <c r="B6" s="2" t="s">
        <v>74</v>
      </c>
      <c r="C6" s="43" t="s">
        <v>75</v>
      </c>
      <c r="D6" s="62">
        <v>18975</v>
      </c>
      <c r="E6" s="62">
        <v>59446</v>
      </c>
      <c r="F6" s="62">
        <f t="shared" ref="F6:F33" si="0">D6+E6</f>
        <v>78421</v>
      </c>
      <c r="H6" s="104"/>
      <c r="I6" s="104"/>
      <c r="J6" s="104"/>
    </row>
    <row r="7" spans="1:10" ht="17.100000000000001" customHeight="1" x14ac:dyDescent="0.55000000000000004">
      <c r="A7" s="2">
        <v>2012</v>
      </c>
      <c r="B7" s="2" t="s">
        <v>25</v>
      </c>
      <c r="C7" s="43" t="s">
        <v>26</v>
      </c>
      <c r="D7" s="48">
        <v>32</v>
      </c>
      <c r="E7" s="48">
        <v>36</v>
      </c>
      <c r="F7" s="48">
        <f t="shared" si="0"/>
        <v>68</v>
      </c>
      <c r="H7" s="104"/>
      <c r="I7" s="104"/>
      <c r="J7" s="104"/>
    </row>
    <row r="8" spans="1:10" ht="17.100000000000001" customHeight="1" x14ac:dyDescent="0.55000000000000004">
      <c r="A8" s="2"/>
      <c r="B8" s="2" t="s">
        <v>27</v>
      </c>
      <c r="C8" s="43" t="s">
        <v>28</v>
      </c>
      <c r="D8" s="48">
        <v>1570</v>
      </c>
      <c r="E8" s="48">
        <v>1671</v>
      </c>
      <c r="F8" s="48">
        <f t="shared" si="0"/>
        <v>3241</v>
      </c>
      <c r="H8" s="104"/>
      <c r="I8" s="104"/>
      <c r="J8" s="104"/>
    </row>
    <row r="9" spans="1:10" ht="22" customHeight="1" x14ac:dyDescent="0.55000000000000004">
      <c r="A9" s="2">
        <v>2013</v>
      </c>
      <c r="B9" s="2" t="s">
        <v>29</v>
      </c>
      <c r="C9" s="43" t="s">
        <v>30</v>
      </c>
      <c r="D9" s="48">
        <v>10963</v>
      </c>
      <c r="E9" s="48">
        <v>12678</v>
      </c>
      <c r="F9" s="48">
        <f t="shared" si="0"/>
        <v>23641</v>
      </c>
      <c r="H9" s="104"/>
      <c r="I9" s="104"/>
      <c r="J9" s="104"/>
    </row>
    <row r="10" spans="1:10" ht="17.100000000000001" customHeight="1" x14ac:dyDescent="0.55000000000000004">
      <c r="A10" s="2"/>
      <c r="B10" s="2" t="s">
        <v>31</v>
      </c>
      <c r="C10" s="43" t="s">
        <v>32</v>
      </c>
      <c r="D10" s="48">
        <v>35130</v>
      </c>
      <c r="E10" s="48">
        <v>45456</v>
      </c>
      <c r="F10" s="48">
        <f t="shared" si="0"/>
        <v>80586</v>
      </c>
      <c r="H10" s="104"/>
      <c r="I10" s="104"/>
      <c r="J10" s="104"/>
    </row>
    <row r="11" spans="1:10" ht="17.100000000000001" customHeight="1" x14ac:dyDescent="0.55000000000000004">
      <c r="A11" s="2"/>
      <c r="B11" s="2" t="s">
        <v>25</v>
      </c>
      <c r="C11" s="43" t="s">
        <v>33</v>
      </c>
      <c r="D11" s="48">
        <v>35190</v>
      </c>
      <c r="E11" s="48">
        <v>57632</v>
      </c>
      <c r="F11" s="48">
        <f t="shared" si="0"/>
        <v>92822</v>
      </c>
      <c r="H11" s="104"/>
      <c r="I11" s="104"/>
      <c r="J11" s="104"/>
    </row>
    <row r="12" spans="1:10" ht="17.100000000000001" customHeight="1" x14ac:dyDescent="0.55000000000000004">
      <c r="A12" s="2"/>
      <c r="B12" s="2" t="s">
        <v>27</v>
      </c>
      <c r="C12" s="43" t="s">
        <v>76</v>
      </c>
      <c r="D12" s="48">
        <v>39730</v>
      </c>
      <c r="E12" s="48">
        <v>55603</v>
      </c>
      <c r="F12" s="48">
        <f t="shared" si="0"/>
        <v>95333</v>
      </c>
      <c r="G12" s="9">
        <f>E12</f>
        <v>55603</v>
      </c>
      <c r="H12" s="104"/>
      <c r="I12" s="104"/>
      <c r="J12" s="104"/>
    </row>
    <row r="13" spans="1:10" ht="22" customHeight="1" x14ac:dyDescent="0.55000000000000004">
      <c r="A13" s="2">
        <v>2014</v>
      </c>
      <c r="B13" s="2" t="s">
        <v>29</v>
      </c>
      <c r="C13" s="43" t="s">
        <v>35</v>
      </c>
      <c r="D13" s="48">
        <v>37480</v>
      </c>
      <c r="E13" s="48">
        <v>61164</v>
      </c>
      <c r="F13" s="48">
        <f t="shared" si="0"/>
        <v>98644</v>
      </c>
      <c r="H13" s="104"/>
      <c r="I13" s="104"/>
      <c r="J13" s="104"/>
    </row>
    <row r="14" spans="1:10" ht="17.100000000000001" customHeight="1" x14ac:dyDescent="0.55000000000000004">
      <c r="A14" s="2"/>
      <c r="B14" s="2" t="s">
        <v>31</v>
      </c>
      <c r="C14" s="43" t="s">
        <v>36</v>
      </c>
      <c r="D14" s="48">
        <v>37113</v>
      </c>
      <c r="E14" s="48">
        <v>60216</v>
      </c>
      <c r="F14" s="48">
        <f t="shared" si="0"/>
        <v>97329</v>
      </c>
      <c r="H14" s="104"/>
      <c r="I14" s="104"/>
      <c r="J14" s="104"/>
    </row>
    <row r="15" spans="1:10" ht="17.100000000000001" customHeight="1" x14ac:dyDescent="0.55000000000000004">
      <c r="A15" s="2"/>
      <c r="B15" s="2" t="s">
        <v>25</v>
      </c>
      <c r="C15" s="43" t="s">
        <v>37</v>
      </c>
      <c r="D15" s="48">
        <v>53764</v>
      </c>
      <c r="E15" s="48">
        <v>76227</v>
      </c>
      <c r="F15" s="48">
        <f t="shared" si="0"/>
        <v>129991</v>
      </c>
      <c r="H15" s="104"/>
      <c r="I15" s="104"/>
      <c r="J15" s="104"/>
    </row>
    <row r="16" spans="1:10" ht="17.100000000000001" customHeight="1" x14ac:dyDescent="0.55000000000000004">
      <c r="A16" s="2"/>
      <c r="B16" s="2" t="s">
        <v>27</v>
      </c>
      <c r="C16" s="43" t="s">
        <v>38</v>
      </c>
      <c r="D16" s="48">
        <v>60882</v>
      </c>
      <c r="E16" s="48">
        <v>82081</v>
      </c>
      <c r="F16" s="48">
        <f t="shared" si="0"/>
        <v>142963</v>
      </c>
      <c r="H16" s="104"/>
      <c r="I16" s="104"/>
      <c r="J16" s="104"/>
    </row>
    <row r="17" spans="1:12" ht="22" customHeight="1" x14ac:dyDescent="0.55000000000000004">
      <c r="A17" s="2">
        <v>2015</v>
      </c>
      <c r="B17" s="2" t="s">
        <v>29</v>
      </c>
      <c r="C17" s="43" t="s">
        <v>77</v>
      </c>
      <c r="D17" s="48">
        <v>85202</v>
      </c>
      <c r="E17" s="48">
        <v>126515</v>
      </c>
      <c r="F17" s="48">
        <f t="shared" si="0"/>
        <v>211717</v>
      </c>
      <c r="G17" s="9">
        <f>E17</f>
        <v>126515</v>
      </c>
      <c r="H17" s="104"/>
      <c r="I17" s="104"/>
      <c r="J17" s="104"/>
    </row>
    <row r="18" spans="1:12" ht="17.100000000000001" customHeight="1" x14ac:dyDescent="0.55000000000000004">
      <c r="A18" s="2"/>
      <c r="B18" s="2" t="s">
        <v>31</v>
      </c>
      <c r="C18" s="43" t="s">
        <v>40</v>
      </c>
      <c r="D18" s="48">
        <v>112055</v>
      </c>
      <c r="E18" s="48">
        <v>160543</v>
      </c>
      <c r="F18" s="48">
        <f t="shared" si="0"/>
        <v>272598</v>
      </c>
      <c r="H18" s="104"/>
      <c r="I18" s="104"/>
      <c r="J18" s="104"/>
    </row>
    <row r="19" spans="1:12" ht="17.100000000000001" customHeight="1" x14ac:dyDescent="0.55000000000000004">
      <c r="A19" s="2"/>
      <c r="B19" s="2" t="s">
        <v>25</v>
      </c>
      <c r="C19" s="43" t="s">
        <v>41</v>
      </c>
      <c r="D19" s="48">
        <v>138150</v>
      </c>
      <c r="E19" s="48">
        <v>197911</v>
      </c>
      <c r="F19" s="48">
        <f t="shared" si="0"/>
        <v>336061</v>
      </c>
      <c r="H19" s="104"/>
      <c r="I19" s="104"/>
      <c r="J19" s="104"/>
    </row>
    <row r="20" spans="1:12" ht="17.100000000000001" customHeight="1" x14ac:dyDescent="0.55000000000000004">
      <c r="A20" s="2"/>
      <c r="B20" s="2" t="s">
        <v>27</v>
      </c>
      <c r="C20" s="43" t="s">
        <v>42</v>
      </c>
      <c r="D20" s="48">
        <v>169238</v>
      </c>
      <c r="E20" s="48">
        <v>233400</v>
      </c>
      <c r="F20" s="48">
        <f t="shared" si="0"/>
        <v>402638</v>
      </c>
      <c r="H20" s="104"/>
      <c r="I20" s="104"/>
      <c r="J20" s="104"/>
    </row>
    <row r="21" spans="1:12" ht="22" customHeight="1" x14ac:dyDescent="0.55000000000000004">
      <c r="A21" s="2">
        <v>2016</v>
      </c>
      <c r="B21" s="2" t="s">
        <v>29</v>
      </c>
      <c r="C21" s="47" t="s">
        <v>78</v>
      </c>
      <c r="D21" s="48">
        <v>233284</v>
      </c>
      <c r="E21" s="48">
        <v>306842</v>
      </c>
      <c r="F21" s="48">
        <f t="shared" si="0"/>
        <v>540126</v>
      </c>
      <c r="G21" s="9">
        <f>E21</f>
        <v>306842</v>
      </c>
      <c r="H21" s="104"/>
      <c r="I21" s="104"/>
      <c r="J21" s="104"/>
    </row>
    <row r="22" spans="1:12" ht="17.100000000000001" customHeight="1" x14ac:dyDescent="0.55000000000000004">
      <c r="B22" s="2" t="s">
        <v>31</v>
      </c>
      <c r="C22" s="47" t="s">
        <v>79</v>
      </c>
      <c r="D22" s="48">
        <v>268262</v>
      </c>
      <c r="E22" s="48">
        <v>354641</v>
      </c>
      <c r="F22" s="48">
        <f t="shared" si="0"/>
        <v>622903</v>
      </c>
      <c r="G22" s="9">
        <f>E22</f>
        <v>354641</v>
      </c>
      <c r="H22" s="104"/>
      <c r="I22" s="104"/>
      <c r="J22" s="104"/>
    </row>
    <row r="23" spans="1:12" s="23" customFormat="1" ht="17.100000000000001" customHeight="1" x14ac:dyDescent="0.55000000000000004">
      <c r="B23" s="11" t="s">
        <v>25</v>
      </c>
      <c r="C23" s="47" t="s">
        <v>45</v>
      </c>
      <c r="D23" s="48">
        <v>353668</v>
      </c>
      <c r="E23" s="48">
        <v>461304</v>
      </c>
      <c r="F23" s="48">
        <f t="shared" si="0"/>
        <v>814972</v>
      </c>
      <c r="G23" s="2"/>
      <c r="H23" s="104"/>
      <c r="I23" s="104"/>
      <c r="J23" s="104"/>
    </row>
    <row r="24" spans="1:12" s="23" customFormat="1" ht="17.100000000000001" customHeight="1" x14ac:dyDescent="0.55000000000000004">
      <c r="B24" s="11" t="s">
        <v>27</v>
      </c>
      <c r="C24" s="47" t="s">
        <v>80</v>
      </c>
      <c r="D24" s="48">
        <v>409670</v>
      </c>
      <c r="E24" s="48">
        <v>525776</v>
      </c>
      <c r="F24" s="48">
        <f t="shared" si="0"/>
        <v>935446</v>
      </c>
      <c r="G24" s="9">
        <f>E24</f>
        <v>525776</v>
      </c>
      <c r="H24" s="104"/>
      <c r="I24" s="104"/>
      <c r="J24" s="104"/>
      <c r="K24" s="28"/>
    </row>
    <row r="25" spans="1:12" s="23" customFormat="1" ht="22" customHeight="1" x14ac:dyDescent="0.55000000000000004">
      <c r="A25" s="2">
        <v>2017</v>
      </c>
      <c r="B25" s="11" t="s">
        <v>29</v>
      </c>
      <c r="C25" s="47" t="s">
        <v>47</v>
      </c>
      <c r="D25" s="48">
        <v>446000</v>
      </c>
      <c r="E25" s="48">
        <v>581680</v>
      </c>
      <c r="F25" s="48">
        <f t="shared" si="0"/>
        <v>1027680</v>
      </c>
      <c r="G25" s="9"/>
      <c r="H25" s="104"/>
      <c r="I25" s="104"/>
      <c r="J25" s="104"/>
      <c r="K25" s="28"/>
    </row>
    <row r="26" spans="1:12" s="23" customFormat="1" ht="17.100000000000001" customHeight="1" x14ac:dyDescent="0.55000000000000004">
      <c r="A26" s="2"/>
      <c r="B26" s="11" t="s">
        <v>31</v>
      </c>
      <c r="C26" s="47" t="s">
        <v>48</v>
      </c>
      <c r="D26" s="48">
        <v>460068</v>
      </c>
      <c r="E26" s="48">
        <v>598064</v>
      </c>
      <c r="F26" s="48">
        <f t="shared" si="0"/>
        <v>1058132</v>
      </c>
      <c r="G26" s="9"/>
      <c r="H26" s="104"/>
      <c r="I26" s="104"/>
      <c r="J26" s="104"/>
      <c r="K26" s="5"/>
    </row>
    <row r="27" spans="1:12" s="23" customFormat="1" ht="17.100000000000001" customHeight="1" x14ac:dyDescent="0.55000000000000004">
      <c r="A27" s="2"/>
      <c r="B27" s="11" t="s">
        <v>25</v>
      </c>
      <c r="C27" s="47" t="s">
        <v>49</v>
      </c>
      <c r="D27" s="48">
        <v>516264</v>
      </c>
      <c r="E27" s="48">
        <v>664924</v>
      </c>
      <c r="F27" s="48">
        <f t="shared" si="0"/>
        <v>1181188</v>
      </c>
      <c r="G27" s="9"/>
      <c r="H27" s="104"/>
      <c r="I27" s="104"/>
      <c r="J27" s="104"/>
      <c r="K27" s="56"/>
    </row>
    <row r="28" spans="1:12" s="23" customFormat="1" ht="17.100000000000001" customHeight="1" x14ac:dyDescent="0.55000000000000004">
      <c r="A28" s="2"/>
      <c r="B28" s="11" t="s">
        <v>27</v>
      </c>
      <c r="C28" s="47" t="s">
        <v>81</v>
      </c>
      <c r="D28" s="48">
        <v>576338</v>
      </c>
      <c r="E28" s="48">
        <v>741547</v>
      </c>
      <c r="F28" s="48">
        <f t="shared" si="0"/>
        <v>1317885</v>
      </c>
      <c r="G28" s="9">
        <f>E28</f>
        <v>741547</v>
      </c>
      <c r="H28" s="104"/>
      <c r="I28" s="104"/>
      <c r="J28" s="104"/>
      <c r="K28" s="26"/>
      <c r="L28" s="101"/>
    </row>
    <row r="29" spans="1:12" s="23" customFormat="1" ht="22" customHeight="1" x14ac:dyDescent="0.55000000000000004">
      <c r="A29" s="2">
        <v>2018</v>
      </c>
      <c r="B29" s="11" t="s">
        <v>29</v>
      </c>
      <c r="C29" s="47" t="s">
        <v>82</v>
      </c>
      <c r="D29" s="48">
        <v>531870</v>
      </c>
      <c r="E29" s="48">
        <v>708652</v>
      </c>
      <c r="F29" s="48">
        <f t="shared" si="0"/>
        <v>1240522</v>
      </c>
      <c r="G29" s="9">
        <f>E29</f>
        <v>708652</v>
      </c>
      <c r="H29" s="104"/>
      <c r="I29" s="104"/>
      <c r="J29" s="104"/>
      <c r="K29" s="56"/>
    </row>
    <row r="30" spans="1:12" s="23" customFormat="1" ht="17.100000000000001" customHeight="1" x14ac:dyDescent="0.55000000000000004">
      <c r="A30" s="2"/>
      <c r="B30" s="11" t="s">
        <v>31</v>
      </c>
      <c r="C30" s="47" t="s">
        <v>52</v>
      </c>
      <c r="D30" s="48">
        <v>541934</v>
      </c>
      <c r="E30" s="48">
        <v>707374</v>
      </c>
      <c r="F30" s="48">
        <f t="shared" si="0"/>
        <v>1249308</v>
      </c>
      <c r="G30" s="9"/>
      <c r="H30" s="104"/>
      <c r="I30" s="104"/>
      <c r="J30" s="104"/>
      <c r="K30" s="5"/>
    </row>
    <row r="31" spans="1:12" s="23" customFormat="1" ht="17.100000000000001" customHeight="1" x14ac:dyDescent="0.55000000000000004">
      <c r="A31" s="2"/>
      <c r="B31" s="11" t="s">
        <v>25</v>
      </c>
      <c r="C31" s="47" t="s">
        <v>53</v>
      </c>
      <c r="D31" s="48">
        <v>495438</v>
      </c>
      <c r="E31" s="48">
        <v>632575</v>
      </c>
      <c r="F31" s="48">
        <f t="shared" si="0"/>
        <v>1128013</v>
      </c>
      <c r="G31" s="9"/>
      <c r="H31" s="104"/>
      <c r="I31" s="104"/>
      <c r="J31" s="104"/>
      <c r="K31" s="26"/>
    </row>
    <row r="32" spans="1:12" s="23" customFormat="1" ht="17.100000000000001" customHeight="1" x14ac:dyDescent="0.55000000000000004">
      <c r="A32" s="2"/>
      <c r="B32" s="11" t="s">
        <v>27</v>
      </c>
      <c r="C32" s="63" t="s">
        <v>83</v>
      </c>
      <c r="D32" s="64">
        <v>485668</v>
      </c>
      <c r="E32" s="64">
        <v>619726</v>
      </c>
      <c r="F32" s="64">
        <f t="shared" si="0"/>
        <v>1105394</v>
      </c>
      <c r="G32" s="9"/>
      <c r="H32" s="104"/>
      <c r="I32" s="104"/>
      <c r="J32" s="104"/>
      <c r="K32" s="26"/>
    </row>
    <row r="33" spans="1:14" s="23" customFormat="1" ht="22" customHeight="1" x14ac:dyDescent="0.55000000000000004">
      <c r="A33" s="13" t="s">
        <v>55</v>
      </c>
      <c r="B33" s="11" t="s">
        <v>29</v>
      </c>
      <c r="C33" s="63" t="s">
        <v>84</v>
      </c>
      <c r="D33" s="64">
        <v>457944</v>
      </c>
      <c r="E33" s="64">
        <v>573654</v>
      </c>
      <c r="F33" s="64">
        <f t="shared" si="0"/>
        <v>1031598</v>
      </c>
      <c r="G33" s="112"/>
      <c r="H33" s="104"/>
      <c r="I33" s="104"/>
      <c r="J33" s="104"/>
      <c r="K33" s="57"/>
    </row>
    <row r="34" spans="1:14" s="23" customFormat="1" ht="16.5" customHeight="1" x14ac:dyDescent="0.55000000000000004">
      <c r="A34" s="13"/>
      <c r="B34" s="11"/>
      <c r="C34" s="63" t="s">
        <v>0</v>
      </c>
      <c r="D34" s="64">
        <v>454172</v>
      </c>
      <c r="E34" s="64">
        <v>554940</v>
      </c>
      <c r="F34" s="64">
        <f>D34+E34</f>
        <v>1009112</v>
      </c>
      <c r="G34" s="111"/>
      <c r="H34" s="104"/>
      <c r="I34" s="104"/>
      <c r="J34" s="104"/>
      <c r="K34" s="58"/>
      <c r="L34" s="101"/>
      <c r="M34" s="101"/>
      <c r="N34" s="101"/>
    </row>
    <row r="35" spans="1:14" s="23" customFormat="1" ht="16.5" customHeight="1" x14ac:dyDescent="0.55000000000000004">
      <c r="A35" s="13"/>
      <c r="B35" s="11"/>
      <c r="C35" s="63" t="s">
        <v>122</v>
      </c>
      <c r="D35" s="64">
        <v>468191</v>
      </c>
      <c r="E35" s="64">
        <v>600361</v>
      </c>
      <c r="F35" s="64">
        <f>D35+E35</f>
        <v>1068552</v>
      </c>
      <c r="G35" s="111"/>
      <c r="H35" s="111"/>
      <c r="I35" s="111"/>
      <c r="J35" s="104"/>
      <c r="K35" s="58"/>
      <c r="L35" s="101"/>
      <c r="M35" s="101"/>
      <c r="N35" s="101"/>
    </row>
    <row r="36" spans="1:14" s="23" customFormat="1" ht="17.100000000000001" customHeight="1" thickBot="1" x14ac:dyDescent="0.6">
      <c r="B36" s="11"/>
      <c r="C36" s="65" t="s">
        <v>1</v>
      </c>
      <c r="D36" s="66">
        <f>SUM(D6:D35)</f>
        <v>7534245</v>
      </c>
      <c r="E36" s="66">
        <f t="shared" ref="E36:F36" si="1">SUM(E6:E35)</f>
        <v>9862639</v>
      </c>
      <c r="F36" s="66">
        <f t="shared" si="1"/>
        <v>17396884</v>
      </c>
      <c r="G36" s="9"/>
      <c r="H36" s="104"/>
      <c r="I36" s="104"/>
      <c r="J36" s="104"/>
      <c r="K36" s="58"/>
    </row>
    <row r="37" spans="1:14" s="23" customFormat="1" ht="17.100000000000001" customHeight="1" x14ac:dyDescent="0.55000000000000004">
      <c r="B37" s="11"/>
      <c r="C37" s="68"/>
      <c r="D37" s="69"/>
      <c r="E37" s="14"/>
      <c r="F37" s="54" t="s">
        <v>57</v>
      </c>
      <c r="G37" s="9"/>
      <c r="H37" s="67"/>
      <c r="I37" s="67"/>
    </row>
    <row r="38" spans="1:14" s="23" customFormat="1" ht="17.100000000000001" customHeight="1" x14ac:dyDescent="0.55000000000000004">
      <c r="B38" s="11"/>
      <c r="C38" s="68"/>
      <c r="D38" s="69"/>
      <c r="E38" s="69"/>
      <c r="F38" s="54"/>
      <c r="G38" s="9"/>
      <c r="H38" s="67"/>
      <c r="I38" s="67"/>
    </row>
    <row r="39" spans="1:14" s="23" customFormat="1" ht="17.100000000000001" customHeight="1" x14ac:dyDescent="0.55000000000000004">
      <c r="C39" s="26" t="s">
        <v>85</v>
      </c>
      <c r="D39" s="25"/>
      <c r="E39" s="25"/>
      <c r="F39" s="25"/>
      <c r="G39" s="11"/>
      <c r="H39" s="67"/>
      <c r="I39" s="67"/>
    </row>
    <row r="40" spans="1:14" s="23" customFormat="1" ht="17.100000000000001" customHeight="1" x14ac:dyDescent="0.55000000000000004">
      <c r="C40" s="24" t="s">
        <v>86</v>
      </c>
      <c r="D40" s="25"/>
      <c r="E40" s="25"/>
      <c r="F40" s="25"/>
      <c r="G40" s="11"/>
      <c r="H40" s="67"/>
      <c r="I40" s="67"/>
    </row>
    <row r="41" spans="1:14" s="23" customFormat="1" ht="17.100000000000001" customHeight="1" x14ac:dyDescent="0.55000000000000004">
      <c r="C41" s="24" t="s">
        <v>87</v>
      </c>
      <c r="D41" s="27"/>
      <c r="E41" s="27"/>
      <c r="F41" s="27"/>
      <c r="G41" s="11"/>
      <c r="H41" s="67"/>
      <c r="I41" s="67"/>
    </row>
    <row r="42" spans="1:14" s="23" customFormat="1" ht="17.100000000000001" customHeight="1" x14ac:dyDescent="0.55000000000000004">
      <c r="C42" s="26" t="s">
        <v>88</v>
      </c>
      <c r="D42" s="27"/>
      <c r="E42" s="27"/>
      <c r="F42" s="27"/>
      <c r="G42" s="11"/>
      <c r="H42" s="67"/>
      <c r="I42" s="67"/>
    </row>
    <row r="43" spans="1:14" s="23" customFormat="1" ht="17.100000000000001" customHeight="1" x14ac:dyDescent="0.55000000000000004">
      <c r="C43" s="26" t="s">
        <v>89</v>
      </c>
      <c r="D43" s="27"/>
      <c r="E43" s="27"/>
      <c r="F43" s="27"/>
      <c r="G43" s="11"/>
      <c r="H43" s="67"/>
      <c r="I43" s="67"/>
    </row>
    <row r="44" spans="1:14" s="23" customFormat="1" ht="17.100000000000001" customHeight="1" x14ac:dyDescent="0.55000000000000004">
      <c r="C44" s="26" t="s">
        <v>90</v>
      </c>
      <c r="D44" s="27"/>
      <c r="E44" s="27"/>
      <c r="F44" s="27"/>
      <c r="G44" s="11"/>
      <c r="H44" s="67"/>
      <c r="I44" s="67"/>
    </row>
    <row r="45" spans="1:14" ht="17.100000000000001" customHeight="1" x14ac:dyDescent="0.55000000000000004">
      <c r="C45" s="26" t="s">
        <v>91</v>
      </c>
      <c r="D45" s="27"/>
      <c r="E45" s="27"/>
      <c r="F45" s="27"/>
    </row>
    <row r="46" spans="1:14" ht="17.100000000000001" customHeight="1" x14ac:dyDescent="0.55000000000000004">
      <c r="C46" s="26" t="s">
        <v>92</v>
      </c>
      <c r="D46" s="23"/>
      <c r="E46" s="23"/>
      <c r="F46" s="23"/>
    </row>
    <row r="47" spans="1:14" ht="17.100000000000001" customHeight="1" x14ac:dyDescent="0.55000000000000004">
      <c r="C47" s="28" t="s">
        <v>93</v>
      </c>
      <c r="D47" s="32"/>
      <c r="E47" s="32"/>
      <c r="F47" s="32"/>
    </row>
    <row r="48" spans="1:14" ht="15.75" customHeight="1" x14ac:dyDescent="0.55000000000000004">
      <c r="C48" s="29" t="s">
        <v>94</v>
      </c>
      <c r="D48" s="33"/>
      <c r="E48" s="33"/>
      <c r="F48" s="33"/>
    </row>
    <row r="49" spans="3:6" ht="15.75" customHeight="1" x14ac:dyDescent="0.55000000000000004">
      <c r="C49" s="113" t="s">
        <v>95</v>
      </c>
      <c r="D49" s="33"/>
      <c r="E49" s="33"/>
      <c r="F49" s="33"/>
    </row>
    <row r="50" spans="3:6" ht="17.100000000000001" customHeight="1" x14ac:dyDescent="0.55000000000000004">
      <c r="C50" s="30" t="s">
        <v>70</v>
      </c>
    </row>
    <row r="51" spans="3:6" ht="17.100000000000001" customHeight="1" x14ac:dyDescent="0.55000000000000004">
      <c r="C51" s="31" t="s">
        <v>71</v>
      </c>
    </row>
  </sheetData>
  <mergeCells count="1">
    <mergeCell ref="A1:C1"/>
  </mergeCells>
  <hyperlinks>
    <hyperlink ref="A1" location="Contents!A1" display="Contents" xr:uid="{E1908566-0D0C-476F-B9B5-A192B359537E}"/>
  </hyperlinks>
  <pageMargins left="0.7" right="0.7" top="0.75" bottom="0.75" header="0.3" footer="0.3"/>
  <pageSetup paperSize="9" scale="74" fitToWidth="0" fitToHeight="0" orientation="portrait" verticalDpi="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7CD2A-C43A-4429-B4D9-82E4D8E2B021}">
  <sheetPr codeName="Sheet5"/>
  <dimension ref="A1:S51"/>
  <sheetViews>
    <sheetView showGridLines="0" zoomScale="85" zoomScaleNormal="85" workbookViewId="0">
      <pane ySplit="6" topLeftCell="A7" activePane="bottomLeft" state="frozen"/>
      <selection pane="bottomLeft" sqref="A1:C1"/>
    </sheetView>
  </sheetViews>
  <sheetFormatPr defaultColWidth="9.15625" defaultRowHeight="17.100000000000001" customHeight="1" x14ac:dyDescent="0.55000000000000004"/>
  <cols>
    <col min="1" max="2" width="2.26171875" style="22" customWidth="1"/>
    <col min="3" max="3" width="13.26171875" style="22" customWidth="1"/>
    <col min="4" max="13" width="13.26171875" style="21" customWidth="1"/>
    <col min="14" max="16384" width="9.15625" style="22"/>
  </cols>
  <sheetData>
    <row r="1" spans="1:13" ht="17.100000000000001" customHeight="1" x14ac:dyDescent="0.55000000000000004">
      <c r="A1" s="153" t="s">
        <v>21</v>
      </c>
      <c r="B1" s="153"/>
      <c r="C1" s="153"/>
    </row>
    <row r="2" spans="1:13" ht="17.100000000000001" customHeight="1" x14ac:dyDescent="0.55000000000000004">
      <c r="D2" s="22"/>
      <c r="E2" s="22"/>
      <c r="F2" s="22"/>
      <c r="G2" s="22"/>
      <c r="H2" s="22"/>
      <c r="I2" s="22"/>
      <c r="J2" s="22"/>
      <c r="K2" s="22"/>
      <c r="L2" s="22"/>
      <c r="M2" s="22"/>
    </row>
    <row r="3" spans="1:13" ht="17.100000000000001" customHeight="1" x14ac:dyDescent="0.55000000000000004">
      <c r="C3" s="144" t="s">
        <v>140</v>
      </c>
    </row>
    <row r="4" spans="1:13" s="2" customFormat="1" ht="17.100000000000001" customHeight="1" x14ac:dyDescent="0.55000000000000004">
      <c r="A4" s="22"/>
      <c r="B4" s="22"/>
      <c r="C4" s="36" t="s">
        <v>121</v>
      </c>
      <c r="D4" s="35"/>
      <c r="E4" s="35"/>
      <c r="F4" s="35"/>
      <c r="G4" s="35"/>
      <c r="H4" s="35"/>
      <c r="I4" s="35"/>
      <c r="J4" s="35"/>
      <c r="K4" s="35"/>
      <c r="L4" s="35"/>
      <c r="M4" s="35"/>
    </row>
    <row r="5" spans="1:13" s="2" customFormat="1" ht="17.100000000000001" customHeight="1" x14ac:dyDescent="0.55000000000000004">
      <c r="A5" s="22"/>
      <c r="B5" s="22"/>
      <c r="C5" s="70"/>
      <c r="D5" s="155" t="s">
        <v>2</v>
      </c>
      <c r="E5" s="155"/>
      <c r="F5" s="155"/>
      <c r="G5" s="155" t="s">
        <v>3</v>
      </c>
      <c r="H5" s="155"/>
      <c r="I5" s="155"/>
      <c r="J5" s="155" t="s">
        <v>1</v>
      </c>
      <c r="K5" s="155"/>
      <c r="L5" s="155"/>
      <c r="M5" s="155"/>
    </row>
    <row r="6" spans="1:13" s="2" customFormat="1" ht="34" customHeight="1" x14ac:dyDescent="0.55000000000000004">
      <c r="C6" s="71" t="s">
        <v>22</v>
      </c>
      <c r="D6" s="72" t="s">
        <v>23</v>
      </c>
      <c r="E6" s="72" t="s">
        <v>96</v>
      </c>
      <c r="F6" s="72" t="s">
        <v>97</v>
      </c>
      <c r="G6" s="72" t="s">
        <v>23</v>
      </c>
      <c r="H6" s="72" t="s">
        <v>96</v>
      </c>
      <c r="I6" s="72" t="s">
        <v>97</v>
      </c>
      <c r="J6" s="72" t="s">
        <v>23</v>
      </c>
      <c r="K6" s="72" t="s">
        <v>96</v>
      </c>
      <c r="L6" s="72" t="s">
        <v>97</v>
      </c>
      <c r="M6" s="72" t="s">
        <v>1</v>
      </c>
    </row>
    <row r="7" spans="1:13" s="2" customFormat="1" ht="17.100000000000001" customHeight="1" x14ac:dyDescent="0.55000000000000004">
      <c r="A7" s="2">
        <v>2012</v>
      </c>
      <c r="B7" s="2" t="s">
        <v>25</v>
      </c>
      <c r="C7" s="43" t="s">
        <v>26</v>
      </c>
      <c r="D7" s="44">
        <v>0</v>
      </c>
      <c r="E7" s="44">
        <v>10038</v>
      </c>
      <c r="F7" s="44">
        <v>553631</v>
      </c>
      <c r="G7" s="44">
        <v>0</v>
      </c>
      <c r="H7" s="44">
        <v>354969</v>
      </c>
      <c r="I7" s="44">
        <v>1771055</v>
      </c>
      <c r="J7" s="44">
        <f t="shared" ref="J7:J35" si="0">D7+G7</f>
        <v>0</v>
      </c>
      <c r="K7" s="44">
        <f t="shared" ref="K7:K35" si="1">E7+H7</f>
        <v>365007</v>
      </c>
      <c r="L7" s="44">
        <f t="shared" ref="L7:L35" si="2">F7+I7</f>
        <v>2324686</v>
      </c>
      <c r="M7" s="44">
        <f>J7+K7+L7</f>
        <v>2689693</v>
      </c>
    </row>
    <row r="8" spans="1:13" s="2" customFormat="1" ht="17.100000000000001" customHeight="1" x14ac:dyDescent="0.55000000000000004">
      <c r="B8" s="2" t="s">
        <v>27</v>
      </c>
      <c r="C8" s="43" t="s">
        <v>28</v>
      </c>
      <c r="D8" s="44">
        <v>0</v>
      </c>
      <c r="E8" s="44">
        <v>9290</v>
      </c>
      <c r="F8" s="44">
        <v>559271</v>
      </c>
      <c r="G8" s="44">
        <v>0</v>
      </c>
      <c r="H8" s="44">
        <v>444943</v>
      </c>
      <c r="I8" s="44">
        <v>1864295</v>
      </c>
      <c r="J8" s="44">
        <f t="shared" si="0"/>
        <v>0</v>
      </c>
      <c r="K8" s="44">
        <f t="shared" si="1"/>
        <v>454233</v>
      </c>
      <c r="L8" s="44">
        <f t="shared" si="2"/>
        <v>2423566</v>
      </c>
      <c r="M8" s="44">
        <f t="shared" ref="M8:M33" si="3">J8+K8+L8</f>
        <v>2877799</v>
      </c>
    </row>
    <row r="9" spans="1:13" s="2" customFormat="1" ht="22" customHeight="1" x14ac:dyDescent="0.55000000000000004">
      <c r="A9" s="2">
        <v>2013</v>
      </c>
      <c r="B9" s="2" t="s">
        <v>29</v>
      </c>
      <c r="C9" s="43" t="s">
        <v>30</v>
      </c>
      <c r="D9" s="45">
        <v>0</v>
      </c>
      <c r="E9" s="45">
        <v>10109</v>
      </c>
      <c r="F9" s="44">
        <v>536022</v>
      </c>
      <c r="G9" s="45">
        <v>0</v>
      </c>
      <c r="H9" s="45">
        <v>500960</v>
      </c>
      <c r="I9" s="44">
        <v>1832983</v>
      </c>
      <c r="J9" s="44">
        <f t="shared" si="0"/>
        <v>0</v>
      </c>
      <c r="K9" s="44">
        <f t="shared" si="1"/>
        <v>511069</v>
      </c>
      <c r="L9" s="44">
        <f t="shared" si="2"/>
        <v>2369005</v>
      </c>
      <c r="M9" s="44">
        <f t="shared" si="3"/>
        <v>2880074</v>
      </c>
    </row>
    <row r="10" spans="1:13" s="2" customFormat="1" ht="17.100000000000001" customHeight="1" x14ac:dyDescent="0.55000000000000004">
      <c r="B10" s="2" t="s">
        <v>31</v>
      </c>
      <c r="C10" s="43" t="s">
        <v>32</v>
      </c>
      <c r="D10" s="45">
        <v>0</v>
      </c>
      <c r="E10" s="45">
        <v>10603</v>
      </c>
      <c r="F10" s="44">
        <v>507974</v>
      </c>
      <c r="G10" s="45">
        <v>0</v>
      </c>
      <c r="H10" s="45">
        <v>509436</v>
      </c>
      <c r="I10" s="44">
        <v>1790147</v>
      </c>
      <c r="J10" s="44">
        <f t="shared" si="0"/>
        <v>0</v>
      </c>
      <c r="K10" s="44">
        <f t="shared" si="1"/>
        <v>520039</v>
      </c>
      <c r="L10" s="44">
        <f t="shared" si="2"/>
        <v>2298121</v>
      </c>
      <c r="M10" s="44">
        <f t="shared" si="3"/>
        <v>2818160</v>
      </c>
    </row>
    <row r="11" spans="1:13" s="2" customFormat="1" ht="17.100000000000001" customHeight="1" x14ac:dyDescent="0.55000000000000004">
      <c r="B11" s="2" t="s">
        <v>25</v>
      </c>
      <c r="C11" s="43" t="s">
        <v>33</v>
      </c>
      <c r="D11" s="45">
        <v>0</v>
      </c>
      <c r="E11" s="45">
        <v>10778</v>
      </c>
      <c r="F11" s="44">
        <v>488142</v>
      </c>
      <c r="G11" s="45">
        <v>946</v>
      </c>
      <c r="H11" s="45">
        <v>496810</v>
      </c>
      <c r="I11" s="44">
        <v>1819499</v>
      </c>
      <c r="J11" s="44">
        <f t="shared" si="0"/>
        <v>946</v>
      </c>
      <c r="K11" s="44">
        <f t="shared" si="1"/>
        <v>507588</v>
      </c>
      <c r="L11" s="44">
        <f t="shared" si="2"/>
        <v>2307641</v>
      </c>
      <c r="M11" s="44">
        <f t="shared" si="3"/>
        <v>2816175</v>
      </c>
    </row>
    <row r="12" spans="1:13" s="2" customFormat="1" ht="17.100000000000001" customHeight="1" x14ac:dyDescent="0.55000000000000004">
      <c r="B12" s="2" t="s">
        <v>27</v>
      </c>
      <c r="C12" s="43" t="s">
        <v>34</v>
      </c>
      <c r="D12" s="45">
        <v>0</v>
      </c>
      <c r="E12" s="45">
        <v>10535</v>
      </c>
      <c r="F12" s="44">
        <v>482251</v>
      </c>
      <c r="G12" s="45">
        <v>3536</v>
      </c>
      <c r="H12" s="45">
        <v>515107</v>
      </c>
      <c r="I12" s="44">
        <v>1824847</v>
      </c>
      <c r="J12" s="44">
        <f t="shared" si="0"/>
        <v>3536</v>
      </c>
      <c r="K12" s="44">
        <f t="shared" si="1"/>
        <v>525642</v>
      </c>
      <c r="L12" s="44">
        <f t="shared" si="2"/>
        <v>2307098</v>
      </c>
      <c r="M12" s="44">
        <f t="shared" si="3"/>
        <v>2836276</v>
      </c>
    </row>
    <row r="13" spans="1:13" s="2" customFormat="1" ht="22" customHeight="1" x14ac:dyDescent="0.55000000000000004">
      <c r="A13" s="2">
        <v>2014</v>
      </c>
      <c r="B13" s="2" t="s">
        <v>29</v>
      </c>
      <c r="C13" s="43" t="s">
        <v>35</v>
      </c>
      <c r="D13" s="45">
        <v>0</v>
      </c>
      <c r="E13" s="45">
        <v>10530</v>
      </c>
      <c r="F13" s="44">
        <v>480223</v>
      </c>
      <c r="G13" s="45">
        <v>4777</v>
      </c>
      <c r="H13" s="45">
        <v>471484</v>
      </c>
      <c r="I13" s="44">
        <v>1782186</v>
      </c>
      <c r="J13" s="44">
        <f t="shared" si="0"/>
        <v>4777</v>
      </c>
      <c r="K13" s="44">
        <f t="shared" si="1"/>
        <v>482014</v>
      </c>
      <c r="L13" s="44">
        <f t="shared" si="2"/>
        <v>2262409</v>
      </c>
      <c r="M13" s="44">
        <f t="shared" si="3"/>
        <v>2749200</v>
      </c>
    </row>
    <row r="14" spans="1:13" s="2" customFormat="1" ht="17.100000000000001" customHeight="1" x14ac:dyDescent="0.55000000000000004">
      <c r="B14" s="2" t="s">
        <v>31</v>
      </c>
      <c r="C14" s="43" t="s">
        <v>36</v>
      </c>
      <c r="D14" s="45">
        <v>0</v>
      </c>
      <c r="E14" s="45">
        <v>10078</v>
      </c>
      <c r="F14" s="44">
        <v>484537</v>
      </c>
      <c r="G14" s="45">
        <v>6214</v>
      </c>
      <c r="H14" s="45">
        <v>477395</v>
      </c>
      <c r="I14" s="44">
        <v>1763237</v>
      </c>
      <c r="J14" s="44">
        <f t="shared" si="0"/>
        <v>6214</v>
      </c>
      <c r="K14" s="44">
        <f t="shared" si="1"/>
        <v>487473</v>
      </c>
      <c r="L14" s="44">
        <f t="shared" si="2"/>
        <v>2247774</v>
      </c>
      <c r="M14" s="44">
        <f t="shared" si="3"/>
        <v>2741461</v>
      </c>
    </row>
    <row r="15" spans="1:13" s="46" customFormat="1" ht="17.100000000000001" customHeight="1" x14ac:dyDescent="0.55000000000000004">
      <c r="A15" s="2"/>
      <c r="B15" s="2" t="s">
        <v>25</v>
      </c>
      <c r="C15" s="43" t="s">
        <v>37</v>
      </c>
      <c r="D15" s="45">
        <v>0</v>
      </c>
      <c r="E15" s="45">
        <v>13224</v>
      </c>
      <c r="F15" s="44">
        <v>491553</v>
      </c>
      <c r="G15" s="45">
        <v>7211</v>
      </c>
      <c r="H15" s="45">
        <v>494900</v>
      </c>
      <c r="I15" s="44">
        <v>1712572</v>
      </c>
      <c r="J15" s="44">
        <f t="shared" si="0"/>
        <v>7211</v>
      </c>
      <c r="K15" s="44">
        <f t="shared" si="1"/>
        <v>508124</v>
      </c>
      <c r="L15" s="44">
        <f t="shared" si="2"/>
        <v>2204125</v>
      </c>
      <c r="M15" s="44">
        <f t="shared" si="3"/>
        <v>2719460</v>
      </c>
    </row>
    <row r="16" spans="1:13" s="46" customFormat="1" ht="17.100000000000001" customHeight="1" x14ac:dyDescent="0.55000000000000004">
      <c r="A16" s="2"/>
      <c r="B16" s="2" t="s">
        <v>27</v>
      </c>
      <c r="C16" s="43" t="s">
        <v>38</v>
      </c>
      <c r="D16" s="45">
        <v>27</v>
      </c>
      <c r="E16" s="45">
        <v>15089</v>
      </c>
      <c r="F16" s="44">
        <v>487946</v>
      </c>
      <c r="G16" s="45">
        <v>7743</v>
      </c>
      <c r="H16" s="45">
        <v>498719</v>
      </c>
      <c r="I16" s="44">
        <v>1709367</v>
      </c>
      <c r="J16" s="44">
        <f t="shared" si="0"/>
        <v>7770</v>
      </c>
      <c r="K16" s="44">
        <f t="shared" si="1"/>
        <v>513808</v>
      </c>
      <c r="L16" s="44">
        <f t="shared" si="2"/>
        <v>2197313</v>
      </c>
      <c r="M16" s="44">
        <f t="shared" si="3"/>
        <v>2718891</v>
      </c>
    </row>
    <row r="17" spans="1:13" s="46" customFormat="1" ht="22" customHeight="1" x14ac:dyDescent="0.55000000000000004">
      <c r="A17" s="2">
        <v>2015</v>
      </c>
      <c r="B17" s="2" t="s">
        <v>29</v>
      </c>
      <c r="C17" s="43" t="s">
        <v>39</v>
      </c>
      <c r="D17" s="45">
        <v>95</v>
      </c>
      <c r="E17" s="45">
        <v>18587</v>
      </c>
      <c r="F17" s="44">
        <v>472710</v>
      </c>
      <c r="G17" s="45">
        <v>8331</v>
      </c>
      <c r="H17" s="45">
        <v>509224</v>
      </c>
      <c r="I17" s="44">
        <v>1696853</v>
      </c>
      <c r="J17" s="44">
        <f t="shared" si="0"/>
        <v>8426</v>
      </c>
      <c r="K17" s="44">
        <f t="shared" si="1"/>
        <v>527811</v>
      </c>
      <c r="L17" s="44">
        <f t="shared" si="2"/>
        <v>2169563</v>
      </c>
      <c r="M17" s="44">
        <f t="shared" si="3"/>
        <v>2705800</v>
      </c>
    </row>
    <row r="18" spans="1:13" s="46" customFormat="1" ht="17.100000000000001" customHeight="1" x14ac:dyDescent="0.55000000000000004">
      <c r="A18" s="2"/>
      <c r="B18" s="2" t="s">
        <v>31</v>
      </c>
      <c r="C18" s="43" t="s">
        <v>40</v>
      </c>
      <c r="D18" s="45">
        <v>227</v>
      </c>
      <c r="E18" s="45">
        <v>20742</v>
      </c>
      <c r="F18" s="44">
        <v>464729</v>
      </c>
      <c r="G18" s="45">
        <v>9575</v>
      </c>
      <c r="H18" s="45">
        <v>507897</v>
      </c>
      <c r="I18" s="44">
        <v>1709885</v>
      </c>
      <c r="J18" s="44">
        <f t="shared" si="0"/>
        <v>9802</v>
      </c>
      <c r="K18" s="44">
        <f t="shared" si="1"/>
        <v>528639</v>
      </c>
      <c r="L18" s="44">
        <f t="shared" si="2"/>
        <v>2174614</v>
      </c>
      <c r="M18" s="44">
        <f t="shared" si="3"/>
        <v>2713055</v>
      </c>
    </row>
    <row r="19" spans="1:13" s="46" customFormat="1" ht="17.100000000000001" customHeight="1" x14ac:dyDescent="0.55000000000000004">
      <c r="A19" s="2"/>
      <c r="B19" s="2" t="s">
        <v>25</v>
      </c>
      <c r="C19" s="43" t="s">
        <v>41</v>
      </c>
      <c r="D19" s="45">
        <v>438</v>
      </c>
      <c r="E19" s="45">
        <v>28498</v>
      </c>
      <c r="F19" s="44">
        <v>452597</v>
      </c>
      <c r="G19" s="45">
        <v>12023</v>
      </c>
      <c r="H19" s="45">
        <v>508808</v>
      </c>
      <c r="I19" s="44">
        <v>1672772</v>
      </c>
      <c r="J19" s="44">
        <f t="shared" si="0"/>
        <v>12461</v>
      </c>
      <c r="K19" s="44">
        <f t="shared" si="1"/>
        <v>537306</v>
      </c>
      <c r="L19" s="44">
        <f t="shared" si="2"/>
        <v>2125369</v>
      </c>
      <c r="M19" s="44">
        <f t="shared" si="3"/>
        <v>2675136</v>
      </c>
    </row>
    <row r="20" spans="1:13" s="46" customFormat="1" ht="17.100000000000001" customHeight="1" x14ac:dyDescent="0.55000000000000004">
      <c r="A20" s="2"/>
      <c r="B20" s="2" t="s">
        <v>27</v>
      </c>
      <c r="C20" s="43" t="s">
        <v>42</v>
      </c>
      <c r="D20" s="45">
        <v>732</v>
      </c>
      <c r="E20" s="45">
        <v>36622</v>
      </c>
      <c r="F20" s="44">
        <v>433714</v>
      </c>
      <c r="G20" s="45">
        <v>14914</v>
      </c>
      <c r="H20" s="45">
        <v>473677</v>
      </c>
      <c r="I20" s="44">
        <v>1661303</v>
      </c>
      <c r="J20" s="44">
        <f t="shared" si="0"/>
        <v>15646</v>
      </c>
      <c r="K20" s="44">
        <f t="shared" si="1"/>
        <v>510299</v>
      </c>
      <c r="L20" s="44">
        <f t="shared" si="2"/>
        <v>2095017</v>
      </c>
      <c r="M20" s="44">
        <f t="shared" si="3"/>
        <v>2620962</v>
      </c>
    </row>
    <row r="21" spans="1:13" s="46" customFormat="1" ht="22" customHeight="1" x14ac:dyDescent="0.55000000000000004">
      <c r="A21" s="2">
        <v>2016</v>
      </c>
      <c r="B21" s="2" t="s">
        <v>29</v>
      </c>
      <c r="C21" s="47" t="s">
        <v>43</v>
      </c>
      <c r="D21" s="45">
        <v>928</v>
      </c>
      <c r="E21" s="45">
        <v>43416</v>
      </c>
      <c r="F21" s="44">
        <v>420271</v>
      </c>
      <c r="G21" s="45">
        <v>18140</v>
      </c>
      <c r="H21" s="45">
        <v>506830</v>
      </c>
      <c r="I21" s="44">
        <v>1630752</v>
      </c>
      <c r="J21" s="44">
        <f t="shared" si="0"/>
        <v>19068</v>
      </c>
      <c r="K21" s="44">
        <f t="shared" si="1"/>
        <v>550246</v>
      </c>
      <c r="L21" s="44">
        <f t="shared" si="2"/>
        <v>2051023</v>
      </c>
      <c r="M21" s="44">
        <f t="shared" si="3"/>
        <v>2620337</v>
      </c>
    </row>
    <row r="22" spans="1:13" s="46" customFormat="1" ht="17.100000000000001" customHeight="1" x14ac:dyDescent="0.55000000000000004">
      <c r="A22" s="22"/>
      <c r="B22" s="2" t="s">
        <v>31</v>
      </c>
      <c r="C22" s="47" t="s">
        <v>44</v>
      </c>
      <c r="D22" s="45">
        <v>1134</v>
      </c>
      <c r="E22" s="45">
        <v>47130</v>
      </c>
      <c r="F22" s="44">
        <v>420117</v>
      </c>
      <c r="G22" s="45">
        <v>22466</v>
      </c>
      <c r="H22" s="45">
        <v>506304</v>
      </c>
      <c r="I22" s="44">
        <v>1659163</v>
      </c>
      <c r="J22" s="44">
        <f t="shared" si="0"/>
        <v>23600</v>
      </c>
      <c r="K22" s="44">
        <f t="shared" si="1"/>
        <v>553434</v>
      </c>
      <c r="L22" s="44">
        <f t="shared" si="2"/>
        <v>2079280</v>
      </c>
      <c r="M22" s="44">
        <f t="shared" si="3"/>
        <v>2656314</v>
      </c>
    </row>
    <row r="23" spans="1:13" s="23" customFormat="1" ht="17.100000000000001" customHeight="1" x14ac:dyDescent="0.55000000000000004">
      <c r="B23" s="11" t="s">
        <v>25</v>
      </c>
      <c r="C23" s="47" t="s">
        <v>45</v>
      </c>
      <c r="D23" s="45">
        <v>1370</v>
      </c>
      <c r="E23" s="45">
        <v>46537</v>
      </c>
      <c r="F23" s="44">
        <v>417299</v>
      </c>
      <c r="G23" s="45">
        <v>27373</v>
      </c>
      <c r="H23" s="45">
        <v>488088</v>
      </c>
      <c r="I23" s="44">
        <v>1605549</v>
      </c>
      <c r="J23" s="44">
        <f t="shared" si="0"/>
        <v>28743</v>
      </c>
      <c r="K23" s="44">
        <f t="shared" si="1"/>
        <v>534625</v>
      </c>
      <c r="L23" s="44">
        <f t="shared" si="2"/>
        <v>2022848</v>
      </c>
      <c r="M23" s="44">
        <f t="shared" si="3"/>
        <v>2586216</v>
      </c>
    </row>
    <row r="24" spans="1:13" s="23" customFormat="1" ht="17.100000000000001" customHeight="1" x14ac:dyDescent="0.55000000000000004">
      <c r="B24" s="11" t="s">
        <v>27</v>
      </c>
      <c r="C24" s="47" t="s">
        <v>46</v>
      </c>
      <c r="D24" s="48">
        <v>1545</v>
      </c>
      <c r="E24" s="48">
        <v>50314</v>
      </c>
      <c r="F24" s="44">
        <v>406541</v>
      </c>
      <c r="G24" s="48">
        <v>32252</v>
      </c>
      <c r="H24" s="48">
        <v>498756</v>
      </c>
      <c r="I24" s="44">
        <v>1589466</v>
      </c>
      <c r="J24" s="44">
        <f t="shared" si="0"/>
        <v>33797</v>
      </c>
      <c r="K24" s="44">
        <f t="shared" si="1"/>
        <v>549070</v>
      </c>
      <c r="L24" s="44">
        <f t="shared" si="2"/>
        <v>1996007</v>
      </c>
      <c r="M24" s="44">
        <f t="shared" si="3"/>
        <v>2578874</v>
      </c>
    </row>
    <row r="25" spans="1:13" s="23" customFormat="1" ht="22" customHeight="1" x14ac:dyDescent="0.55000000000000004">
      <c r="A25" s="2">
        <v>2017</v>
      </c>
      <c r="B25" s="11" t="s">
        <v>29</v>
      </c>
      <c r="C25" s="47" t="s">
        <v>47</v>
      </c>
      <c r="D25" s="48">
        <v>1768</v>
      </c>
      <c r="E25" s="48">
        <v>54295</v>
      </c>
      <c r="F25" s="44">
        <v>397035</v>
      </c>
      <c r="G25" s="48">
        <v>36672</v>
      </c>
      <c r="H25" s="48">
        <v>497092</v>
      </c>
      <c r="I25" s="44">
        <v>1549754</v>
      </c>
      <c r="J25" s="44">
        <f t="shared" si="0"/>
        <v>38440</v>
      </c>
      <c r="K25" s="44">
        <f t="shared" si="1"/>
        <v>551387</v>
      </c>
      <c r="L25" s="44">
        <f t="shared" si="2"/>
        <v>1946789</v>
      </c>
      <c r="M25" s="44">
        <f t="shared" si="3"/>
        <v>2536616</v>
      </c>
    </row>
    <row r="26" spans="1:13" s="23" customFormat="1" ht="17.100000000000001" customHeight="1" x14ac:dyDescent="0.55000000000000004">
      <c r="A26" s="2"/>
      <c r="B26" s="11" t="s">
        <v>31</v>
      </c>
      <c r="C26" s="47" t="s">
        <v>48</v>
      </c>
      <c r="D26" s="48">
        <v>2021</v>
      </c>
      <c r="E26" s="48">
        <v>53702</v>
      </c>
      <c r="F26" s="44">
        <v>382946</v>
      </c>
      <c r="G26" s="48">
        <v>40271</v>
      </c>
      <c r="H26" s="48">
        <v>498456</v>
      </c>
      <c r="I26" s="44">
        <v>1527968</v>
      </c>
      <c r="J26" s="44">
        <f t="shared" si="0"/>
        <v>42292</v>
      </c>
      <c r="K26" s="44">
        <f t="shared" si="1"/>
        <v>552158</v>
      </c>
      <c r="L26" s="44">
        <f t="shared" si="2"/>
        <v>1910914</v>
      </c>
      <c r="M26" s="44">
        <f t="shared" si="3"/>
        <v>2505364</v>
      </c>
    </row>
    <row r="27" spans="1:13" s="23" customFormat="1" ht="17.100000000000001" customHeight="1" x14ac:dyDescent="0.55000000000000004">
      <c r="A27" s="2"/>
      <c r="B27" s="11" t="s">
        <v>25</v>
      </c>
      <c r="C27" s="47" t="s">
        <v>49</v>
      </c>
      <c r="D27" s="48">
        <v>2096</v>
      </c>
      <c r="E27" s="48">
        <v>52906</v>
      </c>
      <c r="F27" s="44">
        <v>375435</v>
      </c>
      <c r="G27" s="48">
        <v>43888</v>
      </c>
      <c r="H27" s="48">
        <v>500089</v>
      </c>
      <c r="I27" s="44">
        <v>1486995</v>
      </c>
      <c r="J27" s="44">
        <f t="shared" si="0"/>
        <v>45984</v>
      </c>
      <c r="K27" s="44">
        <f t="shared" si="1"/>
        <v>552995</v>
      </c>
      <c r="L27" s="44">
        <f t="shared" si="2"/>
        <v>1862430</v>
      </c>
      <c r="M27" s="44">
        <f t="shared" si="3"/>
        <v>2461409</v>
      </c>
    </row>
    <row r="28" spans="1:13" s="23" customFormat="1" ht="17.100000000000001" customHeight="1" x14ac:dyDescent="0.55000000000000004">
      <c r="A28" s="2"/>
      <c r="B28" s="11" t="s">
        <v>27</v>
      </c>
      <c r="C28" s="47" t="s">
        <v>50</v>
      </c>
      <c r="D28" s="48">
        <v>2334</v>
      </c>
      <c r="E28" s="48">
        <v>59889</v>
      </c>
      <c r="F28" s="44">
        <v>353981</v>
      </c>
      <c r="G28" s="48">
        <v>49546</v>
      </c>
      <c r="H28" s="48">
        <v>525219</v>
      </c>
      <c r="I28" s="44">
        <v>1422472</v>
      </c>
      <c r="J28" s="44">
        <f t="shared" si="0"/>
        <v>51880</v>
      </c>
      <c r="K28" s="44">
        <f t="shared" si="1"/>
        <v>585108</v>
      </c>
      <c r="L28" s="44">
        <f t="shared" si="2"/>
        <v>1776453</v>
      </c>
      <c r="M28" s="44">
        <f t="shared" si="3"/>
        <v>2413441</v>
      </c>
    </row>
    <row r="29" spans="1:13" s="23" customFormat="1" ht="22" customHeight="1" x14ac:dyDescent="0.55000000000000004">
      <c r="A29" s="2">
        <v>2018</v>
      </c>
      <c r="B29" s="11" t="s">
        <v>29</v>
      </c>
      <c r="C29" s="47" t="s">
        <v>51</v>
      </c>
      <c r="D29" s="48">
        <v>2433</v>
      </c>
      <c r="E29" s="48">
        <v>60193</v>
      </c>
      <c r="F29" s="44">
        <v>347030</v>
      </c>
      <c r="G29" s="48">
        <v>53546</v>
      </c>
      <c r="H29" s="48">
        <v>513501</v>
      </c>
      <c r="I29" s="44">
        <v>1412164</v>
      </c>
      <c r="J29" s="44">
        <f t="shared" si="0"/>
        <v>55979</v>
      </c>
      <c r="K29" s="44">
        <f t="shared" si="1"/>
        <v>573694</v>
      </c>
      <c r="L29" s="44">
        <f t="shared" si="2"/>
        <v>1759194</v>
      </c>
      <c r="M29" s="44">
        <f t="shared" si="3"/>
        <v>2388867</v>
      </c>
    </row>
    <row r="30" spans="1:13" s="23" customFormat="1" ht="17.100000000000001" customHeight="1" x14ac:dyDescent="0.55000000000000004">
      <c r="A30" s="2"/>
      <c r="B30" s="11" t="s">
        <v>31</v>
      </c>
      <c r="C30" s="47" t="s">
        <v>52</v>
      </c>
      <c r="D30" s="48">
        <v>2896</v>
      </c>
      <c r="E30" s="48">
        <v>66109</v>
      </c>
      <c r="F30" s="44">
        <v>333247</v>
      </c>
      <c r="G30" s="48">
        <v>57776</v>
      </c>
      <c r="H30" s="48">
        <v>523349</v>
      </c>
      <c r="I30" s="44">
        <v>1393434</v>
      </c>
      <c r="J30" s="44">
        <f t="shared" si="0"/>
        <v>60672</v>
      </c>
      <c r="K30" s="44">
        <f t="shared" si="1"/>
        <v>589458</v>
      </c>
      <c r="L30" s="44">
        <f t="shared" si="2"/>
        <v>1726681</v>
      </c>
      <c r="M30" s="44">
        <f t="shared" si="3"/>
        <v>2376811</v>
      </c>
    </row>
    <row r="31" spans="1:13" s="23" customFormat="1" ht="17.100000000000001" customHeight="1" x14ac:dyDescent="0.55000000000000004">
      <c r="A31" s="2"/>
      <c r="B31" s="11" t="s">
        <v>25</v>
      </c>
      <c r="C31" s="47" t="s">
        <v>53</v>
      </c>
      <c r="D31" s="48">
        <v>3128</v>
      </c>
      <c r="E31" s="48">
        <v>69824</v>
      </c>
      <c r="F31" s="44">
        <v>326669</v>
      </c>
      <c r="G31" s="48">
        <v>60176</v>
      </c>
      <c r="H31" s="48">
        <v>536289</v>
      </c>
      <c r="I31" s="44">
        <v>1368392</v>
      </c>
      <c r="J31" s="44">
        <f t="shared" si="0"/>
        <v>63304</v>
      </c>
      <c r="K31" s="44">
        <f t="shared" si="1"/>
        <v>606113</v>
      </c>
      <c r="L31" s="44">
        <f t="shared" si="2"/>
        <v>1695061</v>
      </c>
      <c r="M31" s="44">
        <f t="shared" si="3"/>
        <v>2364478</v>
      </c>
    </row>
    <row r="32" spans="1:13" s="23" customFormat="1" ht="17.100000000000001" customHeight="1" x14ac:dyDescent="0.55000000000000004">
      <c r="A32" s="2"/>
      <c r="B32" s="11" t="s">
        <v>27</v>
      </c>
      <c r="C32" s="47" t="s">
        <v>54</v>
      </c>
      <c r="D32" s="48">
        <v>3497</v>
      </c>
      <c r="E32" s="48">
        <v>75817</v>
      </c>
      <c r="F32" s="44">
        <v>321563</v>
      </c>
      <c r="G32" s="48">
        <v>63993</v>
      </c>
      <c r="H32" s="48">
        <v>535317</v>
      </c>
      <c r="I32" s="44">
        <v>1363204</v>
      </c>
      <c r="J32" s="44">
        <f t="shared" si="0"/>
        <v>67490</v>
      </c>
      <c r="K32" s="44">
        <f t="shared" si="1"/>
        <v>611134</v>
      </c>
      <c r="L32" s="44">
        <f t="shared" si="2"/>
        <v>1684767</v>
      </c>
      <c r="M32" s="44">
        <f t="shared" si="3"/>
        <v>2363391</v>
      </c>
    </row>
    <row r="33" spans="1:19" s="23" customFormat="1" ht="22" customHeight="1" x14ac:dyDescent="0.55000000000000004">
      <c r="A33" s="13" t="s">
        <v>55</v>
      </c>
      <c r="B33" s="11" t="s">
        <v>29</v>
      </c>
      <c r="C33" s="105" t="s">
        <v>56</v>
      </c>
      <c r="D33" s="106">
        <v>3784</v>
      </c>
      <c r="E33" s="106">
        <v>81648</v>
      </c>
      <c r="F33" s="107">
        <v>325024</v>
      </c>
      <c r="G33" s="106">
        <v>65535</v>
      </c>
      <c r="H33" s="106">
        <v>561632</v>
      </c>
      <c r="I33" s="107">
        <v>1326639</v>
      </c>
      <c r="J33" s="107">
        <f t="shared" si="0"/>
        <v>69319</v>
      </c>
      <c r="K33" s="107">
        <f t="shared" si="1"/>
        <v>643280</v>
      </c>
      <c r="L33" s="107">
        <f t="shared" si="2"/>
        <v>1651663</v>
      </c>
      <c r="M33" s="107">
        <f t="shared" si="3"/>
        <v>2364262</v>
      </c>
    </row>
    <row r="34" spans="1:19" s="23" customFormat="1" ht="16.5" customHeight="1" x14ac:dyDescent="0.55000000000000004">
      <c r="A34" s="13"/>
      <c r="B34" s="11"/>
      <c r="C34" s="105" t="s">
        <v>0</v>
      </c>
      <c r="D34" s="106">
        <v>3763</v>
      </c>
      <c r="E34" s="106">
        <v>89184</v>
      </c>
      <c r="F34" s="107">
        <v>316030</v>
      </c>
      <c r="G34" s="106">
        <v>69195</v>
      </c>
      <c r="H34" s="106">
        <v>591893</v>
      </c>
      <c r="I34" s="107">
        <v>1223530</v>
      </c>
      <c r="J34" s="107">
        <f t="shared" si="0"/>
        <v>72958</v>
      </c>
      <c r="K34" s="107">
        <f t="shared" si="1"/>
        <v>681077</v>
      </c>
      <c r="L34" s="107">
        <f t="shared" si="2"/>
        <v>1539560</v>
      </c>
      <c r="M34" s="107">
        <f>J34+K34+L34</f>
        <v>2293595</v>
      </c>
      <c r="O34" s="101"/>
      <c r="P34" s="101"/>
      <c r="Q34" s="101"/>
    </row>
    <row r="35" spans="1:19" s="23" customFormat="1" ht="16.5" customHeight="1" thickBot="1" x14ac:dyDescent="0.6">
      <c r="A35" s="13"/>
      <c r="B35" s="11"/>
      <c r="C35" s="38" t="s">
        <v>122</v>
      </c>
      <c r="D35" s="49">
        <v>4129</v>
      </c>
      <c r="E35" s="49">
        <v>90161</v>
      </c>
      <c r="F35" s="50">
        <v>299940</v>
      </c>
      <c r="G35" s="49">
        <v>76497</v>
      </c>
      <c r="H35" s="49">
        <v>577962</v>
      </c>
      <c r="I35" s="50">
        <v>1241654</v>
      </c>
      <c r="J35" s="50">
        <f t="shared" si="0"/>
        <v>80626</v>
      </c>
      <c r="K35" s="50">
        <f t="shared" si="1"/>
        <v>668123</v>
      </c>
      <c r="L35" s="50">
        <f t="shared" si="2"/>
        <v>1541594</v>
      </c>
      <c r="M35" s="50">
        <f>J35+K35+L35</f>
        <v>2290343</v>
      </c>
      <c r="O35" s="148"/>
      <c r="P35" s="148"/>
      <c r="Q35" s="148"/>
      <c r="S35" s="148"/>
    </row>
    <row r="36" spans="1:19" s="23" customFormat="1" ht="17.100000000000001" customHeight="1" x14ac:dyDescent="0.55000000000000004">
      <c r="B36" s="11"/>
      <c r="C36" s="68"/>
      <c r="D36" s="69"/>
      <c r="E36" s="69"/>
      <c r="F36" s="69"/>
      <c r="G36" s="73"/>
      <c r="H36" s="73"/>
      <c r="I36" s="73"/>
      <c r="J36" s="73"/>
      <c r="K36" s="73"/>
      <c r="L36" s="73"/>
      <c r="M36" s="54" t="s">
        <v>57</v>
      </c>
      <c r="O36" s="101"/>
      <c r="P36" s="148"/>
      <c r="Q36" s="148"/>
    </row>
    <row r="37" spans="1:19" s="23" customFormat="1" ht="17.100000000000001" customHeight="1" x14ac:dyDescent="0.55000000000000004">
      <c r="D37" s="27"/>
      <c r="E37" s="27"/>
      <c r="F37" s="27"/>
      <c r="G37" s="27"/>
      <c r="H37" s="27"/>
      <c r="I37" s="27"/>
      <c r="J37" s="27"/>
      <c r="K37" s="27"/>
      <c r="L37" s="27"/>
      <c r="M37" s="27"/>
    </row>
    <row r="38" spans="1:19" s="23" customFormat="1" ht="17.100000000000001" customHeight="1" x14ac:dyDescent="0.55000000000000004">
      <c r="C38" s="28" t="s">
        <v>58</v>
      </c>
      <c r="D38" s="25"/>
      <c r="E38" s="25"/>
      <c r="F38" s="25"/>
      <c r="G38" s="25"/>
      <c r="H38" s="25"/>
      <c r="I38" s="25"/>
      <c r="J38" s="25"/>
      <c r="K38" s="25"/>
      <c r="L38" s="25"/>
      <c r="M38" s="25"/>
    </row>
    <row r="39" spans="1:19" s="23" customFormat="1" ht="17.100000000000001" customHeight="1" x14ac:dyDescent="0.55000000000000004">
      <c r="C39" s="28" t="s">
        <v>98</v>
      </c>
      <c r="D39" s="25"/>
      <c r="E39" s="25"/>
      <c r="F39" s="25"/>
      <c r="G39" s="25"/>
      <c r="H39" s="25"/>
      <c r="I39" s="25"/>
      <c r="J39" s="25"/>
      <c r="K39" s="25"/>
      <c r="L39" s="25"/>
      <c r="M39" s="25"/>
    </row>
    <row r="40" spans="1:19" s="23" customFormat="1" ht="17.100000000000001" customHeight="1" x14ac:dyDescent="0.55000000000000004">
      <c r="C40" s="5" t="s">
        <v>60</v>
      </c>
      <c r="D40" s="27"/>
      <c r="E40" s="27"/>
      <c r="F40" s="27"/>
      <c r="G40" s="27"/>
      <c r="H40" s="27"/>
      <c r="I40" s="27"/>
      <c r="J40" s="27"/>
      <c r="K40" s="27"/>
      <c r="L40" s="27"/>
      <c r="M40" s="27"/>
    </row>
    <row r="41" spans="1:19" s="23" customFormat="1" ht="17.100000000000001" customHeight="1" x14ac:dyDescent="0.55000000000000004">
      <c r="C41" s="56" t="s">
        <v>61</v>
      </c>
      <c r="D41" s="27"/>
      <c r="E41" s="27"/>
      <c r="F41" s="27"/>
      <c r="G41" s="27"/>
      <c r="H41" s="27"/>
      <c r="I41" s="27"/>
      <c r="J41" s="27"/>
      <c r="K41" s="146"/>
      <c r="L41" s="27"/>
      <c r="M41" s="27"/>
    </row>
    <row r="42" spans="1:19" s="23" customFormat="1" ht="17.100000000000001" customHeight="1" x14ac:dyDescent="0.55000000000000004">
      <c r="C42" s="26" t="s">
        <v>62</v>
      </c>
      <c r="D42" s="27"/>
      <c r="E42" s="27"/>
      <c r="F42" s="27"/>
      <c r="G42" s="27"/>
      <c r="H42" s="27"/>
      <c r="I42" s="27"/>
      <c r="J42" s="27"/>
      <c r="K42" s="146"/>
      <c r="L42" s="27"/>
      <c r="M42" s="27"/>
    </row>
    <row r="43" spans="1:19" s="23" customFormat="1" ht="17.100000000000001" customHeight="1" x14ac:dyDescent="0.55000000000000004">
      <c r="C43" s="56" t="s">
        <v>63</v>
      </c>
      <c r="D43" s="27"/>
      <c r="E43" s="27"/>
      <c r="F43" s="27"/>
      <c r="G43" s="27"/>
      <c r="H43" s="27"/>
      <c r="I43" s="27"/>
      <c r="J43" s="27"/>
      <c r="K43" s="147"/>
      <c r="L43" s="27"/>
      <c r="M43" s="27"/>
    </row>
    <row r="44" spans="1:19" ht="17.100000000000001" customHeight="1" x14ac:dyDescent="0.55000000000000004">
      <c r="C44" s="5" t="s">
        <v>64</v>
      </c>
      <c r="D44" s="27"/>
      <c r="E44" s="27"/>
      <c r="F44" s="27"/>
      <c r="G44" s="27"/>
      <c r="H44" s="27"/>
      <c r="I44" s="27"/>
      <c r="J44" s="27"/>
      <c r="K44" s="27"/>
      <c r="L44" s="27"/>
      <c r="M44" s="27"/>
    </row>
    <row r="45" spans="1:19" ht="17.100000000000001" customHeight="1" x14ac:dyDescent="0.55000000000000004">
      <c r="C45" s="26" t="s">
        <v>65</v>
      </c>
      <c r="D45" s="7"/>
      <c r="E45" s="7"/>
      <c r="F45" s="7"/>
      <c r="G45" s="7"/>
      <c r="H45" s="7"/>
      <c r="I45" s="7"/>
      <c r="J45" s="7"/>
      <c r="K45" s="7"/>
      <c r="L45" s="7"/>
      <c r="M45" s="7"/>
    </row>
    <row r="46" spans="1:19" ht="17.100000000000001" customHeight="1" x14ac:dyDescent="0.55000000000000004">
      <c r="C46" s="26" t="s">
        <v>66</v>
      </c>
      <c r="D46" s="8"/>
      <c r="E46" s="8"/>
      <c r="F46" s="8"/>
      <c r="G46" s="8"/>
      <c r="H46" s="8"/>
      <c r="I46" s="8"/>
      <c r="J46" s="8"/>
      <c r="K46" s="8"/>
      <c r="L46" s="8"/>
    </row>
    <row r="47" spans="1:19" ht="17.100000000000001" customHeight="1" x14ac:dyDescent="0.55000000000000004">
      <c r="C47" s="57" t="s">
        <v>67</v>
      </c>
    </row>
    <row r="48" spans="1:19" ht="17.100000000000001" customHeight="1" x14ac:dyDescent="0.55000000000000004">
      <c r="C48" s="58" t="s">
        <v>68</v>
      </c>
    </row>
    <row r="49" spans="3:3" ht="17.100000000000001" customHeight="1" x14ac:dyDescent="0.55000000000000004">
      <c r="C49" s="58" t="s">
        <v>69</v>
      </c>
    </row>
    <row r="50" spans="3:3" ht="17.100000000000001" customHeight="1" x14ac:dyDescent="0.55000000000000004">
      <c r="C50" s="43" t="s">
        <v>70</v>
      </c>
    </row>
    <row r="51" spans="3:3" ht="17.100000000000001" customHeight="1" x14ac:dyDescent="0.55000000000000004">
      <c r="C51" s="43" t="s">
        <v>71</v>
      </c>
    </row>
  </sheetData>
  <mergeCells count="4">
    <mergeCell ref="A1:C1"/>
    <mergeCell ref="D5:F5"/>
    <mergeCell ref="G5:I5"/>
    <mergeCell ref="J5:M5"/>
  </mergeCells>
  <hyperlinks>
    <hyperlink ref="A1" location="Contents!A1" display="Contents" xr:uid="{9022B8FE-2261-4775-B379-6CBA9033933F}"/>
  </hyperlinks>
  <pageMargins left="0.7" right="0.7" top="0.75" bottom="0.75" header="0.3" footer="0.3"/>
  <pageSetup paperSize="9" scale="74" fitToWidth="0" fitToHeight="0" orientation="portrait" verticalDpi="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29FD6-DF1F-4C01-8746-363DFC3BAC6B}">
  <sheetPr codeName="Sheet7"/>
  <dimension ref="A1:P52"/>
  <sheetViews>
    <sheetView showGridLines="0" zoomScale="85" zoomScaleNormal="85" workbookViewId="0">
      <pane ySplit="6" topLeftCell="A7" activePane="bottomLeft" state="frozen"/>
      <selection pane="bottomLeft" sqref="A1:C1"/>
    </sheetView>
  </sheetViews>
  <sheetFormatPr defaultColWidth="9.15625" defaultRowHeight="17.100000000000001" customHeight="1" x14ac:dyDescent="0.55000000000000004"/>
  <cols>
    <col min="1" max="2" width="2.26171875" style="22" customWidth="1"/>
    <col min="3" max="10" width="13.26171875" style="22" customWidth="1"/>
    <col min="11" max="12" width="12" style="2" customWidth="1"/>
    <col min="13" max="13" width="9.15625" style="2"/>
    <col min="14" max="16" width="9.15625" style="46"/>
    <col min="17" max="17" width="9.15625" style="22"/>
    <col min="18" max="18" width="10.26171875" style="22" customWidth="1"/>
    <col min="19" max="19" width="11" style="22" customWidth="1"/>
    <col min="20" max="16384" width="9.15625" style="22"/>
  </cols>
  <sheetData>
    <row r="1" spans="1:16" ht="17.100000000000001" customHeight="1" x14ac:dyDescent="0.55000000000000004">
      <c r="A1" s="153" t="s">
        <v>21</v>
      </c>
      <c r="B1" s="153"/>
      <c r="C1" s="153"/>
      <c r="D1" s="22" t="s">
        <v>6</v>
      </c>
    </row>
    <row r="3" spans="1:16" ht="17.100000000000001" customHeight="1" x14ac:dyDescent="0.55000000000000004">
      <c r="C3" s="144" t="s">
        <v>141</v>
      </c>
      <c r="D3" s="18"/>
      <c r="E3" s="18"/>
      <c r="F3" s="18"/>
      <c r="G3" s="18"/>
      <c r="H3" s="18"/>
      <c r="I3" s="18"/>
      <c r="J3" s="18"/>
    </row>
    <row r="4" spans="1:16" ht="17.100000000000001" customHeight="1" x14ac:dyDescent="0.55000000000000004">
      <c r="C4" s="20" t="s">
        <v>121</v>
      </c>
    </row>
    <row r="5" spans="1:16" ht="17.100000000000001" customHeight="1" x14ac:dyDescent="0.55000000000000004">
      <c r="C5" s="37"/>
      <c r="D5" s="154" t="s">
        <v>2</v>
      </c>
      <c r="E5" s="154"/>
      <c r="F5" s="156" t="s">
        <v>3</v>
      </c>
      <c r="G5" s="156"/>
      <c r="H5" s="156" t="s">
        <v>1</v>
      </c>
      <c r="I5" s="156"/>
      <c r="J5" s="156"/>
    </row>
    <row r="6" spans="1:16" s="2" customFormat="1" ht="34" customHeight="1" x14ac:dyDescent="0.55000000000000004">
      <c r="C6" s="71" t="s">
        <v>22</v>
      </c>
      <c r="D6" s="72" t="s">
        <v>99</v>
      </c>
      <c r="E6" s="72" t="s">
        <v>96</v>
      </c>
      <c r="F6" s="72" t="s">
        <v>99</v>
      </c>
      <c r="G6" s="72" t="s">
        <v>96</v>
      </c>
      <c r="H6" s="72" t="s">
        <v>99</v>
      </c>
      <c r="I6" s="72" t="s">
        <v>96</v>
      </c>
      <c r="J6" s="72" t="s">
        <v>72</v>
      </c>
      <c r="K6" s="2" t="s">
        <v>73</v>
      </c>
      <c r="L6" s="2" t="s">
        <v>100</v>
      </c>
      <c r="N6" s="46"/>
      <c r="O6" s="46"/>
      <c r="P6" s="46"/>
    </row>
    <row r="7" spans="1:16" s="2" customFormat="1" ht="17.100000000000001" customHeight="1" x14ac:dyDescent="0.55000000000000004">
      <c r="A7" s="2" t="s">
        <v>74</v>
      </c>
      <c r="B7" s="2" t="s">
        <v>74</v>
      </c>
      <c r="C7" s="43" t="s">
        <v>75</v>
      </c>
      <c r="D7" s="48">
        <v>0</v>
      </c>
      <c r="E7" s="62">
        <v>9865</v>
      </c>
      <c r="F7" s="48">
        <v>0</v>
      </c>
      <c r="G7" s="62">
        <v>320499</v>
      </c>
      <c r="H7" s="48">
        <f t="shared" ref="H7:H36" si="0">D7+F7</f>
        <v>0</v>
      </c>
      <c r="I7" s="62">
        <f t="shared" ref="I7:I36" si="1">E7+G7</f>
        <v>330364</v>
      </c>
      <c r="J7" s="62">
        <f>H7+I7</f>
        <v>330364</v>
      </c>
      <c r="N7" s="46"/>
      <c r="O7" s="46"/>
      <c r="P7" s="46"/>
    </row>
    <row r="8" spans="1:16" s="2" customFormat="1" ht="17.100000000000001" customHeight="1" x14ac:dyDescent="0.55000000000000004">
      <c r="A8" s="2">
        <v>2012</v>
      </c>
      <c r="B8" s="2" t="s">
        <v>25</v>
      </c>
      <c r="C8" s="43" t="s">
        <v>26</v>
      </c>
      <c r="D8" s="48">
        <v>0</v>
      </c>
      <c r="E8" s="48">
        <v>186</v>
      </c>
      <c r="F8" s="48">
        <v>0</v>
      </c>
      <c r="G8" s="48">
        <v>35455</v>
      </c>
      <c r="H8" s="48">
        <f t="shared" si="0"/>
        <v>0</v>
      </c>
      <c r="I8" s="48">
        <f t="shared" si="1"/>
        <v>35641</v>
      </c>
      <c r="J8" s="48">
        <f t="shared" ref="J8:J36" si="2">H8+I8</f>
        <v>35641</v>
      </c>
      <c r="N8" s="46"/>
      <c r="O8" s="46"/>
      <c r="P8" s="46"/>
    </row>
    <row r="9" spans="1:16" s="2" customFormat="1" ht="17.100000000000001" customHeight="1" x14ac:dyDescent="0.55000000000000004">
      <c r="B9" s="2" t="s">
        <v>27</v>
      </c>
      <c r="C9" s="43" t="s">
        <v>28</v>
      </c>
      <c r="D9" s="48">
        <v>0</v>
      </c>
      <c r="E9" s="48">
        <v>144</v>
      </c>
      <c r="F9" s="48">
        <v>0</v>
      </c>
      <c r="G9" s="48">
        <v>35834</v>
      </c>
      <c r="H9" s="48">
        <f t="shared" si="0"/>
        <v>0</v>
      </c>
      <c r="I9" s="48">
        <f t="shared" si="1"/>
        <v>35978</v>
      </c>
      <c r="J9" s="48">
        <f t="shared" si="2"/>
        <v>35978</v>
      </c>
      <c r="N9" s="46"/>
      <c r="O9" s="46"/>
      <c r="P9" s="46"/>
    </row>
    <row r="10" spans="1:16" s="2" customFormat="1" ht="22" customHeight="1" x14ac:dyDescent="0.55000000000000004">
      <c r="A10" s="2">
        <v>2013</v>
      </c>
      <c r="B10" s="2" t="s">
        <v>29</v>
      </c>
      <c r="C10" s="43" t="s">
        <v>30</v>
      </c>
      <c r="D10" s="48">
        <v>0</v>
      </c>
      <c r="E10" s="48">
        <v>1321</v>
      </c>
      <c r="F10" s="48">
        <v>0</v>
      </c>
      <c r="G10" s="48">
        <v>32529</v>
      </c>
      <c r="H10" s="48">
        <f t="shared" si="0"/>
        <v>0</v>
      </c>
      <c r="I10" s="48">
        <f t="shared" si="1"/>
        <v>33850</v>
      </c>
      <c r="J10" s="48">
        <f t="shared" si="2"/>
        <v>33850</v>
      </c>
      <c r="N10" s="46"/>
      <c r="O10" s="46"/>
      <c r="P10" s="46"/>
    </row>
    <row r="11" spans="1:16" s="2" customFormat="1" ht="17.100000000000001" customHeight="1" x14ac:dyDescent="0.55000000000000004">
      <c r="B11" s="2" t="s">
        <v>31</v>
      </c>
      <c r="C11" s="43" t="s">
        <v>32</v>
      </c>
      <c r="D11" s="48">
        <v>0</v>
      </c>
      <c r="E11" s="48">
        <v>290</v>
      </c>
      <c r="F11" s="48">
        <v>0</v>
      </c>
      <c r="G11" s="48">
        <v>28722</v>
      </c>
      <c r="H11" s="48">
        <f t="shared" si="0"/>
        <v>0</v>
      </c>
      <c r="I11" s="48">
        <f t="shared" si="1"/>
        <v>29012</v>
      </c>
      <c r="J11" s="48">
        <f t="shared" si="2"/>
        <v>29012</v>
      </c>
      <c r="N11" s="46"/>
      <c r="O11" s="46"/>
      <c r="P11" s="46"/>
    </row>
    <row r="12" spans="1:16" s="2" customFormat="1" ht="17.100000000000001" customHeight="1" x14ac:dyDescent="0.55000000000000004">
      <c r="B12" s="2" t="s">
        <v>25</v>
      </c>
      <c r="C12" s="43" t="s">
        <v>33</v>
      </c>
      <c r="D12" s="48">
        <v>0</v>
      </c>
      <c r="E12" s="48">
        <v>60</v>
      </c>
      <c r="F12" s="48">
        <v>946</v>
      </c>
      <c r="G12" s="48">
        <v>24189</v>
      </c>
      <c r="H12" s="48">
        <f t="shared" si="0"/>
        <v>946</v>
      </c>
      <c r="I12" s="48">
        <f t="shared" si="1"/>
        <v>24249</v>
      </c>
      <c r="J12" s="48">
        <f t="shared" si="2"/>
        <v>25195</v>
      </c>
      <c r="N12" s="46"/>
      <c r="O12" s="46"/>
      <c r="P12" s="46"/>
    </row>
    <row r="13" spans="1:16" s="2" customFormat="1" ht="17.100000000000001" customHeight="1" x14ac:dyDescent="0.55000000000000004">
      <c r="B13" s="2" t="s">
        <v>27</v>
      </c>
      <c r="C13" s="43" t="s">
        <v>76</v>
      </c>
      <c r="D13" s="48">
        <v>0</v>
      </c>
      <c r="E13" s="48">
        <v>184</v>
      </c>
      <c r="F13" s="48">
        <v>2590</v>
      </c>
      <c r="G13" s="48">
        <v>28300</v>
      </c>
      <c r="H13" s="48">
        <f t="shared" si="0"/>
        <v>2590</v>
      </c>
      <c r="I13" s="48">
        <f t="shared" si="1"/>
        <v>28484</v>
      </c>
      <c r="J13" s="48">
        <f t="shared" si="2"/>
        <v>31074</v>
      </c>
      <c r="K13" s="9">
        <f>F13</f>
        <v>2590</v>
      </c>
      <c r="L13" s="9">
        <f>J13</f>
        <v>31074</v>
      </c>
      <c r="N13" s="46"/>
      <c r="O13" s="46"/>
      <c r="P13" s="46"/>
    </row>
    <row r="14" spans="1:16" s="2" customFormat="1" ht="22" customHeight="1" x14ac:dyDescent="0.55000000000000004">
      <c r="A14" s="2">
        <v>2014</v>
      </c>
      <c r="B14" s="2" t="s">
        <v>29</v>
      </c>
      <c r="C14" s="43" t="s">
        <v>35</v>
      </c>
      <c r="D14" s="48">
        <v>0</v>
      </c>
      <c r="E14" s="48">
        <v>24</v>
      </c>
      <c r="F14" s="48">
        <v>2175</v>
      </c>
      <c r="G14" s="48">
        <v>17332</v>
      </c>
      <c r="H14" s="48">
        <f t="shared" si="0"/>
        <v>2175</v>
      </c>
      <c r="I14" s="48">
        <f t="shared" si="1"/>
        <v>17356</v>
      </c>
      <c r="J14" s="48">
        <f t="shared" si="2"/>
        <v>19531</v>
      </c>
      <c r="N14" s="46"/>
      <c r="O14" s="46"/>
      <c r="P14" s="46"/>
    </row>
    <row r="15" spans="1:16" s="2" customFormat="1" ht="17.100000000000001" customHeight="1" x14ac:dyDescent="0.55000000000000004">
      <c r="B15" s="2" t="s">
        <v>31</v>
      </c>
      <c r="C15" s="43" t="s">
        <v>36</v>
      </c>
      <c r="D15" s="48">
        <v>0</v>
      </c>
      <c r="E15" s="48">
        <v>59</v>
      </c>
      <c r="F15" s="48">
        <v>1445</v>
      </c>
      <c r="G15" s="48">
        <v>10152</v>
      </c>
      <c r="H15" s="48">
        <f t="shared" si="0"/>
        <v>1445</v>
      </c>
      <c r="I15" s="48">
        <f t="shared" si="1"/>
        <v>10211</v>
      </c>
      <c r="J15" s="48">
        <f t="shared" si="2"/>
        <v>11656</v>
      </c>
      <c r="N15" s="46"/>
      <c r="O15" s="46"/>
      <c r="P15" s="46"/>
    </row>
    <row r="16" spans="1:16" s="2" customFormat="1" ht="17.100000000000001" customHeight="1" x14ac:dyDescent="0.55000000000000004">
      <c r="B16" s="2" t="s">
        <v>25</v>
      </c>
      <c r="C16" s="43" t="s">
        <v>37</v>
      </c>
      <c r="D16" s="48">
        <v>0</v>
      </c>
      <c r="E16" s="48">
        <v>647</v>
      </c>
      <c r="F16" s="48">
        <v>714</v>
      </c>
      <c r="G16" s="48">
        <v>14700</v>
      </c>
      <c r="H16" s="48">
        <f t="shared" si="0"/>
        <v>714</v>
      </c>
      <c r="I16" s="48">
        <f t="shared" si="1"/>
        <v>15347</v>
      </c>
      <c r="J16" s="48">
        <f t="shared" si="2"/>
        <v>16061</v>
      </c>
      <c r="N16" s="46"/>
      <c r="O16" s="46"/>
      <c r="P16" s="46"/>
    </row>
    <row r="17" spans="1:16" s="2" customFormat="1" ht="17.100000000000001" customHeight="1" x14ac:dyDescent="0.55000000000000004">
      <c r="B17" s="2" t="s">
        <v>27</v>
      </c>
      <c r="C17" s="43" t="s">
        <v>38</v>
      </c>
      <c r="D17" s="48">
        <v>30</v>
      </c>
      <c r="E17" s="48">
        <v>1786</v>
      </c>
      <c r="F17" s="48">
        <v>1214</v>
      </c>
      <c r="G17" s="48">
        <v>15955</v>
      </c>
      <c r="H17" s="48">
        <f t="shared" si="0"/>
        <v>1244</v>
      </c>
      <c r="I17" s="48">
        <f t="shared" si="1"/>
        <v>17741</v>
      </c>
      <c r="J17" s="48">
        <f t="shared" si="2"/>
        <v>18985</v>
      </c>
      <c r="N17" s="46"/>
      <c r="O17" s="46"/>
      <c r="P17" s="46"/>
    </row>
    <row r="18" spans="1:16" s="46" customFormat="1" ht="22" customHeight="1" x14ac:dyDescent="0.55000000000000004">
      <c r="A18" s="2">
        <v>2015</v>
      </c>
      <c r="B18" s="2" t="s">
        <v>29</v>
      </c>
      <c r="C18" s="43" t="s">
        <v>77</v>
      </c>
      <c r="D18" s="48">
        <v>72</v>
      </c>
      <c r="E18" s="48">
        <v>2497</v>
      </c>
      <c r="F18" s="48">
        <v>1369</v>
      </c>
      <c r="G18" s="48">
        <v>11534</v>
      </c>
      <c r="H18" s="48">
        <f t="shared" si="0"/>
        <v>1441</v>
      </c>
      <c r="I18" s="48">
        <f t="shared" si="1"/>
        <v>14031</v>
      </c>
      <c r="J18" s="48">
        <f t="shared" si="2"/>
        <v>15472</v>
      </c>
      <c r="K18" s="9">
        <f>F18</f>
        <v>1369</v>
      </c>
      <c r="L18" s="9">
        <f>J18</f>
        <v>15472</v>
      </c>
      <c r="M18" s="2"/>
    </row>
    <row r="19" spans="1:16" s="46" customFormat="1" ht="17.100000000000001" customHeight="1" x14ac:dyDescent="0.55000000000000004">
      <c r="A19" s="2"/>
      <c r="B19" s="2" t="s">
        <v>31</v>
      </c>
      <c r="C19" s="43" t="s">
        <v>40</v>
      </c>
      <c r="D19" s="48">
        <v>129</v>
      </c>
      <c r="E19" s="48">
        <v>4323</v>
      </c>
      <c r="F19" s="48">
        <v>2137</v>
      </c>
      <c r="G19" s="48">
        <v>12073</v>
      </c>
      <c r="H19" s="48">
        <f t="shared" si="0"/>
        <v>2266</v>
      </c>
      <c r="I19" s="48">
        <f t="shared" si="1"/>
        <v>16396</v>
      </c>
      <c r="J19" s="48">
        <f t="shared" si="2"/>
        <v>18662</v>
      </c>
      <c r="K19" s="2"/>
      <c r="L19" s="2"/>
      <c r="M19" s="2"/>
    </row>
    <row r="20" spans="1:16" s="46" customFormat="1" ht="17.100000000000001" customHeight="1" x14ac:dyDescent="0.55000000000000004">
      <c r="A20" s="2"/>
      <c r="B20" s="2" t="s">
        <v>25</v>
      </c>
      <c r="C20" s="43" t="s">
        <v>41</v>
      </c>
      <c r="D20" s="48">
        <v>202</v>
      </c>
      <c r="E20" s="48">
        <v>6018</v>
      </c>
      <c r="F20" s="48">
        <v>2767</v>
      </c>
      <c r="G20" s="48">
        <v>13888</v>
      </c>
      <c r="H20" s="48">
        <f t="shared" si="0"/>
        <v>2969</v>
      </c>
      <c r="I20" s="48">
        <f t="shared" si="1"/>
        <v>19906</v>
      </c>
      <c r="J20" s="48">
        <f t="shared" si="2"/>
        <v>22875</v>
      </c>
      <c r="K20" s="2"/>
      <c r="L20" s="2"/>
      <c r="M20" s="2"/>
    </row>
    <row r="21" spans="1:16" s="46" customFormat="1" ht="17.100000000000001" customHeight="1" x14ac:dyDescent="0.55000000000000004">
      <c r="A21" s="2"/>
      <c r="B21" s="2" t="s">
        <v>27</v>
      </c>
      <c r="C21" s="43" t="s">
        <v>42</v>
      </c>
      <c r="D21" s="48">
        <v>257</v>
      </c>
      <c r="E21" s="48">
        <v>8071</v>
      </c>
      <c r="F21" s="48">
        <v>3347</v>
      </c>
      <c r="G21" s="48">
        <v>13832</v>
      </c>
      <c r="H21" s="48">
        <f t="shared" si="0"/>
        <v>3604</v>
      </c>
      <c r="I21" s="48">
        <f t="shared" si="1"/>
        <v>21903</v>
      </c>
      <c r="J21" s="48">
        <f t="shared" si="2"/>
        <v>25507</v>
      </c>
      <c r="K21" s="2"/>
      <c r="L21" s="2"/>
      <c r="M21" s="2"/>
    </row>
    <row r="22" spans="1:16" s="46" customFormat="1" ht="22" customHeight="1" x14ac:dyDescent="0.55000000000000004">
      <c r="A22" s="2">
        <v>2016</v>
      </c>
      <c r="B22" s="2" t="s">
        <v>29</v>
      </c>
      <c r="C22" s="47" t="s">
        <v>78</v>
      </c>
      <c r="D22" s="48">
        <v>187</v>
      </c>
      <c r="E22" s="48">
        <v>5948</v>
      </c>
      <c r="F22" s="48">
        <v>3725</v>
      </c>
      <c r="G22" s="48">
        <v>9015</v>
      </c>
      <c r="H22" s="48">
        <f t="shared" si="0"/>
        <v>3912</v>
      </c>
      <c r="I22" s="48">
        <f t="shared" si="1"/>
        <v>14963</v>
      </c>
      <c r="J22" s="48">
        <f t="shared" si="2"/>
        <v>18875</v>
      </c>
      <c r="K22" s="9">
        <f>F22</f>
        <v>3725</v>
      </c>
      <c r="L22" s="9">
        <f>J22</f>
        <v>18875</v>
      </c>
      <c r="M22" s="2"/>
    </row>
    <row r="23" spans="1:16" s="46" customFormat="1" ht="17.100000000000001" customHeight="1" x14ac:dyDescent="0.55000000000000004">
      <c r="A23" s="22"/>
      <c r="B23" s="2" t="s">
        <v>31</v>
      </c>
      <c r="C23" s="47" t="s">
        <v>79</v>
      </c>
      <c r="D23" s="48">
        <v>247</v>
      </c>
      <c r="E23" s="48">
        <v>3185</v>
      </c>
      <c r="F23" s="48">
        <v>5170</v>
      </c>
      <c r="G23" s="48">
        <v>7865</v>
      </c>
      <c r="H23" s="48">
        <f t="shared" si="0"/>
        <v>5417</v>
      </c>
      <c r="I23" s="48">
        <f t="shared" si="1"/>
        <v>11050</v>
      </c>
      <c r="J23" s="48">
        <f t="shared" si="2"/>
        <v>16467</v>
      </c>
      <c r="K23" s="9">
        <f>F23</f>
        <v>5170</v>
      </c>
      <c r="L23" s="9">
        <f>J23</f>
        <v>16467</v>
      </c>
      <c r="M23" s="2"/>
    </row>
    <row r="24" spans="1:16" s="23" customFormat="1" ht="17.100000000000001" customHeight="1" x14ac:dyDescent="0.55000000000000004">
      <c r="B24" s="11" t="s">
        <v>25</v>
      </c>
      <c r="C24" s="47" t="s">
        <v>45</v>
      </c>
      <c r="D24" s="48">
        <v>264</v>
      </c>
      <c r="E24" s="48">
        <v>2797</v>
      </c>
      <c r="F24" s="48">
        <v>5545</v>
      </c>
      <c r="G24" s="48">
        <v>4972</v>
      </c>
      <c r="H24" s="48">
        <f t="shared" si="0"/>
        <v>5809</v>
      </c>
      <c r="I24" s="48">
        <f t="shared" si="1"/>
        <v>7769</v>
      </c>
      <c r="J24" s="48">
        <f t="shared" si="2"/>
        <v>13578</v>
      </c>
      <c r="K24" s="2"/>
      <c r="L24" s="2"/>
      <c r="M24" s="2"/>
    </row>
    <row r="25" spans="1:16" s="23" customFormat="1" ht="17.100000000000001" customHeight="1" x14ac:dyDescent="0.55000000000000004">
      <c r="B25" s="11" t="s">
        <v>27</v>
      </c>
      <c r="C25" s="47" t="s">
        <v>80</v>
      </c>
      <c r="D25" s="48">
        <v>228</v>
      </c>
      <c r="E25" s="48">
        <v>2557</v>
      </c>
      <c r="F25" s="48">
        <v>4764</v>
      </c>
      <c r="G25" s="48">
        <v>5716</v>
      </c>
      <c r="H25" s="48">
        <f t="shared" si="0"/>
        <v>4992</v>
      </c>
      <c r="I25" s="48">
        <f t="shared" si="1"/>
        <v>8273</v>
      </c>
      <c r="J25" s="48">
        <f t="shared" si="2"/>
        <v>13265</v>
      </c>
      <c r="K25" s="9">
        <f>F25</f>
        <v>4764</v>
      </c>
      <c r="L25" s="9">
        <f>J25</f>
        <v>13265</v>
      </c>
      <c r="M25" s="2"/>
    </row>
    <row r="26" spans="1:16" s="23" customFormat="1" ht="22" customHeight="1" x14ac:dyDescent="0.55000000000000004">
      <c r="A26" s="2">
        <v>2017</v>
      </c>
      <c r="B26" s="11" t="s">
        <v>29</v>
      </c>
      <c r="C26" s="47" t="s">
        <v>47</v>
      </c>
      <c r="D26" s="48">
        <v>353</v>
      </c>
      <c r="E26" s="48">
        <v>3105</v>
      </c>
      <c r="F26" s="48">
        <v>4906</v>
      </c>
      <c r="G26" s="48">
        <v>5385</v>
      </c>
      <c r="H26" s="48">
        <f t="shared" si="0"/>
        <v>5259</v>
      </c>
      <c r="I26" s="48">
        <f t="shared" si="1"/>
        <v>8490</v>
      </c>
      <c r="J26" s="48">
        <f t="shared" si="2"/>
        <v>13749</v>
      </c>
      <c r="K26" s="9"/>
      <c r="L26" s="9"/>
      <c r="M26" s="2"/>
    </row>
    <row r="27" spans="1:16" s="23" customFormat="1" ht="17.100000000000001" customHeight="1" x14ac:dyDescent="0.55000000000000004">
      <c r="A27" s="2"/>
      <c r="B27" s="11" t="s">
        <v>31</v>
      </c>
      <c r="C27" s="47" t="s">
        <v>48</v>
      </c>
      <c r="D27" s="48">
        <v>290</v>
      </c>
      <c r="E27" s="48">
        <v>3185</v>
      </c>
      <c r="F27" s="48">
        <v>5029</v>
      </c>
      <c r="G27" s="48">
        <v>5307</v>
      </c>
      <c r="H27" s="48">
        <f t="shared" si="0"/>
        <v>5319</v>
      </c>
      <c r="I27" s="48">
        <f t="shared" si="1"/>
        <v>8492</v>
      </c>
      <c r="J27" s="48">
        <f t="shared" si="2"/>
        <v>13811</v>
      </c>
      <c r="K27" s="9"/>
      <c r="L27" s="9"/>
      <c r="M27" s="2"/>
    </row>
    <row r="28" spans="1:16" s="23" customFormat="1" ht="17.100000000000001" customHeight="1" x14ac:dyDescent="0.55000000000000004">
      <c r="A28" s="2"/>
      <c r="B28" s="11" t="s">
        <v>25</v>
      </c>
      <c r="C28" s="47" t="s">
        <v>49</v>
      </c>
      <c r="D28" s="48">
        <v>213</v>
      </c>
      <c r="E28" s="48">
        <v>2565</v>
      </c>
      <c r="F28" s="48">
        <v>4636</v>
      </c>
      <c r="G28" s="48">
        <v>8248</v>
      </c>
      <c r="H28" s="48">
        <f t="shared" si="0"/>
        <v>4849</v>
      </c>
      <c r="I28" s="48">
        <f t="shared" si="1"/>
        <v>10813</v>
      </c>
      <c r="J28" s="48">
        <f t="shared" si="2"/>
        <v>15662</v>
      </c>
      <c r="K28" s="9"/>
      <c r="L28" s="9"/>
      <c r="M28" s="2"/>
    </row>
    <row r="29" spans="1:16" s="23" customFormat="1" ht="17.100000000000001" customHeight="1" x14ac:dyDescent="0.55000000000000004">
      <c r="A29" s="2"/>
      <c r="B29" s="11" t="s">
        <v>27</v>
      </c>
      <c r="C29" s="47" t="s">
        <v>81</v>
      </c>
      <c r="D29" s="48">
        <v>276</v>
      </c>
      <c r="E29" s="48">
        <v>2329</v>
      </c>
      <c r="F29" s="48">
        <v>6344</v>
      </c>
      <c r="G29" s="48">
        <v>7825</v>
      </c>
      <c r="H29" s="48">
        <f t="shared" si="0"/>
        <v>6620</v>
      </c>
      <c r="I29" s="48">
        <f t="shared" si="1"/>
        <v>10154</v>
      </c>
      <c r="J29" s="48">
        <f t="shared" si="2"/>
        <v>16774</v>
      </c>
      <c r="K29" s="9">
        <f>F29</f>
        <v>6344</v>
      </c>
      <c r="L29" s="9">
        <f>J29</f>
        <v>16774</v>
      </c>
      <c r="M29" s="103"/>
    </row>
    <row r="30" spans="1:16" s="23" customFormat="1" ht="22" customHeight="1" x14ac:dyDescent="0.55000000000000004">
      <c r="A30" s="2">
        <v>2018</v>
      </c>
      <c r="B30" s="11" t="s">
        <v>29</v>
      </c>
      <c r="C30" s="47" t="s">
        <v>82</v>
      </c>
      <c r="D30" s="48">
        <v>241</v>
      </c>
      <c r="E30" s="48">
        <v>2521</v>
      </c>
      <c r="F30" s="48">
        <v>5439</v>
      </c>
      <c r="G30" s="48">
        <v>9114</v>
      </c>
      <c r="H30" s="48">
        <f t="shared" si="0"/>
        <v>5680</v>
      </c>
      <c r="I30" s="48">
        <f t="shared" si="1"/>
        <v>11635</v>
      </c>
      <c r="J30" s="48">
        <f t="shared" si="2"/>
        <v>17315</v>
      </c>
      <c r="K30" s="9">
        <f>F30</f>
        <v>5439</v>
      </c>
      <c r="L30" s="9">
        <f>J30</f>
        <v>17315</v>
      </c>
      <c r="M30" s="2"/>
    </row>
    <row r="31" spans="1:16" s="23" customFormat="1" ht="17.100000000000001" customHeight="1" x14ac:dyDescent="0.55000000000000004">
      <c r="A31" s="2"/>
      <c r="B31" s="11" t="s">
        <v>31</v>
      </c>
      <c r="C31" s="47" t="s">
        <v>52</v>
      </c>
      <c r="D31" s="48">
        <v>411</v>
      </c>
      <c r="E31" s="48">
        <v>3097</v>
      </c>
      <c r="F31" s="48">
        <v>4897</v>
      </c>
      <c r="G31" s="48">
        <v>9033</v>
      </c>
      <c r="H31" s="48">
        <f t="shared" si="0"/>
        <v>5308</v>
      </c>
      <c r="I31" s="48">
        <f t="shared" si="1"/>
        <v>12130</v>
      </c>
      <c r="J31" s="48">
        <f t="shared" si="2"/>
        <v>17438</v>
      </c>
      <c r="K31" s="9"/>
      <c r="L31" s="9"/>
      <c r="M31" s="2"/>
    </row>
    <row r="32" spans="1:16" s="23" customFormat="1" ht="17.100000000000001" customHeight="1" x14ac:dyDescent="0.55000000000000004">
      <c r="A32" s="2"/>
      <c r="B32" s="11" t="s">
        <v>25</v>
      </c>
      <c r="C32" s="47" t="s">
        <v>53</v>
      </c>
      <c r="D32" s="48">
        <v>323</v>
      </c>
      <c r="E32" s="48">
        <v>5781</v>
      </c>
      <c r="F32" s="48">
        <v>4026</v>
      </c>
      <c r="G32" s="48">
        <v>9179</v>
      </c>
      <c r="H32" s="48">
        <f t="shared" si="0"/>
        <v>4349</v>
      </c>
      <c r="I32" s="48">
        <f t="shared" si="1"/>
        <v>14960</v>
      </c>
      <c r="J32" s="48">
        <f t="shared" si="2"/>
        <v>19309</v>
      </c>
      <c r="K32" s="9"/>
      <c r="L32" s="9"/>
      <c r="M32" s="2"/>
    </row>
    <row r="33" spans="1:16" s="23" customFormat="1" ht="17.100000000000001" customHeight="1" x14ac:dyDescent="0.55000000000000004">
      <c r="A33" s="2"/>
      <c r="B33" s="11" t="s">
        <v>27</v>
      </c>
      <c r="C33" s="63" t="s">
        <v>83</v>
      </c>
      <c r="D33" s="64">
        <v>492</v>
      </c>
      <c r="E33" s="64">
        <v>6000</v>
      </c>
      <c r="F33" s="64">
        <v>4938</v>
      </c>
      <c r="G33" s="64">
        <v>12455</v>
      </c>
      <c r="H33" s="48">
        <f t="shared" si="0"/>
        <v>5430</v>
      </c>
      <c r="I33" s="48">
        <f t="shared" si="1"/>
        <v>18455</v>
      </c>
      <c r="J33" s="48">
        <f t="shared" si="2"/>
        <v>23885</v>
      </c>
      <c r="K33" s="9">
        <f>F33</f>
        <v>4938</v>
      </c>
      <c r="L33" s="9">
        <f>J33</f>
        <v>23885</v>
      </c>
      <c r="M33" s="2"/>
    </row>
    <row r="34" spans="1:16" s="23" customFormat="1" ht="22" customHeight="1" x14ac:dyDescent="0.55000000000000004">
      <c r="A34" s="13" t="s">
        <v>55</v>
      </c>
      <c r="B34" s="11" t="s">
        <v>29</v>
      </c>
      <c r="C34" s="63" t="s">
        <v>84</v>
      </c>
      <c r="D34" s="64">
        <v>397</v>
      </c>
      <c r="E34" s="64">
        <v>3159</v>
      </c>
      <c r="F34" s="64">
        <v>3993</v>
      </c>
      <c r="G34" s="64">
        <v>10981</v>
      </c>
      <c r="H34" s="48">
        <f t="shared" si="0"/>
        <v>4390</v>
      </c>
      <c r="I34" s="48">
        <f t="shared" si="1"/>
        <v>14140</v>
      </c>
      <c r="J34" s="48">
        <f t="shared" si="2"/>
        <v>18530</v>
      </c>
      <c r="K34" s="112"/>
      <c r="L34" s="9"/>
      <c r="M34" s="2"/>
    </row>
    <row r="35" spans="1:16" s="23" customFormat="1" ht="16.5" customHeight="1" x14ac:dyDescent="0.55000000000000004">
      <c r="A35" s="13"/>
      <c r="B35" s="11"/>
      <c r="C35" s="63" t="s">
        <v>0</v>
      </c>
      <c r="D35" s="64">
        <v>341</v>
      </c>
      <c r="E35" s="64">
        <v>3042</v>
      </c>
      <c r="F35" s="64">
        <v>5373</v>
      </c>
      <c r="G35" s="64">
        <v>13519</v>
      </c>
      <c r="H35" s="48">
        <f t="shared" si="0"/>
        <v>5714</v>
      </c>
      <c r="I35" s="48">
        <f t="shared" si="1"/>
        <v>16561</v>
      </c>
      <c r="J35" s="48">
        <f t="shared" si="2"/>
        <v>22275</v>
      </c>
      <c r="K35" s="9"/>
      <c r="L35" s="108"/>
      <c r="M35" s="108"/>
    </row>
    <row r="36" spans="1:16" s="23" customFormat="1" ht="16.5" customHeight="1" x14ac:dyDescent="0.55000000000000004">
      <c r="A36" s="13"/>
      <c r="B36" s="11"/>
      <c r="C36" s="63" t="s">
        <v>122</v>
      </c>
      <c r="D36" s="64">
        <v>400</v>
      </c>
      <c r="E36" s="64">
        <v>2531</v>
      </c>
      <c r="F36" s="64">
        <v>6216</v>
      </c>
      <c r="G36" s="64">
        <v>11699</v>
      </c>
      <c r="H36" s="48">
        <f t="shared" si="0"/>
        <v>6616</v>
      </c>
      <c r="I36" s="48">
        <f t="shared" si="1"/>
        <v>14230</v>
      </c>
      <c r="J36" s="48">
        <f t="shared" si="2"/>
        <v>20846</v>
      </c>
      <c r="K36" s="126"/>
      <c r="L36" s="111"/>
      <c r="M36" s="108"/>
    </row>
    <row r="37" spans="1:16" s="23" customFormat="1" ht="17.100000000000001" customHeight="1" thickBot="1" x14ac:dyDescent="0.6">
      <c r="B37" s="11"/>
      <c r="C37" s="65" t="s">
        <v>1</v>
      </c>
      <c r="D37" s="66">
        <f>SUM(D7:D36)</f>
        <v>5353</v>
      </c>
      <c r="E37" s="66">
        <f t="shared" ref="E37:J37" si="3">SUM(E7:E36)</f>
        <v>87277</v>
      </c>
      <c r="F37" s="66">
        <f t="shared" si="3"/>
        <v>93705</v>
      </c>
      <c r="G37" s="66">
        <f t="shared" si="3"/>
        <v>745307</v>
      </c>
      <c r="H37" s="66">
        <f t="shared" si="3"/>
        <v>99058</v>
      </c>
      <c r="I37" s="66">
        <f t="shared" si="3"/>
        <v>832584</v>
      </c>
      <c r="J37" s="66">
        <f t="shared" si="3"/>
        <v>931642</v>
      </c>
      <c r="K37" s="9"/>
      <c r="L37" s="10"/>
      <c r="M37" s="2"/>
      <c r="N37" s="67"/>
      <c r="O37" s="67"/>
      <c r="P37" s="67"/>
    </row>
    <row r="38" spans="1:16" s="23" customFormat="1" ht="17.100000000000001" customHeight="1" x14ac:dyDescent="0.55000000000000004">
      <c r="B38" s="11"/>
      <c r="C38" s="68"/>
      <c r="D38" s="69"/>
      <c r="E38" s="69"/>
      <c r="F38" s="14"/>
      <c r="G38" s="14"/>
      <c r="H38" s="14"/>
      <c r="I38" s="14"/>
      <c r="J38" s="54" t="s">
        <v>57</v>
      </c>
      <c r="K38" s="9"/>
      <c r="L38" s="10"/>
      <c r="M38" s="2"/>
      <c r="N38" s="67"/>
      <c r="O38" s="67"/>
      <c r="P38" s="67"/>
    </row>
    <row r="39" spans="1:16" s="23" customFormat="1" ht="17.100000000000001" customHeight="1" x14ac:dyDescent="0.55000000000000004">
      <c r="C39" s="26"/>
      <c r="D39" s="27"/>
      <c r="E39" s="27"/>
      <c r="F39" s="27"/>
      <c r="G39" s="27"/>
      <c r="H39" s="27"/>
      <c r="I39" s="27"/>
      <c r="J39" s="27"/>
      <c r="K39" s="11"/>
      <c r="L39" s="11"/>
      <c r="M39" s="11"/>
      <c r="N39" s="67"/>
      <c r="O39" s="67"/>
      <c r="P39" s="67"/>
    </row>
    <row r="40" spans="1:16" s="23" customFormat="1" ht="17.100000000000001" customHeight="1" x14ac:dyDescent="0.55000000000000004">
      <c r="C40" s="26" t="s">
        <v>85</v>
      </c>
      <c r="D40" s="25"/>
      <c r="E40" s="25"/>
      <c r="F40" s="25"/>
      <c r="G40" s="25"/>
      <c r="H40" s="25"/>
      <c r="I40" s="25"/>
      <c r="J40" s="25"/>
      <c r="K40" s="11"/>
      <c r="L40" s="11"/>
      <c r="M40" s="11"/>
      <c r="N40" s="67"/>
      <c r="O40" s="67"/>
      <c r="P40" s="67"/>
    </row>
    <row r="41" spans="1:16" s="23" customFormat="1" ht="17.100000000000001" customHeight="1" x14ac:dyDescent="0.55000000000000004">
      <c r="C41" s="24" t="s">
        <v>86</v>
      </c>
      <c r="D41" s="25"/>
      <c r="E41" s="25"/>
      <c r="F41" s="25"/>
      <c r="G41" s="25"/>
      <c r="H41" s="25"/>
      <c r="I41" s="25"/>
      <c r="J41" s="25"/>
      <c r="K41" s="11"/>
      <c r="L41" s="11"/>
      <c r="M41" s="11"/>
      <c r="N41" s="67"/>
      <c r="O41" s="67"/>
      <c r="P41" s="67"/>
    </row>
    <row r="42" spans="1:16" s="23" customFormat="1" ht="17.100000000000001" customHeight="1" x14ac:dyDescent="0.55000000000000004">
      <c r="C42" s="24" t="s">
        <v>87</v>
      </c>
      <c r="D42" s="27"/>
      <c r="E42" s="27"/>
      <c r="F42" s="27"/>
      <c r="G42" s="27"/>
      <c r="H42" s="27"/>
      <c r="I42" s="27"/>
      <c r="J42" s="27"/>
      <c r="K42" s="11"/>
      <c r="L42" s="11"/>
      <c r="M42" s="11"/>
      <c r="N42" s="67"/>
      <c r="O42" s="67"/>
      <c r="P42" s="67"/>
    </row>
    <row r="43" spans="1:16" s="23" customFormat="1" ht="17.100000000000001" customHeight="1" x14ac:dyDescent="0.55000000000000004">
      <c r="C43" s="26" t="s">
        <v>88</v>
      </c>
      <c r="D43" s="27"/>
      <c r="E43" s="27"/>
      <c r="F43" s="27"/>
      <c r="G43" s="27"/>
      <c r="H43" s="27"/>
      <c r="I43" s="27"/>
      <c r="J43" s="27"/>
      <c r="K43" s="11"/>
      <c r="L43" s="11"/>
      <c r="M43" s="11"/>
      <c r="N43" s="67"/>
      <c r="O43" s="67"/>
      <c r="P43" s="67"/>
    </row>
    <row r="44" spans="1:16" s="23" customFormat="1" ht="17.100000000000001" customHeight="1" x14ac:dyDescent="0.55000000000000004">
      <c r="C44" s="26" t="s">
        <v>89</v>
      </c>
      <c r="D44" s="27"/>
      <c r="E44" s="27"/>
      <c r="F44" s="27"/>
      <c r="G44" s="27"/>
      <c r="H44" s="27"/>
      <c r="I44" s="27"/>
      <c r="J44" s="27"/>
      <c r="K44" s="11"/>
      <c r="L44" s="11"/>
      <c r="M44" s="12"/>
      <c r="N44" s="67"/>
      <c r="O44" s="67"/>
      <c r="P44" s="67"/>
    </row>
    <row r="45" spans="1:16" s="23" customFormat="1" ht="17.100000000000001" customHeight="1" x14ac:dyDescent="0.55000000000000004">
      <c r="C45" s="26" t="s">
        <v>90</v>
      </c>
      <c r="D45" s="27"/>
      <c r="E45" s="27"/>
      <c r="F45" s="27"/>
      <c r="G45" s="27"/>
      <c r="H45" s="27"/>
      <c r="I45" s="27"/>
      <c r="J45" s="27"/>
      <c r="K45" s="11"/>
      <c r="L45" s="11"/>
      <c r="M45" s="11"/>
      <c r="N45" s="67"/>
      <c r="O45" s="67"/>
      <c r="P45" s="67"/>
    </row>
    <row r="46" spans="1:16" ht="17.100000000000001" customHeight="1" x14ac:dyDescent="0.55000000000000004">
      <c r="C46" s="26" t="s">
        <v>91</v>
      </c>
      <c r="D46" s="27"/>
      <c r="E46" s="27"/>
      <c r="F46" s="27"/>
      <c r="G46" s="27"/>
      <c r="H46" s="27"/>
      <c r="I46" s="27"/>
      <c r="J46" s="27"/>
    </row>
    <row r="47" spans="1:16" ht="17.100000000000001" customHeight="1" x14ac:dyDescent="0.55000000000000004">
      <c r="C47" s="26" t="s">
        <v>92</v>
      </c>
      <c r="D47" s="23"/>
      <c r="E47" s="23"/>
      <c r="F47" s="23"/>
      <c r="G47" s="23"/>
      <c r="H47" s="23"/>
      <c r="I47" s="23"/>
      <c r="J47" s="23"/>
    </row>
    <row r="48" spans="1:16" ht="17.100000000000001" customHeight="1" x14ac:dyDescent="0.55000000000000004">
      <c r="C48" s="28" t="s">
        <v>93</v>
      </c>
      <c r="D48" s="32"/>
      <c r="E48" s="32"/>
      <c r="F48" s="32"/>
      <c r="G48" s="32"/>
      <c r="H48" s="32"/>
      <c r="I48" s="32"/>
      <c r="J48" s="32"/>
    </row>
    <row r="49" spans="3:10" ht="17.100000000000001" customHeight="1" x14ac:dyDescent="0.55000000000000004">
      <c r="C49" s="29" t="s">
        <v>94</v>
      </c>
      <c r="D49" s="33"/>
      <c r="E49" s="33"/>
      <c r="F49" s="33"/>
      <c r="G49" s="33"/>
      <c r="H49" s="33"/>
      <c r="I49" s="33"/>
      <c r="J49" s="33"/>
    </row>
    <row r="50" spans="3:10" ht="17.100000000000001" customHeight="1" x14ac:dyDescent="0.55000000000000004">
      <c r="C50" s="113" t="s">
        <v>95</v>
      </c>
      <c r="D50" s="33"/>
      <c r="E50" s="33"/>
      <c r="F50" s="33"/>
      <c r="G50" s="33"/>
      <c r="H50" s="33"/>
      <c r="I50" s="33"/>
      <c r="J50" s="33"/>
    </row>
    <row r="51" spans="3:10" ht="17.100000000000001" customHeight="1" x14ac:dyDescent="0.55000000000000004">
      <c r="C51" s="30" t="s">
        <v>70</v>
      </c>
    </row>
    <row r="52" spans="3:10" ht="17.100000000000001" customHeight="1" x14ac:dyDescent="0.55000000000000004">
      <c r="C52" s="31" t="s">
        <v>71</v>
      </c>
    </row>
  </sheetData>
  <mergeCells count="4">
    <mergeCell ref="A1:C1"/>
    <mergeCell ref="D5:E5"/>
    <mergeCell ref="F5:G5"/>
    <mergeCell ref="H5:J5"/>
  </mergeCells>
  <hyperlinks>
    <hyperlink ref="A1" location="Contents!A1" display="Contents" xr:uid="{77A956D3-3A4A-47DA-8EB2-E3995B7694DC}"/>
  </hyperlinks>
  <pageMargins left="0.7" right="0.7" top="0.75" bottom="0.75" header="0.3" footer="0.3"/>
  <pageSetup paperSize="9" scale="74" fitToWidth="0" fitToHeight="0" orientation="portrait" verticalDpi="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386EC-AF34-45EE-B454-364BBE721542}">
  <sheetPr codeName="Sheet8"/>
  <dimension ref="A1:U61"/>
  <sheetViews>
    <sheetView showGridLines="0" zoomScale="85" zoomScaleNormal="85" workbookViewId="0">
      <selection sqref="A1:C1"/>
    </sheetView>
  </sheetViews>
  <sheetFormatPr defaultColWidth="9.15625" defaultRowHeight="17.100000000000001" customHeight="1" x14ac:dyDescent="0.55000000000000004"/>
  <cols>
    <col min="1" max="2" width="2.26171875" style="1" customWidth="1"/>
    <col min="3" max="3" width="13.26171875" style="1" customWidth="1"/>
    <col min="4" max="7" width="13.26171875" style="5" customWidth="1"/>
    <col min="8" max="8" width="2.26171875" style="5" customWidth="1"/>
    <col min="9" max="12" width="13.26171875" style="5" customWidth="1"/>
    <col min="13" max="13" width="2.26171875" style="5" customWidth="1"/>
    <col min="14" max="16" width="13.26171875" style="5" customWidth="1"/>
    <col min="17" max="17" width="9.15625" style="97"/>
    <col min="18" max="18" width="16.15625" style="97" customWidth="1"/>
    <col min="19" max="21" width="9.15625" style="97"/>
    <col min="22" max="16384" width="9.15625" style="1"/>
  </cols>
  <sheetData>
    <row r="1" spans="1:21" ht="17.100000000000001" customHeight="1" x14ac:dyDescent="0.55000000000000004">
      <c r="A1" s="153" t="s">
        <v>21</v>
      </c>
      <c r="B1" s="153"/>
      <c r="C1" s="153"/>
    </row>
    <row r="2" spans="1:21" ht="17.100000000000001" customHeight="1" x14ac:dyDescent="0.55000000000000004">
      <c r="D2" s="1"/>
      <c r="E2" s="1"/>
      <c r="F2" s="1"/>
      <c r="G2" s="1"/>
      <c r="H2" s="1"/>
      <c r="I2" s="1"/>
      <c r="J2" s="1"/>
      <c r="K2" s="1"/>
      <c r="L2" s="1"/>
      <c r="M2" s="1"/>
      <c r="N2" s="1"/>
      <c r="O2" s="1"/>
      <c r="P2" s="1"/>
    </row>
    <row r="3" spans="1:21" ht="17.100000000000001" customHeight="1" x14ac:dyDescent="0.55000000000000004">
      <c r="C3" s="145" t="s">
        <v>142</v>
      </c>
    </row>
    <row r="4" spans="1:21" ht="17.100000000000001" customHeight="1" x14ac:dyDescent="0.55000000000000004">
      <c r="C4" s="20" t="s">
        <v>121</v>
      </c>
    </row>
    <row r="5" spans="1:21" s="2" customFormat="1" ht="17.100000000000001" customHeight="1" x14ac:dyDescent="0.55000000000000004">
      <c r="A5" s="1"/>
      <c r="B5" s="1"/>
      <c r="C5" s="75"/>
      <c r="D5" s="156" t="s">
        <v>101</v>
      </c>
      <c r="E5" s="156"/>
      <c r="F5" s="156"/>
      <c r="G5" s="156"/>
      <c r="H5" s="119"/>
      <c r="I5" s="154" t="s">
        <v>102</v>
      </c>
      <c r="J5" s="154"/>
      <c r="K5" s="154"/>
      <c r="L5" s="154"/>
      <c r="M5" s="118"/>
      <c r="N5" s="154" t="s">
        <v>103</v>
      </c>
      <c r="O5" s="154"/>
      <c r="P5" s="154"/>
      <c r="Q5" s="97"/>
      <c r="R5" s="97"/>
      <c r="S5" s="97"/>
      <c r="T5" s="97"/>
      <c r="U5" s="97"/>
    </row>
    <row r="6" spans="1:21" s="2" customFormat="1" ht="17.100000000000001" customHeight="1" x14ac:dyDescent="0.55000000000000004">
      <c r="A6" s="1"/>
      <c r="B6" s="1"/>
      <c r="C6" s="76"/>
      <c r="D6" s="157" t="s">
        <v>2</v>
      </c>
      <c r="E6" s="157"/>
      <c r="F6" s="157" t="s">
        <v>3</v>
      </c>
      <c r="G6" s="157"/>
      <c r="H6" s="120"/>
      <c r="I6" s="157" t="s">
        <v>2</v>
      </c>
      <c r="J6" s="157"/>
      <c r="K6" s="157" t="s">
        <v>3</v>
      </c>
      <c r="L6" s="157"/>
      <c r="M6" s="120"/>
      <c r="N6" s="157" t="s">
        <v>1</v>
      </c>
      <c r="O6" s="157"/>
      <c r="P6" s="157"/>
      <c r="Q6" s="97"/>
      <c r="R6" s="97"/>
      <c r="S6" s="97"/>
      <c r="T6" s="97"/>
      <c r="U6" s="97"/>
    </row>
    <row r="7" spans="1:21" s="2" customFormat="1" ht="17.100000000000001" customHeight="1" x14ac:dyDescent="0.55000000000000004">
      <c r="C7" s="71" t="s">
        <v>104</v>
      </c>
      <c r="D7" s="41" t="s">
        <v>23</v>
      </c>
      <c r="E7" s="41" t="s">
        <v>24</v>
      </c>
      <c r="F7" s="41" t="s">
        <v>99</v>
      </c>
      <c r="G7" s="41" t="s">
        <v>24</v>
      </c>
      <c r="H7" s="42"/>
      <c r="I7" s="41" t="s">
        <v>23</v>
      </c>
      <c r="J7" s="41" t="s">
        <v>24</v>
      </c>
      <c r="K7" s="41" t="s">
        <v>99</v>
      </c>
      <c r="L7" s="41" t="s">
        <v>24</v>
      </c>
      <c r="M7" s="42"/>
      <c r="N7" s="41" t="s">
        <v>23</v>
      </c>
      <c r="O7" s="41" t="s">
        <v>24</v>
      </c>
      <c r="P7" s="41" t="s">
        <v>1</v>
      </c>
      <c r="Q7" s="97"/>
      <c r="R7" s="97"/>
      <c r="S7" s="97"/>
      <c r="T7" s="97"/>
      <c r="U7" s="97"/>
    </row>
    <row r="8" spans="1:21" s="2" customFormat="1" ht="17.100000000000001" customHeight="1" x14ac:dyDescent="0.55000000000000004">
      <c r="A8" s="2">
        <v>2012</v>
      </c>
      <c r="B8" s="2" t="s">
        <v>25</v>
      </c>
      <c r="C8" s="77">
        <v>2012</v>
      </c>
      <c r="D8" s="78">
        <v>1461</v>
      </c>
      <c r="E8" s="78">
        <v>21550984</v>
      </c>
      <c r="F8" s="78">
        <v>1739</v>
      </c>
      <c r="G8" s="78">
        <v>26174965</v>
      </c>
      <c r="H8" s="78"/>
      <c r="I8" s="78"/>
      <c r="J8" s="78"/>
      <c r="K8" s="78"/>
      <c r="L8" s="78"/>
      <c r="M8" s="78"/>
      <c r="N8" s="78">
        <f>SUM(D8,F8,I8,K8)</f>
        <v>3200</v>
      </c>
      <c r="O8" s="78">
        <f>SUM(E8,G8,J8,L8)</f>
        <v>47725949</v>
      </c>
      <c r="P8" s="78">
        <f>SUM(N8:O8)</f>
        <v>47729149</v>
      </c>
      <c r="Q8" s="97"/>
      <c r="R8" s="97"/>
      <c r="S8" s="97"/>
      <c r="T8" s="97"/>
      <c r="U8" s="97"/>
    </row>
    <row r="9" spans="1:21" s="2" customFormat="1" ht="17.100000000000001" customHeight="1" x14ac:dyDescent="0.55000000000000004">
      <c r="B9" s="2" t="s">
        <v>27</v>
      </c>
      <c r="C9" s="77" t="s">
        <v>105</v>
      </c>
      <c r="D9" s="78">
        <v>101728</v>
      </c>
      <c r="E9" s="78">
        <v>21513727</v>
      </c>
      <c r="F9" s="78">
        <v>163427</v>
      </c>
      <c r="G9" s="78">
        <v>25994868</v>
      </c>
      <c r="H9" s="78"/>
      <c r="I9" s="78"/>
      <c r="J9" s="78"/>
      <c r="K9" s="78"/>
      <c r="L9" s="78"/>
      <c r="M9" s="78"/>
      <c r="N9" s="78">
        <f t="shared" ref="N9:O14" si="0">SUM(D9,F9,I9,K9)</f>
        <v>265155</v>
      </c>
      <c r="O9" s="78">
        <f t="shared" si="0"/>
        <v>47508595</v>
      </c>
      <c r="P9" s="78">
        <f>SUM(N9:O9)</f>
        <v>47773750</v>
      </c>
      <c r="Q9" s="97"/>
      <c r="R9" s="97"/>
      <c r="S9" s="97"/>
      <c r="T9" s="97"/>
      <c r="U9" s="97"/>
    </row>
    <row r="10" spans="1:21" s="2" customFormat="1" ht="17.100000000000001" customHeight="1" x14ac:dyDescent="0.55000000000000004">
      <c r="A10" s="2">
        <v>2013</v>
      </c>
      <c r="B10" s="2" t="s">
        <v>29</v>
      </c>
      <c r="C10" s="77">
        <v>2014</v>
      </c>
      <c r="D10" s="79">
        <v>270589</v>
      </c>
      <c r="E10" s="79">
        <v>20564248</v>
      </c>
      <c r="F10" s="79">
        <v>400645</v>
      </c>
      <c r="G10" s="79">
        <v>24890373</v>
      </c>
      <c r="H10" s="79"/>
      <c r="I10" s="79"/>
      <c r="J10" s="79"/>
      <c r="K10" s="79"/>
      <c r="L10" s="79"/>
      <c r="M10" s="79"/>
      <c r="N10" s="78">
        <f t="shared" si="0"/>
        <v>671234</v>
      </c>
      <c r="O10" s="78">
        <f t="shared" si="0"/>
        <v>45454621</v>
      </c>
      <c r="P10" s="78">
        <f t="shared" ref="P10:P14" si="1">SUM(N10:O10)</f>
        <v>46125855</v>
      </c>
      <c r="Q10" s="97"/>
      <c r="R10" s="97"/>
      <c r="S10" s="97"/>
      <c r="T10" s="97"/>
      <c r="U10" s="97"/>
    </row>
    <row r="11" spans="1:21" s="2" customFormat="1" ht="17.100000000000001" customHeight="1" x14ac:dyDescent="0.55000000000000004">
      <c r="B11" s="2" t="s">
        <v>31</v>
      </c>
      <c r="C11" s="77" t="s">
        <v>106</v>
      </c>
      <c r="D11" s="79">
        <v>763341</v>
      </c>
      <c r="E11" s="79">
        <v>20713520</v>
      </c>
      <c r="F11" s="79">
        <v>1118564</v>
      </c>
      <c r="G11" s="79">
        <v>24901816</v>
      </c>
      <c r="H11" s="79"/>
      <c r="I11" s="79">
        <v>206886</v>
      </c>
      <c r="J11" s="79">
        <v>959217</v>
      </c>
      <c r="K11" s="79">
        <v>230843</v>
      </c>
      <c r="L11" s="79">
        <v>1242176</v>
      </c>
      <c r="M11" s="79"/>
      <c r="N11" s="78">
        <f t="shared" si="0"/>
        <v>2319634</v>
      </c>
      <c r="O11" s="78">
        <f t="shared" si="0"/>
        <v>47816729</v>
      </c>
      <c r="P11" s="78">
        <f t="shared" si="1"/>
        <v>50136363</v>
      </c>
      <c r="Q11" s="97"/>
      <c r="R11" s="97"/>
      <c r="S11" s="97"/>
      <c r="T11" s="97"/>
      <c r="U11" s="97"/>
    </row>
    <row r="12" spans="1:21" s="2" customFormat="1" ht="17.100000000000001" customHeight="1" x14ac:dyDescent="0.55000000000000004">
      <c r="B12" s="2" t="s">
        <v>25</v>
      </c>
      <c r="C12" s="77" t="s">
        <v>107</v>
      </c>
      <c r="D12" s="79">
        <v>2069121</v>
      </c>
      <c r="E12" s="79">
        <v>19847570</v>
      </c>
      <c r="F12" s="79">
        <v>2794169</v>
      </c>
      <c r="G12" s="79">
        <v>23591156</v>
      </c>
      <c r="H12" s="79"/>
      <c r="I12" s="79">
        <v>35420</v>
      </c>
      <c r="J12" s="79">
        <v>937603</v>
      </c>
      <c r="K12" s="79">
        <v>48272</v>
      </c>
      <c r="L12" s="79">
        <v>1222055</v>
      </c>
      <c r="M12" s="79"/>
      <c r="N12" s="78">
        <f t="shared" si="0"/>
        <v>4946982</v>
      </c>
      <c r="O12" s="78">
        <f t="shared" si="0"/>
        <v>45598384</v>
      </c>
      <c r="P12" s="78">
        <f t="shared" si="1"/>
        <v>50545366</v>
      </c>
      <c r="Q12" s="97"/>
      <c r="R12" s="97"/>
      <c r="S12" s="97"/>
      <c r="T12" s="97"/>
      <c r="U12" s="97"/>
    </row>
    <row r="13" spans="1:21" s="2" customFormat="1" ht="17.100000000000001" customHeight="1" x14ac:dyDescent="0.55000000000000004">
      <c r="B13" s="2" t="s">
        <v>27</v>
      </c>
      <c r="C13" s="77" t="s">
        <v>108</v>
      </c>
      <c r="D13" s="79">
        <v>3753303</v>
      </c>
      <c r="E13" s="79">
        <v>17529114</v>
      </c>
      <c r="F13" s="79">
        <v>5009188</v>
      </c>
      <c r="G13" s="79">
        <v>20676394</v>
      </c>
      <c r="H13" s="79"/>
      <c r="I13" s="79">
        <v>89955</v>
      </c>
      <c r="J13" s="79">
        <v>1493479</v>
      </c>
      <c r="K13" s="79">
        <v>123248</v>
      </c>
      <c r="L13" s="79">
        <v>1883830</v>
      </c>
      <c r="M13" s="79"/>
      <c r="N13" s="78">
        <f t="shared" si="0"/>
        <v>8975694</v>
      </c>
      <c r="O13" s="78">
        <f t="shared" si="0"/>
        <v>41582817</v>
      </c>
      <c r="P13" s="78">
        <f t="shared" si="1"/>
        <v>50558511</v>
      </c>
      <c r="Q13" s="97"/>
      <c r="R13" s="97"/>
      <c r="S13" s="97"/>
      <c r="T13" s="97"/>
      <c r="U13" s="97"/>
    </row>
    <row r="14" spans="1:21" s="2" customFormat="1" ht="17.100000000000001" customHeight="1" x14ac:dyDescent="0.55000000000000004">
      <c r="A14" s="2">
        <v>2014</v>
      </c>
      <c r="B14" s="2" t="s">
        <v>29</v>
      </c>
      <c r="C14" s="77" t="s">
        <v>109</v>
      </c>
      <c r="D14" s="79">
        <v>5266180.670202327</v>
      </c>
      <c r="E14" s="79">
        <v>16133501.76942683</v>
      </c>
      <c r="F14" s="79">
        <v>7027057.8372505959</v>
      </c>
      <c r="G14" s="149">
        <v>18836278</v>
      </c>
      <c r="H14" s="151"/>
      <c r="I14" s="151">
        <v>155348</v>
      </c>
      <c r="J14" s="151">
        <v>1552174</v>
      </c>
      <c r="K14" s="151">
        <v>197500</v>
      </c>
      <c r="L14" s="151">
        <v>1867367</v>
      </c>
      <c r="M14" s="151"/>
      <c r="N14" s="152">
        <f t="shared" si="0"/>
        <v>12646086.507452924</v>
      </c>
      <c r="O14" s="149">
        <f t="shared" si="0"/>
        <v>38389320.76942683</v>
      </c>
      <c r="P14" s="149">
        <f t="shared" si="1"/>
        <v>51035407.276879758</v>
      </c>
      <c r="Q14" s="97"/>
      <c r="R14" s="97"/>
      <c r="S14" s="97"/>
      <c r="T14" s="97"/>
      <c r="U14" s="97"/>
    </row>
    <row r="15" spans="1:21" s="2" customFormat="1" ht="17.100000000000001" customHeight="1" thickBot="1" x14ac:dyDescent="0.65">
      <c r="C15" s="80" t="s">
        <v>110</v>
      </c>
      <c r="D15" s="121">
        <f>'Table 1 Dom Operating - Large'!D35</f>
        <v>5995365</v>
      </c>
      <c r="E15" s="121">
        <f>'Table 1 Dom Operating - Large'!E35</f>
        <v>15209924</v>
      </c>
      <c r="F15" s="121">
        <f>'Table 1 Dom Operating - Large'!F35</f>
        <v>8017974</v>
      </c>
      <c r="G15" s="121">
        <f>'Table 1 Dom Operating - Large'!G35</f>
        <v>17655819</v>
      </c>
      <c r="H15" s="81"/>
      <c r="I15" s="82">
        <v>155348</v>
      </c>
      <c r="J15" s="82">
        <v>1552174</v>
      </c>
      <c r="K15" s="82">
        <v>197500</v>
      </c>
      <c r="L15" s="82">
        <v>1867367</v>
      </c>
      <c r="M15" s="81"/>
      <c r="N15" s="83">
        <f>SUM(D15,F15,I15,K15)</f>
        <v>14366187</v>
      </c>
      <c r="O15" s="83">
        <f>SUM(E15,G15,J15,L15)</f>
        <v>36285284</v>
      </c>
      <c r="P15" s="83">
        <f>SUM(N15:O15)</f>
        <v>50651471</v>
      </c>
      <c r="Q15" s="97"/>
      <c r="R15" s="97"/>
      <c r="S15" s="97"/>
      <c r="T15" s="97"/>
      <c r="U15" s="97"/>
    </row>
    <row r="16" spans="1:21" s="2" customFormat="1" ht="17.100000000000001" customHeight="1" x14ac:dyDescent="0.55000000000000004">
      <c r="C16" s="20" t="s">
        <v>123</v>
      </c>
      <c r="D16" s="84"/>
      <c r="E16" s="84"/>
      <c r="F16" s="84"/>
      <c r="G16" s="84"/>
      <c r="H16" s="84"/>
      <c r="I16" s="84"/>
      <c r="J16" s="84"/>
      <c r="K16" s="84"/>
      <c r="L16" s="84"/>
      <c r="M16" s="84"/>
      <c r="N16" s="85"/>
      <c r="O16" s="85"/>
      <c r="P16" s="54" t="s">
        <v>57</v>
      </c>
      <c r="Q16" s="97"/>
      <c r="R16" s="97"/>
      <c r="S16" s="97"/>
      <c r="T16" s="97"/>
      <c r="U16" s="97"/>
    </row>
    <row r="17" spans="1:21" s="3" customFormat="1" ht="17.100000000000001" customHeight="1" x14ac:dyDescent="0.55000000000000004">
      <c r="B17" s="6"/>
      <c r="C17" s="68"/>
      <c r="D17" s="109"/>
      <c r="E17" s="69"/>
      <c r="F17" s="109"/>
      <c r="G17" s="86"/>
      <c r="H17" s="86"/>
      <c r="I17" s="69"/>
      <c r="J17" s="69"/>
      <c r="K17" s="86"/>
      <c r="L17" s="86"/>
      <c r="M17" s="86"/>
      <c r="N17" s="86"/>
      <c r="O17" s="86"/>
      <c r="P17" s="86"/>
      <c r="Q17" s="99"/>
      <c r="R17" s="99"/>
      <c r="S17" s="99"/>
      <c r="T17" s="99"/>
      <c r="U17" s="99"/>
    </row>
    <row r="18" spans="1:21" s="2" customFormat="1" ht="17.100000000000001" customHeight="1" x14ac:dyDescent="0.55000000000000004">
      <c r="A18" s="1"/>
      <c r="B18" s="1"/>
      <c r="C18" s="145" t="s">
        <v>143</v>
      </c>
      <c r="D18" s="5"/>
      <c r="E18" s="5"/>
      <c r="F18" s="5"/>
      <c r="G18" s="5"/>
      <c r="H18" s="5"/>
      <c r="I18" s="5"/>
      <c r="J18" s="5"/>
      <c r="K18" s="5"/>
      <c r="L18" s="5"/>
      <c r="M18" s="5"/>
      <c r="N18" s="5"/>
      <c r="O18" s="5"/>
      <c r="P18" s="5"/>
      <c r="Q18" s="97"/>
      <c r="R18" s="97"/>
      <c r="S18" s="97"/>
      <c r="T18" s="97"/>
      <c r="U18" s="97"/>
    </row>
    <row r="19" spans="1:21" s="2" customFormat="1" ht="17.100000000000001" customHeight="1" x14ac:dyDescent="0.55000000000000004">
      <c r="A19" s="1"/>
      <c r="B19" s="1"/>
      <c r="C19" s="20" t="s">
        <v>121</v>
      </c>
      <c r="D19" s="5"/>
      <c r="E19" s="5"/>
      <c r="F19" s="5"/>
      <c r="G19" s="5"/>
      <c r="H19" s="5"/>
      <c r="I19" s="5"/>
      <c r="J19" s="5"/>
      <c r="K19" s="5"/>
      <c r="L19" s="5"/>
      <c r="M19" s="5"/>
      <c r="N19" s="5"/>
      <c r="O19" s="5"/>
      <c r="P19" s="5"/>
      <c r="Q19" s="97"/>
      <c r="R19" s="97"/>
      <c r="S19" s="97"/>
      <c r="T19" s="97"/>
      <c r="U19" s="97"/>
    </row>
    <row r="20" spans="1:21" s="2" customFormat="1" ht="17.100000000000001" customHeight="1" x14ac:dyDescent="0.55000000000000004">
      <c r="A20" s="1"/>
      <c r="B20" s="1"/>
      <c r="C20" s="75"/>
      <c r="D20" s="156" t="s">
        <v>101</v>
      </c>
      <c r="E20" s="156"/>
      <c r="F20" s="156"/>
      <c r="G20" s="156"/>
      <c r="H20" s="119"/>
      <c r="I20" s="154" t="s">
        <v>102</v>
      </c>
      <c r="J20" s="154"/>
      <c r="K20" s="154"/>
      <c r="L20" s="154"/>
      <c r="M20" s="118"/>
      <c r="N20" s="154" t="s">
        <v>103</v>
      </c>
      <c r="O20" s="154"/>
      <c r="P20" s="154"/>
      <c r="Q20" s="97"/>
      <c r="R20" s="97"/>
      <c r="S20" s="97"/>
      <c r="T20" s="97"/>
      <c r="U20" s="97"/>
    </row>
    <row r="21" spans="1:21" s="2" customFormat="1" ht="17.100000000000001" customHeight="1" x14ac:dyDescent="0.55000000000000004">
      <c r="A21" s="1"/>
      <c r="B21" s="1"/>
      <c r="C21" s="87"/>
      <c r="D21" s="157" t="s">
        <v>2</v>
      </c>
      <c r="E21" s="157"/>
      <c r="F21" s="157" t="s">
        <v>3</v>
      </c>
      <c r="G21" s="157"/>
      <c r="H21" s="120"/>
      <c r="I21" s="157" t="s">
        <v>2</v>
      </c>
      <c r="J21" s="157"/>
      <c r="K21" s="157" t="s">
        <v>3</v>
      </c>
      <c r="L21" s="157"/>
      <c r="M21" s="120"/>
      <c r="N21" s="157" t="s">
        <v>1</v>
      </c>
      <c r="O21" s="157"/>
      <c r="P21" s="157"/>
      <c r="Q21" s="97"/>
      <c r="R21" s="97"/>
      <c r="S21" s="97"/>
      <c r="T21" s="97"/>
      <c r="U21" s="97"/>
    </row>
    <row r="22" spans="1:21" s="2" customFormat="1" ht="34" customHeight="1" x14ac:dyDescent="0.55000000000000004">
      <c r="C22" s="71" t="s">
        <v>104</v>
      </c>
      <c r="D22" s="72" t="s">
        <v>111</v>
      </c>
      <c r="E22" s="72" t="s">
        <v>24</v>
      </c>
      <c r="F22" s="72" t="s">
        <v>99</v>
      </c>
      <c r="G22" s="72" t="s">
        <v>112</v>
      </c>
      <c r="H22" s="74"/>
      <c r="I22" s="72" t="s">
        <v>111</v>
      </c>
      <c r="J22" s="72" t="s">
        <v>24</v>
      </c>
      <c r="K22" s="72" t="s">
        <v>113</v>
      </c>
      <c r="L22" s="72" t="s">
        <v>24</v>
      </c>
      <c r="M22" s="74"/>
      <c r="N22" s="72" t="s">
        <v>111</v>
      </c>
      <c r="O22" s="72" t="s">
        <v>24</v>
      </c>
      <c r="P22" s="72" t="s">
        <v>1</v>
      </c>
      <c r="Q22" s="97"/>
      <c r="R22" s="97"/>
      <c r="S22" s="97"/>
      <c r="T22" s="97"/>
      <c r="U22" s="97"/>
    </row>
    <row r="23" spans="1:21" s="2" customFormat="1" ht="17.100000000000001" customHeight="1" x14ac:dyDescent="0.55000000000000004">
      <c r="A23" s="2">
        <v>2012</v>
      </c>
      <c r="B23" s="2" t="s">
        <v>25</v>
      </c>
      <c r="C23" s="77">
        <v>2012</v>
      </c>
      <c r="D23" s="78">
        <v>9290</v>
      </c>
      <c r="E23" s="78">
        <v>559271</v>
      </c>
      <c r="F23" s="78">
        <v>444943</v>
      </c>
      <c r="G23" s="78">
        <v>1864295</v>
      </c>
      <c r="H23" s="78"/>
      <c r="I23" s="78"/>
      <c r="J23" s="78"/>
      <c r="K23" s="78"/>
      <c r="L23" s="78"/>
      <c r="M23" s="78"/>
      <c r="N23" s="78">
        <f t="shared" ref="N23:O30" si="2">SUM(D23,F23,I23,K23)</f>
        <v>454233</v>
      </c>
      <c r="O23" s="78">
        <f t="shared" si="2"/>
        <v>2423566</v>
      </c>
      <c r="P23" s="78">
        <f>SUM(N23:O23)</f>
        <v>2877799</v>
      </c>
      <c r="Q23" s="97"/>
      <c r="R23" s="97"/>
      <c r="S23" s="97"/>
      <c r="T23" s="97"/>
      <c r="U23" s="97"/>
    </row>
    <row r="24" spans="1:21" s="2" customFormat="1" ht="17.100000000000001" customHeight="1" x14ac:dyDescent="0.55000000000000004">
      <c r="B24" s="2" t="s">
        <v>27</v>
      </c>
      <c r="C24" s="77" t="s">
        <v>105</v>
      </c>
      <c r="D24" s="78">
        <v>10535</v>
      </c>
      <c r="E24" s="78">
        <v>482251</v>
      </c>
      <c r="F24" s="78">
        <v>518643</v>
      </c>
      <c r="G24" s="78">
        <v>1824847</v>
      </c>
      <c r="H24" s="78"/>
      <c r="I24" s="78"/>
      <c r="J24" s="78"/>
      <c r="K24" s="78"/>
      <c r="L24" s="78"/>
      <c r="M24" s="78"/>
      <c r="N24" s="78">
        <f t="shared" si="2"/>
        <v>529178</v>
      </c>
      <c r="O24" s="78">
        <f t="shared" si="2"/>
        <v>2307098</v>
      </c>
      <c r="P24" s="78">
        <f t="shared" ref="P24:P30" si="3">SUM(N24:O24)</f>
        <v>2836276</v>
      </c>
      <c r="Q24" s="97"/>
      <c r="R24" s="97"/>
      <c r="S24" s="97"/>
      <c r="T24" s="97"/>
      <c r="U24" s="97"/>
    </row>
    <row r="25" spans="1:21" s="2" customFormat="1" ht="17.100000000000001" customHeight="1" x14ac:dyDescent="0.55000000000000004">
      <c r="A25" s="2">
        <v>2013</v>
      </c>
      <c r="B25" s="2" t="s">
        <v>29</v>
      </c>
      <c r="C25" s="77">
        <v>2014</v>
      </c>
      <c r="D25" s="79">
        <v>15116</v>
      </c>
      <c r="E25" s="79">
        <v>487946</v>
      </c>
      <c r="F25" s="79">
        <v>506462</v>
      </c>
      <c r="G25" s="79">
        <v>1709367</v>
      </c>
      <c r="H25" s="79"/>
      <c r="I25" s="79"/>
      <c r="J25" s="79"/>
      <c r="K25" s="79"/>
      <c r="L25" s="79"/>
      <c r="M25" s="79"/>
      <c r="N25" s="78">
        <f t="shared" si="2"/>
        <v>521578</v>
      </c>
      <c r="O25" s="78">
        <f t="shared" si="2"/>
        <v>2197313</v>
      </c>
      <c r="P25" s="78">
        <f t="shared" si="3"/>
        <v>2718891</v>
      </c>
      <c r="Q25" s="97"/>
      <c r="R25" s="97"/>
      <c r="S25" s="97"/>
      <c r="T25" s="97"/>
      <c r="U25" s="97"/>
    </row>
    <row r="26" spans="1:21" s="2" customFormat="1" ht="17.100000000000001" customHeight="1" x14ac:dyDescent="0.55000000000000004">
      <c r="B26" s="2" t="s">
        <v>31</v>
      </c>
      <c r="C26" s="77" t="s">
        <v>106</v>
      </c>
      <c r="D26" s="79">
        <v>37354</v>
      </c>
      <c r="E26" s="79">
        <v>433714</v>
      </c>
      <c r="F26" s="79">
        <v>488591</v>
      </c>
      <c r="G26" s="79">
        <v>1661303</v>
      </c>
      <c r="H26" s="79"/>
      <c r="I26" s="79">
        <v>135496</v>
      </c>
      <c r="J26" s="79">
        <v>188616</v>
      </c>
      <c r="K26" s="79">
        <v>149458</v>
      </c>
      <c r="L26" s="79">
        <v>237723</v>
      </c>
      <c r="M26" s="79"/>
      <c r="N26" s="78">
        <f t="shared" si="2"/>
        <v>810899</v>
      </c>
      <c r="O26" s="78">
        <f t="shared" si="2"/>
        <v>2521356</v>
      </c>
      <c r="P26" s="78">
        <f t="shared" si="3"/>
        <v>3332255</v>
      </c>
      <c r="Q26" s="97"/>
      <c r="R26" s="97"/>
      <c r="S26" s="97"/>
      <c r="T26" s="97"/>
      <c r="U26" s="97"/>
    </row>
    <row r="27" spans="1:21" s="2" customFormat="1" ht="17.100000000000001" customHeight="1" x14ac:dyDescent="0.55000000000000004">
      <c r="B27" s="2" t="s">
        <v>25</v>
      </c>
      <c r="C27" s="77" t="s">
        <v>107</v>
      </c>
      <c r="D27" s="79">
        <v>51859</v>
      </c>
      <c r="E27" s="79">
        <v>406541</v>
      </c>
      <c r="F27" s="79">
        <v>531008</v>
      </c>
      <c r="G27" s="79">
        <v>1589466</v>
      </c>
      <c r="H27" s="79"/>
      <c r="I27" s="79">
        <v>155998</v>
      </c>
      <c r="J27" s="79">
        <v>189838</v>
      </c>
      <c r="K27" s="79">
        <v>184690</v>
      </c>
      <c r="L27" s="79">
        <v>235647</v>
      </c>
      <c r="M27" s="79"/>
      <c r="N27" s="78">
        <f t="shared" si="2"/>
        <v>923555</v>
      </c>
      <c r="O27" s="78">
        <f t="shared" si="2"/>
        <v>2421492</v>
      </c>
      <c r="P27" s="78">
        <f t="shared" si="3"/>
        <v>3345047</v>
      </c>
      <c r="Q27" s="97"/>
      <c r="R27" s="97"/>
      <c r="S27" s="97"/>
      <c r="T27" s="97"/>
      <c r="U27" s="97"/>
    </row>
    <row r="28" spans="1:21" s="2" customFormat="1" ht="17.100000000000001" customHeight="1" x14ac:dyDescent="0.55000000000000004">
      <c r="B28" s="2" t="s">
        <v>27</v>
      </c>
      <c r="C28" s="77" t="s">
        <v>108</v>
      </c>
      <c r="D28" s="79">
        <v>62223</v>
      </c>
      <c r="E28" s="79">
        <v>353981</v>
      </c>
      <c r="F28" s="79">
        <v>574765</v>
      </c>
      <c r="G28" s="79">
        <v>1422472</v>
      </c>
      <c r="H28" s="79"/>
      <c r="I28" s="79">
        <v>195591</v>
      </c>
      <c r="J28" s="79">
        <v>211909</v>
      </c>
      <c r="K28" s="79">
        <v>228001</v>
      </c>
      <c r="L28" s="79">
        <v>281932</v>
      </c>
      <c r="M28" s="79"/>
      <c r="N28" s="78">
        <f t="shared" si="2"/>
        <v>1060580</v>
      </c>
      <c r="O28" s="78">
        <f t="shared" si="2"/>
        <v>2270294</v>
      </c>
      <c r="P28" s="78">
        <f t="shared" si="3"/>
        <v>3330874</v>
      </c>
      <c r="Q28" s="97"/>
      <c r="R28" s="97"/>
      <c r="S28" s="97"/>
      <c r="T28" s="97"/>
      <c r="U28" s="97"/>
    </row>
    <row r="29" spans="1:21" s="2" customFormat="1" ht="17.100000000000001" customHeight="1" x14ac:dyDescent="0.55000000000000004">
      <c r="A29" s="2">
        <v>2014</v>
      </c>
      <c r="B29" s="2" t="s">
        <v>29</v>
      </c>
      <c r="C29" s="77" t="s">
        <v>109</v>
      </c>
      <c r="D29" s="79">
        <v>79314</v>
      </c>
      <c r="E29" s="79">
        <v>321563</v>
      </c>
      <c r="F29" s="79">
        <v>599310</v>
      </c>
      <c r="G29" s="79">
        <v>1363204</v>
      </c>
      <c r="H29" s="79"/>
      <c r="I29" s="79">
        <v>181921</v>
      </c>
      <c r="J29" s="79">
        <v>159176</v>
      </c>
      <c r="K29" s="79">
        <v>256036</v>
      </c>
      <c r="L29" s="79">
        <v>264754</v>
      </c>
      <c r="M29" s="79"/>
      <c r="N29" s="78">
        <f t="shared" si="2"/>
        <v>1116581</v>
      </c>
      <c r="O29" s="78">
        <f t="shared" si="2"/>
        <v>2108697</v>
      </c>
      <c r="P29" s="78">
        <f t="shared" si="3"/>
        <v>3225278</v>
      </c>
      <c r="Q29" s="97"/>
      <c r="R29" s="97"/>
      <c r="S29" s="97"/>
      <c r="T29" s="97"/>
      <c r="U29" s="97"/>
    </row>
    <row r="30" spans="1:21" s="2" customFormat="1" ht="17.100000000000001" customHeight="1" thickBot="1" x14ac:dyDescent="0.65">
      <c r="C30" s="80" t="s">
        <v>110</v>
      </c>
      <c r="D30" s="121">
        <f>'Table 3 ND Operating - Large'!D35+'Table 3 ND Operating - Large'!E35</f>
        <v>94290</v>
      </c>
      <c r="E30" s="121">
        <f>'Table 3 ND Operating - Large'!F35</f>
        <v>299940</v>
      </c>
      <c r="F30" s="121">
        <f>'Table 3 ND Operating - Large'!G35+'Table 3 ND Operating - Large'!H35</f>
        <v>654459</v>
      </c>
      <c r="G30" s="121">
        <f>'Table 3 ND Operating - Large'!I35</f>
        <v>1241654</v>
      </c>
      <c r="H30" s="81"/>
      <c r="I30" s="82">
        <v>181921</v>
      </c>
      <c r="J30" s="82">
        <v>159176</v>
      </c>
      <c r="K30" s="82">
        <v>256036</v>
      </c>
      <c r="L30" s="82">
        <v>264754</v>
      </c>
      <c r="M30" s="81"/>
      <c r="N30" s="83">
        <f t="shared" si="2"/>
        <v>1186706</v>
      </c>
      <c r="O30" s="83">
        <f t="shared" si="2"/>
        <v>1965524</v>
      </c>
      <c r="P30" s="83">
        <f t="shared" si="3"/>
        <v>3152230</v>
      </c>
      <c r="Q30" s="97"/>
      <c r="R30" s="97"/>
      <c r="S30" s="97"/>
      <c r="T30" s="97"/>
      <c r="U30" s="97"/>
    </row>
    <row r="31" spans="1:21" s="2" customFormat="1" ht="17.100000000000001" customHeight="1" x14ac:dyDescent="0.55000000000000004">
      <c r="C31" s="20" t="s">
        <v>123</v>
      </c>
      <c r="D31" s="84"/>
      <c r="E31" s="84"/>
      <c r="F31" s="84"/>
      <c r="G31" s="84"/>
      <c r="H31" s="84"/>
      <c r="I31" s="84"/>
      <c r="J31" s="84"/>
      <c r="K31" s="84"/>
      <c r="L31" s="84"/>
      <c r="M31" s="84"/>
      <c r="N31" s="85"/>
      <c r="O31" s="85"/>
      <c r="P31" s="54" t="s">
        <v>57</v>
      </c>
      <c r="Q31" s="97"/>
      <c r="R31" s="97"/>
      <c r="S31" s="97"/>
      <c r="T31" s="97"/>
      <c r="U31" s="97"/>
    </row>
    <row r="32" spans="1:21" s="2" customFormat="1" ht="17.100000000000001" customHeight="1" x14ac:dyDescent="0.55000000000000004">
      <c r="C32" s="51"/>
      <c r="D32" s="88"/>
      <c r="E32" s="88"/>
      <c r="F32" s="88"/>
      <c r="G32" s="88"/>
      <c r="H32" s="88"/>
      <c r="I32" s="88"/>
      <c r="J32" s="89"/>
      <c r="K32" s="88"/>
      <c r="L32" s="89"/>
      <c r="M32" s="89"/>
      <c r="N32" s="89"/>
      <c r="O32" s="89"/>
      <c r="P32" s="89"/>
      <c r="Q32" s="97"/>
      <c r="R32" s="97"/>
      <c r="S32" s="97"/>
      <c r="T32" s="97"/>
      <c r="U32" s="97"/>
    </row>
    <row r="33" spans="1:21" s="2" customFormat="1" ht="17.100000000000001" customHeight="1" x14ac:dyDescent="0.55000000000000004">
      <c r="A33" s="1"/>
      <c r="B33" s="1"/>
      <c r="C33" s="145" t="s">
        <v>144</v>
      </c>
      <c r="D33" s="5"/>
      <c r="E33" s="5"/>
      <c r="F33" s="5"/>
      <c r="G33" s="5"/>
      <c r="H33" s="5"/>
      <c r="I33" s="5"/>
      <c r="J33" s="5"/>
      <c r="K33" s="5"/>
      <c r="L33" s="5"/>
      <c r="M33" s="5"/>
      <c r="N33" s="5"/>
      <c r="O33" s="5"/>
      <c r="P33" s="5"/>
      <c r="Q33" s="97"/>
      <c r="R33" s="97"/>
      <c r="S33" s="97"/>
      <c r="T33" s="97"/>
      <c r="U33" s="97"/>
    </row>
    <row r="34" spans="1:21" s="2" customFormat="1" ht="17.100000000000001" customHeight="1" x14ac:dyDescent="0.55000000000000004">
      <c r="A34" s="1"/>
      <c r="B34" s="1"/>
      <c r="C34" s="20" t="s">
        <v>121</v>
      </c>
      <c r="D34" s="5"/>
      <c r="E34" s="5"/>
      <c r="F34" s="5"/>
      <c r="G34" s="5"/>
      <c r="H34" s="5"/>
      <c r="I34" s="5"/>
      <c r="J34" s="5"/>
      <c r="K34" s="5"/>
      <c r="L34" s="5"/>
      <c r="M34" s="5"/>
      <c r="N34" s="5"/>
      <c r="O34" s="5"/>
      <c r="P34" s="5"/>
      <c r="Q34" s="97"/>
      <c r="R34" s="97"/>
      <c r="S34" s="97"/>
      <c r="T34" s="97"/>
      <c r="U34" s="97"/>
    </row>
    <row r="35" spans="1:21" s="2" customFormat="1" ht="17.100000000000001" customHeight="1" x14ac:dyDescent="0.55000000000000004">
      <c r="A35" s="1"/>
      <c r="B35" s="1"/>
      <c r="C35" s="75"/>
      <c r="D35" s="156" t="s">
        <v>101</v>
      </c>
      <c r="E35" s="156"/>
      <c r="F35" s="156"/>
      <c r="G35" s="156"/>
      <c r="H35" s="119"/>
      <c r="I35" s="154" t="s">
        <v>102</v>
      </c>
      <c r="J35" s="154"/>
      <c r="K35" s="154"/>
      <c r="L35" s="154"/>
      <c r="M35" s="118"/>
      <c r="N35" s="154" t="s">
        <v>103</v>
      </c>
      <c r="O35" s="154"/>
      <c r="P35" s="154"/>
      <c r="Q35" s="97"/>
      <c r="R35" s="97"/>
      <c r="S35" s="97"/>
      <c r="T35" s="97"/>
      <c r="U35" s="97"/>
    </row>
    <row r="36" spans="1:21" s="2" customFormat="1" ht="17.100000000000001" customHeight="1" x14ac:dyDescent="0.55000000000000004">
      <c r="A36" s="1"/>
      <c r="B36" s="1"/>
      <c r="C36" s="87"/>
      <c r="D36" s="157" t="s">
        <v>2</v>
      </c>
      <c r="E36" s="157"/>
      <c r="F36" s="157" t="s">
        <v>3</v>
      </c>
      <c r="G36" s="157"/>
      <c r="H36" s="120"/>
      <c r="I36" s="157" t="s">
        <v>2</v>
      </c>
      <c r="J36" s="157"/>
      <c r="K36" s="157" t="s">
        <v>3</v>
      </c>
      <c r="L36" s="157"/>
      <c r="M36" s="120"/>
      <c r="N36" s="157" t="s">
        <v>1</v>
      </c>
      <c r="O36" s="157"/>
      <c r="P36" s="157"/>
      <c r="Q36" s="97"/>
      <c r="R36" s="97"/>
      <c r="S36" s="97"/>
      <c r="T36" s="97"/>
      <c r="U36" s="97"/>
    </row>
    <row r="37" spans="1:21" s="2" customFormat="1" ht="34" customHeight="1" x14ac:dyDescent="0.55000000000000004">
      <c r="C37" s="90" t="s">
        <v>104</v>
      </c>
      <c r="D37" s="72" t="s">
        <v>111</v>
      </c>
      <c r="E37" s="72" t="s">
        <v>24</v>
      </c>
      <c r="F37" s="72" t="s">
        <v>111</v>
      </c>
      <c r="G37" s="72" t="s">
        <v>24</v>
      </c>
      <c r="H37" s="74"/>
      <c r="I37" s="72" t="s">
        <v>111</v>
      </c>
      <c r="J37" s="72" t="s">
        <v>24</v>
      </c>
      <c r="K37" s="72" t="s">
        <v>113</v>
      </c>
      <c r="L37" s="72" t="s">
        <v>24</v>
      </c>
      <c r="M37" s="74"/>
      <c r="N37" s="72" t="s">
        <v>111</v>
      </c>
      <c r="O37" s="72" t="s">
        <v>24</v>
      </c>
      <c r="P37" s="72" t="s">
        <v>1</v>
      </c>
      <c r="Q37" s="97"/>
      <c r="R37" s="97"/>
      <c r="S37" s="97"/>
      <c r="T37" s="97"/>
      <c r="U37" s="97"/>
    </row>
    <row r="38" spans="1:21" s="2" customFormat="1" ht="17.100000000000001" customHeight="1" x14ac:dyDescent="0.55000000000000004">
      <c r="A38" s="2">
        <v>2012</v>
      </c>
      <c r="B38" s="2" t="s">
        <v>25</v>
      </c>
      <c r="C38" s="77">
        <v>2012</v>
      </c>
      <c r="D38" s="78">
        <f t="shared" ref="D38:P45" si="4">D8+D23</f>
        <v>10751</v>
      </c>
      <c r="E38" s="78">
        <f t="shared" si="4"/>
        <v>22110255</v>
      </c>
      <c r="F38" s="78">
        <f t="shared" si="4"/>
        <v>446682</v>
      </c>
      <c r="G38" s="78">
        <f t="shared" si="4"/>
        <v>28039260</v>
      </c>
      <c r="H38" s="78"/>
      <c r="I38" s="78"/>
      <c r="J38" s="78"/>
      <c r="K38" s="78"/>
      <c r="L38" s="78"/>
      <c r="M38" s="78"/>
      <c r="N38" s="78">
        <f t="shared" si="4"/>
        <v>457433</v>
      </c>
      <c r="O38" s="78">
        <f t="shared" si="4"/>
        <v>50149515</v>
      </c>
      <c r="P38" s="78">
        <f t="shared" si="4"/>
        <v>50606948</v>
      </c>
      <c r="Q38" s="97"/>
      <c r="R38" s="97"/>
      <c r="S38" s="97"/>
      <c r="T38" s="97"/>
      <c r="U38" s="97"/>
    </row>
    <row r="39" spans="1:21" s="2" customFormat="1" ht="17.100000000000001" customHeight="1" x14ac:dyDescent="0.55000000000000004">
      <c r="B39" s="2" t="s">
        <v>27</v>
      </c>
      <c r="C39" s="77" t="s">
        <v>105</v>
      </c>
      <c r="D39" s="78">
        <f t="shared" si="4"/>
        <v>112263</v>
      </c>
      <c r="E39" s="78">
        <f t="shared" si="4"/>
        <v>21995978</v>
      </c>
      <c r="F39" s="78">
        <f t="shared" si="4"/>
        <v>682070</v>
      </c>
      <c r="G39" s="78">
        <f t="shared" si="4"/>
        <v>27819715</v>
      </c>
      <c r="H39" s="78"/>
      <c r="I39" s="78"/>
      <c r="J39" s="78"/>
      <c r="K39" s="78"/>
      <c r="L39" s="78"/>
      <c r="M39" s="78"/>
      <c r="N39" s="78">
        <f t="shared" si="4"/>
        <v>794333</v>
      </c>
      <c r="O39" s="78">
        <f t="shared" si="4"/>
        <v>49815693</v>
      </c>
      <c r="P39" s="78">
        <f t="shared" si="4"/>
        <v>50610026</v>
      </c>
      <c r="Q39" s="97"/>
      <c r="R39" s="97"/>
      <c r="S39" s="97"/>
      <c r="T39" s="97"/>
      <c r="U39" s="97"/>
    </row>
    <row r="40" spans="1:21" s="2" customFormat="1" ht="17.100000000000001" customHeight="1" x14ac:dyDescent="0.55000000000000004">
      <c r="A40" s="2">
        <v>2013</v>
      </c>
      <c r="B40" s="2" t="s">
        <v>29</v>
      </c>
      <c r="C40" s="77">
        <v>2014</v>
      </c>
      <c r="D40" s="79">
        <f t="shared" si="4"/>
        <v>285705</v>
      </c>
      <c r="E40" s="79">
        <f t="shared" si="4"/>
        <v>21052194</v>
      </c>
      <c r="F40" s="79">
        <f t="shared" si="4"/>
        <v>907107</v>
      </c>
      <c r="G40" s="79">
        <f t="shared" si="4"/>
        <v>26599740</v>
      </c>
      <c r="H40" s="79"/>
      <c r="I40" s="79"/>
      <c r="J40" s="79"/>
      <c r="K40" s="79"/>
      <c r="L40" s="79"/>
      <c r="M40" s="79"/>
      <c r="N40" s="78">
        <f t="shared" si="4"/>
        <v>1192812</v>
      </c>
      <c r="O40" s="78">
        <f t="shared" si="4"/>
        <v>47651934</v>
      </c>
      <c r="P40" s="78">
        <f t="shared" si="4"/>
        <v>48844746</v>
      </c>
      <c r="Q40" s="97"/>
      <c r="R40" s="97"/>
      <c r="S40" s="97"/>
      <c r="T40" s="97"/>
      <c r="U40" s="97"/>
    </row>
    <row r="41" spans="1:21" s="2" customFormat="1" ht="17.100000000000001" customHeight="1" x14ac:dyDescent="0.55000000000000004">
      <c r="B41" s="2" t="s">
        <v>31</v>
      </c>
      <c r="C41" s="77" t="s">
        <v>106</v>
      </c>
      <c r="D41" s="79">
        <f t="shared" si="4"/>
        <v>800695</v>
      </c>
      <c r="E41" s="79">
        <f t="shared" si="4"/>
        <v>21147234</v>
      </c>
      <c r="F41" s="79">
        <f t="shared" si="4"/>
        <v>1607155</v>
      </c>
      <c r="G41" s="79">
        <f t="shared" si="4"/>
        <v>26563119</v>
      </c>
      <c r="H41" s="79"/>
      <c r="I41" s="79">
        <f t="shared" si="4"/>
        <v>342382</v>
      </c>
      <c r="J41" s="79">
        <f t="shared" si="4"/>
        <v>1147833</v>
      </c>
      <c r="K41" s="79">
        <f t="shared" si="4"/>
        <v>380301</v>
      </c>
      <c r="L41" s="79">
        <f t="shared" si="4"/>
        <v>1479899</v>
      </c>
      <c r="M41" s="79"/>
      <c r="N41" s="78">
        <f t="shared" si="4"/>
        <v>3130533</v>
      </c>
      <c r="O41" s="78">
        <f t="shared" si="4"/>
        <v>50338085</v>
      </c>
      <c r="P41" s="78">
        <f t="shared" si="4"/>
        <v>53468618</v>
      </c>
      <c r="Q41" s="97"/>
      <c r="R41" s="97"/>
      <c r="S41" s="97"/>
      <c r="T41" s="97"/>
      <c r="U41" s="97"/>
    </row>
    <row r="42" spans="1:21" s="2" customFormat="1" ht="17.100000000000001" customHeight="1" x14ac:dyDescent="0.55000000000000004">
      <c r="B42" s="2" t="s">
        <v>25</v>
      </c>
      <c r="C42" s="77" t="s">
        <v>107</v>
      </c>
      <c r="D42" s="79">
        <f t="shared" si="4"/>
        <v>2120980</v>
      </c>
      <c r="E42" s="79">
        <f t="shared" si="4"/>
        <v>20254111</v>
      </c>
      <c r="F42" s="79">
        <f t="shared" si="4"/>
        <v>3325177</v>
      </c>
      <c r="G42" s="79">
        <f t="shared" si="4"/>
        <v>25180622</v>
      </c>
      <c r="H42" s="79"/>
      <c r="I42" s="79">
        <f t="shared" si="4"/>
        <v>191418</v>
      </c>
      <c r="J42" s="79">
        <f t="shared" si="4"/>
        <v>1127441</v>
      </c>
      <c r="K42" s="79">
        <f t="shared" si="4"/>
        <v>232962</v>
      </c>
      <c r="L42" s="79">
        <f t="shared" si="4"/>
        <v>1457702</v>
      </c>
      <c r="M42" s="79"/>
      <c r="N42" s="78">
        <f t="shared" si="4"/>
        <v>5870537</v>
      </c>
      <c r="O42" s="78">
        <f t="shared" si="4"/>
        <v>48019876</v>
      </c>
      <c r="P42" s="78">
        <f t="shared" si="4"/>
        <v>53890413</v>
      </c>
      <c r="Q42" s="97"/>
      <c r="R42" s="97"/>
      <c r="S42" s="97"/>
      <c r="T42" s="97"/>
      <c r="U42" s="97"/>
    </row>
    <row r="43" spans="1:21" s="2" customFormat="1" ht="17.100000000000001" customHeight="1" x14ac:dyDescent="0.55000000000000004">
      <c r="B43" s="2" t="s">
        <v>27</v>
      </c>
      <c r="C43" s="77" t="s">
        <v>108</v>
      </c>
      <c r="D43" s="79">
        <f t="shared" si="4"/>
        <v>3815526</v>
      </c>
      <c r="E43" s="79">
        <f t="shared" si="4"/>
        <v>17883095</v>
      </c>
      <c r="F43" s="79">
        <f t="shared" si="4"/>
        <v>5583953</v>
      </c>
      <c r="G43" s="79">
        <f t="shared" si="4"/>
        <v>22098866</v>
      </c>
      <c r="H43" s="79"/>
      <c r="I43" s="79">
        <f t="shared" si="4"/>
        <v>285546</v>
      </c>
      <c r="J43" s="79">
        <f t="shared" si="4"/>
        <v>1705388</v>
      </c>
      <c r="K43" s="79">
        <f t="shared" si="4"/>
        <v>351249</v>
      </c>
      <c r="L43" s="79">
        <f t="shared" si="4"/>
        <v>2165762</v>
      </c>
      <c r="M43" s="79"/>
      <c r="N43" s="78">
        <f t="shared" si="4"/>
        <v>10036274</v>
      </c>
      <c r="O43" s="78">
        <f t="shared" si="4"/>
        <v>43853111</v>
      </c>
      <c r="P43" s="78">
        <f t="shared" si="4"/>
        <v>53889385</v>
      </c>
      <c r="Q43" s="97"/>
      <c r="R43" s="97"/>
      <c r="S43" s="97"/>
      <c r="T43" s="97"/>
      <c r="U43" s="97"/>
    </row>
    <row r="44" spans="1:21" s="2" customFormat="1" ht="17.100000000000001" customHeight="1" x14ac:dyDescent="0.55000000000000004">
      <c r="A44" s="2">
        <v>2014</v>
      </c>
      <c r="B44" s="2" t="s">
        <v>29</v>
      </c>
      <c r="C44" s="77" t="s">
        <v>109</v>
      </c>
      <c r="D44" s="79">
        <f t="shared" si="4"/>
        <v>5345494.670202327</v>
      </c>
      <c r="E44" s="79">
        <f t="shared" si="4"/>
        <v>16455064.76942683</v>
      </c>
      <c r="F44" s="79">
        <f t="shared" si="4"/>
        <v>7626367.8372505959</v>
      </c>
      <c r="G44" s="149">
        <f t="shared" si="4"/>
        <v>20199482</v>
      </c>
      <c r="H44" s="79"/>
      <c r="I44" s="79">
        <f t="shared" si="4"/>
        <v>337269</v>
      </c>
      <c r="J44" s="79">
        <f t="shared" si="4"/>
        <v>1711350</v>
      </c>
      <c r="K44" s="79">
        <f t="shared" si="4"/>
        <v>453536</v>
      </c>
      <c r="L44" s="79">
        <f t="shared" si="4"/>
        <v>2132121</v>
      </c>
      <c r="M44" s="79"/>
      <c r="N44" s="78">
        <f t="shared" si="4"/>
        <v>13762667.507452924</v>
      </c>
      <c r="O44" s="149">
        <f t="shared" si="4"/>
        <v>40498017.76942683</v>
      </c>
      <c r="P44" s="149">
        <f t="shared" si="4"/>
        <v>54260685.276879758</v>
      </c>
      <c r="Q44" s="97"/>
      <c r="R44" s="97"/>
      <c r="S44" s="97"/>
      <c r="T44" s="97"/>
      <c r="U44" s="97"/>
    </row>
    <row r="45" spans="1:21" s="2" customFormat="1" ht="17.100000000000001" customHeight="1" thickBot="1" x14ac:dyDescent="0.65">
      <c r="C45" s="80" t="s">
        <v>110</v>
      </c>
      <c r="D45" s="121">
        <f t="shared" si="4"/>
        <v>6089655</v>
      </c>
      <c r="E45" s="121">
        <f t="shared" si="4"/>
        <v>15509864</v>
      </c>
      <c r="F45" s="121">
        <f>F15+F30</f>
        <v>8672433</v>
      </c>
      <c r="G45" s="121">
        <f>G15+G30</f>
        <v>18897473</v>
      </c>
      <c r="H45" s="81"/>
      <c r="I45" s="82">
        <f t="shared" si="4"/>
        <v>337269</v>
      </c>
      <c r="J45" s="82">
        <f t="shared" si="4"/>
        <v>1711350</v>
      </c>
      <c r="K45" s="82">
        <f t="shared" si="4"/>
        <v>453536</v>
      </c>
      <c r="L45" s="82">
        <f t="shared" si="4"/>
        <v>2132121</v>
      </c>
      <c r="M45" s="81"/>
      <c r="N45" s="83">
        <f t="shared" si="4"/>
        <v>15552893</v>
      </c>
      <c r="O45" s="83">
        <f t="shared" si="4"/>
        <v>38250808</v>
      </c>
      <c r="P45" s="83">
        <f t="shared" si="4"/>
        <v>53803701</v>
      </c>
      <c r="Q45" s="97"/>
      <c r="R45" s="103"/>
      <c r="S45" s="97"/>
      <c r="T45" s="97"/>
      <c r="U45" s="97"/>
    </row>
    <row r="46" spans="1:21" s="2" customFormat="1" ht="17.100000000000001" customHeight="1" x14ac:dyDescent="0.55000000000000004">
      <c r="C46" s="20" t="s">
        <v>123</v>
      </c>
      <c r="D46" s="84"/>
      <c r="E46" s="84"/>
      <c r="F46" s="84"/>
      <c r="G46" s="84"/>
      <c r="H46" s="84"/>
      <c r="I46" s="84"/>
      <c r="J46" s="84"/>
      <c r="K46" s="84"/>
      <c r="L46" s="84"/>
      <c r="M46" s="84"/>
      <c r="N46" s="85"/>
      <c r="O46" s="85"/>
      <c r="P46" s="54" t="s">
        <v>57</v>
      </c>
      <c r="Q46" s="97"/>
      <c r="R46" s="97"/>
      <c r="S46" s="97"/>
      <c r="T46" s="97"/>
      <c r="U46" s="97"/>
    </row>
    <row r="47" spans="1:21" s="2" customFormat="1" ht="17.100000000000001" customHeight="1" x14ac:dyDescent="0.55000000000000004">
      <c r="C47" s="51"/>
      <c r="D47" s="88"/>
      <c r="E47" s="88"/>
      <c r="F47" s="88"/>
      <c r="G47" s="88"/>
      <c r="H47" s="88"/>
      <c r="I47" s="88"/>
      <c r="J47" s="89"/>
      <c r="K47" s="88"/>
      <c r="L47" s="89"/>
      <c r="M47" s="89"/>
      <c r="N47" s="89"/>
      <c r="O47" s="89"/>
      <c r="P47" s="89"/>
      <c r="Q47" s="97"/>
      <c r="R47" s="97"/>
      <c r="S47" s="97"/>
      <c r="T47" s="97"/>
      <c r="U47" s="97"/>
    </row>
    <row r="48" spans="1:21" s="3" customFormat="1" ht="17.100000000000001" customHeight="1" x14ac:dyDescent="0.55000000000000004">
      <c r="C48" s="28" t="s">
        <v>58</v>
      </c>
      <c r="D48" s="15"/>
      <c r="E48" s="15"/>
      <c r="F48" s="15"/>
      <c r="G48" s="15"/>
      <c r="H48" s="15"/>
      <c r="I48" s="15"/>
      <c r="J48" s="15"/>
      <c r="K48" s="15"/>
      <c r="L48" s="15"/>
      <c r="M48" s="15"/>
      <c r="N48" s="15"/>
      <c r="O48" s="15"/>
      <c r="P48" s="15"/>
      <c r="Q48" s="99"/>
      <c r="R48" s="99"/>
      <c r="S48" s="99"/>
      <c r="T48" s="99"/>
      <c r="U48" s="99"/>
    </row>
    <row r="49" spans="3:21" s="3" customFormat="1" ht="17.100000000000001" customHeight="1" x14ac:dyDescent="0.55000000000000004">
      <c r="C49" s="28" t="s">
        <v>98</v>
      </c>
      <c r="D49" s="19"/>
      <c r="E49" s="19"/>
      <c r="F49" s="19"/>
      <c r="G49" s="19"/>
      <c r="H49" s="19"/>
      <c r="I49" s="19"/>
      <c r="J49" s="19"/>
      <c r="K49" s="19"/>
      <c r="L49" s="19"/>
      <c r="M49" s="19"/>
      <c r="N49" s="19"/>
      <c r="O49" s="19"/>
      <c r="P49" s="19"/>
      <c r="Q49" s="99"/>
      <c r="R49" s="99"/>
      <c r="S49" s="99"/>
      <c r="T49" s="99"/>
      <c r="U49" s="99"/>
    </row>
    <row r="50" spans="3:21" s="3" customFormat="1" ht="17.100000000000001" customHeight="1" x14ac:dyDescent="0.55000000000000004">
      <c r="C50" s="5" t="s">
        <v>60</v>
      </c>
      <c r="D50" s="19"/>
      <c r="E50" s="19"/>
      <c r="F50" s="19"/>
      <c r="G50" s="19"/>
      <c r="H50" s="19"/>
      <c r="I50" s="19"/>
      <c r="J50" s="19"/>
      <c r="K50" s="19"/>
      <c r="L50" s="19"/>
      <c r="M50" s="19"/>
      <c r="N50" s="19"/>
      <c r="O50" s="19"/>
      <c r="P50" s="19"/>
      <c r="Q50" s="99"/>
      <c r="R50" s="99"/>
      <c r="S50" s="99"/>
      <c r="T50" s="99"/>
      <c r="U50" s="99"/>
    </row>
    <row r="51" spans="3:21" s="4" customFormat="1" ht="17.100000000000001" customHeight="1" x14ac:dyDescent="0.55000000000000004">
      <c r="C51" s="56" t="s">
        <v>61</v>
      </c>
      <c r="D51" s="15"/>
      <c r="E51" s="15"/>
      <c r="F51" s="15"/>
      <c r="G51" s="15"/>
      <c r="H51" s="15"/>
      <c r="I51" s="15"/>
      <c r="J51" s="15"/>
      <c r="K51" s="15"/>
      <c r="L51" s="15"/>
      <c r="M51" s="15"/>
      <c r="N51" s="15"/>
      <c r="O51" s="15"/>
      <c r="P51" s="15"/>
      <c r="Q51" s="98"/>
      <c r="R51" s="98"/>
      <c r="S51" s="98"/>
      <c r="T51" s="98"/>
      <c r="U51" s="98"/>
    </row>
    <row r="52" spans="3:21" s="4" customFormat="1" ht="17.100000000000001" customHeight="1" x14ac:dyDescent="0.55000000000000004">
      <c r="C52" s="26" t="s">
        <v>62</v>
      </c>
      <c r="D52" s="15"/>
      <c r="E52" s="15"/>
      <c r="F52" s="15"/>
      <c r="G52" s="15"/>
      <c r="H52" s="15"/>
      <c r="I52" s="15"/>
      <c r="J52" s="15"/>
      <c r="K52" s="15"/>
      <c r="L52" s="15"/>
      <c r="M52" s="15"/>
      <c r="N52" s="15"/>
      <c r="O52" s="15"/>
      <c r="P52" s="15"/>
      <c r="Q52" s="98"/>
      <c r="R52" s="98"/>
      <c r="S52" s="98"/>
      <c r="T52" s="98"/>
      <c r="U52" s="98"/>
    </row>
    <row r="53" spans="3:21" s="4" customFormat="1" ht="17.100000000000001" customHeight="1" x14ac:dyDescent="0.55000000000000004">
      <c r="C53" s="56" t="s">
        <v>63</v>
      </c>
      <c r="D53" s="15"/>
      <c r="E53" s="15"/>
      <c r="F53" s="15"/>
      <c r="G53" s="15"/>
      <c r="H53" s="15"/>
      <c r="I53" s="15"/>
      <c r="J53" s="15"/>
      <c r="K53" s="15"/>
      <c r="L53" s="15"/>
      <c r="M53" s="15"/>
      <c r="N53" s="15"/>
      <c r="O53" s="15"/>
      <c r="P53" s="15"/>
      <c r="Q53" s="98"/>
      <c r="R53" s="98"/>
      <c r="S53" s="98"/>
      <c r="T53" s="98"/>
      <c r="U53" s="98"/>
    </row>
    <row r="54" spans="3:21" s="4" customFormat="1" ht="17.100000000000001" customHeight="1" x14ac:dyDescent="0.55000000000000004">
      <c r="C54" s="5" t="s">
        <v>64</v>
      </c>
      <c r="D54" s="15"/>
      <c r="E54" s="15"/>
      <c r="F54" s="15"/>
      <c r="G54" s="15"/>
      <c r="H54" s="15"/>
      <c r="I54" s="15"/>
      <c r="J54" s="15"/>
      <c r="K54" s="15"/>
      <c r="L54" s="15"/>
      <c r="M54" s="15"/>
      <c r="N54" s="15"/>
      <c r="O54" s="15"/>
      <c r="P54" s="15"/>
      <c r="Q54" s="98"/>
      <c r="R54" s="98"/>
      <c r="S54" s="98"/>
      <c r="T54" s="98"/>
      <c r="U54" s="98"/>
    </row>
    <row r="55" spans="3:21" ht="17.100000000000001" customHeight="1" x14ac:dyDescent="0.55000000000000004">
      <c r="C55" s="26" t="s">
        <v>65</v>
      </c>
      <c r="D55" s="15"/>
      <c r="E55" s="15"/>
      <c r="F55" s="15"/>
      <c r="G55" s="15"/>
      <c r="H55" s="15"/>
      <c r="I55" s="15"/>
      <c r="J55" s="15"/>
      <c r="K55" s="15"/>
      <c r="L55" s="15"/>
      <c r="M55" s="15"/>
      <c r="N55" s="15"/>
      <c r="O55" s="15"/>
      <c r="P55" s="15"/>
    </row>
    <row r="56" spans="3:21" ht="17.100000000000001" customHeight="1" x14ac:dyDescent="0.55000000000000004">
      <c r="C56" s="26" t="s">
        <v>66</v>
      </c>
      <c r="D56" s="7"/>
      <c r="E56" s="7"/>
      <c r="F56" s="7"/>
      <c r="G56" s="7"/>
      <c r="H56" s="7"/>
      <c r="I56" s="7"/>
      <c r="J56" s="7"/>
      <c r="K56" s="7"/>
      <c r="L56" s="7"/>
      <c r="M56" s="7"/>
      <c r="N56" s="7"/>
      <c r="O56" s="7"/>
      <c r="P56" s="7"/>
    </row>
    <row r="57" spans="3:21" ht="17.100000000000001" customHeight="1" x14ac:dyDescent="0.55000000000000004">
      <c r="C57" s="57" t="s">
        <v>67</v>
      </c>
      <c r="D57" s="8"/>
      <c r="E57" s="8"/>
      <c r="F57" s="8"/>
      <c r="G57" s="8"/>
      <c r="H57" s="8"/>
      <c r="I57" s="8"/>
      <c r="J57" s="8"/>
      <c r="K57" s="8"/>
      <c r="L57" s="8"/>
      <c r="M57" s="8"/>
      <c r="N57" s="8"/>
      <c r="O57" s="8"/>
    </row>
    <row r="58" spans="3:21" ht="17.100000000000001" customHeight="1" x14ac:dyDescent="0.55000000000000004">
      <c r="C58" s="58" t="s">
        <v>68</v>
      </c>
    </row>
    <row r="59" spans="3:21" ht="17.100000000000001" customHeight="1" x14ac:dyDescent="0.55000000000000004">
      <c r="C59" s="113" t="s">
        <v>69</v>
      </c>
    </row>
    <row r="60" spans="3:21" ht="17.100000000000001" customHeight="1" x14ac:dyDescent="0.55000000000000004">
      <c r="C60" s="43" t="s">
        <v>70</v>
      </c>
    </row>
    <row r="61" spans="3:21" ht="17.100000000000001" customHeight="1" x14ac:dyDescent="0.55000000000000004">
      <c r="C61" s="43" t="s">
        <v>71</v>
      </c>
    </row>
  </sheetData>
  <mergeCells count="25">
    <mergeCell ref="A1:C1"/>
    <mergeCell ref="D5:G5"/>
    <mergeCell ref="I5:L5"/>
    <mergeCell ref="N5:P5"/>
    <mergeCell ref="D6:E6"/>
    <mergeCell ref="F6:G6"/>
    <mergeCell ref="I6:J6"/>
    <mergeCell ref="K6:L6"/>
    <mergeCell ref="N6:P6"/>
    <mergeCell ref="D20:G20"/>
    <mergeCell ref="I20:L20"/>
    <mergeCell ref="N20:P20"/>
    <mergeCell ref="D21:E21"/>
    <mergeCell ref="F21:G21"/>
    <mergeCell ref="I21:J21"/>
    <mergeCell ref="K21:L21"/>
    <mergeCell ref="N21:P21"/>
    <mergeCell ref="D35:G35"/>
    <mergeCell ref="I35:L35"/>
    <mergeCell ref="N35:P35"/>
    <mergeCell ref="D36:E36"/>
    <mergeCell ref="F36:G36"/>
    <mergeCell ref="I36:J36"/>
    <mergeCell ref="K36:L36"/>
    <mergeCell ref="N36:P36"/>
  </mergeCells>
  <hyperlinks>
    <hyperlink ref="A1" location="Contents!A1" display="Contents" xr:uid="{090C23B4-1A33-49B0-B531-1524C8A8A6DF}"/>
  </hyperlinks>
  <pageMargins left="0.7" right="0.7" top="0.75" bottom="0.75" header="0.3" footer="0.3"/>
  <pageSetup paperSize="9" scale="74" fitToWidth="0" fitToHeight="0" orientation="portrait" verticalDpi="4" r:id="rId1"/>
  <ignoredErrors>
    <ignoredError sqref="C9 C11 C24 C26 C39 C4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776D0-C3AE-4D6C-92F4-03D549D0DEA4}">
  <sheetPr codeName="Sheet9"/>
  <dimension ref="A1:S64"/>
  <sheetViews>
    <sheetView showGridLines="0" zoomScale="85" zoomScaleNormal="85" workbookViewId="0">
      <selection sqref="A1:C1"/>
    </sheetView>
  </sheetViews>
  <sheetFormatPr defaultColWidth="9.15625" defaultRowHeight="17.100000000000001" customHeight="1" x14ac:dyDescent="0.55000000000000004"/>
  <cols>
    <col min="1" max="2" width="2.26171875" style="22" customWidth="1"/>
    <col min="3" max="3" width="13.26171875" style="22" customWidth="1"/>
    <col min="4" max="5" width="13.26171875" style="21" customWidth="1"/>
    <col min="6" max="6" width="2.26171875" style="21" customWidth="1"/>
    <col min="7" max="8" width="13.26171875" style="21" customWidth="1"/>
    <col min="9" max="9" width="2.26171875" style="21" customWidth="1"/>
    <col min="10" max="12" width="13.26171875" style="21" customWidth="1"/>
    <col min="13" max="16384" width="9.15625" style="22"/>
  </cols>
  <sheetData>
    <row r="1" spans="1:18" ht="17.100000000000001" customHeight="1" x14ac:dyDescent="0.55000000000000004">
      <c r="A1" s="153" t="s">
        <v>21</v>
      </c>
      <c r="B1" s="153"/>
      <c r="C1" s="153"/>
      <c r="G1" s="39"/>
    </row>
    <row r="2" spans="1:18" ht="17.100000000000001" customHeight="1" x14ac:dyDescent="0.55000000000000004">
      <c r="D2" s="22"/>
      <c r="E2" s="22"/>
      <c r="F2" s="22"/>
      <c r="G2" s="22"/>
      <c r="H2" s="22"/>
      <c r="I2" s="22"/>
      <c r="J2" s="22"/>
      <c r="K2" s="22"/>
      <c r="L2" s="22"/>
    </row>
    <row r="3" spans="1:18" ht="17.100000000000001" customHeight="1" x14ac:dyDescent="0.55000000000000004">
      <c r="C3" s="144" t="s">
        <v>145</v>
      </c>
    </row>
    <row r="4" spans="1:18" s="2" customFormat="1" ht="17.100000000000001" customHeight="1" x14ac:dyDescent="0.55000000000000004">
      <c r="A4" s="22"/>
      <c r="B4" s="22"/>
      <c r="C4" s="20" t="s">
        <v>121</v>
      </c>
      <c r="D4" s="18"/>
      <c r="E4" s="18"/>
      <c r="F4" s="18"/>
      <c r="G4" s="18"/>
      <c r="H4" s="18"/>
      <c r="I4" s="18"/>
      <c r="J4" s="18"/>
      <c r="K4" s="18"/>
      <c r="L4" s="18"/>
    </row>
    <row r="5" spans="1:18" s="2" customFormat="1" ht="17.100000000000001" customHeight="1" x14ac:dyDescent="0.55000000000000004">
      <c r="A5" s="22"/>
      <c r="B5" s="22"/>
      <c r="C5" s="91"/>
      <c r="D5" s="156" t="s">
        <v>101</v>
      </c>
      <c r="E5" s="156"/>
      <c r="F5" s="92"/>
      <c r="G5" s="156" t="s">
        <v>102</v>
      </c>
      <c r="H5" s="156"/>
      <c r="I5" s="92"/>
      <c r="J5" s="156" t="s">
        <v>103</v>
      </c>
      <c r="K5" s="156"/>
      <c r="L5" s="156"/>
    </row>
    <row r="6" spans="1:18" s="2" customFormat="1" ht="17.100000000000001" customHeight="1" x14ac:dyDescent="0.55000000000000004">
      <c r="A6" s="22"/>
      <c r="B6" s="22"/>
      <c r="C6" s="71" t="s">
        <v>104</v>
      </c>
      <c r="D6" s="90" t="s">
        <v>2</v>
      </c>
      <c r="E6" s="90" t="s">
        <v>3</v>
      </c>
      <c r="F6" s="120"/>
      <c r="G6" s="90" t="s">
        <v>2</v>
      </c>
      <c r="H6" s="90" t="s">
        <v>3</v>
      </c>
      <c r="I6" s="120"/>
      <c r="J6" s="90" t="s">
        <v>2</v>
      </c>
      <c r="K6" s="90" t="s">
        <v>3</v>
      </c>
      <c r="L6" s="90" t="s">
        <v>1</v>
      </c>
    </row>
    <row r="7" spans="1:18" s="2" customFormat="1" ht="17.100000000000001" customHeight="1" x14ac:dyDescent="0.55000000000000004">
      <c r="A7" s="22"/>
      <c r="B7" s="22"/>
      <c r="C7" s="43" t="s">
        <v>75</v>
      </c>
      <c r="D7" s="93">
        <v>18975</v>
      </c>
      <c r="E7" s="93">
        <v>59446</v>
      </c>
      <c r="F7" s="93"/>
      <c r="G7" s="93"/>
      <c r="H7" s="93"/>
      <c r="I7" s="94"/>
      <c r="J7" s="93">
        <f>D7+G7</f>
        <v>18975</v>
      </c>
      <c r="K7" s="93">
        <f>E7+H7</f>
        <v>59446</v>
      </c>
      <c r="L7" s="93">
        <f>J7+K7</f>
        <v>78421</v>
      </c>
    </row>
    <row r="8" spans="1:18" s="2" customFormat="1" ht="17.100000000000001" customHeight="1" x14ac:dyDescent="0.55000000000000004">
      <c r="A8" s="2">
        <v>2012</v>
      </c>
      <c r="B8" s="2" t="s">
        <v>25</v>
      </c>
      <c r="C8" s="77" t="s">
        <v>114</v>
      </c>
      <c r="D8" s="114">
        <v>1602</v>
      </c>
      <c r="E8" s="114">
        <v>1707</v>
      </c>
      <c r="F8" s="44"/>
      <c r="G8" s="114"/>
      <c r="H8" s="114"/>
      <c r="I8" s="44"/>
      <c r="J8" s="114">
        <f t="shared" ref="J8:K15" si="0">D8+G8</f>
        <v>1602</v>
      </c>
      <c r="K8" s="114">
        <f t="shared" si="0"/>
        <v>1707</v>
      </c>
      <c r="L8" s="114">
        <f>J8+K8</f>
        <v>3309</v>
      </c>
    </row>
    <row r="9" spans="1:18" s="2" customFormat="1" ht="17.100000000000001" customHeight="1" x14ac:dyDescent="0.55000000000000004">
      <c r="B9" s="2" t="s">
        <v>27</v>
      </c>
      <c r="C9" s="77" t="s">
        <v>105</v>
      </c>
      <c r="D9" s="114">
        <v>121013</v>
      </c>
      <c r="E9" s="114">
        <v>171369</v>
      </c>
      <c r="F9" s="44"/>
      <c r="G9" s="114"/>
      <c r="H9" s="114"/>
      <c r="I9" s="44"/>
      <c r="J9" s="114">
        <f t="shared" si="0"/>
        <v>121013</v>
      </c>
      <c r="K9" s="114">
        <f t="shared" si="0"/>
        <v>171369</v>
      </c>
      <c r="L9" s="114">
        <f t="shared" ref="L9:L15" si="1">J9+K9</f>
        <v>292382</v>
      </c>
    </row>
    <row r="10" spans="1:18" s="2" customFormat="1" ht="17.100000000000001" customHeight="1" x14ac:dyDescent="0.55000000000000004">
      <c r="A10" s="2">
        <v>2013</v>
      </c>
      <c r="B10" s="2" t="s">
        <v>29</v>
      </c>
      <c r="C10" s="77">
        <v>2014</v>
      </c>
      <c r="D10" s="114">
        <v>189239</v>
      </c>
      <c r="E10" s="114">
        <v>279688</v>
      </c>
      <c r="F10" s="45"/>
      <c r="G10" s="114"/>
      <c r="H10" s="114"/>
      <c r="I10" s="45"/>
      <c r="J10" s="114">
        <f t="shared" si="0"/>
        <v>189239</v>
      </c>
      <c r="K10" s="114">
        <f t="shared" si="0"/>
        <v>279688</v>
      </c>
      <c r="L10" s="114">
        <f t="shared" si="1"/>
        <v>468927</v>
      </c>
    </row>
    <row r="11" spans="1:18" s="2" customFormat="1" ht="17.100000000000001" customHeight="1" x14ac:dyDescent="0.55000000000000004">
      <c r="B11" s="2" t="s">
        <v>31</v>
      </c>
      <c r="C11" s="77" t="s">
        <v>106</v>
      </c>
      <c r="D11" s="114">
        <v>504645</v>
      </c>
      <c r="E11" s="114">
        <v>718369</v>
      </c>
      <c r="F11" s="45"/>
      <c r="G11" s="114">
        <v>137450</v>
      </c>
      <c r="H11" s="114">
        <v>147508</v>
      </c>
      <c r="I11" s="45"/>
      <c r="J11" s="114">
        <f t="shared" si="0"/>
        <v>642095</v>
      </c>
      <c r="K11" s="114">
        <f t="shared" si="0"/>
        <v>865877</v>
      </c>
      <c r="L11" s="114">
        <f t="shared" si="1"/>
        <v>1507972</v>
      </c>
    </row>
    <row r="12" spans="1:18" s="2" customFormat="1" ht="17.100000000000001" customHeight="1" x14ac:dyDescent="0.55000000000000004">
      <c r="B12" s="2" t="s">
        <v>25</v>
      </c>
      <c r="C12" s="77" t="s">
        <v>107</v>
      </c>
      <c r="D12" s="114">
        <v>1264884</v>
      </c>
      <c r="E12" s="114">
        <v>1648563</v>
      </c>
      <c r="F12" s="45"/>
      <c r="G12" s="114">
        <v>4693</v>
      </c>
      <c r="H12" s="114">
        <v>6994</v>
      </c>
      <c r="I12" s="45"/>
      <c r="J12" s="114">
        <f t="shared" si="0"/>
        <v>1269577</v>
      </c>
      <c r="K12" s="114">
        <f t="shared" si="0"/>
        <v>1655557</v>
      </c>
      <c r="L12" s="114">
        <f t="shared" si="1"/>
        <v>2925134</v>
      </c>
    </row>
    <row r="13" spans="1:18" s="2" customFormat="1" ht="17.100000000000001" customHeight="1" x14ac:dyDescent="0.55000000000000004">
      <c r="B13" s="2" t="s">
        <v>27</v>
      </c>
      <c r="C13" s="77" t="s">
        <v>108</v>
      </c>
      <c r="D13" s="114">
        <v>1998670</v>
      </c>
      <c r="E13" s="114">
        <v>2586215</v>
      </c>
      <c r="F13" s="45"/>
      <c r="G13" s="114">
        <v>72544</v>
      </c>
      <c r="H13" s="114">
        <v>88565</v>
      </c>
      <c r="I13" s="45"/>
      <c r="J13" s="114">
        <f t="shared" si="0"/>
        <v>2071214</v>
      </c>
      <c r="K13" s="114">
        <f t="shared" si="0"/>
        <v>2674780</v>
      </c>
      <c r="L13" s="114">
        <f t="shared" si="1"/>
        <v>4745994</v>
      </c>
    </row>
    <row r="14" spans="1:18" s="2" customFormat="1" ht="17.100000000000001" customHeight="1" x14ac:dyDescent="0.55000000000000004">
      <c r="A14" s="2">
        <v>2014</v>
      </c>
      <c r="B14" s="2" t="s">
        <v>29</v>
      </c>
      <c r="C14" s="77" t="s">
        <v>109</v>
      </c>
      <c r="D14" s="114">
        <v>2054910</v>
      </c>
      <c r="E14" s="114">
        <v>2668327</v>
      </c>
      <c r="F14" s="45"/>
      <c r="G14" s="114">
        <v>86950</v>
      </c>
      <c r="H14" s="114">
        <v>107809</v>
      </c>
      <c r="I14" s="45"/>
      <c r="J14" s="114">
        <f t="shared" si="0"/>
        <v>2141860</v>
      </c>
      <c r="K14" s="114">
        <f t="shared" si="0"/>
        <v>2776136</v>
      </c>
      <c r="L14" s="114">
        <f t="shared" si="1"/>
        <v>4917996</v>
      </c>
      <c r="R14" s="103"/>
    </row>
    <row r="15" spans="1:18" s="2" customFormat="1" ht="17.100000000000001" customHeight="1" x14ac:dyDescent="0.6">
      <c r="C15" s="117" t="s">
        <v>110</v>
      </c>
      <c r="D15" s="122">
        <f>SUM('Table 2 Dom Installed - Large'!D33:D35)</f>
        <v>1380307</v>
      </c>
      <c r="E15" s="122">
        <f>SUM('Table 2 Dom Installed - Large'!E33:E35)</f>
        <v>1728955</v>
      </c>
      <c r="F15" s="45"/>
      <c r="G15" s="114"/>
      <c r="H15" s="114"/>
      <c r="I15" s="45"/>
      <c r="J15" s="114">
        <f t="shared" si="0"/>
        <v>1380307</v>
      </c>
      <c r="K15" s="114">
        <f t="shared" si="0"/>
        <v>1728955</v>
      </c>
      <c r="L15" s="114">
        <f t="shared" si="1"/>
        <v>3109262</v>
      </c>
    </row>
    <row r="16" spans="1:18" s="2" customFormat="1" ht="17.100000000000001" customHeight="1" thickBot="1" x14ac:dyDescent="0.6">
      <c r="C16" s="115" t="s">
        <v>1</v>
      </c>
      <c r="D16" s="115">
        <f>SUM(D7:D15)</f>
        <v>7534245</v>
      </c>
      <c r="E16" s="115">
        <f>SUM(E7:E15)</f>
        <v>9862639</v>
      </c>
      <c r="F16" s="95"/>
      <c r="G16" s="115">
        <f>SUM(G7:G14)</f>
        <v>301637</v>
      </c>
      <c r="H16" s="115">
        <f>SUM(H7:H14)</f>
        <v>350876</v>
      </c>
      <c r="I16" s="95"/>
      <c r="J16" s="115">
        <f>SUM(J7:J15)</f>
        <v>7835882</v>
      </c>
      <c r="K16" s="115">
        <f>SUM(K7:K15)</f>
        <v>10213515</v>
      </c>
      <c r="L16" s="115">
        <f>SUM(L7:L15)</f>
        <v>18049397</v>
      </c>
    </row>
    <row r="17" spans="1:15" s="2" customFormat="1" ht="17.100000000000001" customHeight="1" x14ac:dyDescent="0.55000000000000004">
      <c r="C17" s="20" t="s">
        <v>124</v>
      </c>
      <c r="D17" s="88"/>
      <c r="E17" s="88"/>
      <c r="F17" s="88"/>
      <c r="G17" s="88"/>
      <c r="H17" s="88"/>
      <c r="I17" s="88"/>
      <c r="J17" s="88"/>
      <c r="K17" s="88"/>
      <c r="L17" s="54" t="s">
        <v>57</v>
      </c>
    </row>
    <row r="18" spans="1:15" s="23" customFormat="1" ht="17.100000000000001" customHeight="1" x14ac:dyDescent="0.55000000000000004">
      <c r="B18" s="11"/>
      <c r="C18" s="68"/>
      <c r="D18" s="69"/>
      <c r="E18" s="73"/>
      <c r="F18" s="73"/>
      <c r="G18" s="69"/>
      <c r="H18" s="73"/>
      <c r="I18" s="73"/>
      <c r="J18" s="69"/>
      <c r="K18" s="73"/>
      <c r="L18" s="73"/>
    </row>
    <row r="19" spans="1:15" s="2" customFormat="1" ht="17.100000000000001" customHeight="1" x14ac:dyDescent="0.55000000000000004">
      <c r="A19" s="22"/>
      <c r="B19" s="22"/>
      <c r="C19" s="144" t="s">
        <v>146</v>
      </c>
      <c r="D19" s="18"/>
      <c r="E19" s="18"/>
      <c r="F19" s="18"/>
      <c r="G19" s="18"/>
      <c r="H19" s="18"/>
      <c r="I19" s="18"/>
      <c r="J19" s="18"/>
      <c r="K19" s="18"/>
      <c r="L19" s="18"/>
    </row>
    <row r="20" spans="1:15" s="2" customFormat="1" ht="17.100000000000001" customHeight="1" x14ac:dyDescent="0.55000000000000004">
      <c r="A20" s="22"/>
      <c r="B20" s="22"/>
      <c r="C20" s="20" t="s">
        <v>121</v>
      </c>
      <c r="D20" s="18"/>
      <c r="E20" s="18"/>
      <c r="F20" s="18"/>
      <c r="G20" s="18"/>
      <c r="H20" s="18"/>
      <c r="I20" s="18"/>
      <c r="J20" s="18"/>
      <c r="K20" s="18"/>
      <c r="L20" s="18"/>
    </row>
    <row r="21" spans="1:15" s="2" customFormat="1" ht="17.100000000000001" customHeight="1" x14ac:dyDescent="0.55000000000000004">
      <c r="A21" s="22"/>
      <c r="B21" s="22"/>
      <c r="C21" s="91"/>
      <c r="D21" s="156" t="s">
        <v>101</v>
      </c>
      <c r="E21" s="156"/>
      <c r="F21" s="92"/>
      <c r="G21" s="156" t="s">
        <v>102</v>
      </c>
      <c r="H21" s="156"/>
      <c r="I21" s="92"/>
      <c r="J21" s="156" t="s">
        <v>103</v>
      </c>
      <c r="K21" s="156"/>
      <c r="L21" s="156"/>
    </row>
    <row r="22" spans="1:15" s="2" customFormat="1" ht="17.100000000000001" customHeight="1" x14ac:dyDescent="0.55000000000000004">
      <c r="A22" s="22"/>
      <c r="B22" s="22"/>
      <c r="C22" s="71" t="s">
        <v>104</v>
      </c>
      <c r="D22" s="90" t="s">
        <v>2</v>
      </c>
      <c r="E22" s="90" t="s">
        <v>3</v>
      </c>
      <c r="F22" s="120"/>
      <c r="G22" s="90" t="s">
        <v>2</v>
      </c>
      <c r="H22" s="90" t="s">
        <v>3</v>
      </c>
      <c r="I22" s="120"/>
      <c r="J22" s="90" t="s">
        <v>2</v>
      </c>
      <c r="K22" s="90" t="s">
        <v>3</v>
      </c>
      <c r="L22" s="90" t="s">
        <v>1</v>
      </c>
    </row>
    <row r="23" spans="1:15" s="2" customFormat="1" ht="17.100000000000001" customHeight="1" x14ac:dyDescent="0.55000000000000004">
      <c r="A23" s="22"/>
      <c r="B23" s="22"/>
      <c r="C23" s="43" t="s">
        <v>75</v>
      </c>
      <c r="D23" s="93">
        <v>9865</v>
      </c>
      <c r="E23" s="93">
        <v>320499</v>
      </c>
      <c r="F23" s="93"/>
      <c r="G23" s="93"/>
      <c r="H23" s="93"/>
      <c r="I23" s="94"/>
      <c r="J23" s="93">
        <f>D23+G23</f>
        <v>9865</v>
      </c>
      <c r="K23" s="93">
        <f>E23+H23</f>
        <v>320499</v>
      </c>
      <c r="L23" s="93">
        <f>J23+K23</f>
        <v>330364</v>
      </c>
    </row>
    <row r="24" spans="1:15" s="2" customFormat="1" ht="17.100000000000001" customHeight="1" x14ac:dyDescent="0.55000000000000004">
      <c r="A24" s="2">
        <v>2012</v>
      </c>
      <c r="B24" s="2" t="s">
        <v>25</v>
      </c>
      <c r="C24" s="77" t="s">
        <v>114</v>
      </c>
      <c r="D24" s="114">
        <v>330</v>
      </c>
      <c r="E24" s="114">
        <v>71289</v>
      </c>
      <c r="F24" s="44"/>
      <c r="G24" s="114"/>
      <c r="H24" s="114"/>
      <c r="I24" s="44"/>
      <c r="J24" s="116">
        <f t="shared" ref="J24:K31" si="2">D24+G24</f>
        <v>330</v>
      </c>
      <c r="K24" s="114">
        <f t="shared" si="2"/>
        <v>71289</v>
      </c>
      <c r="L24" s="114">
        <f>J24+K24</f>
        <v>71619</v>
      </c>
    </row>
    <row r="25" spans="1:15" s="2" customFormat="1" ht="17.100000000000001" customHeight="1" x14ac:dyDescent="0.55000000000000004">
      <c r="B25" s="2" t="s">
        <v>27</v>
      </c>
      <c r="C25" s="77" t="s">
        <v>105</v>
      </c>
      <c r="D25" s="114">
        <v>1855</v>
      </c>
      <c r="E25" s="114">
        <v>117276</v>
      </c>
      <c r="F25" s="44"/>
      <c r="G25" s="114"/>
      <c r="H25" s="114"/>
      <c r="I25" s="44"/>
      <c r="J25" s="116">
        <f t="shared" si="2"/>
        <v>1855</v>
      </c>
      <c r="K25" s="114">
        <f t="shared" si="2"/>
        <v>117276</v>
      </c>
      <c r="L25" s="114">
        <f t="shared" ref="L25:L31" si="3">J25+K25</f>
        <v>119131</v>
      </c>
    </row>
    <row r="26" spans="1:15" s="2" customFormat="1" ht="17.100000000000001" customHeight="1" x14ac:dyDescent="0.55000000000000004">
      <c r="A26" s="2">
        <v>2013</v>
      </c>
      <c r="B26" s="2" t="s">
        <v>29</v>
      </c>
      <c r="C26" s="77">
        <v>2014</v>
      </c>
      <c r="D26" s="114">
        <v>2546</v>
      </c>
      <c r="E26" s="114">
        <v>63687</v>
      </c>
      <c r="F26" s="45"/>
      <c r="G26" s="114"/>
      <c r="H26" s="114"/>
      <c r="I26" s="45"/>
      <c r="J26" s="116">
        <f t="shared" si="2"/>
        <v>2546</v>
      </c>
      <c r="K26" s="114">
        <f t="shared" si="2"/>
        <v>63687</v>
      </c>
      <c r="L26" s="114">
        <f t="shared" si="3"/>
        <v>66233</v>
      </c>
    </row>
    <row r="27" spans="1:15" s="2" customFormat="1" ht="17.100000000000001" customHeight="1" x14ac:dyDescent="0.55000000000000004">
      <c r="B27" s="2" t="s">
        <v>31</v>
      </c>
      <c r="C27" s="77" t="s">
        <v>106</v>
      </c>
      <c r="D27" s="114">
        <v>21569</v>
      </c>
      <c r="E27" s="114">
        <v>60947</v>
      </c>
      <c r="F27" s="45"/>
      <c r="G27" s="114">
        <v>30549</v>
      </c>
      <c r="H27" s="114">
        <v>31003</v>
      </c>
      <c r="I27" s="45"/>
      <c r="J27" s="116">
        <f t="shared" si="2"/>
        <v>52118</v>
      </c>
      <c r="K27" s="114">
        <f t="shared" si="2"/>
        <v>91950</v>
      </c>
      <c r="L27" s="114">
        <f t="shared" si="3"/>
        <v>144068</v>
      </c>
    </row>
    <row r="28" spans="1:15" s="2" customFormat="1" ht="17.100000000000001" customHeight="1" x14ac:dyDescent="0.55000000000000004">
      <c r="B28" s="2" t="s">
        <v>25</v>
      </c>
      <c r="C28" s="77" t="s">
        <v>107</v>
      </c>
      <c r="D28" s="114">
        <v>15413</v>
      </c>
      <c r="E28" s="114">
        <v>46772</v>
      </c>
      <c r="F28" s="45"/>
      <c r="G28" s="114">
        <v>33575</v>
      </c>
      <c r="H28" s="114">
        <v>31738</v>
      </c>
      <c r="I28" s="45"/>
      <c r="J28" s="116">
        <f t="shared" si="2"/>
        <v>48988</v>
      </c>
      <c r="K28" s="114">
        <f t="shared" si="2"/>
        <v>78510</v>
      </c>
      <c r="L28" s="114">
        <f t="shared" si="3"/>
        <v>127498</v>
      </c>
    </row>
    <row r="29" spans="1:15" s="2" customFormat="1" ht="17.100000000000001" customHeight="1" x14ac:dyDescent="0.55000000000000004">
      <c r="B29" s="2" t="s">
        <v>27</v>
      </c>
      <c r="C29" s="77" t="s">
        <v>108</v>
      </c>
      <c r="D29" s="114">
        <v>12316</v>
      </c>
      <c r="E29" s="114">
        <v>47680</v>
      </c>
      <c r="F29" s="45"/>
      <c r="G29" s="114">
        <v>51453</v>
      </c>
      <c r="H29" s="114">
        <v>36622</v>
      </c>
      <c r="I29" s="45"/>
      <c r="J29" s="116">
        <f t="shared" si="2"/>
        <v>63769</v>
      </c>
      <c r="K29" s="114">
        <f t="shared" si="2"/>
        <v>84302</v>
      </c>
      <c r="L29" s="114">
        <f t="shared" si="3"/>
        <v>148071</v>
      </c>
    </row>
    <row r="30" spans="1:15" s="2" customFormat="1" ht="17.100000000000001" customHeight="1" x14ac:dyDescent="0.55000000000000004">
      <c r="A30" s="2">
        <v>2014</v>
      </c>
      <c r="B30" s="2" t="s">
        <v>29</v>
      </c>
      <c r="C30" s="77" t="s">
        <v>109</v>
      </c>
      <c r="D30" s="114">
        <v>18866</v>
      </c>
      <c r="E30" s="114">
        <v>59081</v>
      </c>
      <c r="F30" s="45"/>
      <c r="G30" s="114">
        <v>33617</v>
      </c>
      <c r="H30" s="114">
        <v>33753</v>
      </c>
      <c r="I30" s="45"/>
      <c r="J30" s="116">
        <f t="shared" si="2"/>
        <v>52483</v>
      </c>
      <c r="K30" s="114">
        <f t="shared" si="2"/>
        <v>92834</v>
      </c>
      <c r="L30" s="114">
        <f t="shared" si="3"/>
        <v>145317</v>
      </c>
    </row>
    <row r="31" spans="1:15" s="2" customFormat="1" ht="17.100000000000001" customHeight="1" x14ac:dyDescent="0.6">
      <c r="C31" s="117" t="s">
        <v>110</v>
      </c>
      <c r="D31" s="122">
        <f>SUM('Table 4 ND Installed - Large'!D34:E36)</f>
        <v>9870</v>
      </c>
      <c r="E31" s="122">
        <f>SUM('Table 4 ND Installed - Large'!F34:G36)</f>
        <v>51781</v>
      </c>
      <c r="F31" s="45"/>
      <c r="G31" s="114"/>
      <c r="H31" s="114"/>
      <c r="I31" s="45"/>
      <c r="J31" s="116">
        <f t="shared" si="2"/>
        <v>9870</v>
      </c>
      <c r="K31" s="114">
        <f t="shared" si="2"/>
        <v>51781</v>
      </c>
      <c r="L31" s="114">
        <f t="shared" si="3"/>
        <v>61651</v>
      </c>
    </row>
    <row r="32" spans="1:15" s="2" customFormat="1" ht="17.100000000000001" customHeight="1" thickBot="1" x14ac:dyDescent="0.6">
      <c r="C32" s="115" t="s">
        <v>1</v>
      </c>
      <c r="D32" s="115">
        <f>SUM(D23:D31)</f>
        <v>92630</v>
      </c>
      <c r="E32" s="115">
        <f>SUM(E23:E31)</f>
        <v>839012</v>
      </c>
      <c r="F32" s="95"/>
      <c r="G32" s="115">
        <f>SUM(G23:G31)</f>
        <v>149194</v>
      </c>
      <c r="H32" s="115">
        <f>SUM(H23:H31)</f>
        <v>133116</v>
      </c>
      <c r="I32" s="95"/>
      <c r="J32" s="115">
        <f>SUM(J23:J31)</f>
        <v>241824</v>
      </c>
      <c r="K32" s="115">
        <f>SUM(K23:K31)</f>
        <v>972128</v>
      </c>
      <c r="L32" s="115">
        <f>SUM(L23:L31)</f>
        <v>1213952</v>
      </c>
      <c r="N32" s="110"/>
      <c r="O32" s="110"/>
    </row>
    <row r="33" spans="1:19" s="2" customFormat="1" ht="17.100000000000001" customHeight="1" x14ac:dyDescent="0.55000000000000004">
      <c r="C33" s="77" t="s">
        <v>124</v>
      </c>
      <c r="D33" s="88"/>
      <c r="E33" s="88"/>
      <c r="F33" s="88"/>
      <c r="G33" s="88"/>
      <c r="H33" s="88"/>
      <c r="I33" s="88"/>
      <c r="J33" s="88"/>
      <c r="K33" s="88"/>
      <c r="L33" s="54" t="s">
        <v>57</v>
      </c>
    </row>
    <row r="34" spans="1:19" s="2" customFormat="1" ht="17.100000000000001" customHeight="1" x14ac:dyDescent="0.55000000000000004">
      <c r="C34" s="51"/>
      <c r="D34" s="88"/>
      <c r="E34" s="88"/>
      <c r="F34" s="88"/>
      <c r="G34" s="88"/>
      <c r="H34" s="88"/>
      <c r="I34" s="88"/>
      <c r="J34" s="88"/>
      <c r="K34" s="88"/>
      <c r="L34" s="88"/>
    </row>
    <row r="35" spans="1:19" s="2" customFormat="1" ht="17.100000000000001" customHeight="1" x14ac:dyDescent="0.55000000000000004">
      <c r="A35" s="22"/>
      <c r="B35" s="22"/>
      <c r="C35" s="144" t="s">
        <v>147</v>
      </c>
      <c r="D35" s="18"/>
      <c r="E35" s="18"/>
      <c r="F35" s="18"/>
      <c r="G35" s="18"/>
      <c r="H35" s="18"/>
      <c r="I35" s="18"/>
      <c r="J35" s="18"/>
      <c r="K35" s="18"/>
      <c r="L35" s="18"/>
    </row>
    <row r="36" spans="1:19" s="2" customFormat="1" ht="17.100000000000001" customHeight="1" x14ac:dyDescent="0.55000000000000004">
      <c r="A36" s="22"/>
      <c r="B36" s="22"/>
      <c r="C36" s="20" t="s">
        <v>121</v>
      </c>
      <c r="D36" s="18"/>
      <c r="E36" s="18"/>
      <c r="F36" s="18"/>
      <c r="G36" s="18"/>
      <c r="H36" s="18"/>
      <c r="I36" s="18"/>
      <c r="J36" s="18"/>
      <c r="K36" s="18"/>
      <c r="L36" s="18"/>
    </row>
    <row r="37" spans="1:19" s="2" customFormat="1" ht="17.100000000000001" customHeight="1" x14ac:dyDescent="0.55000000000000004">
      <c r="A37" s="22"/>
      <c r="B37" s="22"/>
      <c r="C37" s="91"/>
      <c r="D37" s="156" t="s">
        <v>101</v>
      </c>
      <c r="E37" s="156"/>
      <c r="F37" s="92"/>
      <c r="G37" s="156" t="s">
        <v>102</v>
      </c>
      <c r="H37" s="156"/>
      <c r="I37" s="92"/>
      <c r="J37" s="156" t="s">
        <v>103</v>
      </c>
      <c r="K37" s="156"/>
      <c r="L37" s="156"/>
    </row>
    <row r="38" spans="1:19" s="2" customFormat="1" ht="17.100000000000001" customHeight="1" x14ac:dyDescent="0.55000000000000004">
      <c r="A38" s="22"/>
      <c r="B38" s="22"/>
      <c r="C38" s="71" t="s">
        <v>104</v>
      </c>
      <c r="D38" s="90" t="s">
        <v>2</v>
      </c>
      <c r="E38" s="90" t="s">
        <v>3</v>
      </c>
      <c r="F38" s="120"/>
      <c r="G38" s="90" t="s">
        <v>2</v>
      </c>
      <c r="H38" s="90" t="s">
        <v>3</v>
      </c>
      <c r="I38" s="120"/>
      <c r="J38" s="90" t="s">
        <v>2</v>
      </c>
      <c r="K38" s="90" t="s">
        <v>3</v>
      </c>
      <c r="L38" s="90" t="s">
        <v>1</v>
      </c>
    </row>
    <row r="39" spans="1:19" s="2" customFormat="1" ht="17.100000000000001" customHeight="1" x14ac:dyDescent="0.55000000000000004">
      <c r="A39" s="22"/>
      <c r="B39" s="22"/>
      <c r="C39" s="43" t="s">
        <v>75</v>
      </c>
      <c r="D39" s="93">
        <f>D23+D7</f>
        <v>28840</v>
      </c>
      <c r="E39" s="93">
        <f>E23+E7</f>
        <v>379945</v>
      </c>
      <c r="F39" s="93"/>
      <c r="G39" s="93"/>
      <c r="H39" s="93"/>
      <c r="I39" s="94"/>
      <c r="J39" s="93">
        <f t="shared" ref="J39:L41" si="4">J7+J23</f>
        <v>28840</v>
      </c>
      <c r="K39" s="93">
        <f t="shared" si="4"/>
        <v>379945</v>
      </c>
      <c r="L39" s="93">
        <f t="shared" si="4"/>
        <v>408785</v>
      </c>
    </row>
    <row r="40" spans="1:19" s="2" customFormat="1" ht="17.100000000000001" customHeight="1" x14ac:dyDescent="0.55000000000000004">
      <c r="A40" s="2">
        <v>2012</v>
      </c>
      <c r="B40" s="2" t="s">
        <v>25</v>
      </c>
      <c r="C40" s="77" t="s">
        <v>114</v>
      </c>
      <c r="D40" s="114">
        <f t="shared" ref="D40:E47" si="5">D8+D24</f>
        <v>1932</v>
      </c>
      <c r="E40" s="114">
        <f t="shared" si="5"/>
        <v>72996</v>
      </c>
      <c r="F40" s="44"/>
      <c r="G40" s="114"/>
      <c r="H40" s="114"/>
      <c r="I40" s="44"/>
      <c r="J40" s="114">
        <f t="shared" si="4"/>
        <v>1932</v>
      </c>
      <c r="K40" s="114">
        <f t="shared" si="4"/>
        <v>72996</v>
      </c>
      <c r="L40" s="114">
        <f t="shared" si="4"/>
        <v>74928</v>
      </c>
    </row>
    <row r="41" spans="1:19" s="2" customFormat="1" ht="17.100000000000001" customHeight="1" x14ac:dyDescent="0.55000000000000004">
      <c r="B41" s="2" t="s">
        <v>27</v>
      </c>
      <c r="C41" s="77" t="s">
        <v>105</v>
      </c>
      <c r="D41" s="114">
        <f t="shared" si="5"/>
        <v>122868</v>
      </c>
      <c r="E41" s="114">
        <f t="shared" si="5"/>
        <v>288645</v>
      </c>
      <c r="F41" s="44"/>
      <c r="G41" s="114"/>
      <c r="H41" s="114"/>
      <c r="I41" s="44"/>
      <c r="J41" s="114">
        <f t="shared" si="4"/>
        <v>122868</v>
      </c>
      <c r="K41" s="114">
        <f t="shared" si="4"/>
        <v>288645</v>
      </c>
      <c r="L41" s="114">
        <f t="shared" si="4"/>
        <v>411513</v>
      </c>
    </row>
    <row r="42" spans="1:19" s="2" customFormat="1" ht="17.100000000000001" customHeight="1" x14ac:dyDescent="0.55000000000000004">
      <c r="A42" s="2">
        <v>2013</v>
      </c>
      <c r="B42" s="2" t="s">
        <v>29</v>
      </c>
      <c r="C42" s="77">
        <v>2014</v>
      </c>
      <c r="D42" s="114">
        <f t="shared" si="5"/>
        <v>191785</v>
      </c>
      <c r="E42" s="114">
        <f t="shared" si="5"/>
        <v>343375</v>
      </c>
      <c r="F42" s="45"/>
      <c r="G42" s="114"/>
      <c r="H42" s="114"/>
      <c r="I42" s="45"/>
      <c r="J42" s="114">
        <f t="shared" ref="J42:L47" si="6">J10+J26</f>
        <v>191785</v>
      </c>
      <c r="K42" s="114">
        <f t="shared" si="6"/>
        <v>343375</v>
      </c>
      <c r="L42" s="114">
        <f t="shared" si="6"/>
        <v>535160</v>
      </c>
    </row>
    <row r="43" spans="1:19" s="2" customFormat="1" ht="17.100000000000001" customHeight="1" x14ac:dyDescent="0.55000000000000004">
      <c r="B43" s="2" t="s">
        <v>31</v>
      </c>
      <c r="C43" s="77" t="s">
        <v>106</v>
      </c>
      <c r="D43" s="114">
        <f t="shared" si="5"/>
        <v>526214</v>
      </c>
      <c r="E43" s="114">
        <f t="shared" si="5"/>
        <v>779316</v>
      </c>
      <c r="F43" s="45"/>
      <c r="G43" s="114">
        <f t="shared" ref="G43:H46" si="7">G11+G27</f>
        <v>167999</v>
      </c>
      <c r="H43" s="114">
        <f t="shared" si="7"/>
        <v>178511</v>
      </c>
      <c r="I43" s="45"/>
      <c r="J43" s="114">
        <f t="shared" si="6"/>
        <v>694213</v>
      </c>
      <c r="K43" s="114">
        <f t="shared" si="6"/>
        <v>957827</v>
      </c>
      <c r="L43" s="114">
        <f t="shared" si="6"/>
        <v>1652040</v>
      </c>
    </row>
    <row r="44" spans="1:19" s="2" customFormat="1" ht="17.100000000000001" customHeight="1" x14ac:dyDescent="0.55000000000000004">
      <c r="B44" s="2" t="s">
        <v>25</v>
      </c>
      <c r="C44" s="77" t="s">
        <v>107</v>
      </c>
      <c r="D44" s="114">
        <f t="shared" si="5"/>
        <v>1280297</v>
      </c>
      <c r="E44" s="114">
        <f t="shared" si="5"/>
        <v>1695335</v>
      </c>
      <c r="F44" s="45"/>
      <c r="G44" s="114">
        <f t="shared" si="7"/>
        <v>38268</v>
      </c>
      <c r="H44" s="114">
        <f t="shared" si="7"/>
        <v>38732</v>
      </c>
      <c r="I44" s="45"/>
      <c r="J44" s="114">
        <f t="shared" si="6"/>
        <v>1318565</v>
      </c>
      <c r="K44" s="114">
        <f t="shared" si="6"/>
        <v>1734067</v>
      </c>
      <c r="L44" s="114">
        <f t="shared" si="6"/>
        <v>3052632</v>
      </c>
      <c r="S44" s="97"/>
    </row>
    <row r="45" spans="1:19" s="2" customFormat="1" ht="17.100000000000001" customHeight="1" x14ac:dyDescent="0.55000000000000004">
      <c r="B45" s="2" t="s">
        <v>27</v>
      </c>
      <c r="C45" s="77" t="s">
        <v>108</v>
      </c>
      <c r="D45" s="114">
        <f t="shared" si="5"/>
        <v>2010986</v>
      </c>
      <c r="E45" s="114">
        <f t="shared" si="5"/>
        <v>2633895</v>
      </c>
      <c r="F45" s="45"/>
      <c r="G45" s="114">
        <f t="shared" si="7"/>
        <v>123997</v>
      </c>
      <c r="H45" s="114">
        <f t="shared" si="7"/>
        <v>125187</v>
      </c>
      <c r="I45" s="45"/>
      <c r="J45" s="114">
        <f t="shared" si="6"/>
        <v>2134983</v>
      </c>
      <c r="K45" s="114">
        <f t="shared" si="6"/>
        <v>2759082</v>
      </c>
      <c r="L45" s="114">
        <f t="shared" si="6"/>
        <v>4894065</v>
      </c>
    </row>
    <row r="46" spans="1:19" s="2" customFormat="1" ht="17.100000000000001" customHeight="1" x14ac:dyDescent="0.55000000000000004">
      <c r="A46" s="2">
        <v>2014</v>
      </c>
      <c r="B46" s="2" t="s">
        <v>29</v>
      </c>
      <c r="C46" s="77" t="s">
        <v>109</v>
      </c>
      <c r="D46" s="114">
        <f t="shared" si="5"/>
        <v>2073776</v>
      </c>
      <c r="E46" s="114">
        <f t="shared" si="5"/>
        <v>2727408</v>
      </c>
      <c r="F46" s="45"/>
      <c r="G46" s="114">
        <f t="shared" si="7"/>
        <v>120567</v>
      </c>
      <c r="H46" s="114">
        <f t="shared" si="7"/>
        <v>141562</v>
      </c>
      <c r="I46" s="45"/>
      <c r="J46" s="114">
        <f t="shared" si="6"/>
        <v>2194343</v>
      </c>
      <c r="K46" s="114">
        <f t="shared" si="6"/>
        <v>2868970</v>
      </c>
      <c r="L46" s="114">
        <f t="shared" si="6"/>
        <v>5063313</v>
      </c>
      <c r="O46" s="97"/>
    </row>
    <row r="47" spans="1:19" s="2" customFormat="1" ht="17.100000000000001" customHeight="1" x14ac:dyDescent="0.6">
      <c r="C47" s="117" t="s">
        <v>110</v>
      </c>
      <c r="D47" s="122">
        <f>D15+D31</f>
        <v>1390177</v>
      </c>
      <c r="E47" s="122">
        <f t="shared" si="5"/>
        <v>1780736</v>
      </c>
      <c r="F47" s="45"/>
      <c r="G47" s="114"/>
      <c r="H47" s="114"/>
      <c r="I47" s="45"/>
      <c r="J47" s="114">
        <f t="shared" si="6"/>
        <v>1390177</v>
      </c>
      <c r="K47" s="114">
        <f t="shared" si="6"/>
        <v>1780736</v>
      </c>
      <c r="L47" s="114">
        <f t="shared" si="6"/>
        <v>3170913</v>
      </c>
      <c r="O47" s="97"/>
    </row>
    <row r="48" spans="1:19" s="2" customFormat="1" ht="17.100000000000001" customHeight="1" thickBot="1" x14ac:dyDescent="0.6">
      <c r="C48" s="115" t="s">
        <v>1</v>
      </c>
      <c r="D48" s="115">
        <f>SUM(D39:D47)</f>
        <v>7626875</v>
      </c>
      <c r="E48" s="115">
        <f>SUM(E39:E47)</f>
        <v>10701651</v>
      </c>
      <c r="F48" s="95"/>
      <c r="G48" s="115">
        <f>SUM(G39:G47)</f>
        <v>450831</v>
      </c>
      <c r="H48" s="115">
        <f>SUM(H39:H47)</f>
        <v>483992</v>
      </c>
      <c r="I48" s="95"/>
      <c r="J48" s="115">
        <f>SUM(J39:J47)</f>
        <v>8077706</v>
      </c>
      <c r="K48" s="115">
        <f>SUM(K39:K47)</f>
        <v>11185643</v>
      </c>
      <c r="L48" s="115">
        <f>SUM(L39:L47)</f>
        <v>19263349</v>
      </c>
    </row>
    <row r="49" spans="1:12" s="2" customFormat="1" ht="17.100000000000001" customHeight="1" x14ac:dyDescent="0.55000000000000004">
      <c r="C49" s="20" t="s">
        <v>124</v>
      </c>
      <c r="D49" s="88"/>
      <c r="E49" s="88"/>
      <c r="F49" s="88"/>
      <c r="G49" s="88"/>
      <c r="H49" s="88"/>
      <c r="I49" s="88"/>
      <c r="J49" s="88"/>
      <c r="K49" s="88"/>
      <c r="L49" s="54" t="s">
        <v>57</v>
      </c>
    </row>
    <row r="50" spans="1:12" s="2" customFormat="1" ht="17.100000000000001" customHeight="1" x14ac:dyDescent="0.55000000000000004">
      <c r="C50" s="51"/>
      <c r="D50" s="88"/>
      <c r="E50" s="88"/>
      <c r="F50" s="88"/>
      <c r="G50" s="88"/>
      <c r="H50" s="88"/>
      <c r="I50" s="88"/>
      <c r="J50" s="88"/>
      <c r="K50" s="88"/>
      <c r="L50" s="88"/>
    </row>
    <row r="51" spans="1:12" s="23" customFormat="1" ht="17.100000000000001" customHeight="1" x14ac:dyDescent="0.55000000000000004">
      <c r="C51" s="26" t="s">
        <v>85</v>
      </c>
      <c r="D51" s="27"/>
      <c r="E51" s="27"/>
      <c r="F51" s="27"/>
      <c r="G51" s="27"/>
      <c r="H51" s="27"/>
      <c r="I51" s="27"/>
      <c r="J51" s="27"/>
      <c r="K51" s="27"/>
      <c r="L51" s="27"/>
    </row>
    <row r="52" spans="1:12" s="23" customFormat="1" ht="17.100000000000001" customHeight="1" x14ac:dyDescent="0.55000000000000004">
      <c r="C52" s="26" t="s">
        <v>115</v>
      </c>
      <c r="D52" s="27"/>
      <c r="E52" s="27"/>
      <c r="F52" s="27"/>
      <c r="G52" s="27"/>
      <c r="H52" s="27"/>
      <c r="I52" s="27"/>
      <c r="J52" s="27"/>
      <c r="K52" s="27"/>
      <c r="L52" s="27"/>
    </row>
    <row r="53" spans="1:12" s="23" customFormat="1" ht="17.100000000000001" customHeight="1" x14ac:dyDescent="0.55000000000000004">
      <c r="C53" s="24" t="s">
        <v>60</v>
      </c>
      <c r="D53" s="25"/>
      <c r="E53" s="25"/>
      <c r="F53" s="25"/>
      <c r="G53" s="25"/>
      <c r="H53" s="25"/>
      <c r="I53" s="25"/>
      <c r="J53" s="25"/>
      <c r="K53" s="25"/>
      <c r="L53" s="25"/>
    </row>
    <row r="54" spans="1:12" s="23" customFormat="1" ht="17.100000000000001" customHeight="1" x14ac:dyDescent="0.55000000000000004">
      <c r="C54" s="24" t="s">
        <v>61</v>
      </c>
      <c r="D54" s="25"/>
      <c r="E54" s="25"/>
      <c r="F54" s="25"/>
      <c r="G54" s="25"/>
      <c r="H54" s="25"/>
      <c r="I54" s="25"/>
      <c r="J54" s="25"/>
      <c r="K54" s="25"/>
      <c r="L54" s="25"/>
    </row>
    <row r="55" spans="1:12" s="23" customFormat="1" ht="17.100000000000001" customHeight="1" x14ac:dyDescent="0.55000000000000004">
      <c r="C55" s="26" t="s">
        <v>116</v>
      </c>
      <c r="D55" s="27"/>
      <c r="E55" s="27"/>
      <c r="F55" s="27"/>
      <c r="G55" s="27"/>
      <c r="H55" s="27"/>
      <c r="I55" s="27"/>
      <c r="J55" s="27"/>
      <c r="K55" s="27"/>
      <c r="L55" s="27"/>
    </row>
    <row r="56" spans="1:12" s="23" customFormat="1" ht="17.100000000000001" customHeight="1" x14ac:dyDescent="0.55000000000000004">
      <c r="C56" s="26" t="s">
        <v>117</v>
      </c>
      <c r="D56" s="27"/>
      <c r="E56" s="27"/>
      <c r="F56" s="27"/>
      <c r="G56" s="27"/>
      <c r="H56" s="27"/>
      <c r="I56" s="27"/>
      <c r="J56" s="27"/>
      <c r="K56" s="27"/>
      <c r="L56" s="27"/>
    </row>
    <row r="57" spans="1:12" s="23" customFormat="1" ht="17.100000000000001" customHeight="1" x14ac:dyDescent="0.55000000000000004">
      <c r="C57" s="26" t="s">
        <v>118</v>
      </c>
      <c r="D57" s="27"/>
      <c r="E57" s="27"/>
      <c r="F57" s="27"/>
      <c r="G57" s="27"/>
      <c r="H57" s="27"/>
      <c r="I57" s="27"/>
      <c r="J57" s="27"/>
      <c r="K57" s="27"/>
      <c r="L57" s="27"/>
    </row>
    <row r="58" spans="1:12" s="23" customFormat="1" ht="17.100000000000001" customHeight="1" x14ac:dyDescent="0.55000000000000004">
      <c r="C58" s="26" t="s">
        <v>119</v>
      </c>
      <c r="D58" s="27"/>
      <c r="E58" s="27"/>
      <c r="F58" s="27"/>
      <c r="G58" s="27"/>
      <c r="H58" s="27"/>
      <c r="I58" s="27"/>
      <c r="J58" s="27"/>
      <c r="K58" s="27"/>
      <c r="L58" s="27"/>
    </row>
    <row r="59" spans="1:12" ht="17.100000000000001" customHeight="1" x14ac:dyDescent="0.55000000000000004">
      <c r="C59" s="26" t="s">
        <v>120</v>
      </c>
      <c r="D59" s="27"/>
      <c r="E59" s="27"/>
      <c r="F59" s="27"/>
      <c r="G59" s="27"/>
      <c r="H59" s="27"/>
      <c r="I59" s="27"/>
      <c r="J59" s="27"/>
      <c r="K59" s="27"/>
      <c r="L59" s="27"/>
    </row>
    <row r="60" spans="1:12" ht="17.100000000000001" customHeight="1" x14ac:dyDescent="0.55000000000000004">
      <c r="C60" s="28" t="s">
        <v>67</v>
      </c>
      <c r="D60" s="7"/>
      <c r="E60" s="7"/>
      <c r="F60" s="7"/>
      <c r="G60" s="7"/>
      <c r="H60" s="7"/>
      <c r="I60" s="7"/>
      <c r="J60" s="7"/>
      <c r="K60" s="7"/>
      <c r="L60" s="7"/>
    </row>
    <row r="61" spans="1:12" s="21" customFormat="1" ht="17.100000000000001" customHeight="1" x14ac:dyDescent="0.55000000000000004">
      <c r="A61" s="22"/>
      <c r="B61" s="22"/>
      <c r="C61" s="29" t="s">
        <v>68</v>
      </c>
      <c r="D61" s="8"/>
      <c r="E61" s="8"/>
      <c r="F61" s="8"/>
      <c r="G61" s="8"/>
      <c r="H61" s="8"/>
      <c r="I61" s="8"/>
      <c r="J61" s="8"/>
      <c r="K61" s="8"/>
    </row>
    <row r="62" spans="1:12" s="21" customFormat="1" ht="17.100000000000001" customHeight="1" x14ac:dyDescent="0.55000000000000004">
      <c r="A62" s="22"/>
      <c r="B62" s="22"/>
      <c r="C62" s="113" t="s">
        <v>69</v>
      </c>
      <c r="D62" s="8"/>
      <c r="E62" s="8"/>
      <c r="F62" s="8"/>
      <c r="G62" s="8"/>
      <c r="H62" s="8"/>
      <c r="I62" s="8"/>
      <c r="J62" s="8"/>
      <c r="K62" s="8"/>
    </row>
    <row r="63" spans="1:12" s="21" customFormat="1" ht="17.100000000000001" customHeight="1" x14ac:dyDescent="0.55000000000000004">
      <c r="A63" s="22"/>
      <c r="B63" s="22"/>
      <c r="C63" s="30" t="s">
        <v>70</v>
      </c>
    </row>
    <row r="64" spans="1:12" s="21" customFormat="1" ht="17.100000000000001" customHeight="1" x14ac:dyDescent="0.55000000000000004">
      <c r="A64" s="22"/>
      <c r="B64" s="22"/>
      <c r="C64" s="31" t="s">
        <v>71</v>
      </c>
    </row>
  </sheetData>
  <mergeCells count="10">
    <mergeCell ref="D37:E37"/>
    <mergeCell ref="G37:H37"/>
    <mergeCell ref="J37:L37"/>
    <mergeCell ref="A1:C1"/>
    <mergeCell ref="D5:E5"/>
    <mergeCell ref="G5:H5"/>
    <mergeCell ref="J5:L5"/>
    <mergeCell ref="D21:E21"/>
    <mergeCell ref="G21:H21"/>
    <mergeCell ref="J21:L21"/>
  </mergeCells>
  <hyperlinks>
    <hyperlink ref="A1" location="Contents!A1" display="Contents" xr:uid="{7F770581-F601-4CD2-AACC-C0DB63E882EB}"/>
  </hyperlinks>
  <pageMargins left="0.7" right="0.7" top="0.75" bottom="0.75" header="0.3" footer="0.3"/>
  <pageSetup paperSize="9" scale="74" fitToWidth="0" fitToHeight="0" orientation="portrait" verticalDpi="4" r:id="rId1"/>
  <ignoredErrors>
    <ignoredError sqref="C8:C11 C24:C25 C27 C40:C41 C43" numberStoredAsText="1"/>
    <ignoredError sqref="D15:E15"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C67CC6F2A03F04698EA34E0C5CF3D5C" ma:contentTypeVersion="8" ma:contentTypeDescription="Create a new document." ma:contentTypeScope="" ma:versionID="5fcd21784c6f6a0a6307544dbf7b329b">
  <xsd:schema xmlns:xsd="http://www.w3.org/2001/XMLSchema" xmlns:xs="http://www.w3.org/2001/XMLSchema" xmlns:p="http://schemas.microsoft.com/office/2006/metadata/properties" xmlns:ns3="b6990dd4-87f0-43d7-bd84-6658abe7e94a" targetNamespace="http://schemas.microsoft.com/office/2006/metadata/properties" ma:root="true" ma:fieldsID="365ef851ac433eb06aed7d01c6a436a7" ns3:_="">
    <xsd:import namespace="b6990dd4-87f0-43d7-bd84-6658abe7e94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990dd4-87f0-43d7-bd84-6658abe7e9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323CA7-4075-4D54-B2E6-D98D0C825C0A}">
  <ds:schemaRefs>
    <ds:schemaRef ds:uri="http://schemas.microsoft.com/sharepoint/v3/contenttype/forms"/>
  </ds:schemaRefs>
</ds:datastoreItem>
</file>

<file path=customXml/itemProps2.xml><?xml version="1.0" encoding="utf-8"?>
<ds:datastoreItem xmlns:ds="http://schemas.openxmlformats.org/officeDocument/2006/customXml" ds:itemID="{BA418B5F-A11A-4FC1-A16B-C7C596AC18D4}">
  <ds:schemaRefs>
    <ds:schemaRef ds:uri="http://purl.org/dc/terms/"/>
    <ds:schemaRef ds:uri="b6990dd4-87f0-43d7-bd84-6658abe7e94a"/>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C1709C1B-11FF-403F-BBDF-1BDF49E161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990dd4-87f0-43d7-bd84-6658abe7e9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Contents</vt:lpstr>
      <vt:lpstr>Notes</vt:lpstr>
      <vt:lpstr>Table 1 Dom Operating - Large</vt:lpstr>
      <vt:lpstr>Table 2 Dom Installed - Large</vt:lpstr>
      <vt:lpstr>Table 3 ND Operating - Large</vt:lpstr>
      <vt:lpstr>Table 4 ND Installed - Large</vt:lpstr>
      <vt:lpstr>Table 5 Annual Operating</vt:lpstr>
      <vt:lpstr>Table 6 Annual Installed</vt:lpstr>
      <vt:lpstr>Contents!Print_Area</vt:lpstr>
      <vt:lpstr>Notes!Print_Area</vt:lpstr>
      <vt:lpstr>'Table 1 Dom Operating - Large'!Print_Area</vt:lpstr>
      <vt:lpstr>'Table 2 Dom Installed - Large'!Print_Area</vt:lpstr>
      <vt:lpstr>'Table 3 ND Operating - Large'!Print_Area</vt:lpstr>
      <vt:lpstr>'Table 4 ND Installed - Large'!Print_Area</vt:lpstr>
      <vt:lpstr>'Table 5 Annual Operating'!Print_Area</vt:lpstr>
      <vt:lpstr>'Table 6 Annual Installed'!Print_Area</vt:lpstr>
    </vt:vector>
  </TitlesOfParts>
  <Manager/>
  <Company>DECC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Ahmed Masuma (Statistics)</dc:creator>
  <cp:keywords/>
  <dc:description/>
  <cp:lastModifiedBy>Harris, Kevin (Analysis Directorate)</cp:lastModifiedBy>
  <cp:revision/>
  <dcterms:created xsi:type="dcterms:W3CDTF">2016-05-05T14:07:14Z</dcterms:created>
  <dcterms:modified xsi:type="dcterms:W3CDTF">2019-11-25T16:52:52Z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194;#Benefits Realisation|337b0f54-0f39-4a74-9c7d-5b0f4a07fbbe</vt:lpwstr>
  </property>
  <property fmtid="{D5CDD505-2E9C-101B-9397-08002B2CF9AE}" pid="3" name="ContentTypeId">
    <vt:lpwstr>0x0101000C67CC6F2A03F04698EA34E0C5CF3D5C</vt:lpwstr>
  </property>
  <property fmtid="{D5CDD505-2E9C-101B-9397-08002B2CF9AE}" pid="4" name="_dlc_DocIdItemGuid">
    <vt:lpwstr>bb98e5ee-4d21-4c7d-9021-8b68b4c5d576</vt:lpwstr>
  </property>
  <property fmtid="{D5CDD505-2E9C-101B-9397-08002B2CF9AE}" pid="5" name="MSIP_Label_ba62f585-b40f-4ab9-bafe-39150f03d124_Enabled">
    <vt:lpwstr>true</vt:lpwstr>
  </property>
  <property fmtid="{D5CDD505-2E9C-101B-9397-08002B2CF9AE}" pid="6" name="MSIP_Label_ba62f585-b40f-4ab9-bafe-39150f03d124_SetDate">
    <vt:lpwstr>2019-11-10T19:46:36Z</vt:lpwstr>
  </property>
  <property fmtid="{D5CDD505-2E9C-101B-9397-08002B2CF9AE}" pid="7" name="MSIP_Label_ba62f585-b40f-4ab9-bafe-39150f03d124_Method">
    <vt:lpwstr>Standard</vt:lpwstr>
  </property>
  <property fmtid="{D5CDD505-2E9C-101B-9397-08002B2CF9AE}" pid="8" name="MSIP_Label_ba62f585-b40f-4ab9-bafe-39150f03d124_Name">
    <vt:lpwstr>OFFICIAL</vt:lpwstr>
  </property>
  <property fmtid="{D5CDD505-2E9C-101B-9397-08002B2CF9AE}" pid="9" name="MSIP_Label_ba62f585-b40f-4ab9-bafe-39150f03d124_SiteId">
    <vt:lpwstr>cbac7005-02c1-43eb-b497-e6492d1b2dd8</vt:lpwstr>
  </property>
  <property fmtid="{D5CDD505-2E9C-101B-9397-08002B2CF9AE}" pid="10" name="MSIP_Label_ba62f585-b40f-4ab9-bafe-39150f03d124_ActionId">
    <vt:lpwstr>50df67cd-1af8-4ef4-9ec3-00006222b91f</vt:lpwstr>
  </property>
  <property fmtid="{D5CDD505-2E9C-101B-9397-08002B2CF9AE}" pid="11" name="MSIP_Label_ba62f585-b40f-4ab9-bafe-39150f03d124_ContentBits">
    <vt:lpwstr>0</vt:lpwstr>
  </property>
</Properties>
</file>