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virago.internal.dtlr.gov.uk\data\AFP\CSTAll\CST\005 Cycling Policy\014 Parliamentary and Communications\0019 CWIS Report to Parliament\Time\"/>
    </mc:Choice>
  </mc:AlternateContent>
  <bookViews>
    <workbookView xWindow="0" yWindow="0" windowWidth="28800" windowHeight="12444"/>
  </bookViews>
  <sheets>
    <sheet name="LEP summary" sheetId="3" r:id="rId1"/>
    <sheet name="LEPs detailed return" sheetId="2" r:id="rId2"/>
  </sheets>
  <definedNames>
    <definedName name="_MailEndCompose" localSheetId="1">'LEPs detailed return'!$H$310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3" l="1"/>
  <c r="C35" i="3"/>
  <c r="C2" i="3"/>
  <c r="D2" i="3"/>
  <c r="C3" i="3"/>
  <c r="D3" i="3"/>
  <c r="C5" i="3"/>
  <c r="D5" i="3"/>
  <c r="C6" i="3"/>
  <c r="D6" i="3"/>
  <c r="C7" i="3"/>
  <c r="D7" i="3"/>
  <c r="C8" i="3"/>
  <c r="D8" i="3"/>
  <c r="C9" i="3"/>
  <c r="E9" i="3" s="1"/>
  <c r="C10" i="3"/>
  <c r="D10" i="3"/>
  <c r="C11" i="3"/>
  <c r="D11" i="3"/>
  <c r="C12" i="3"/>
  <c r="D12" i="3"/>
  <c r="C13" i="3"/>
  <c r="D13" i="3"/>
  <c r="C14" i="3"/>
  <c r="D14" i="3"/>
  <c r="C15" i="3"/>
  <c r="D15" i="3"/>
  <c r="D16" i="3"/>
  <c r="C17" i="3"/>
  <c r="D17" i="3"/>
  <c r="C19" i="3"/>
  <c r="D19" i="3"/>
  <c r="C20" i="3"/>
  <c r="D20" i="3"/>
  <c r="C21" i="3"/>
  <c r="D21" i="3"/>
  <c r="C22" i="3"/>
  <c r="D22" i="3"/>
  <c r="C23" i="3"/>
  <c r="D23" i="3"/>
  <c r="C24" i="3"/>
  <c r="D24" i="3"/>
  <c r="C25" i="3"/>
  <c r="D25" i="3"/>
  <c r="C26" i="3"/>
  <c r="D26" i="3"/>
  <c r="C27" i="3"/>
  <c r="D27" i="3"/>
  <c r="C28" i="3"/>
  <c r="D28" i="3"/>
  <c r="C29" i="3"/>
  <c r="D29" i="3"/>
  <c r="C30" i="3"/>
  <c r="D30" i="3"/>
  <c r="C31" i="3"/>
  <c r="D31" i="3"/>
  <c r="C32" i="3"/>
  <c r="D32" i="3"/>
  <c r="E32" i="3" s="1"/>
  <c r="C33" i="3"/>
  <c r="D33" i="3"/>
  <c r="C34" i="3"/>
  <c r="D34" i="3"/>
  <c r="C36" i="3"/>
  <c r="D36" i="3"/>
  <c r="C37" i="3"/>
  <c r="D37" i="3"/>
  <c r="C38" i="3"/>
  <c r="D38"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 r="F3" i="2"/>
  <c r="F4" i="2"/>
  <c r="F5" i="2"/>
  <c r="F6" i="2"/>
  <c r="F7" i="2"/>
  <c r="F8" i="2"/>
  <c r="F9" i="2"/>
  <c r="F11" i="2"/>
  <c r="F12" i="2"/>
  <c r="F13" i="2"/>
  <c r="F14"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2" i="2"/>
  <c r="E31" i="3" l="1"/>
  <c r="E23" i="3"/>
  <c r="E34" i="3"/>
  <c r="E30" i="3"/>
  <c r="E26" i="3"/>
  <c r="E22" i="3"/>
  <c r="E8" i="3"/>
  <c r="E3" i="3"/>
  <c r="E12" i="3"/>
  <c r="E25" i="3"/>
  <c r="E24" i="3"/>
  <c r="E10" i="3"/>
  <c r="E11" i="3"/>
  <c r="E37" i="3"/>
  <c r="E33" i="3"/>
  <c r="E7" i="3"/>
  <c r="E15" i="3"/>
  <c r="E17" i="3"/>
  <c r="E2" i="3"/>
  <c r="E28" i="3"/>
  <c r="E20" i="3"/>
  <c r="E14" i="3"/>
  <c r="E6" i="3"/>
  <c r="E36" i="3"/>
  <c r="E27" i="3"/>
  <c r="E19" i="3"/>
  <c r="E5" i="3"/>
  <c r="E13" i="3"/>
  <c r="E38" i="3"/>
  <c r="E29" i="3"/>
  <c r="E21" i="3"/>
  <c r="B39" i="3"/>
  <c r="E35" i="3"/>
  <c r="D17" i="2"/>
  <c r="F17" i="2" s="1"/>
  <c r="E16" i="2"/>
  <c r="F16" i="2" s="1"/>
  <c r="E15" i="2"/>
  <c r="D15" i="2"/>
  <c r="E10" i="2"/>
  <c r="F10" i="2" l="1"/>
  <c r="D4" i="3"/>
  <c r="F15" i="2"/>
  <c r="C4" i="3"/>
  <c r="D137" i="2"/>
  <c r="F137" i="2" s="1"/>
  <c r="D136" i="2"/>
  <c r="E4" i="3" l="1"/>
  <c r="F136" i="2"/>
  <c r="C16" i="3"/>
  <c r="E16" i="3" s="1"/>
  <c r="E169" i="2"/>
  <c r="D18" i="3" s="1"/>
  <c r="D39" i="3" s="1"/>
  <c r="D169" i="2"/>
  <c r="F169" i="2" l="1"/>
  <c r="C18" i="3"/>
  <c r="E18" i="3" s="1"/>
  <c r="E39" i="3" s="1"/>
  <c r="C39" i="3" l="1"/>
</calcChain>
</file>

<file path=xl/sharedStrings.xml><?xml version="1.0" encoding="utf-8"?>
<sst xmlns="http://schemas.openxmlformats.org/spreadsheetml/2006/main" count="723" uniqueCount="574">
  <si>
    <t>LEP</t>
  </si>
  <si>
    <t>New Anglia</t>
  </si>
  <si>
    <t>No actual split provided</t>
  </si>
  <si>
    <t>Dorset</t>
  </si>
  <si>
    <t>Enterprise M3</t>
  </si>
  <si>
    <t>Oxfordshire</t>
  </si>
  <si>
    <t>Tees Valley Unlimited</t>
  </si>
  <si>
    <t>Sheffield City Region</t>
  </si>
  <si>
    <t>Leicester and Leicestershire</t>
  </si>
  <si>
    <t>Gfirst (Gloucestershire)</t>
  </si>
  <si>
    <t>Greater Lincolnshire</t>
  </si>
  <si>
    <t>D2N2 (Nottinghamshire)</t>
  </si>
  <si>
    <t>Thames Valley Berkshire</t>
  </si>
  <si>
    <t>SELEP</t>
  </si>
  <si>
    <t>Heart of the South West</t>
  </si>
  <si>
    <t>North East LEP</t>
  </si>
  <si>
    <t>Coventry &amp; Warwickshire</t>
  </si>
  <si>
    <t>The Marches</t>
  </si>
  <si>
    <t>Greater Cambridge - Greater Peterborough</t>
  </si>
  <si>
    <t>West of England</t>
  </si>
  <si>
    <t>Cumbria</t>
  </si>
  <si>
    <t>Swindon and Wiltshire</t>
  </si>
  <si>
    <t>West Yorkshire Combined Authority</t>
  </si>
  <si>
    <t>Cheshire and Warrington</t>
  </si>
  <si>
    <t>Buckinghamshire Thames Valley</t>
  </si>
  <si>
    <t>SEMLEP</t>
  </si>
  <si>
    <t>Humber</t>
  </si>
  <si>
    <t>Cornwall &amp; Isles of Scilly</t>
  </si>
  <si>
    <t>Northamptonshire</t>
  </si>
  <si>
    <t>Black Country</t>
  </si>
  <si>
    <t>Stoke-on-Trent and Staffordshire</t>
  </si>
  <si>
    <t>Greater Manchester</t>
  </si>
  <si>
    <t>Hertfordshire</t>
  </si>
  <si>
    <t>Lancashire</t>
  </si>
  <si>
    <t>Solent</t>
  </si>
  <si>
    <t>Greater Birmingham and Solihull</t>
  </si>
  <si>
    <t>SWLEP</t>
  </si>
  <si>
    <t>Worcestershire LEP</t>
  </si>
  <si>
    <t>Leeds City</t>
  </si>
  <si>
    <t>Sustainable transport Development Funding</t>
  </si>
  <si>
    <t>Scheme names</t>
  </si>
  <si>
    <t>Notes</t>
  </si>
  <si>
    <t>This scheme is pencilled for Cycling only, however an Investment Proposal is yet to be received.</t>
  </si>
  <si>
    <t>Sustainable Transport Exemplar Programme (STEP)</t>
  </si>
  <si>
    <t xml:space="preserve">Programme concluded 31 March 2018, after three years of delivery.
Programme is anticipated to have delivered:
31,059 Metres of New Cycleway
22,495 Metres of Improved Cycleway
6 Toucan Crossings
2 Puffin Crossings
2 Bridge Replacements
A final delivery report will be completed in 2018/19.
Of the £15,317,192 total expenditure, £9,734,807 spent on cycling and walking infrastructure, with the remaining £5,582,385 being utilised on other sustainable transport projects, such as bus priority activities and traffic management measures.
</t>
  </si>
  <si>
    <t>Nottingham Cycle City Ambition Package</t>
  </si>
  <si>
    <t>Nottingham EZ Sustainable Transport Package</t>
  </si>
  <si>
    <t>Derby Cycle City and Placemaking</t>
  </si>
  <si>
    <t>D2N2 Sustainable Travel Programme</t>
  </si>
  <si>
    <t>Estimate from Nottingham City Council</t>
  </si>
  <si>
    <t>£2m on public transport/electric charging infrastructure</t>
  </si>
  <si>
    <t>Business case not developed yet so estimated at 1/3 with cycling, walking and public transport</t>
  </si>
  <si>
    <t>Round</t>
  </si>
  <si>
    <t>1 + 2</t>
  </si>
  <si>
    <t>Coventry City Centre Public Realm</t>
  </si>
  <si>
    <t>Coventry Rail Station Access Improvements</t>
  </si>
  <si>
    <t>The delivery of a major programme of public realm schemes around Coventry city centre has created a safer and more attractive environment for all road users including cyclists. The installation of cycle parking stands, the removal of traffic signals, the introduction of an city centre wide 20mph zone and road narrowing have all contributed towards achieving this.</t>
  </si>
  <si>
    <t>The proposed works will provide a modern interchange enabling visitors accessing the station, including bus passengers using the Warwick Road corridor, to have a seamless journey onto rail services. It will contribute to the wider Friargate development scheme by providing an enhanced walking and cycling access to the station and beyond</t>
  </si>
  <si>
    <t>Friargate and City Centre Connectivity</t>
  </si>
  <si>
    <t>A452 Europa Way Corridor</t>
  </si>
  <si>
    <t>1+2</t>
  </si>
  <si>
    <t>Sustainable Transport Links to E-W Rail’s arrival in Winslow</t>
  </si>
  <si>
    <t>CrossRail: Impr Multi Modal Connectivity to Taplow Station</t>
  </si>
  <si>
    <t xml:space="preserve">Stocklake Link Road Urban </t>
  </si>
  <si>
    <t>Eastern Link Road (South)</t>
  </si>
  <si>
    <t>Wycombe Town Centre &amp; SQTS</t>
  </si>
  <si>
    <t>A355 Improvements</t>
  </si>
  <si>
    <t>9000m Dedicated shared use cycle / footway</t>
  </si>
  <si>
    <t>3300m Dedicated shared use cycle / footway</t>
  </si>
  <si>
    <t>850m Dedicated shared use - Estimated cost for construction split 50/50.</t>
  </si>
  <si>
    <t>2100m Dedicated shared use as part of new link road scheme - Estimated cost for construction split 50/50.</t>
  </si>
  <si>
    <t>1295m Footway / Shared space as part of alternative town centre route and associated highway schemes - Estimated cost for construction split 50/50.</t>
  </si>
  <si>
    <t>940m Dedicated shared use as part of new Relief Road, east of Beaconsfield A355 - Estimated cost for construction split 50/50.</t>
  </si>
  <si>
    <t>Aylesbury South East Link Road (DfT retained scheme)</t>
  </si>
  <si>
    <t>1300m Dedicated shared use as part of new outer link road scheme - Estimated cost for construction split 50/50.</t>
  </si>
  <si>
    <t>Smarter Routes to Employment</t>
  </si>
  <si>
    <t>The Exchange at Aylesbury</t>
  </si>
  <si>
    <t>Growing Bletchley Station</t>
  </si>
  <si>
    <t>Public Realm improvements and outdoor events infrastructure in Aylesbury town centre ensuring fully accessible space for Paralympic events.</t>
  </si>
  <si>
    <t>Improved pedestrian links between the railway station and Bletchley Town Centre.</t>
  </si>
  <si>
    <t xml:space="preserve">&gt;2 km of new/improved shared use paths / cycle track.
&gt;4,000 dwellings and 400 business premises provided with improved access to the guided busway corridor.
&gt;5% increase on walking and cycling trips using the guided busway shared use path (measured against baseline).
&gt;5% increase in use of cycle parking at key interchanges and employment destinations.
&gt;50% increase in cycle trips on busway cycleway.
&gt;33% Increase in usage of NCN in Dunstable and Luton.
&gt;20% improvement over base lines in cycling mode share of journeys to college and to key employment sites 
</t>
  </si>
  <si>
    <t>Shrewsbury Integrated Transport Package</t>
  </si>
  <si>
    <t>Oxon Link Road</t>
  </si>
  <si>
    <t>Hereford City Transport Package</t>
  </si>
  <si>
    <t>South Wye Transport Package</t>
  </si>
  <si>
    <t>Telford Eastern Gateway</t>
  </si>
  <si>
    <t>Telford Growth Point Package</t>
  </si>
  <si>
    <t>Telford Bus Station</t>
  </si>
  <si>
    <t>The figures have changed since the previous submission;  the actual contract award value is different to the estimated value prior to completion of final designs.</t>
  </si>
  <si>
    <t>Of the £40.6m project budget, £6m will be spent on public realm improvements including a transport hub at the train station and walking and cycling improvements on three roads locally.  The delivery of the City Link Road also included the delivery of 800m of new shared use footway/cycleway alongside and the cost of that is contained within the CLR costs.</t>
  </si>
  <si>
    <t>This may change once the full business case has been submitted and then signed off.</t>
  </si>
  <si>
    <t>Assume 2.5% of capital spent on each mode.</t>
  </si>
  <si>
    <t>Newport Innovation and Enterprise Park</t>
  </si>
  <si>
    <t>Shrewsbury Flaxmill Maltings</t>
  </si>
  <si>
    <t>Not yet determined. Again assume 2.5% of capital spent.</t>
  </si>
  <si>
    <t>A650 Hard Ings Road</t>
  </si>
  <si>
    <t>A650 Tong Street</t>
  </si>
  <si>
    <t>Harrogate Road / New Line Junction</t>
  </si>
  <si>
    <t>A629 Halifax – Huddersfield</t>
  </si>
  <si>
    <t>M62 J24a</t>
  </si>
  <si>
    <t>A653 Leeds – Dewsbury</t>
  </si>
  <si>
    <t>Cooper Bridge</t>
  </si>
  <si>
    <t>LBIA Link Road</t>
  </si>
  <si>
    <t>Aire Valley Park &amp; Ride</t>
  </si>
  <si>
    <t>Leeds City Centre Network &amp; Interch.</t>
  </si>
  <si>
    <t>East Leeds Orbital Road (ELOR)</t>
  </si>
  <si>
    <t>Wakefield Eastern Relief Road</t>
  </si>
  <si>
    <t>Wakefield City Centre Package</t>
  </si>
  <si>
    <t>Glasshoughton Southern Link Road</t>
  </si>
  <si>
    <t>East Leeds Parkway</t>
  </si>
  <si>
    <t>HEBP</t>
  </si>
  <si>
    <t>Station Gateways</t>
  </si>
  <si>
    <t>York Northern Outer Ring Road</t>
  </si>
  <si>
    <t>York Central Access</t>
  </si>
  <si>
    <t>City Connect Cycle Programme Phase 1 and 2 Extension*</t>
  </si>
  <si>
    <t>50/50 split cycle / walking.</t>
  </si>
  <si>
    <t>current 50/50 split cycle / walking - split TBC.</t>
  </si>
  <si>
    <t>Active Travel Investment – Local Highway Authority GD1 and 2 Minor Works</t>
  </si>
  <si>
    <t>Active Travel Investment - TfGM GD2 Additional Priorities</t>
  </si>
  <si>
    <t>North City Centre Access Improvement programme</t>
  </si>
  <si>
    <t>Connecting Leicester (Market Area)</t>
  </si>
  <si>
    <t>Hinckley LSTF</t>
  </si>
  <si>
    <t>A50</t>
  </si>
  <si>
    <t>Space Park / Pioneer Park Infrastructure</t>
  </si>
  <si>
    <t>It is anticipated that in the next few months a more refined estimate can be provided</t>
  </si>
  <si>
    <t>Figures are estimates.</t>
  </si>
  <si>
    <t>On road cycleways, off road cycleways and shared use facilities.</t>
  </si>
  <si>
    <t>This is the output for phase 1. Phase 2 is currently at business case stage</t>
  </si>
  <si>
    <t>The scheme will produce public realm &amp; highway/Cycleway infrastructure at an estimated cost of £1m</t>
  </si>
  <si>
    <t>Planned funding (£m)</t>
  </si>
  <si>
    <t>Cycling infrastrcuture (£m)</t>
  </si>
  <si>
    <t>Cycling and walking total (£m)</t>
  </si>
  <si>
    <t>Go Skegness</t>
  </si>
  <si>
    <t>Lincoln Transport Hub</t>
  </si>
  <si>
    <t>Scunthorpe Town Centre</t>
  </si>
  <si>
    <t xml:space="preserve">SHIIP Phase 1 Mitigation Sites </t>
  </si>
  <si>
    <t>Tentercroft Street Growth Corridor</t>
  </si>
  <si>
    <t>The investment relates to shared cycle/footway use</t>
  </si>
  <si>
    <t xml:space="preserve">Costs relate to public realm and highway improvements, the Piazza and Sincil Street, which of course does include some cycling provision along the highway elements. </t>
  </si>
  <si>
    <t>would need to confirm when we receive the business case but there are public realm elements in Phase 2 of this project.</t>
  </si>
  <si>
    <t>Public access included to the largest ecological mitigation site</t>
  </si>
  <si>
    <t>Public Realm works inlcuding a proportion for walking and cyciling.</t>
  </si>
  <si>
    <t>Sustainable Transport Enhancement Package</t>
  </si>
  <si>
    <t>Liverpool City Centre Connectivity Scheme</t>
  </si>
  <si>
    <t>North Liverpool Key Corridor</t>
  </si>
  <si>
    <t>Knowsley Industrial Park (KIP)</t>
  </si>
  <si>
    <t>Walking and Cycling schemes total of £35.6m LGF. This has been split equally into each column. A link to the full business cases for STEP Years 1 and 2 and Years 3 to 6 are provided below:-</t>
  </si>
  <si>
    <t>Scheme is predominately a cycling, walking and public realm package of initiatives.</t>
  </si>
  <si>
    <t>Best estimate of cycling and walking investment based on costs presented in the Full Business Case</t>
  </si>
  <si>
    <t xml:space="preserve">Approx £1,512,000 (27%) of total Budget is split between Cycling and Walking Infrastructure. Link to business case </t>
  </si>
  <si>
    <t>Key Route Network</t>
  </si>
  <si>
    <t>Approx £1,255,452 (5%) of total Budget is split between Cycling and Walking Infrastructure</t>
  </si>
  <si>
    <t>LGFCIS_2 Newquay Growth Area</t>
  </si>
  <si>
    <t>LGFCIS_4 Bodmin Cornwall's Cycling Town</t>
  </si>
  <si>
    <t>LGFCIS_11 Bodmin Callywith</t>
  </si>
  <si>
    <t>LGFCIS_12 Redruth Strategic Employment Growth</t>
  </si>
  <si>
    <t>LGFCIS_14 Truro Western Corridor</t>
  </si>
  <si>
    <t>Bournemouth International Growth (BIG) Programme</t>
  </si>
  <si>
    <t xml:space="preserve">Chapel Gate (completed March 18)
• Cycle ways were widened where possible to the preferred 3m width.
• New tarmac across the scheme improved conditions of the cycle way.
• Provision of a new cycle link from the roundabout to the Aviation Park.
• Improved crossing facilities providing continuity of travel through the scheme.
Blackwater East &amp; West Junctions (started Sept 17)
• Current cycle facilities will be widened to the preferred 3m width. 
• New advanced stop lines for cyclists will be provided.
• Cycle phases within the signalised crossing will be provided.
Hurn
The following is proposed as part of the Hurn schemes:
• Current cycle facilities will be widened to the preferred 3m width.
• Improved crossing facilities providing continuity of travel through the scheme.
Wessex Field (awaiting planning permission, start 2019)
• Encourage sustainable travel by improving infrastructure facilities for pedestrians and cyclists.
Parley
The following is proposed as part of the Parley Cross and link road schemes:
• Urban realm improvements to the cycle and walk ways. 
• Improved crossing facilities providing continuity of travel through the scheme.
A348 Corridor (modelling underway)
Modelling is currently underway for the A348 corridor, aspiration for this route is that sustainable modes of transport will be given priority. 
</t>
  </si>
  <si>
    <t xml:space="preserve">Port of Poole Programme is made up of 5 schemes which all contain elements of cycling and walking infrastructure:
Gravel Hill &amp; Dunyeats (completed 2016) 
• Widening the existing footway to construct the shared pedestrian/cycle lane to provide the missing cycle link connecting Merley to Poole Town Centre. 
• At Queen Anne Drive: widening the carriageway, upgrading the signals to provide a toucan crossing (suitable for both pedestrians and cyclists) and introducing a shared footway for pedestrians and cyclists around the junction.
• At Dunyeats Road Junction: introducing toucan crossings; one at the end of Dunyeat’s Road and one on the north side of the roundabout on Gravel Hill. The roundabout was not signalised (following proposals during engagement) but some work to a length of kerb line was made to help improve access to and from the Crematorium.
• Reducing the speed limit between Queen Anne Drive and Arrowsmith Road from 60mph to 40mph to help improve the safety for all road users.
Hatch Pond (completed 2016)
• Adding and upgrading signals to provide DDA compliant toucan crossings (suitable for both pedestrians and cyclists) throughout and introducing a shared footway for pedestrians and cyclists. Upgraded lighting, de-cluttering of signage/street furniture and highway resurfacing.
Poole Bridge (completed Dec 17)
• Conversion of footpath into a 2.5-metre-wide shared footway/cycleway
• Extension of shared footway/cycleway along the lifting spans
Townside Access (started Dec 17)
• Providing a network of unsegregated shared footway / cycleways throughout the Townside area
• Urban realm enhancements creating a sense of place.
• The provision of improved sustainable travel facilities will encourage an increased usage of walking and cycling for short trips. Any modal shift towards sustainable travel from the use of motorised vehicles will facilitate improvements in local air quality.
</t>
  </si>
  <si>
    <t>Port of Poole Programme</t>
  </si>
  <si>
    <t>Sustainable transport improvements – walking, cycling links between the development, station, town centre are proposed as part of this development; full business case to be completed by Summer 2018.</t>
  </si>
  <si>
    <t>Public realm infrastructure works are proposed as part of this development; full business case to be completed by Summer 2018.</t>
  </si>
  <si>
    <t>Local Growth Funding has been allocated to upgrade a major Bournemouth-Poole commuter corridor, with emphasis on sustainable transport. Wallisdown is currently being modelled as part of the A348 Corridor (within the BIG Programme).</t>
  </si>
  <si>
    <t>Gillingham Access to Growth</t>
  </si>
  <si>
    <t>Holes Bay</t>
  </si>
  <si>
    <t>Lansdowne Business District</t>
  </si>
  <si>
    <t>Wallisdown Connectivity</t>
  </si>
  <si>
    <t xml:space="preserve">This project will deliver package of infrastructure and urban realm improvements including: 
• Improving street scene, 
• Restricting motor vehicular movements
• Creation of public space along Holdenhurst Road
• Improved walking and cycling links to the main rail station
Full Business case to be completed by June 2018.
</t>
  </si>
  <si>
    <t>Yeovil Western Corridor</t>
  </si>
  <si>
    <t>Torbay Western Corridor</t>
  </si>
  <si>
    <t>Bridge Road, Exeter</t>
  </si>
  <si>
    <t>Derriford Transport Scheme</t>
  </si>
  <si>
    <t>A382 widening, Newton Abbot</t>
  </si>
  <si>
    <t>Torquay Gateway</t>
  </si>
  <si>
    <t>Huntworth roundabout, Bridgwater</t>
  </si>
  <si>
    <t>Roundswell Phase 2 Access</t>
  </si>
  <si>
    <t>A39 Heywood Road roundabout</t>
  </si>
  <si>
    <t>Plymouth Northern Corridor junctions</t>
  </si>
  <si>
    <t>Plymouth Eastern Corridor cycle network</t>
  </si>
  <si>
    <t>Plymouth Charles Cross enhancement</t>
  </si>
  <si>
    <t>Marsh Barton Railway Station</t>
  </si>
  <si>
    <t>M5 Junction 25</t>
  </si>
  <si>
    <t>Forder Valley Link Road</t>
  </si>
  <si>
    <t>Plymouth Northern corridor strategic cycle network</t>
  </si>
  <si>
    <t>Walking and cycling elements to be funded from the LGF</t>
  </si>
  <si>
    <t>“</t>
  </si>
  <si>
    <t>This funding was allocated direct to Plymouth City Council by the DfT as part of the Growth Deal announcement.  Total cost £3.51m; £883,000 of Plymouth City Council match funding £167,000 of developer contribution.</t>
  </si>
  <si>
    <t>Houghton Barton Link, Newton Abbot</t>
  </si>
  <si>
    <t>Toneway capacity improvement, Taunton</t>
  </si>
  <si>
    <t>Huntspill Energy Park, Bridgwater</t>
  </si>
  <si>
    <t>Plymouth Central Railway Station</t>
  </si>
  <si>
    <t>Bourges Boulevard Phase 1</t>
  </si>
  <si>
    <t>Bourges Boulevard Phase 2</t>
  </si>
  <si>
    <t>Junction 20</t>
  </si>
  <si>
    <t>Ely Southern Bypass</t>
  </si>
  <si>
    <t>Kings Dyke</t>
  </si>
  <si>
    <t xml:space="preserve">Whittlesea and Manea </t>
  </si>
  <si>
    <t>Wisbech Access Strategy</t>
  </si>
  <si>
    <t>Assuming that the council's corporate capital funding contribution paid for the carriageway, highway maintenance and public realm enhancements of this project then it would be a realistic assumption to ​say that the LEP contribution was spent entirely on the remaining footway and cycleway improvements split 50/50</t>
  </si>
  <si>
    <t>The majority of the sub-projects which constituted the wider BB2 project were dedicated to improvements in footway and cycling infrastructure in and around the public realm areas of the city centre​</t>
  </si>
  <si>
    <t>Purely a vehicular traffic orientated project on the City's parkway network​</t>
  </si>
  <si>
    <t>Funding is not allocated to invidual schemes of the project. The only way of  calculating this would be to say that very roughly 5% of the scheme cost is for walking and cycling facilities. 5% of £49m = £2.45m and £6m = 8.17% of total scheme cost. Therefore 8.17% of £2.45m = £200,165</t>
  </si>
  <si>
    <t>Shared footpath and cycleway is being installed at Kings Dyke, but this has been designed as part of the overall scheme. Therefore it really is difficult (apart from guessing) to extract an exact figure from the rest of the scheme</t>
  </si>
  <si>
    <t xml:space="preserve">The Manea and Whittlesea Stations project includes a pedestrian footbridge for Whittlesea Station. FDC are still waiting for the costs from Network Rail including a breakdown of what each scheme may cost.  There is currently no specific figure which can be provided </t>
  </si>
  <si>
    <t>There is not one scheme within this project that is specifically dedicated to walking or cycling however, many of the projects such as the Freedom Bridge roundabout scheme included additional and improved pedestrian and cycling facilities.  This was a key issue that Cllrs raised in the Member Steering Group and the designers therefore included additional crossings etc to ensure that pedestrians and cyclists are catered for.  As these facilities are part of wider schemes we do not currently have a specific breakdown of what each of these will actually cost</t>
  </si>
  <si>
    <t>A38 (N) Berkeley Bridge Replacement</t>
  </si>
  <si>
    <t>Cinderford Northern Quarter Spine Road (phase 1)</t>
  </si>
  <si>
    <t>Gloucester City Transport Hub</t>
  </si>
  <si>
    <t>A419 Stonehouse Improvements</t>
  </si>
  <si>
    <t>Cheltenham Spa Railway Station Imp.</t>
  </si>
  <si>
    <t>Abbeymead Avenue/Metz Way Imp.</t>
  </si>
  <si>
    <t>Lydney Transport  Strategy</t>
  </si>
  <si>
    <t>St Barnabas Roundabout</t>
  </si>
  <si>
    <t>The new bridge structure includes a shared cycle and pedestrian way across the bridge which did not exist previously. The route is well used by cyclists less so by walkers, hence the split on funding. The costs are estimates as a proportion of the total spend</t>
  </si>
  <si>
    <t xml:space="preserve">The internal road network
associated with both Phases of the development will be designed as 'quiet routes' to create a cycle friendly environment. Secure cycle parking, suitable lighting and good quality surfaces have been taken
into account in the design.
Signed and unsigned on-road cycle routes will provide connections with existing communities and existing forest trails.
</t>
  </si>
  <si>
    <t>Local road layout changes, new crossings based on pedestrian desire lines into city centre, crossing facilities and links to rail station and major public realm improvement. Significant benefits for pedestrians and bus users.,</t>
  </si>
  <si>
    <t xml:space="preserve">This project runs parallel to national cycle route 45 with some on road sections. The project will provide enhancements as follows:- Downton Road/A419 a demand activated cyclist crossing facility which activates an ‘all red’ phase for motorised traffic. 
On Downton Road, an advance stop line for cyclists has been provided. 
At Oldends Lane, a toucan crossing will be provided replacing the existing dropped kerb crossing of A419.  
</t>
  </si>
  <si>
    <t xml:space="preserve">Provision of a new 2.5m wide, approx. 300m long shared cycle pedestrian access ramp from the A40/Lansdown Road (adjacent to high frequency bus service) to the rail station and linking directly with the Honeybourne Line cycle way. Provision of 300 cycle locking spaces at station forecourt, public bike pump and repair facility. This is not specific to the local growth funds but included as part of a combined scheme.    </t>
  </si>
  <si>
    <t>Shared cycleway improvements to reduce obstructions to pedestrians and cyclists along the Metz Way/Abbeymead Avenue corridor. Upgrading of 3 crossings to Toucan, providing links to existing facilities and widening the existing shared use footway/cycleway to reduce conflict between users. The improvements will promote sustainable travel for commuting and leisure users along this key route into Gloucester City Centre. Developed in consultation with Sustrans and Living Streets</t>
  </si>
  <si>
    <t>The proposed scheme is now made up of various cycle links across Lydney, including linking the town &amp; rail station to the harbour.The schemes have been advanced from previous work undertaken by Aecom (Barriers to cycling 2015) and Cycle Revolutions (cycle group).</t>
  </si>
  <si>
    <t>Cycle safety scheme at a Stroud Road/A38 junction in Gloucester. Raised tables and on-road marking of cycle lanes.</t>
  </si>
  <si>
    <t>Gloucester Railway Station Improvements (see note*)</t>
  </si>
  <si>
    <t>Cheltenham Cyber Park</t>
  </si>
  <si>
    <t>Major refurbishment of pedestrian underpass at Gloucester rail station, creating vastly improved and fully accessible link from Gloucester Royal Hospital site &amp; wider Great Western Road area directly to Gloucester Rail and Bus Stations and onwards into the city centre.</t>
  </si>
  <si>
    <t>Detail not available yet , but the project will include significant sustainable transport elements and a strong objective to drive modal shift.</t>
  </si>
  <si>
    <t>£1.9m</t>
  </si>
  <si>
    <t>Whitehill and Bordon Green Grid, Green Loop</t>
  </si>
  <si>
    <t>Bordon – Liss Link of the Shipwrights Way</t>
  </si>
  <si>
    <t>Guildford Riverside Route – Phase 1</t>
  </si>
  <si>
    <t>Andover Accessibility Improvements</t>
  </si>
  <si>
    <t>Basingstoke pedestrian, cycling and accessibility</t>
  </si>
  <si>
    <t xml:space="preserve">Fleet Station Access Improvements </t>
  </si>
  <si>
    <t xml:space="preserve">Petersfield to Queen Elizabeth County Park Cycle Route </t>
  </si>
  <si>
    <t xml:space="preserve">Winchester Accessibility, cycling and walking </t>
  </si>
  <si>
    <t xml:space="preserve">Blackwater Valley Better Connectivity </t>
  </si>
  <si>
    <t xml:space="preserve">Egham Sustainable Transport Package </t>
  </si>
  <si>
    <t>Brooklands Business Park Accessibility</t>
  </si>
  <si>
    <t>Staines Sustainable Transport Package Phase 1</t>
  </si>
  <si>
    <t>Whitehill &amp; Bordon Sustainable Transport Programme</t>
  </si>
  <si>
    <t>Woking Sustainable Transport Package Phase 1</t>
  </si>
  <si>
    <t>To be allocated</t>
  </si>
  <si>
    <t xml:space="preserve">Basingstoke North Corridor A340 </t>
  </si>
  <si>
    <t xml:space="preserve">A30/A331 The Meadows, Camberley </t>
  </si>
  <si>
    <t xml:space="preserve">Runnymede Roundabout </t>
  </si>
  <si>
    <t xml:space="preserve">Whitehill &amp; Bordon Inner Relief Road Phase 2 &amp; A325 Integration Works </t>
  </si>
  <si>
    <t>Basingstoke SW Corridor to Growth (Phase 1 = A30 Winchester Rd roundabout))</t>
  </si>
  <si>
    <t>Basingstoke SW Corridor to Growth (Phase 2 = A340/A3010 Thornycroft Roundabout)</t>
  </si>
  <si>
    <t xml:space="preserve">Farnborough Growth Package (A325) </t>
  </si>
  <si>
    <t xml:space="preserve">Guildford Town Centre Transport Infrastructure Package </t>
  </si>
  <si>
    <t xml:space="preserve">Woking Town Centre Transport Infrastructure Package </t>
  </si>
  <si>
    <t xml:space="preserve">Camberley Town Centre Highway Improvements </t>
  </si>
  <si>
    <t>Slyfield Area Regeneration Project/Clay Lane Link Road</t>
  </si>
  <si>
    <t>Basingstoke South-Western Corridor to Growth - Brighton Hill Roundabout</t>
  </si>
  <si>
    <t>100% walking and cycling investment to develop walking and cycling infrastructure which will connect the new and existing communities of Whitehill and Bordon. Funding therefore split across the two headings.</t>
  </si>
  <si>
    <t>Dedicated pedestrian/cycle route which runs adjacent to the A325 to the south of Whitehill &amp; Bordon. The route links to the village of Greatham and then onwards to Liss Train Station on the Shipwrights Way long distance route.  100% walking and cycling investment, so split 50/50 across the two headings</t>
  </si>
  <si>
    <t>This Project delivered a 1.24 kilometre high-quality, traffic-free cycling and walking route along the River Wey &amp; Godalming Navigations towpath in Guildford.  100% walking and cycling investment, so split 50/50 across the two headings</t>
  </si>
  <si>
    <t>The project improved the attractiveness of and accessibility in the Step-Up town of Andover. It provides pedestrian crossing points, wider footways, disabled parking and environmental enhancements and upgrade existing street furniture focused on pedestrian accessibility improvements in conjunction with environmental improvements. Considered to be 100% investment in walking.</t>
  </si>
  <si>
    <t xml:space="preserve">A package of sustainable measures to improve pedestrian, cycling and accessibility in the Basingstoke. The package consists of 4 elements: 1.Ringway North / Rooksdown Accessibility Improvements. 2.Popley – Chineham Centre Pedestrian and Cycle Access Improvements 3.Merton School Popley Accessibility Improvements. 4.Western Way Basingstoke Crossing Upgrade. It is considered the first 3 should be split 50/50 between walking and cycling and the final element 100% walking. </t>
  </si>
  <si>
    <t>To improve the pedestrian and cycle network around Fleet Station, providing enhanced cycling infrastructure and safer crossing for those wishing to access the station. 100% walking and cycling investment, so split 50/50 across the two headings</t>
  </si>
  <si>
    <t xml:space="preserve">The improvement provided a cycle route linking Petersfield with the Queen Elizabeth Country Park and the existing cycle facility linking the Country Park to Clanfield and Horndean.  Considered to be 100% investment in cycling, though clearly pedestrians will be able to use the facility too. </t>
  </si>
  <si>
    <t>A package of sustainable measures to improve walking, cycling and accessibility in Winchester City, consisting of: 1. Accessibility improvements to Westgate and Western schools and in surrounding areas. 2. Improvements to the existing pedestrian crossing on St Pauls Hill, improving access to the railway station. 3.Provision of an uncontrolled crossing on Romsey Road near the junction with Upper High Street. The first element is 50% walking and 50% non-walking or cycling improvements.  The other two elements are considered to be 100% walking.</t>
  </si>
  <si>
    <t>Package of sustainable transport (pedestrian, cycle and interlinking Blackwater, Frimley and Farnborough North stations) which provide improved access north to south and east to west through the northern part of the Blackwater Valley. 100% walking and cycling investment, so split 50/50 across the two headings.</t>
  </si>
  <si>
    <t>This is a package of sustainable transport which included improving and extending the existing skeletal cycling network and improving walking facilities, together with bus priority and corridor improvements on the Heathrow airport bus route corridors.  Funding split the funding 30% towards, walking, 50% towards cycling and 20% other activities</t>
  </si>
  <si>
    <t>Project consists of a range of transport measures to improve accessibility between Brooklands Business Park and Weybridge town centre via Weybridge rail station. This will include improved pedestrian, cycle and road infrastructure to benefit all users, and in particular encourage sustainable travel to and from Brooklands Business Park.  Have split the funding 20% towards, walking, 40% towards cycling and 40% public transport</t>
  </si>
  <si>
    <t>Package of measures that improved sustainable transport options in Stanwell, north Ashford and Staines town centre, thereby enhancing the southern access to Heathrow Airport and enabling the area to meet its latent growth potential.  The improvements made it easier, safer and more appealing for people to get around the area on foot, by bicycle and by public transport.  Split has been estimated at 35% towards, walking, 40% towards cycling and 15% public transport</t>
  </si>
  <si>
    <t>This builds on the Green Loop project and delivers a comprehensive package of walking and cycling investment connecting the new and existing communities of Whitehill and Bordon.  Split 50% walking and 50% cycling.</t>
  </si>
  <si>
    <t>The scheme consists of a sustainable transport package for walking and cycling infrastructure to support access to employment and to rail stations in the growth town of Woking. The project includes improved cycle links to rail stations and business park. Split 75% cycling and 25% walking</t>
  </si>
  <si>
    <t>This is funding in the sustainable transport programme yet to be allocated.  As the schemes are yet to be identified our working assumption is that this we split 30% to walking, 30% to cycling and 40% to safety and public transport</t>
  </si>
  <si>
    <t>This scheme comprised primarily of two junction improvements but did include improvements to pedestrian/ cycle facilities which integrated housing developments to the nearby hospital and employment sites.  The estimated cost for this element was £0.5m, split equally between cycling and walking.</t>
  </si>
  <si>
    <t>The scheme is to improve the A30/A331 Meadows Gyratory junction to the west of Camberley, which serves as the primary access to the town centre and key employment areas.  It also includes provision of a footway/cycleway between Stanhope Road and Sainsbury’s superstore on the eastern side of the A331. In addition, a pedestrian/cycle phase will be introduced into the existing traffic signals.  An estimated split is cycling 15%, walking 15% of the total cost.</t>
  </si>
  <si>
    <t>Proposed enhancements to its layout and addition of signalling at this junction to Tackle congestion, reduce journey time and cost of travel and improve overall journey reliability.  The scheme also includes significant improvements to traffic management, and accessibility for pedestrians and cyclists to neighbouring areas &amp; the River Thames.  An estimated split is cycling 15%, walking 15% of the total cost.</t>
  </si>
  <si>
    <t>The scheme is primarily focused on the provision of a new relief road, but includes elements to improve walking and cycling, particularly with respect to the A325 Integration Works which seek to integrate and link the existing town centre with the new development.  It is considered reasonable to estimate that the funding allocated to the Integration Works is a reasonable proxy for funding supporting cycling and walking and that it is split evenly between both</t>
  </si>
  <si>
    <t>Scheme consists of significant highway works at this roundabout, but other than a general improvement to highway safety does not address cycling and walking directly</t>
  </si>
  <si>
    <t>Scheme consists of significant highway works on this roundabout, but does incorporate pedestrian improvements through the introduction of a traffic light controlled cycle and pedestrian crossing on one arm of one of the roundabout.  The estimated cost for this element is £0.250m, split equally between cycling and walking.</t>
  </si>
  <si>
    <t>Detail of scheme is still to be developed but likely to include improvements to existing road network combined with pedestrian and cycling improvements associate with the proposed Civic Quarter in the town.  An estimated split is cycling 15%, walking 15% of the total cost.  Scope of scheme extended through allocation of additional LGF3 funding.</t>
  </si>
  <si>
    <t>A package of enhancements in Guildford Town Centre including the provision of a new pedestrian footbridge across the River Wey linking the railway station to the town centre</t>
  </si>
  <si>
    <t>A package of enhancements in Woking Town Centre including the provision of a new bus rail interchange and associated highway improvements in the town.  An estimated split is cycling 5%, walking 10% of the total cost.</t>
  </si>
  <si>
    <t>Detail of scheme is still to be developed but likely to include improvements to existing road network combined with pedestrian and cycling improvements associate with the improvement to the town centre.  An estimated split is cycling 15%, walking 15% of the total cost</t>
  </si>
  <si>
    <t>Scheme comprised provision of a new link road but did include some complementary cycling or walking improvements</t>
  </si>
  <si>
    <t>Detail of scheme is still to be developed but is likely to primarily consist of significant highway works at a roundabout.  However there will probably be some associated pedestrian and cycling enhancements. An estimated split is cycling 5%, walking 5% of the total.  Scope of scheme extended through allocation of additional LGF3 funding</t>
  </si>
  <si>
    <t>Unlocking Guildford</t>
  </si>
  <si>
    <t>Station Approach, Winchester</t>
  </si>
  <si>
    <t>Blackwater Valley Gold Grid</t>
  </si>
  <si>
    <t>A strategically focused project consisting of a programme of linked transport infrastructure improvements.  The package includes the transformation of sustainable travel options linking the town centre to the Surrey Research Park, via the University of Surrey and Royal Surrey Hospital.  This element of the package costs £3.85m and is split equally between cycling and walking</t>
  </si>
  <si>
    <t>To redevelop and regenerate the Station approach area in central Winchester, including a comprehensive package of public realm and accessibility improvements, consisting of improving linkages between Winchester Station, the development site and the City Centre.  It is considered that 40% of the expenditure relates to improving walking and 5% to cycling.</t>
  </si>
  <si>
    <t>The package has a strong focus on sustainable transport, consisting of complementary improvements to public realm, public transport and the highway network.  The detail of the cycling and walking elements are being developed but it is estimated that 50% of the public realm elements contributed to walking and a further 20% of the sustainable transport elements for both walking and cycling</t>
  </si>
  <si>
    <t>East Lancashire Strategic Cycle Network</t>
  </si>
  <si>
    <t>Burnley-Pendle Growth Corridor</t>
  </si>
  <si>
    <t>A6 Broughton Bypass / Broughton Village improvements</t>
  </si>
  <si>
    <t>Darwen East Development Corridor</t>
  </si>
  <si>
    <t>Preston Western Distributor</t>
  </si>
  <si>
    <t>M55 St Annes Link Road</t>
  </si>
  <si>
    <t>Pennine Gateway</t>
  </si>
  <si>
    <t>100% cycling scheme</t>
  </si>
  <si>
    <t>Includes £0.5m sustainable transport/public realm improvements.</t>
  </si>
  <si>
    <t>Provision of signal crossings and village improvements are considered to benefit cyclist/pedestrians equally.</t>
  </si>
  <si>
    <t xml:space="preserve">The delivery of a single carriageway 30 mph residential road with footways and cycling facilities as follows - for a 750 metre length along the new stretch of carriageway. </t>
  </si>
  <si>
    <t>C&amp;W elementsof the project tbc when busines case received</t>
  </si>
  <si>
    <t>Blackpool Town Centre Quality Corridors</t>
  </si>
  <si>
    <t>Blackburn Town Centre Improvements</t>
  </si>
  <si>
    <t>Preston City Centre Improvements</t>
  </si>
  <si>
    <t>North West Burnley Growth Corridor</t>
  </si>
  <si>
    <t>Public Realm Improvements</t>
  </si>
  <si>
    <t>Netpark Phase 3</t>
  </si>
  <si>
    <t>East Pilgrim Street</t>
  </si>
  <si>
    <t>Horden Rail Station</t>
  </si>
  <si>
    <t>Northern Access Corridor</t>
  </si>
  <si>
    <t>A1056 Weetslade Corridor</t>
  </si>
  <si>
    <t>A1058 Coast Road</t>
  </si>
  <si>
    <t>A19 Employment Corridor Access Improvements</t>
  </si>
  <si>
    <t>A19 to North Bank of Tyne (Swans site and Port of Tyne)</t>
  </si>
  <si>
    <t>Lindisfarne Corridor</t>
  </si>
  <si>
    <t>Traffic movements along A185/a194/a19 (The Arches)</t>
  </si>
  <si>
    <t>South Shields Transport Interchange</t>
  </si>
  <si>
    <t>Sunderland Low Carbon Zone</t>
  </si>
  <si>
    <t>• Plans not yet finalised but it is proposed that they consist of improvements for cyclists and pedestrians</t>
  </si>
  <si>
    <t xml:space="preserve">• 80m of new access roads and footways from nearby highways
• Estimated cost of pedestrian infrastructure
</t>
  </si>
  <si>
    <t xml:space="preserve">• 2525m of widened or improved footways
• 20 new pedestrian crossing facilities
</t>
  </si>
  <si>
    <t xml:space="preserve">• Estimated cost split
• 460m of widened or improved footways
• 970m of new cycle ways
• 5 new pedestrian crossing facilities
</t>
  </si>
  <si>
    <t xml:space="preserve">• 1,640m of widened or improved footways  
• 4 new pedestrian crossing facilities  
</t>
  </si>
  <si>
    <t xml:space="preserve">• 315m of widened or improved footway 
• 7km of widened cycle ways
</t>
  </si>
  <si>
    <t xml:space="preserve">• estimated costs
• 1,220m of widened or improved footway
• 440m of new cycle ways
• 1 new pedestrian crossing 
</t>
  </si>
  <si>
    <t xml:space="preserve">• Estimated costs 
• expected to deliver 11 new pedestrian crossing facilities and 398m of pedestrian guardrail  
• 0.862km of widened or improved footway to be delivered
</t>
  </si>
  <si>
    <t xml:space="preserve">• 2 pedestrian crossings to be delivered
• Estimated cost of pedestrian infrastructure based on 1 crossing costing approx. £40k
</t>
  </si>
  <si>
    <t xml:space="preserve">• Estimated cost allocations 
• 1,767m of widened/improved footways to be delivered • 2,967m of new cycle way forecast to be delivered  
• 11 new pedestrian crossing facilities 
</t>
  </si>
  <si>
    <t>• Estimated cost of infrastructure with cost evenly split • Creation of internal highway 0.95km  with cycle and footpaths along the full length opening up access to Phase 3 of the technology park. Costs are integral to the wider scheme.</t>
  </si>
  <si>
    <t>Includes creation of a new cycle path linking into wider Newcastle city centre cycle network</t>
  </si>
  <si>
    <t>IAMP (LGF project with transport elements)</t>
  </si>
  <si>
    <t xml:space="preserve">•  Estimated cost evenly divided between cycling and walking infrastructure.
•  LGF Round 3 project. Includes the creation of 3.98km of cycle and footpaths opening up access in to a strategic 150ha employment site north of Nissan. Costs are integral to the wider scheme.
</t>
  </si>
  <si>
    <t>Cathedral Square; Public realm</t>
  </si>
  <si>
    <t>Hoobrook Link road</t>
  </si>
  <si>
    <t>Phase 3 of the Southern Link Road (A4440)</t>
  </si>
  <si>
    <t>Worcestershire Parkway Regional Interchange</t>
  </si>
  <si>
    <t>Kidderminster Railway Station</t>
  </si>
  <si>
    <t xml:space="preserve">This scheme involved the demolition and rebuilding of shops, together with the creation of a large new pedestrian square; total scheme cost was £20M. The £500K went towards the reallocation/ realignment of road space, which enabled the square to be created. </t>
  </si>
  <si>
    <t>A new link road to relieve congestion on Kidderminster's road network and to open-up brownfield land for redevelopment. Total scheme cost; £16.2M. 600m of new shared use paths were included in the scheme; the two sums of £7K are the pro rata Growth Deal contribution to the cost of the paths.</t>
  </si>
  <si>
    <t>This project to upgrade the A4440 to dual carriageway is hugely important, not least because it has unlocked land for employment and housing development. Developer contributions will fund a new bridleway bridge (approximate cost £3M) over the widened A4440.</t>
  </si>
  <si>
    <t xml:space="preserve">Total scheme cost £28.8M. This scheme includes a 300m shared-use access path, two bike sheds and a new footbridge (over the railway) to give foot access to the station. Cycling and walking contribution figures are pro rata sums for the LGF contribution. </t>
  </si>
  <si>
    <t>Total scheme cost £4.3M. Scheme includes a new bike shed (contribution quoted is pro rata).</t>
  </si>
  <si>
    <t>Attleborough Sustainable Transport Package</t>
  </si>
  <si>
    <t>Norwich Area Transportation Strategy A11 Corridor</t>
  </si>
  <si>
    <t>Norwich Area Transportation Strategy City Centre Package</t>
  </si>
  <si>
    <t>Thetford Sustainable Transport Package</t>
  </si>
  <si>
    <t>Great Yarmouth Package</t>
  </si>
  <si>
    <t>Bury St Edmunds Integrated &amp; Sustainable Transport Improvements</t>
  </si>
  <si>
    <t>Beccles Southern Relief Road</t>
  </si>
  <si>
    <t>Package revised following response to public consultation, to include more improvements to vehicle movement &amp; parking.</t>
  </si>
  <si>
    <t>Sustainable transport has been a key element of this package, along with efficiency of bus services.</t>
  </si>
  <si>
    <t>Best estimate of shared sustainable elements within combined schemes, split 50/50.</t>
  </si>
  <si>
    <t>Project refocused on access to Thetford Enterprise Park &amp; asset management, with minimal improvement to pedestrian flow through town.</t>
  </si>
  <si>
    <t>Estimate is based upon specified cycle &amp; pedestrian schemes, although the remaining transport improvements will include some small spend on such.</t>
  </si>
  <si>
    <t xml:space="preserve">Many shared used facilities, costs therefore split 50/50. </t>
  </si>
  <si>
    <t>Many shared used facilities, costs therefore split 50/50.</t>
  </si>
  <si>
    <t>LSTP</t>
  </si>
  <si>
    <t>City Centre Access</t>
  </si>
  <si>
    <t>Tamworth Enterprise Quarter</t>
  </si>
  <si>
    <t>Newbury: Kings Road Link Road</t>
  </si>
  <si>
    <t>Bracknell: Warfield Link Road</t>
  </si>
  <si>
    <t xml:space="preserve">Newbury: London Road Industrial Estate </t>
  </si>
  <si>
    <t>Wokingham: Arborfield Cross Relief Road</t>
  </si>
  <si>
    <t>Newbury: Sandleford Park</t>
  </si>
  <si>
    <t>Reading: Green Park Railway Station</t>
  </si>
  <si>
    <t>Bracknell: Coral Reef Roundabout</t>
  </si>
  <si>
    <t>Slough: Rapid Transit Ph 1</t>
  </si>
  <si>
    <t xml:space="preserve">Sustainable Transport: NCN 422 </t>
  </si>
  <si>
    <t xml:space="preserve">Sustainable Transport: A4 Cycle (with Bucks) </t>
  </si>
  <si>
    <t>Slough: A332 Improvements</t>
  </si>
  <si>
    <t xml:space="preserve">Reading: South Reading MRT phase 1 </t>
  </si>
  <si>
    <t>Reading: South Reading MRT phase 2</t>
  </si>
  <si>
    <t xml:space="preserve">Wokingham: Thames Valley Park and Ride </t>
  </si>
  <si>
    <t>Reading: East Reading MRT Phase 1</t>
  </si>
  <si>
    <t>Reading: East Reading MRT Phase 2</t>
  </si>
  <si>
    <t>Bracknell: Martins Heron Roundabout</t>
  </si>
  <si>
    <t>Maidenhead: Station Access</t>
  </si>
  <si>
    <t>Slough: A355 route</t>
  </si>
  <si>
    <t xml:space="preserve">Bracknell: Town Centre Regeneration Infrastructure </t>
  </si>
  <si>
    <t xml:space="preserve">Slough: Langley Station Access </t>
  </si>
  <si>
    <t xml:space="preserve">Slough: Burnham Station Access </t>
  </si>
  <si>
    <t>Amended as totals were greater than 100%</t>
  </si>
  <si>
    <t>Reading: South Reading MRT Phases 3-4</t>
  </si>
  <si>
    <t xml:space="preserve">Newbury: Railway Station </t>
  </si>
  <si>
    <t>Wokingham: Winnersh Relief Road Phase 2</t>
  </si>
  <si>
    <t>Maidenhead Town Centre: Missing Links</t>
  </si>
  <si>
    <t xml:space="preserve">Bracknell: A3095 Corridor </t>
  </si>
  <si>
    <t>Wokingham: Winnersh Parkway</t>
  </si>
  <si>
    <t>Estimated</t>
  </si>
  <si>
    <t>Sustainable Access to Employment Programme 2016/2020</t>
  </si>
  <si>
    <t xml:space="preserve">A number of the cycling schemes will be primarily designed for cycle access improvements, but will also be of benefit to pedestrians. The remainder of the funding will be used for improved bus / rail network access. 
Future years are predicted spend only.
</t>
  </si>
  <si>
    <t>LGF Sustainable Transport Package</t>
  </si>
  <si>
    <t>Chippenham Station Hub</t>
  </si>
  <si>
    <t>Upgrading and construction  of cycle routes in Swindon and installation of pedestrian crossings near schools to encourage walking.</t>
  </si>
  <si>
    <t>Lift to footbridge and public realm, including signposting, in front of station</t>
  </si>
  <si>
    <t>A120 Little Hadham Bypass</t>
  </si>
  <si>
    <t>A602 Scheme</t>
  </si>
  <si>
    <t>Croxley Rail Link</t>
  </si>
  <si>
    <t xml:space="preserve">A1M Growth Area Forum (includes Stevenage Joint Venture) </t>
  </si>
  <si>
    <t xml:space="preserve">M11/A10 Growth Area Forum </t>
  </si>
  <si>
    <t xml:space="preserve">M1/M25 Growth Area Forum (includes Hemel Task Force) </t>
  </si>
  <si>
    <t xml:space="preserve">South Oxhey Regeneration </t>
  </si>
  <si>
    <t xml:space="preserve">Hatfield Station Urban Realm </t>
  </si>
  <si>
    <t xml:space="preserve">Stevenage BioScience Catalyst Highways </t>
  </si>
  <si>
    <t>Redevelopment of Hatfield Town Centre</t>
  </si>
  <si>
    <t>Transport Packages</t>
  </si>
  <si>
    <t>Essex Road Improvements</t>
  </si>
  <si>
    <t>Enterprise Zone: Infrastructure Interventions</t>
  </si>
  <si>
    <t>included in M1/M25 GAF</t>
  </si>
  <si>
    <t xml:space="preserve">This is still at master-planning stage but will very likely result in improvements to pedestrian and cycling provision </t>
  </si>
  <si>
    <t>This is a package of relatively small transport improvements.  There is no specific provision for cycling</t>
  </si>
  <si>
    <t xml:space="preserve">delivering 0.2km of new cycleway. Cost cannot be removed from new bridge development. A proportion approach of 10% has been agreed upon. </t>
  </si>
  <si>
    <t>This project proposes upgrades to transport and soft infrastructure that will serve the Enterprise Zone at Maylands Business Park</t>
  </si>
  <si>
    <t>This by-pass is at the detailed design stage.  Although there is no provision for cycling along the by-pass, its construction will enable a safe route for cyclists through Little Hadham itself</t>
  </si>
  <si>
    <t>This by-pass is at the detailed design stage.  Although there is no provision for cycling along the route, its construction will enable a safer alternative route for cyclists</t>
  </si>
  <si>
    <t xml:space="preserve">This forms part of a major town centre regeneration scheme (£1bn+) for Stevenage.  Enhanced cycling and pedestrian routes will form key elements of this urban regeneration . £1.5m public realm project. </t>
  </si>
  <si>
    <t>Various infrastructure studies will be commissioned shortly which are very likely to include provision for cycling and walking</t>
  </si>
  <si>
    <t xml:space="preserve">there is no provision for cyclists and pedestrians under this major urban rail scheme.  However, the resulting realignment of the Metropolitan line will open cycling and walking provision. This scheme is unlikely to go ahead. Remaining funding will be diverted to other projects. </t>
  </si>
  <si>
    <t>Various infrastructure studies will be commissioned shortly which are very likely to include provision for cycling and walking. Included Hemel Public services forum and South Oxhey Phase 1. 10% was allocated to public realm</t>
  </si>
  <si>
    <t xml:space="preserve">This project has resulted in improvements to Hatfield station including much improved pedestrian access and provision for commuter cycle storage. Included in transport packages. </t>
  </si>
  <si>
    <t>Liverpool City Region (Mersey travel)</t>
  </si>
  <si>
    <t>A combination of walking/ cycling schemes, and pedestrian/ cycle connectivity best estimates</t>
  </si>
  <si>
    <t>Sustainable Transport Package 15/16</t>
  </si>
  <si>
    <t>Sustainable Transport Package 16/17</t>
  </si>
  <si>
    <t>Sustainable Transport Package 17/18</t>
  </si>
  <si>
    <t>Composite Bridge</t>
  </si>
  <si>
    <t>Bath Quays Bridge</t>
  </si>
  <si>
    <t>Saw Close, Bath Public Realm</t>
  </si>
  <si>
    <t>Town Square, Weston-super-Mare</t>
  </si>
  <si>
    <t>Sustainable Transport Package Programme Allocation</t>
  </si>
  <si>
    <t>Weston-super-Mare Town Centre Transport Enhancement Scheme</t>
  </si>
  <si>
    <t>A39 Bences Garage Junction Transport Improvement Scheme</t>
  </si>
  <si>
    <t>Pinch Points/Sustainable Transport Package Programme Allocation</t>
  </si>
  <si>
    <t>Shared use facility</t>
  </si>
  <si>
    <t>Estimated. Schemes yet to be approved</t>
  </si>
  <si>
    <t>Estimated proportions</t>
  </si>
  <si>
    <t>Estimated 15% for improved crossing and footway</t>
  </si>
  <si>
    <t xml:space="preserve">Estimated. Schemes yet to be approved </t>
  </si>
  <si>
    <t xml:space="preserve">The Chester Bus Interchange includes provision for a contra flow cycling route on Gorse Stacks which will help to link the Bus Interchange to the wider Chester cycling network.  </t>
  </si>
  <si>
    <t>Moss gate junction pedestrian and cycling improvements including advanced stop signs, crossings and upgraded shared use paths; Faraday Street toucan crossing. Part of holistic approach to scheme delivery.</t>
  </si>
  <si>
    <t>Renewal and refresh of pedestrian and cycle facilities at J8</t>
  </si>
  <si>
    <t>Toucan crossing; shared use path on new section of highway; contra flow lane, pedestrian crossing facilities</t>
  </si>
  <si>
    <t>Shared use cycle/pedestrian improvements; cycle storage facilities</t>
  </si>
  <si>
    <t>The bridge will be widened to provide access for pedestrians and cyclists but costs of this are not firmed up at this stage.</t>
  </si>
  <si>
    <t>One of the fundamental principles behind the development of the shared services hub and regeneration of the surplus sites on Coronation Road is to increase footfall into the town centre.  As such, accessibility and investment in infrastructure whether this be for private (highways, car parking, etc.) or public transport (bus, rail, cycling, walking, etc.) and general public realm improvements (including the Civic Square) will be part of the wider programme it moves forward.  This will link with other schemes including the Green Loop, which has the added value of connecting to employment sites.</t>
  </si>
  <si>
    <t>Shared pedestrian/cycleway</t>
  </si>
  <si>
    <t>Northgate Chester Central</t>
  </si>
  <si>
    <t>Thornton Energy Demonstrator</t>
  </si>
  <si>
    <t>Birchwood Pinchpoint</t>
  </si>
  <si>
    <t>GMC Life Science Fund</t>
  </si>
  <si>
    <t>FE Skills</t>
  </si>
  <si>
    <t>Scarborough Bridge, York</t>
  </si>
  <si>
    <t>Major enhancement to the links to and across Scarborough Bridge in the centre of York. This will include cycle/walk way linked to national networks and also to the new York Central Enterprise Zone</t>
  </si>
  <si>
    <t xml:space="preserve">Science Vale Cycle Network Improvements </t>
  </si>
  <si>
    <t xml:space="preserve">Bicester London Road - Level Crossing - phase 1 Cycle/Ped Crossing </t>
  </si>
  <si>
    <t>Winnaway Cycle Route</t>
  </si>
  <si>
    <t>Backhill Cycle &amp; Pedestrian Tunnel</t>
  </si>
  <si>
    <t>Access to Headington</t>
  </si>
  <si>
    <t>Facility is for both cycling and pedestrians</t>
  </si>
  <si>
    <t>Shared space scheme</t>
  </si>
  <si>
    <t>The split between modes is a best guess at this stage. 65% Cycling and 24% walking.</t>
  </si>
  <si>
    <t>Smart Commuter</t>
  </si>
  <si>
    <t>Smart Corridor</t>
  </si>
  <si>
    <t>Exact split for cycling and walking TBC. The Smart Commuter project will bring live and user-focused travel information to Northamptonshire whilst implementing a number of innovative network improvements to improve the efficiency of existing transport network and to enable growth.  There are a number of improvements which will benefit cyclists and pedestrians.  Existing cycle infrastructure (both on-road and off-road) and walking routes will be improved.  The focus will be primarily on utilising the latest technology rather than more traditional engineering schemes involving ‘hard’ infrastructure and expensive materials.   Better way-finding and digital signage will play a key role. It will include lane detectors to alert motorists of cycle lanes.   Visibility will be enhanced through Smart Lighting systems. Signal improvements at busy junctions will include pedestrian sensors to reduce waiting time.  The successful cycle hire scheme (CycleConnect) will be further developed and integrated within the new approach to travel information, involving variable message signs, totems and a travel portal, to promote its use and also enable users to better plan their journey.  Overall the project will not only enhance the journey for those pedestrians and cyclists already using the network for their daily commute, but will also promote the use of these modes of travel as part of sustainable multi-modal travel.  This is part of a focus on users and the end-to end journey rather than specific modes in isolation.</t>
  </si>
  <si>
    <t xml:space="preserve">Exact split for cycling and walking TBC. The Smart Corridors project will showcase the latest developments in infrastructure and technology in a series of demonstration corridors.  Some of the key components are outlined in a document (attached) which has been produced to explain more about the concept of Smart Corridors.  Investment will be focused on four busy  transport corridors, each of which are the focus for considerable development involving new homes and jobs, that lead into Northampton town centre.  Details of the specific investment cycling and walking related components outlined in this document and their deployment through the Smart Commuter and Smart Corridor projects are at feasibility and preliminary design stages.  An important part of this work is looking at how added value can be created through implementing a comprehensive package of technology components at the same time and in the same place complemented by better information to users and the use of crowd sourcing.  Further details and costs will be available before end of March 2016.  Implementation of works will start later in 2016.  </t>
  </si>
  <si>
    <t>Fareham/Gosport Package (not including M27 Junction 10 retained scheme): St Margaret's Roundabout and Peel Common; A27 Station Roundabout and Gudge Heath Lane; A27 Dualling; Newgate lane South</t>
  </si>
  <si>
    <t>Station Quarter North</t>
  </si>
  <si>
    <t>Hard Interchange</t>
  </si>
  <si>
    <t>Dunsbury Hill Farm</t>
  </si>
  <si>
    <t>Solent Recreation Mitigation Partnership</t>
  </si>
  <si>
    <t>Solent Gateways</t>
  </si>
  <si>
    <t>North Whiteley</t>
  </si>
  <si>
    <t xml:space="preserve">Estimates only as full scheme is not yet determined. Significant infrastructure improvements to the highways network in Fareham and Gosport, this will include new, upgraded and safer cycling and walking routes. </t>
  </si>
  <si>
    <t>Public realm improvements with a link to Southampton Central Station</t>
  </si>
  <si>
    <t>Estimated as scheme costs do not break down into cycling and walking elements, this can be requested by the scheme lead if required. Transport interchange with improvements to public realm and cycling facilities forming part of the project.</t>
  </si>
  <si>
    <t>Estimated as scheme costs do not break down into cycling and walking elements. New access road to delivery business growth. Part of project will include new footway provision and cycling route improvements.</t>
  </si>
  <si>
    <t xml:space="preserve">Estimated as scheme costs do not break down into cycling and walking elements. Unlocking green space to allow for housing growth in other areas. Improvements to recreational areas, including cycling and walking provision will be provided. </t>
  </si>
  <si>
    <t xml:space="preserve">Estimates only as full scheme is not yet determined.  Improvements to connectivity between Southampton and the Isle of Wight. The project will provide cycle and walking infrastructure together with public realm improvements. </t>
  </si>
  <si>
    <t>Estimates only as full scheme is not yet determined. New access road to unlock housing, design will include improved cycling and walking provision as part of the infrastructure package and supporting sustainable means of travel.</t>
  </si>
  <si>
    <t>Walking and cycling elements are assumed to be funded from the LGF</t>
  </si>
  <si>
    <t>Total cost £4.91m; local developer contribution is £1.49 million</t>
  </si>
  <si>
    <t>This funding was allocated direct to Plymouth City Council by the DfT but is being monitored through the LEP.  Total cost £3.51m; £883,000 of Plymouth City Council match funding £167,000 of developer contribution.</t>
  </si>
  <si>
    <t>Birmingham Cycle Revolution Phase 2</t>
  </si>
  <si>
    <t>One Station</t>
  </si>
  <si>
    <t>Making the Connections</t>
  </si>
  <si>
    <t>Snow Hill Public Realm</t>
  </si>
  <si>
    <t>Further £2.0m of local contribution funding allocated to BCR Phase 2 programme from Birmingham City Council</t>
  </si>
  <si>
    <t>Kendal Transport Improvements</t>
  </si>
  <si>
    <t>Optimising Connectivity 1: : Bowness Bay and the Glebe (phase 1)</t>
  </si>
  <si>
    <t>Carlisle Transport Improvements</t>
  </si>
  <si>
    <t>Penrith Transport Improvements</t>
  </si>
  <si>
    <t>Optimising Connectivity Windermere Oxenholme Corridor19/01/2016 : Sustainable Access to Fellfoot</t>
  </si>
  <si>
    <t>Optimising Connectivity Windermere Oxenholme Corridor: : Bowness Bay and the Glebe (phase 2)</t>
  </si>
  <si>
    <t>Optimising Connectivity Keswick Borrowdale Corridor: Thirlmere Loop</t>
  </si>
  <si>
    <t>Optimising Connectivity Keswick Borrowdale Corridor: Derwent Water Cycleway</t>
  </si>
  <si>
    <t>Optimising Connectivity World Heritage Way</t>
  </si>
  <si>
    <t>Optimising Connectivity: Penrith to Ullswater Corridor/Ullswater Way  Heritage Route</t>
  </si>
  <si>
    <t>Bay Cycleway</t>
  </si>
  <si>
    <t>Lakes and Dales Loop Cycleway</t>
  </si>
  <si>
    <t>Seascale to Gosforth Cycleway</t>
  </si>
  <si>
    <t>LGF - Growth Deal 1</t>
  </si>
  <si>
    <t>Future LGF scheme (no current funded committed)</t>
  </si>
  <si>
    <t>Future LGF scheme (no current funded committed) Cost estimates as components not determined.</t>
  </si>
  <si>
    <t>Future LGF scheme (no current funded committed) ^ Cost estimates as components not fully determined.</t>
  </si>
  <si>
    <t>Currently at Feasibility stage, and being developed. Business case not submitted to th LEP. Future LGF scheme (no current funded committed) ^ Cost estimates as components not fully determined.</t>
  </si>
  <si>
    <t>NOT LEP funded - Coastal Communities Funding</t>
  </si>
  <si>
    <t>NOT LEP funded - DfT LSTF funding 2015/16</t>
  </si>
  <si>
    <t>Funding Source (TBC)</t>
  </si>
  <si>
    <t>SCAAP</t>
  </si>
  <si>
    <t>JAAP (LGF Round 2)</t>
  </si>
  <si>
    <t>A127 Kent Elms</t>
  </si>
  <si>
    <t>A127 The Bell</t>
  </si>
  <si>
    <t>A127 Maintenance</t>
  </si>
  <si>
    <t>TGSE LSTF Southend</t>
  </si>
  <si>
    <t>TGSE LSTF Thurrock</t>
  </si>
  <si>
    <t>East Sussex Integrated - Eastbourne and South Wealden LSTF walking &amp; cycling package</t>
  </si>
  <si>
    <t>Hastings and Bexhill LSTF walking and cycling package</t>
  </si>
  <si>
    <t>Eastbourne town centre LSTF access &amp; improvement package</t>
  </si>
  <si>
    <t>East Sussex Integrated - Hailsham / Polegate / Eastbourne Sustainable transport corridor</t>
  </si>
  <si>
    <t>Kent Integrated - Sustainable Access to Maidstone Employment areas (River Medway Cycle Path East Farleigh - Aylesford)</t>
  </si>
  <si>
    <t>Kent Integrated - Sustainable Access to Education and Employment (Delivering Kent's Right of Way Improvement Plan)</t>
  </si>
  <si>
    <t>Kent Thameside LSTF: Integrated Door to Door Journeys</t>
  </si>
  <si>
    <t>West Kent LSTF: Tackling Congestion</t>
  </si>
  <si>
    <t>Kent Integrated - Kent Sustainable interventions supporting growth Delivery</t>
  </si>
  <si>
    <t>Tonbridge Town Centre Redevelopment</t>
  </si>
  <si>
    <t>Strood town centre: journey time and accessibility enhancements</t>
  </si>
  <si>
    <t>Chatham town centre: placemaking and public realm package</t>
  </si>
  <si>
    <t>Medway Cycling Action Plan</t>
  </si>
  <si>
    <t>Medway City Estate connectivity improvements</t>
  </si>
  <si>
    <t>Thurrock Cycling Network</t>
  </si>
  <si>
    <t>Essex LSTF</t>
  </si>
  <si>
    <t>Basildon Integrated Transport Package</t>
  </si>
  <si>
    <t>Chelmsford City Integrated Transport Package: Chelmsford Station / Station Square / Mill Yard</t>
  </si>
  <si>
    <t>Essex Local RBS - A414 Harlow to Chelmsford RBS: Highway asset renewal, traffic management,</t>
  </si>
  <si>
    <t>congestion relief, cycling, safety &amp; public transport measures</t>
  </si>
  <si>
    <t>Essex Local RBS - A414 Maldon to Chelmsford RBS: Highway asset renewal, traffic management, congestion relief, cycling, safety &amp; public transport measures</t>
  </si>
  <si>
    <t>Colchester LSTF</t>
  </si>
  <si>
    <t>Colchester ITP (Town Centre)</t>
  </si>
  <si>
    <t>Colchester ITP (Borough-wide)</t>
  </si>
  <si>
    <t xml:space="preserve">Various public realm improvements </t>
  </si>
  <si>
    <t>Provision of crossing and infrastructure</t>
  </si>
  <si>
    <t>Maintenance to the off carriageway cycle route &amp; footways</t>
  </si>
  <si>
    <t>New Cycle Hub at Southend Central Station and Airport Business Park proposals</t>
  </si>
  <si>
    <t xml:space="preserve">LSTF settlement predominantly associated with enhancing public transport with some secondary benefits to improving walking </t>
  </si>
  <si>
    <t>Estimated allocations as part of programme of schemes</t>
  </si>
  <si>
    <t>£3m towards public realm improvements in Eastbourne town centre as part of programme of works associated with Arndale shopping centre extension .  Remainder of spend to go towards other schemes related predominantly to the functionality of the Ring Road and other schemes which support movement and access into the town centre, which may include further improvements for pedestrians and cyclists (assumed a further £1m between the two</t>
  </si>
  <si>
    <t>Estimated allocation as measures predominately bus based</t>
  </si>
  <si>
    <t>The scheme will deliver shared benefits for pedestrians and cyclists as the scheme improves facilities for both walking and cycling commuting</t>
  </si>
  <si>
    <t>Programme of works therefore spend on walking and cycling for 17/18-20/21 is estimated</t>
  </si>
  <si>
    <t>Action Plan for Strood is still being compiled.  Figures given are as accurate as possible at this stage.</t>
  </si>
  <si>
    <t>Estimate as the Chatham Masterplan is still being finalised and designs are yet to be put together.  Cycling improvements in Chatham will be funded from the Cycling Action Plan project</t>
  </si>
  <si>
    <t>The entire project aims to improve cycling infrastructure in Medway.  Within this there will be some improvements to existing facilities which will have a positive impact on pedestrian facilities.</t>
  </si>
  <si>
    <t>Phase 1 of the works on Medway City Estate have revolved around improvements for vehicles.  Phase 2 will provide pedestrian and cycle improvements.  Phase 2 works are still being planned so exact costs are unknown at this stage.</t>
  </si>
  <si>
    <t>To deliver the next tranche of Thurrock’s cycling network which supports its health agenda.</t>
  </si>
  <si>
    <t>Delivery by March 2017: Somnes Avenue shared use cycleway;Cycle storage at rail stations</t>
  </si>
  <si>
    <t>Delivery by March 2016: Laindon to Station shared cyclewa. Delivery by March 2021 -  still at design stage so not defined – estimated costs: Basildon Town Centre regeneration including shared space– details of scheme not defined but will include pedestrian and cycle improvements; Shared use cycle/pedestrian routes; Endeavour Drive bus / cycle link – shared space.</t>
  </si>
  <si>
    <t>Walking infrastructure includes public realm.</t>
  </si>
  <si>
    <t>Costs include the replacement of a tunnel with a bridge for vehicles, and the relocation of parking.</t>
  </si>
  <si>
    <t>Programmed for 2018/19 to 2019/20 (Therefore exact level of spend on walking and cycling not yet confirmed)</t>
  </si>
  <si>
    <t>Walking and cycling facilities incorporated into junction improvement works</t>
  </si>
  <si>
    <t>Improved pedestrian and cycling facilities on Mile End Road linking the North Growth Area Urban Extension to the station and town centre; improvements to close gaps in the existing cycle network</t>
  </si>
  <si>
    <t>Improvement to pedestrian links within the Town Centre focussed on access to bus stops; Traffic signal improvements including changes to pedestrian crossings and addition of cycle phases;Stanway Cycle Package</t>
  </si>
  <si>
    <t>Relocation of Pedestrian/cycle crossing; Additional components to be determined</t>
  </si>
  <si>
    <r>
      <t xml:space="preserve">M62J8 </t>
    </r>
    <r>
      <rPr>
        <vertAlign val="superscript"/>
        <sz val="12"/>
        <rFont val="Calibri"/>
        <family val="2"/>
        <scheme val="minor"/>
      </rPr>
      <t>2</t>
    </r>
  </si>
  <si>
    <r>
      <t xml:space="preserve">Warrington Waterfront Phase 1 </t>
    </r>
    <r>
      <rPr>
        <vertAlign val="superscript"/>
        <sz val="12"/>
        <rFont val="Calibri"/>
        <family val="2"/>
        <scheme val="minor"/>
      </rPr>
      <t>2</t>
    </r>
  </si>
  <si>
    <r>
      <t xml:space="preserve">Warrington West Station </t>
    </r>
    <r>
      <rPr>
        <vertAlign val="superscript"/>
        <sz val="12"/>
        <rFont val="Calibri"/>
        <family val="2"/>
        <scheme val="minor"/>
      </rPr>
      <t>2</t>
    </r>
  </si>
  <si>
    <r>
      <t xml:space="preserve">Sydney Road Bridge </t>
    </r>
    <r>
      <rPr>
        <vertAlign val="superscript"/>
        <sz val="12"/>
        <rFont val="Calibri"/>
        <family val="2"/>
        <scheme val="minor"/>
      </rPr>
      <t>2</t>
    </r>
  </si>
  <si>
    <r>
      <t xml:space="preserve">Crewe Green Roundabout </t>
    </r>
    <r>
      <rPr>
        <vertAlign val="superscript"/>
        <sz val="12"/>
        <rFont val="Calibri"/>
        <family val="2"/>
        <scheme val="minor"/>
      </rPr>
      <t>2</t>
    </r>
  </si>
  <si>
    <r>
      <t xml:space="preserve">Ellesmere Port Development Zone </t>
    </r>
    <r>
      <rPr>
        <vertAlign val="superscript"/>
        <sz val="12"/>
        <rFont val="Calibri"/>
        <family val="2"/>
        <scheme val="minor"/>
      </rPr>
      <t>2</t>
    </r>
  </si>
  <si>
    <r>
      <t xml:space="preserve">Poynton Relief Road </t>
    </r>
    <r>
      <rPr>
        <vertAlign val="superscript"/>
        <sz val="12"/>
        <rFont val="Calibri"/>
        <family val="2"/>
        <scheme val="minor"/>
      </rPr>
      <t>2</t>
    </r>
  </si>
  <si>
    <r>
      <t xml:space="preserve">Congleton Link Road </t>
    </r>
    <r>
      <rPr>
        <vertAlign val="superscript"/>
        <sz val="12"/>
        <rFont val="Calibri"/>
        <family val="2"/>
        <scheme val="minor"/>
      </rPr>
      <t>2</t>
    </r>
  </si>
  <si>
    <t>Walking infrastructure (£m)</t>
  </si>
  <si>
    <t>Unknown</t>
  </si>
  <si>
    <t>Cycling/walking total (£m)</t>
  </si>
  <si>
    <t>Cycling infrastructure (£m)</t>
  </si>
  <si>
    <t>Nil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</si>
</sst>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_ ;[Red]\-#,##0.0\ "/>
  </numFmts>
  <fonts count="9" x14ac:knownFonts="1">
    <font>
      <sz val="11"/>
      <color theme="1"/>
      <name val="Calibri"/>
      <family val="2"/>
      <scheme val="minor"/>
    </font>
    <font>
      <u/>
      <sz val="11"/>
      <color theme="10"/>
      <name val="Calibri"/>
      <family val="2"/>
      <scheme val="minor"/>
    </font>
    <font>
      <sz val="12"/>
      <name val="Arial"/>
      <family val="2"/>
    </font>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vertAlign val="superscript"/>
      <sz val="12"/>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2" fillId="0" borderId="0"/>
    <xf numFmtId="44" fontId="3" fillId="0" borderId="0" applyFont="0" applyFill="0" applyBorder="0" applyAlignment="0" applyProtection="0"/>
  </cellStyleXfs>
  <cellXfs count="38">
    <xf numFmtId="0" fontId="0" fillId="0" borderId="0" xfId="0"/>
    <xf numFmtId="0" fontId="4" fillId="0" borderId="0" xfId="0" applyFont="1"/>
    <xf numFmtId="0" fontId="5" fillId="0" borderId="0" xfId="0" applyFont="1" applyFill="1" applyBorder="1" applyAlignment="1"/>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wrapText="1"/>
    </xf>
    <xf numFmtId="0" fontId="5" fillId="0" borderId="0" xfId="0" applyFont="1" applyFill="1" applyBorder="1" applyAlignment="1">
      <alignment wrapText="1"/>
    </xf>
    <xf numFmtId="0" fontId="5" fillId="0" borderId="0" xfId="0" applyFont="1" applyAlignment="1">
      <alignment horizontal="left" vertical="center"/>
    </xf>
    <xf numFmtId="0" fontId="5" fillId="0" borderId="0" xfId="0" applyFont="1" applyAlignment="1">
      <alignment horizontal="left"/>
    </xf>
    <xf numFmtId="4" fontId="4" fillId="0" borderId="0" xfId="0" applyNumberFormat="1" applyFont="1" applyAlignment="1">
      <alignment horizontal="center"/>
    </xf>
    <xf numFmtId="0" fontId="6" fillId="0" borderId="0" xfId="0" applyFont="1" applyAlignment="1">
      <alignment horizontal="center" vertical="center"/>
    </xf>
    <xf numFmtId="4" fontId="4" fillId="0" borderId="0" xfId="0" applyNumberFormat="1" applyFont="1"/>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5" fillId="0" borderId="1" xfId="0" applyFont="1" applyFill="1" applyBorder="1" applyAlignment="1">
      <alignment horizontal="center" vertical="center"/>
    </xf>
    <xf numFmtId="4"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applyAlignment="1">
      <alignment vertical="center" wrapText="1"/>
    </xf>
    <xf numFmtId="4" fontId="5" fillId="0" borderId="1" xfId="0" applyNumberFormat="1" applyFont="1" applyFill="1" applyBorder="1" applyAlignment="1">
      <alignment horizontal="center" wrapText="1"/>
    </xf>
    <xf numFmtId="0" fontId="5" fillId="0" borderId="1" xfId="1" applyFont="1" applyFill="1" applyBorder="1" applyAlignment="1">
      <alignment wrapText="1"/>
    </xf>
    <xf numFmtId="0" fontId="5" fillId="0" borderId="1" xfId="0"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top"/>
    </xf>
    <xf numFmtId="0" fontId="5" fillId="0" borderId="1" xfId="0" applyFont="1" applyFill="1" applyBorder="1" applyAlignment="1">
      <alignment horizontal="left" vertical="top" wrapText="1"/>
    </xf>
    <xf numFmtId="4" fontId="5" fillId="0" borderId="1" xfId="0" quotePrefix="1" applyNumberFormat="1" applyFont="1" applyFill="1" applyBorder="1" applyAlignment="1">
      <alignment horizontal="center" vertical="center"/>
    </xf>
    <xf numFmtId="4" fontId="5" fillId="0" borderId="1" xfId="3" applyNumberFormat="1" applyFont="1" applyFill="1" applyBorder="1" applyAlignment="1">
      <alignment horizontal="center" vertical="center"/>
    </xf>
    <xf numFmtId="4" fontId="5" fillId="0" borderId="1" xfId="3" applyNumberFormat="1" applyFont="1" applyFill="1" applyBorder="1" applyAlignment="1">
      <alignment horizontal="center" vertical="center" wrapText="1"/>
    </xf>
    <xf numFmtId="4" fontId="5" fillId="0" borderId="1" xfId="0" applyNumberFormat="1" applyFont="1" applyFill="1" applyBorder="1" applyAlignment="1">
      <alignment horizontal="center"/>
    </xf>
    <xf numFmtId="0" fontId="5" fillId="0" borderId="1" xfId="0" quotePrefix="1" applyFont="1" applyFill="1" applyBorder="1" applyAlignment="1">
      <alignment horizontal="center" vertical="center"/>
    </xf>
    <xf numFmtId="0" fontId="5" fillId="0" borderId="1" xfId="0" applyFont="1" applyFill="1" applyBorder="1" applyAlignment="1">
      <alignment horizontal="center" vertical="center" wrapText="1"/>
    </xf>
    <xf numFmtId="4" fontId="4" fillId="0" borderId="0" xfId="0" applyNumberFormat="1" applyFont="1" applyAlignment="1">
      <alignment horizont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quotePrefix="1" applyFont="1" applyFill="1" applyBorder="1" applyAlignment="1">
      <alignment horizontal="center" vertical="center"/>
    </xf>
    <xf numFmtId="4"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top"/>
    </xf>
    <xf numFmtId="4" fontId="8" fillId="0" borderId="0" xfId="0" applyNumberFormat="1" applyFont="1" applyAlignment="1">
      <alignment horizontal="center"/>
    </xf>
  </cellXfs>
  <cellStyles count="4">
    <cellStyle name="Currency" xfId="3" builtinId="4"/>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orsetlep.co.uk/local-delivery/local-delivery-the-growth-deal/former-power-station-(holes-bay)/" TargetMode="External"/><Relationship Id="rId1" Type="http://schemas.openxmlformats.org/officeDocument/2006/relationships/hyperlink" Target="http://dorsetlep.co.uk/local-delivery/local-delivery-the-growth-deal/gillingham-access-to-grow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abSelected="1" zoomScale="75" zoomScaleNormal="75" workbookViewId="0">
      <selection activeCell="I29" sqref="I29"/>
    </sheetView>
  </sheetViews>
  <sheetFormatPr defaultColWidth="8.77734375" defaultRowHeight="15.6" x14ac:dyDescent="0.3"/>
  <cols>
    <col min="1" max="1" width="41.77734375" style="1" bestFit="1" customWidth="1"/>
    <col min="2" max="5" width="16.21875" style="1" customWidth="1"/>
    <col min="6" max="16384" width="8.77734375" style="1"/>
  </cols>
  <sheetData>
    <row r="1" spans="1:5" ht="46.8" x14ac:dyDescent="0.3">
      <c r="A1" s="10" t="s">
        <v>0</v>
      </c>
      <c r="B1" s="4" t="s">
        <v>129</v>
      </c>
      <c r="C1" s="4" t="s">
        <v>572</v>
      </c>
      <c r="D1" s="4" t="s">
        <v>569</v>
      </c>
      <c r="E1" s="4" t="s">
        <v>571</v>
      </c>
    </row>
    <row r="2" spans="1:5" x14ac:dyDescent="0.3">
      <c r="A2" s="7" t="s">
        <v>29</v>
      </c>
      <c r="B2" s="9">
        <f>'LEPs detailed return'!C2</f>
        <v>0.04</v>
      </c>
      <c r="C2" s="9">
        <f>'LEPs detailed return'!D2</f>
        <v>0.04</v>
      </c>
      <c r="D2" s="9">
        <f>'LEPs detailed return'!E2</f>
        <v>0</v>
      </c>
      <c r="E2" s="9">
        <f>C2+D2</f>
        <v>0.04</v>
      </c>
    </row>
    <row r="3" spans="1:5" x14ac:dyDescent="0.3">
      <c r="A3" s="7" t="s">
        <v>24</v>
      </c>
      <c r="B3" s="9">
        <f>SUM('LEPs detailed return'!C3:C9)</f>
        <v>43.65</v>
      </c>
      <c r="C3" s="9">
        <f>SUM('LEPs detailed return'!D3:D9)</f>
        <v>6.93</v>
      </c>
      <c r="D3" s="9">
        <f>SUM('LEPs detailed return'!E3:E9)</f>
        <v>6.93</v>
      </c>
      <c r="E3" s="9">
        <f t="shared" ref="E3:E38" si="0">C3+D3</f>
        <v>13.86</v>
      </c>
    </row>
    <row r="4" spans="1:5" x14ac:dyDescent="0.3">
      <c r="A4" s="7" t="s">
        <v>23</v>
      </c>
      <c r="B4" s="9">
        <f>SUM('LEPs detailed return'!C10:C22)</f>
        <v>145.852</v>
      </c>
      <c r="C4" s="9">
        <f>SUM('LEPs detailed return'!D10:D22)</f>
        <v>3.4400000000000004</v>
      </c>
      <c r="D4" s="9">
        <f>SUM('LEPs detailed return'!E10:E22)</f>
        <v>2.9610000000000003</v>
      </c>
      <c r="E4" s="9">
        <f t="shared" si="0"/>
        <v>6.4010000000000007</v>
      </c>
    </row>
    <row r="5" spans="1:5" x14ac:dyDescent="0.3">
      <c r="A5" s="7" t="s">
        <v>27</v>
      </c>
      <c r="B5" s="9">
        <f>SUM('LEPs detailed return'!C23:C27)</f>
        <v>18.548999999999999</v>
      </c>
      <c r="C5" s="9">
        <f>SUM('LEPs detailed return'!D23:D27)</f>
        <v>3.4150000000000005</v>
      </c>
      <c r="D5" s="9">
        <f>SUM('LEPs detailed return'!E23:E27)</f>
        <v>3.4150000000000005</v>
      </c>
      <c r="E5" s="9">
        <f t="shared" si="0"/>
        <v>6.830000000000001</v>
      </c>
    </row>
    <row r="6" spans="1:5" x14ac:dyDescent="0.3">
      <c r="A6" s="7" t="s">
        <v>16</v>
      </c>
      <c r="B6" s="9">
        <f>SUM('LEPs detailed return'!C28:C31)</f>
        <v>27.900000000000002</v>
      </c>
      <c r="C6" s="9">
        <f>SUM('LEPs detailed return'!D28:D31)</f>
        <v>1.675</v>
      </c>
      <c r="D6" s="9">
        <f>SUM('LEPs detailed return'!E28:E31)</f>
        <v>1.875</v>
      </c>
      <c r="E6" s="9">
        <f t="shared" si="0"/>
        <v>3.55</v>
      </c>
    </row>
    <row r="7" spans="1:5" x14ac:dyDescent="0.3">
      <c r="A7" s="7" t="s">
        <v>20</v>
      </c>
      <c r="B7" s="9">
        <f>SUM('LEPs detailed return'!C32:C44)</f>
        <v>37.069999999999993</v>
      </c>
      <c r="C7" s="9">
        <f>SUM('LEPs detailed return'!D32:D44)</f>
        <v>14.3</v>
      </c>
      <c r="D7" s="9">
        <f>SUM('LEPs detailed return'!E32:E44)</f>
        <v>14.47</v>
      </c>
      <c r="E7" s="9">
        <f t="shared" si="0"/>
        <v>28.770000000000003</v>
      </c>
    </row>
    <row r="8" spans="1:5" x14ac:dyDescent="0.3">
      <c r="A8" s="7" t="s">
        <v>11</v>
      </c>
      <c r="B8" s="9">
        <f>SUM('LEPs detailed return'!C45:C48)</f>
        <v>24.3</v>
      </c>
      <c r="C8" s="9">
        <f>SUM('LEPs detailed return'!D45:D48)</f>
        <v>13.43</v>
      </c>
      <c r="D8" s="9">
        <f>SUM('LEPs detailed return'!E45:E48)</f>
        <v>6.93</v>
      </c>
      <c r="E8" s="9">
        <f t="shared" si="0"/>
        <v>20.36</v>
      </c>
    </row>
    <row r="9" spans="1:5" x14ac:dyDescent="0.3">
      <c r="A9" s="7" t="s">
        <v>3</v>
      </c>
      <c r="B9" s="9">
        <f>SUM('LEPs detailed return'!C49:C54)</f>
        <v>86.795000000000002</v>
      </c>
      <c r="C9" s="31">
        <f>SUM('LEPs detailed return'!D49:D54)</f>
        <v>15.8</v>
      </c>
      <c r="D9" s="31"/>
      <c r="E9" s="9">
        <f t="shared" si="0"/>
        <v>15.8</v>
      </c>
    </row>
    <row r="10" spans="1:5" x14ac:dyDescent="0.3">
      <c r="A10" s="7" t="s">
        <v>4</v>
      </c>
      <c r="B10" s="9">
        <f>SUM('LEPs detailed return'!C55:C84)</f>
        <v>124.76524999999999</v>
      </c>
      <c r="C10" s="9">
        <f>SUM('LEPs detailed return'!D55:D84)</f>
        <v>18.915675</v>
      </c>
      <c r="D10" s="9">
        <f>SUM('LEPs detailed return'!E55:E84)</f>
        <v>23.394674999999996</v>
      </c>
      <c r="E10" s="9">
        <f t="shared" si="0"/>
        <v>42.31035</v>
      </c>
    </row>
    <row r="11" spans="1:5" x14ac:dyDescent="0.3">
      <c r="A11" s="7" t="s">
        <v>9</v>
      </c>
      <c r="B11" s="9">
        <f>SUM('LEPs detailed return'!C85:C94)</f>
        <v>46.29</v>
      </c>
      <c r="C11" s="9">
        <f>SUM('LEPs detailed return'!D85:D94)</f>
        <v>4.05</v>
      </c>
      <c r="D11" s="9">
        <f>SUM('LEPs detailed return'!E85:E94)</f>
        <v>4.5</v>
      </c>
      <c r="E11" s="9">
        <f t="shared" si="0"/>
        <v>8.5500000000000007</v>
      </c>
    </row>
    <row r="12" spans="1:5" x14ac:dyDescent="0.3">
      <c r="A12" s="7" t="s">
        <v>35</v>
      </c>
      <c r="B12" s="9">
        <f>SUM('LEPs detailed return'!C95:C98)</f>
        <v>20.96</v>
      </c>
      <c r="C12" s="9">
        <f>SUM('LEPs detailed return'!D95:D98)</f>
        <v>6</v>
      </c>
      <c r="D12" s="9">
        <f>SUM('LEPs detailed return'!E95:E98)</f>
        <v>14.96</v>
      </c>
      <c r="E12" s="9">
        <f t="shared" si="0"/>
        <v>20.96</v>
      </c>
    </row>
    <row r="13" spans="1:5" x14ac:dyDescent="0.3">
      <c r="A13" s="7" t="s">
        <v>18</v>
      </c>
      <c r="B13" s="9">
        <f>SUM('LEPs detailed return'!C99:C105)</f>
        <v>32.694999999999993</v>
      </c>
      <c r="C13" s="9">
        <f>SUM('LEPs detailed return'!D99:D105)</f>
        <v>3.6800000000000006</v>
      </c>
      <c r="D13" s="9">
        <f>SUM('LEPs detailed return'!E99:E105)</f>
        <v>5.49</v>
      </c>
      <c r="E13" s="9">
        <f t="shared" si="0"/>
        <v>9.1700000000000017</v>
      </c>
    </row>
    <row r="14" spans="1:5" x14ac:dyDescent="0.3">
      <c r="A14" s="7" t="s">
        <v>10</v>
      </c>
      <c r="B14" s="9">
        <f>SUM('LEPs detailed return'!C106:C110)</f>
        <v>41.1</v>
      </c>
      <c r="C14" s="9">
        <f>SUM('LEPs detailed return'!D106:D110)</f>
        <v>0.58000000000000007</v>
      </c>
      <c r="D14" s="9">
        <f>SUM('LEPs detailed return'!E106:E110)</f>
        <v>5.806</v>
      </c>
      <c r="E14" s="9">
        <f t="shared" si="0"/>
        <v>6.3860000000000001</v>
      </c>
    </row>
    <row r="15" spans="1:5" x14ac:dyDescent="0.3">
      <c r="A15" s="7" t="s">
        <v>14</v>
      </c>
      <c r="B15" s="9">
        <f>SUM('LEPs detailed return'!C111:C124)</f>
        <v>86.95</v>
      </c>
      <c r="C15" s="9">
        <f>SUM('LEPs detailed return'!D111:D124)</f>
        <v>9.870000000000001</v>
      </c>
      <c r="D15" s="9">
        <f>SUM('LEPs detailed return'!E111:E124)</f>
        <v>8.4600000000000009</v>
      </c>
      <c r="E15" s="9">
        <f t="shared" si="0"/>
        <v>18.330000000000002</v>
      </c>
    </row>
    <row r="16" spans="1:5" x14ac:dyDescent="0.3">
      <c r="A16" s="7" t="s">
        <v>32</v>
      </c>
      <c r="B16" s="9">
        <f>SUM('LEPs detailed return'!C125:C137)</f>
        <v>167.03517699999998</v>
      </c>
      <c r="C16" s="9">
        <f>SUM('LEPs detailed return'!D125:D137)</f>
        <v>1.01362745</v>
      </c>
      <c r="D16" s="9">
        <f>SUM('LEPs detailed return'!E125:E137)</f>
        <v>3.577</v>
      </c>
      <c r="E16" s="9">
        <f t="shared" si="0"/>
        <v>4.5906274499999995</v>
      </c>
    </row>
    <row r="17" spans="1:5" x14ac:dyDescent="0.3">
      <c r="A17" s="7" t="s">
        <v>33</v>
      </c>
      <c r="B17" s="9">
        <f>SUM('LEPs detailed return'!C139:C149)</f>
        <v>118.8</v>
      </c>
      <c r="C17" s="9">
        <f>SUM('LEPs detailed return'!D139:D149)</f>
        <v>4.55</v>
      </c>
      <c r="D17" s="9">
        <f>SUM('LEPs detailed return'!E139:E149)</f>
        <v>15.450000000000001</v>
      </c>
      <c r="E17" s="9">
        <f t="shared" si="0"/>
        <v>20</v>
      </c>
    </row>
    <row r="18" spans="1:5" x14ac:dyDescent="0.3">
      <c r="A18" s="7" t="s">
        <v>38</v>
      </c>
      <c r="B18" s="9">
        <f>SUM('LEPs detailed return'!C150:C169)</f>
        <v>395.63234800000004</v>
      </c>
      <c r="C18" s="9">
        <f>SUM('LEPs detailed return'!D150:D169)</f>
        <v>33.236109849800442</v>
      </c>
      <c r="D18" s="9">
        <f>SUM('LEPs detailed return'!E150:E169)</f>
        <v>47.485131922871723</v>
      </c>
      <c r="E18" s="9">
        <f t="shared" si="0"/>
        <v>80.721241772672158</v>
      </c>
    </row>
    <row r="19" spans="1:5" x14ac:dyDescent="0.3">
      <c r="A19" s="7" t="s">
        <v>8</v>
      </c>
      <c r="B19" s="9">
        <f>SUM('LEPs detailed return'!C170:C174)</f>
        <v>40.200000000000003</v>
      </c>
      <c r="C19" s="9">
        <f>SUM('LEPs detailed return'!D170:D174)</f>
        <v>6.6599999999999993</v>
      </c>
      <c r="D19" s="9">
        <f>SUM('LEPs detailed return'!E170:E174)</f>
        <v>11.12</v>
      </c>
      <c r="E19" s="9">
        <f t="shared" si="0"/>
        <v>17.779999999999998</v>
      </c>
    </row>
    <row r="20" spans="1:5" x14ac:dyDescent="0.3">
      <c r="A20" s="7" t="s">
        <v>418</v>
      </c>
      <c r="B20" s="9">
        <f>SUM('LEPs detailed return'!C175:C179)</f>
        <v>123.79999999999998</v>
      </c>
      <c r="C20" s="9">
        <f>SUM('LEPs detailed return'!D175:D179)</f>
        <v>38.045999999999999</v>
      </c>
      <c r="D20" s="9">
        <f>SUM('LEPs detailed return'!E175:E179)</f>
        <v>46.326000000000001</v>
      </c>
      <c r="E20" s="9">
        <f t="shared" si="0"/>
        <v>84.372</v>
      </c>
    </row>
    <row r="21" spans="1:5" x14ac:dyDescent="0.3">
      <c r="A21" s="7" t="s">
        <v>31</v>
      </c>
      <c r="B21" s="9">
        <f>SUM('LEPs detailed return'!C180:C183)</f>
        <v>30.532</v>
      </c>
      <c r="C21" s="9">
        <f>SUM('LEPs detailed return'!D180:D183)</f>
        <v>13.42</v>
      </c>
      <c r="D21" s="9">
        <f>SUM('LEPs detailed return'!E180:E183)</f>
        <v>17.112000000000002</v>
      </c>
      <c r="E21" s="9">
        <f t="shared" si="0"/>
        <v>30.532000000000004</v>
      </c>
    </row>
    <row r="22" spans="1:5" x14ac:dyDescent="0.3">
      <c r="A22" s="7" t="s">
        <v>1</v>
      </c>
      <c r="B22" s="9">
        <f>SUM('LEPs detailed return'!C184:C190)</f>
        <v>34.307000000000002</v>
      </c>
      <c r="C22" s="9">
        <f>SUM('LEPs detailed return'!D184:D190)</f>
        <v>4.7799999999999994</v>
      </c>
      <c r="D22" s="9">
        <f>SUM('LEPs detailed return'!E184:E190)</f>
        <v>5.3949999999999996</v>
      </c>
      <c r="E22" s="9">
        <f t="shared" si="0"/>
        <v>10.174999999999999</v>
      </c>
    </row>
    <row r="23" spans="1:5" x14ac:dyDescent="0.3">
      <c r="A23" s="7" t="s">
        <v>15</v>
      </c>
      <c r="B23" s="9">
        <f>SUM('LEPs detailed return'!C191:C203)</f>
        <v>109.17099999999999</v>
      </c>
      <c r="C23" s="9">
        <f>SUM('LEPs detailed return'!D191:D203)</f>
        <v>3.2530000000000001</v>
      </c>
      <c r="D23" s="9">
        <f>SUM('LEPs detailed return'!E191:E203)</f>
        <v>4.7240000000000002</v>
      </c>
      <c r="E23" s="9">
        <f t="shared" si="0"/>
        <v>7.9770000000000003</v>
      </c>
    </row>
    <row r="24" spans="1:5" x14ac:dyDescent="0.3">
      <c r="A24" s="7" t="s">
        <v>28</v>
      </c>
      <c r="B24" s="9">
        <f>SUM('LEPs detailed return'!C204:C205)</f>
        <v>7</v>
      </c>
      <c r="C24" s="9">
        <f>SUM('LEPs detailed return'!D204:D205)</f>
        <v>0</v>
      </c>
      <c r="D24" s="9">
        <f>SUM('LEPs detailed return'!E204:E205)</f>
        <v>0</v>
      </c>
      <c r="E24" s="9">
        <f t="shared" si="0"/>
        <v>0</v>
      </c>
    </row>
    <row r="25" spans="1:5" x14ac:dyDescent="0.3">
      <c r="A25" s="7" t="s">
        <v>5</v>
      </c>
      <c r="B25" s="9">
        <f>SUM('LEPs detailed return'!C206:C210)</f>
        <v>17.8</v>
      </c>
      <c r="C25" s="9">
        <f>SUM('LEPs detailed return'!D206:D210)</f>
        <v>11.850000000000001</v>
      </c>
      <c r="D25" s="9">
        <f>SUM('LEPs detailed return'!E206:E210)</f>
        <v>4.0199999999999996</v>
      </c>
      <c r="E25" s="9">
        <f t="shared" si="0"/>
        <v>15.870000000000001</v>
      </c>
    </row>
    <row r="26" spans="1:5" x14ac:dyDescent="0.3">
      <c r="A26" s="7" t="s">
        <v>13</v>
      </c>
      <c r="B26" s="9">
        <f>SUM('LEPs detailed return'!C211:C241)</f>
        <v>125.03999999999999</v>
      </c>
      <c r="C26" s="9">
        <f>SUM('LEPs detailed return'!D211:D241)</f>
        <v>35.174999999999997</v>
      </c>
      <c r="D26" s="9">
        <f>SUM('LEPs detailed return'!E211:E241)</f>
        <v>30.23</v>
      </c>
      <c r="E26" s="9">
        <f t="shared" si="0"/>
        <v>65.405000000000001</v>
      </c>
    </row>
    <row r="27" spans="1:5" x14ac:dyDescent="0.3">
      <c r="A27" s="7" t="s">
        <v>25</v>
      </c>
      <c r="B27" s="9">
        <f>SUM('LEPs detailed return'!C242:C244)</f>
        <v>5.6</v>
      </c>
      <c r="C27" s="9">
        <f>SUM('LEPs detailed return'!D242:D244)</f>
        <v>1.1499999999999999</v>
      </c>
      <c r="D27" s="9">
        <f>SUM('LEPs detailed return'!E242:E244)</f>
        <v>4.4499999999999993</v>
      </c>
      <c r="E27" s="9">
        <f t="shared" si="0"/>
        <v>5.6</v>
      </c>
    </row>
    <row r="28" spans="1:5" x14ac:dyDescent="0.3">
      <c r="A28" s="7" t="s">
        <v>36</v>
      </c>
      <c r="B28" s="9">
        <f>SUM('LEPs detailed return'!C245:C264)</f>
        <v>109.861</v>
      </c>
      <c r="C28" s="9">
        <f>SUM('LEPs detailed return'!D245:D264)</f>
        <v>12.517999999999997</v>
      </c>
      <c r="D28" s="9">
        <f>SUM('LEPs detailed return'!E245:E264)</f>
        <v>14.322999999999999</v>
      </c>
      <c r="E28" s="9">
        <f t="shared" si="0"/>
        <v>26.840999999999994</v>
      </c>
    </row>
    <row r="29" spans="1:5" x14ac:dyDescent="0.3">
      <c r="A29" s="7" t="s">
        <v>7</v>
      </c>
      <c r="B29" s="9">
        <f>SUM('LEPs detailed return'!C265)</f>
        <v>15.317192</v>
      </c>
      <c r="C29" s="9">
        <f>SUM('LEPs detailed return'!D265)</f>
        <v>7.2855280000000002</v>
      </c>
      <c r="D29" s="9">
        <f>SUM('LEPs detailed return'!E265)</f>
        <v>2.4492790000000002</v>
      </c>
      <c r="E29" s="9">
        <f t="shared" si="0"/>
        <v>9.734807</v>
      </c>
    </row>
    <row r="30" spans="1:5" x14ac:dyDescent="0.3">
      <c r="A30" s="7" t="s">
        <v>34</v>
      </c>
      <c r="B30" s="9">
        <f>SUM('LEPs detailed return'!C266:C272)</f>
        <v>77.893000000000001</v>
      </c>
      <c r="C30" s="9">
        <f>SUM('LEPs detailed return'!D266:D272)</f>
        <v>6.5925000000000002</v>
      </c>
      <c r="D30" s="9">
        <f>SUM('LEPs detailed return'!E266:E272)</f>
        <v>6.8924999999999992</v>
      </c>
      <c r="E30" s="9">
        <f t="shared" si="0"/>
        <v>13.484999999999999</v>
      </c>
    </row>
    <row r="31" spans="1:5" x14ac:dyDescent="0.3">
      <c r="A31" s="7" t="s">
        <v>30</v>
      </c>
      <c r="B31" s="9">
        <f>SUM('LEPs detailed return'!C273:C276)</f>
        <v>17.12</v>
      </c>
      <c r="C31" s="9">
        <f>SUM('LEPs detailed return'!D273:D276)</f>
        <v>2.2000000000000002</v>
      </c>
      <c r="D31" s="9">
        <f>SUM('LEPs detailed return'!E273:E276)</f>
        <v>4.78</v>
      </c>
      <c r="E31" s="9">
        <f t="shared" si="0"/>
        <v>6.98</v>
      </c>
    </row>
    <row r="32" spans="1:5" x14ac:dyDescent="0.3">
      <c r="A32" s="7" t="s">
        <v>21</v>
      </c>
      <c r="B32" s="9">
        <f>SUM('LEPs detailed return'!C277:C278)</f>
        <v>19.75</v>
      </c>
      <c r="C32" s="9">
        <f>SUM('LEPs detailed return'!D277:D278)</f>
        <v>1.875</v>
      </c>
      <c r="D32" s="9">
        <f>SUM('LEPs detailed return'!E277:E278)</f>
        <v>2.875</v>
      </c>
      <c r="E32" s="9">
        <f t="shared" si="0"/>
        <v>4.75</v>
      </c>
    </row>
    <row r="33" spans="1:8" x14ac:dyDescent="0.3">
      <c r="A33" s="7" t="s">
        <v>6</v>
      </c>
      <c r="B33" s="9">
        <f>SUM('LEPs detailed return'!C279)</f>
        <v>7.9</v>
      </c>
      <c r="C33" s="9">
        <f>SUM('LEPs detailed return'!D279)</f>
        <v>4.2</v>
      </c>
      <c r="D33" s="9">
        <f>SUM('LEPs detailed return'!E279)</f>
        <v>3.4</v>
      </c>
      <c r="E33" s="9">
        <f t="shared" si="0"/>
        <v>7.6</v>
      </c>
    </row>
    <row r="34" spans="1:8" x14ac:dyDescent="0.3">
      <c r="A34" s="7" t="s">
        <v>12</v>
      </c>
      <c r="B34" s="9">
        <f>SUM('LEPs detailed return'!C280:C307)</f>
        <v>135.91100000000003</v>
      </c>
      <c r="C34" s="9">
        <f>SUM('LEPs detailed return'!D280:D307)</f>
        <v>20.260000000000005</v>
      </c>
      <c r="D34" s="9">
        <f>SUM('LEPs detailed return'!E280:E307)</f>
        <v>9.4310000000000009</v>
      </c>
      <c r="E34" s="9">
        <f t="shared" si="0"/>
        <v>29.691000000000006</v>
      </c>
    </row>
    <row r="35" spans="1:8" x14ac:dyDescent="0.3">
      <c r="A35" s="7" t="s">
        <v>17</v>
      </c>
      <c r="B35" s="9">
        <f>SUM('LEPs detailed return'!C308:C316)</f>
        <v>112.884</v>
      </c>
      <c r="C35" s="9">
        <f>SUM('LEPs detailed return'!D308:D309,'LEPs detailed return'!D312:D313,'LEPs detailed return'!D315:D316)+SUM('LEPs detailed return'!$D310:$E311)/2</f>
        <v>6.9359999999999999</v>
      </c>
      <c r="D35" s="9">
        <f>SUM('LEPs detailed return'!E308:E309,'LEPs detailed return'!E312:E313,'LEPs detailed return'!E315:E316)+SUM('LEPs detailed return'!$D310:$E311)/2</f>
        <v>7.7960000000000003</v>
      </c>
      <c r="E35" s="9">
        <f t="shared" si="0"/>
        <v>14.731999999999999</v>
      </c>
    </row>
    <row r="36" spans="1:8" x14ac:dyDescent="0.3">
      <c r="A36" s="7" t="s">
        <v>19</v>
      </c>
      <c r="B36" s="9">
        <f>SUM('LEPs detailed return'!C317:C327)</f>
        <v>33.033999999999999</v>
      </c>
      <c r="C36" s="9">
        <f>SUM('LEPs detailed return'!D317:D327)</f>
        <v>10.091999999999999</v>
      </c>
      <c r="D36" s="9">
        <f>SUM('LEPs detailed return'!E317:E327)</f>
        <v>13.579000000000001</v>
      </c>
      <c r="E36" s="9">
        <f t="shared" si="0"/>
        <v>23.670999999999999</v>
      </c>
    </row>
    <row r="37" spans="1:8" x14ac:dyDescent="0.3">
      <c r="A37" s="7" t="s">
        <v>22</v>
      </c>
      <c r="B37" s="9">
        <f>SUM('LEPs detailed return'!C328)</f>
        <v>1.5</v>
      </c>
      <c r="C37" s="9">
        <f>SUM('LEPs detailed return'!D328)</f>
        <v>0.75</v>
      </c>
      <c r="D37" s="9">
        <f>SUM('LEPs detailed return'!E328)</f>
        <v>0.75</v>
      </c>
      <c r="E37" s="9">
        <f t="shared" si="0"/>
        <v>1.5</v>
      </c>
      <c r="H37" s="11"/>
    </row>
    <row r="38" spans="1:8" x14ac:dyDescent="0.3">
      <c r="A38" s="8" t="s">
        <v>37</v>
      </c>
      <c r="B38" s="9">
        <f>SUM('LEPs detailed return'!C329:C333)</f>
        <v>31.3</v>
      </c>
      <c r="C38" s="9">
        <f>SUM('LEPs detailed return'!D329:D333)</f>
        <v>0.14000000000000001</v>
      </c>
      <c r="D38" s="9">
        <f>SUM('LEPs detailed return'!E329:E333)</f>
        <v>0.187</v>
      </c>
      <c r="E38" s="9">
        <f t="shared" si="0"/>
        <v>0.32700000000000001</v>
      </c>
      <c r="H38" s="11"/>
    </row>
    <row r="39" spans="1:8" x14ac:dyDescent="0.3">
      <c r="B39" s="37">
        <f>SUM(B2:B38)</f>
        <v>2474.3039670000003</v>
      </c>
      <c r="C39" s="37">
        <f>SUM(C2:C38)</f>
        <v>328.10844029980029</v>
      </c>
      <c r="D39" s="37">
        <f>SUM(D2:D38)</f>
        <v>355.54358592287161</v>
      </c>
      <c r="E39" s="37">
        <f>SUM(E2:E38)</f>
        <v>683.65202622267236</v>
      </c>
    </row>
  </sheetData>
  <mergeCells count="1">
    <mergeCell ref="C9:D9"/>
  </mergeCells>
  <pageMargins left="0.7" right="0.7" top="0.75" bottom="0.75" header="0.3" footer="0.3"/>
  <pageSetup paperSize="9" scale="81" fitToHeight="0" orientation="portrait" r:id="rId1"/>
  <ignoredErrors>
    <ignoredError sqref="B3:D16 B17:D3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3"/>
  <sheetViews>
    <sheetView zoomScale="75" zoomScaleNormal="75" workbookViewId="0">
      <pane xSplit="1" ySplit="1" topLeftCell="B129" activePane="bottomRight" state="frozen"/>
      <selection pane="topRight" activeCell="C1" sqref="C1"/>
      <selection pane="bottomLeft" activeCell="A2" sqref="A2"/>
      <selection pane="bottomRight" activeCell="N137" sqref="N137"/>
    </sheetView>
  </sheetViews>
  <sheetFormatPr defaultColWidth="8.77734375" defaultRowHeight="15.6" x14ac:dyDescent="0.3"/>
  <cols>
    <col min="1" max="1" width="32.21875" style="4" customWidth="1"/>
    <col min="2" max="2" width="12.77734375" style="3" customWidth="1"/>
    <col min="3" max="3" width="13.5546875" style="3" customWidth="1"/>
    <col min="4" max="4" width="18.44140625" style="3" bestFit="1" customWidth="1"/>
    <col min="5" max="6" width="18.44140625" style="3" customWidth="1"/>
    <col min="7" max="7" width="45.6640625" style="6" customWidth="1"/>
    <col min="8" max="8" width="58" style="6" customWidth="1"/>
    <col min="9" max="9" width="12.44140625" style="2" bestFit="1" customWidth="1"/>
    <col min="10" max="16384" width="8.77734375" style="2"/>
  </cols>
  <sheetData>
    <row r="1" spans="1:8" s="5" customFormat="1" ht="46.8" x14ac:dyDescent="0.3">
      <c r="A1" s="12" t="s">
        <v>0</v>
      </c>
      <c r="B1" s="12" t="s">
        <v>52</v>
      </c>
      <c r="C1" s="12" t="s">
        <v>129</v>
      </c>
      <c r="D1" s="12" t="s">
        <v>130</v>
      </c>
      <c r="E1" s="12" t="s">
        <v>569</v>
      </c>
      <c r="F1" s="12" t="s">
        <v>131</v>
      </c>
      <c r="G1" s="13" t="s">
        <v>40</v>
      </c>
      <c r="H1" s="13" t="s">
        <v>41</v>
      </c>
    </row>
    <row r="2" spans="1:8" ht="31.2" x14ac:dyDescent="0.3">
      <c r="A2" s="12" t="s">
        <v>29</v>
      </c>
      <c r="B2" s="14">
        <v>3</v>
      </c>
      <c r="C2" s="15">
        <v>0.04</v>
      </c>
      <c r="D2" s="15">
        <v>0.04</v>
      </c>
      <c r="E2" s="15"/>
      <c r="F2" s="16">
        <f>D2+E2</f>
        <v>0.04</v>
      </c>
      <c r="G2" s="17" t="s">
        <v>39</v>
      </c>
      <c r="H2" s="17" t="s">
        <v>42</v>
      </c>
    </row>
    <row r="3" spans="1:8" ht="31.2" x14ac:dyDescent="0.3">
      <c r="A3" s="32" t="s">
        <v>24</v>
      </c>
      <c r="B3" s="33" t="s">
        <v>60</v>
      </c>
      <c r="C3" s="15">
        <v>2.15</v>
      </c>
      <c r="D3" s="15">
        <v>1.08</v>
      </c>
      <c r="E3" s="15">
        <v>1.08</v>
      </c>
      <c r="F3" s="16">
        <f t="shared" ref="F3:F66" si="0">D3+E3</f>
        <v>2.16</v>
      </c>
      <c r="G3" s="18" t="s">
        <v>61</v>
      </c>
      <c r="H3" s="17" t="s">
        <v>67</v>
      </c>
    </row>
    <row r="4" spans="1:8" ht="31.2" x14ac:dyDescent="0.3">
      <c r="A4" s="32"/>
      <c r="B4" s="33"/>
      <c r="C4" s="15">
        <v>1.53</v>
      </c>
      <c r="D4" s="15">
        <v>0.77</v>
      </c>
      <c r="E4" s="15">
        <v>0.77</v>
      </c>
      <c r="F4" s="16">
        <f t="shared" si="0"/>
        <v>1.54</v>
      </c>
      <c r="G4" s="18" t="s">
        <v>62</v>
      </c>
      <c r="H4" s="17" t="s">
        <v>68</v>
      </c>
    </row>
    <row r="5" spans="1:8" ht="31.2" x14ac:dyDescent="0.3">
      <c r="A5" s="32"/>
      <c r="B5" s="33"/>
      <c r="C5" s="15">
        <v>1.46</v>
      </c>
      <c r="D5" s="15">
        <v>0.24</v>
      </c>
      <c r="E5" s="15">
        <v>0.24</v>
      </c>
      <c r="F5" s="16">
        <f t="shared" si="0"/>
        <v>0.48</v>
      </c>
      <c r="G5" s="18" t="s">
        <v>63</v>
      </c>
      <c r="H5" s="18" t="s">
        <v>69</v>
      </c>
    </row>
    <row r="6" spans="1:8" ht="31.2" x14ac:dyDescent="0.3">
      <c r="A6" s="32"/>
      <c r="B6" s="33"/>
      <c r="C6" s="15">
        <v>10.51</v>
      </c>
      <c r="D6" s="15">
        <v>1.3</v>
      </c>
      <c r="E6" s="15">
        <v>1.3</v>
      </c>
      <c r="F6" s="16">
        <f t="shared" si="0"/>
        <v>2.6</v>
      </c>
      <c r="G6" s="18" t="s">
        <v>64</v>
      </c>
      <c r="H6" s="18" t="s">
        <v>70</v>
      </c>
    </row>
    <row r="7" spans="1:8" ht="46.8" x14ac:dyDescent="0.3">
      <c r="A7" s="32"/>
      <c r="B7" s="33"/>
      <c r="C7" s="15">
        <v>8.48</v>
      </c>
      <c r="D7" s="15">
        <v>1.5</v>
      </c>
      <c r="E7" s="15">
        <v>1.5</v>
      </c>
      <c r="F7" s="16">
        <f t="shared" si="0"/>
        <v>3</v>
      </c>
      <c r="G7" s="18" t="s">
        <v>65</v>
      </c>
      <c r="H7" s="18" t="s">
        <v>71</v>
      </c>
    </row>
    <row r="8" spans="1:8" ht="46.8" x14ac:dyDescent="0.3">
      <c r="A8" s="32"/>
      <c r="B8" s="33"/>
      <c r="C8" s="15">
        <v>6.05</v>
      </c>
      <c r="D8" s="15">
        <v>0.84</v>
      </c>
      <c r="E8" s="15">
        <v>0.84</v>
      </c>
      <c r="F8" s="16">
        <f t="shared" si="0"/>
        <v>1.68</v>
      </c>
      <c r="G8" s="18" t="s">
        <v>66</v>
      </c>
      <c r="H8" s="18" t="s">
        <v>72</v>
      </c>
    </row>
    <row r="9" spans="1:8" ht="31.2" x14ac:dyDescent="0.3">
      <c r="A9" s="32"/>
      <c r="B9" s="14">
        <v>3</v>
      </c>
      <c r="C9" s="15">
        <v>13.47</v>
      </c>
      <c r="D9" s="15">
        <v>1.2</v>
      </c>
      <c r="E9" s="15">
        <v>1.2</v>
      </c>
      <c r="F9" s="16">
        <f t="shared" si="0"/>
        <v>2.4</v>
      </c>
      <c r="G9" s="17" t="s">
        <v>73</v>
      </c>
      <c r="H9" s="18" t="s">
        <v>74</v>
      </c>
    </row>
    <row r="10" spans="1:8" ht="46.8" x14ac:dyDescent="0.3">
      <c r="A10" s="32" t="s">
        <v>23</v>
      </c>
      <c r="B10" s="33" t="s">
        <v>570</v>
      </c>
      <c r="C10" s="19">
        <v>13.5</v>
      </c>
      <c r="D10" s="19">
        <v>0.54</v>
      </c>
      <c r="E10" s="19">
        <f>0.2+0.111</f>
        <v>0.311</v>
      </c>
      <c r="F10" s="16">
        <f t="shared" si="0"/>
        <v>0.85099999999999998</v>
      </c>
      <c r="G10" s="17" t="s">
        <v>444</v>
      </c>
      <c r="H10" s="17" t="s">
        <v>436</v>
      </c>
    </row>
    <row r="11" spans="1:8" x14ac:dyDescent="0.3">
      <c r="A11" s="32"/>
      <c r="B11" s="33"/>
      <c r="C11" s="19">
        <v>6.8</v>
      </c>
      <c r="D11" s="19">
        <v>0</v>
      </c>
      <c r="E11" s="19">
        <v>0</v>
      </c>
      <c r="F11" s="16">
        <f t="shared" si="0"/>
        <v>0</v>
      </c>
      <c r="G11" s="17" t="s">
        <v>445</v>
      </c>
      <c r="H11" s="17"/>
    </row>
    <row r="12" spans="1:8" ht="62.4" x14ac:dyDescent="0.3">
      <c r="A12" s="32"/>
      <c r="B12" s="33"/>
      <c r="C12" s="19">
        <v>2.14</v>
      </c>
      <c r="D12" s="19">
        <v>0.1</v>
      </c>
      <c r="E12" s="19">
        <v>0.1</v>
      </c>
      <c r="F12" s="16">
        <f t="shared" si="0"/>
        <v>0.2</v>
      </c>
      <c r="G12" s="17" t="s">
        <v>446</v>
      </c>
      <c r="H12" s="17" t="s">
        <v>437</v>
      </c>
    </row>
    <row r="13" spans="1:8" x14ac:dyDescent="0.3">
      <c r="A13" s="32"/>
      <c r="B13" s="33"/>
      <c r="C13" s="19">
        <v>10</v>
      </c>
      <c r="D13" s="19">
        <v>0</v>
      </c>
      <c r="E13" s="19">
        <v>0</v>
      </c>
      <c r="F13" s="16">
        <f t="shared" si="0"/>
        <v>0</v>
      </c>
      <c r="G13" s="17" t="s">
        <v>447</v>
      </c>
      <c r="H13" s="17"/>
    </row>
    <row r="14" spans="1:8" x14ac:dyDescent="0.3">
      <c r="A14" s="32"/>
      <c r="B14" s="33"/>
      <c r="C14" s="19">
        <v>12.1</v>
      </c>
      <c r="D14" s="19">
        <v>0</v>
      </c>
      <c r="E14" s="19">
        <v>0</v>
      </c>
      <c r="F14" s="16">
        <f t="shared" si="0"/>
        <v>0</v>
      </c>
      <c r="G14" s="17" t="s">
        <v>448</v>
      </c>
      <c r="H14" s="17"/>
    </row>
    <row r="15" spans="1:8" ht="17.399999999999999" x14ac:dyDescent="0.3">
      <c r="A15" s="32"/>
      <c r="B15" s="33"/>
      <c r="C15" s="19">
        <v>5</v>
      </c>
      <c r="D15" s="19">
        <f>50/1000</f>
        <v>0.05</v>
      </c>
      <c r="E15" s="19">
        <f>50/1000</f>
        <v>0.05</v>
      </c>
      <c r="F15" s="16">
        <f t="shared" si="0"/>
        <v>0.1</v>
      </c>
      <c r="G15" s="17" t="s">
        <v>561</v>
      </c>
      <c r="H15" s="17" t="s">
        <v>438</v>
      </c>
    </row>
    <row r="16" spans="1:8" ht="31.2" x14ac:dyDescent="0.3">
      <c r="A16" s="32"/>
      <c r="B16" s="33"/>
      <c r="C16" s="19">
        <v>5.3</v>
      </c>
      <c r="D16" s="19">
        <v>0.15</v>
      </c>
      <c r="E16" s="19">
        <f>50/1000</f>
        <v>0.05</v>
      </c>
      <c r="F16" s="16">
        <f t="shared" si="0"/>
        <v>0.2</v>
      </c>
      <c r="G16" s="17" t="s">
        <v>562</v>
      </c>
      <c r="H16" s="17" t="s">
        <v>439</v>
      </c>
    </row>
    <row r="17" spans="1:8" ht="31.2" x14ac:dyDescent="0.3">
      <c r="A17" s="32"/>
      <c r="B17" s="33"/>
      <c r="C17" s="19">
        <v>6.53</v>
      </c>
      <c r="D17" s="19">
        <f>250/1000</f>
        <v>0.25</v>
      </c>
      <c r="E17" s="19">
        <v>0.1</v>
      </c>
      <c r="F17" s="16">
        <f t="shared" si="0"/>
        <v>0.35</v>
      </c>
      <c r="G17" s="17" t="s">
        <v>563</v>
      </c>
      <c r="H17" s="17" t="s">
        <v>440</v>
      </c>
    </row>
    <row r="18" spans="1:8" ht="46.8" x14ac:dyDescent="0.3">
      <c r="A18" s="32"/>
      <c r="B18" s="33"/>
      <c r="C18" s="19">
        <v>5.85</v>
      </c>
      <c r="D18" s="19">
        <v>0</v>
      </c>
      <c r="E18" s="19">
        <v>0</v>
      </c>
      <c r="F18" s="16">
        <f t="shared" si="0"/>
        <v>0</v>
      </c>
      <c r="G18" s="17" t="s">
        <v>564</v>
      </c>
      <c r="H18" s="17" t="s">
        <v>441</v>
      </c>
    </row>
    <row r="19" spans="1:8" ht="17.399999999999999" x14ac:dyDescent="0.3">
      <c r="A19" s="32"/>
      <c r="B19" s="33"/>
      <c r="C19" s="19">
        <v>3.3</v>
      </c>
      <c r="D19" s="19">
        <v>0</v>
      </c>
      <c r="E19" s="19">
        <v>0</v>
      </c>
      <c r="F19" s="16">
        <f t="shared" si="0"/>
        <v>0</v>
      </c>
      <c r="G19" s="17" t="s">
        <v>565</v>
      </c>
      <c r="H19" s="17"/>
    </row>
    <row r="20" spans="1:8" ht="171.6" x14ac:dyDescent="0.3">
      <c r="A20" s="32"/>
      <c r="B20" s="33"/>
      <c r="C20" s="19">
        <v>8.3320000000000007</v>
      </c>
      <c r="D20" s="19">
        <v>0</v>
      </c>
      <c r="E20" s="19">
        <v>0</v>
      </c>
      <c r="F20" s="16">
        <f t="shared" si="0"/>
        <v>0</v>
      </c>
      <c r="G20" s="17" t="s">
        <v>566</v>
      </c>
      <c r="H20" s="17" t="s">
        <v>442</v>
      </c>
    </row>
    <row r="21" spans="1:8" ht="17.399999999999999" x14ac:dyDescent="0.3">
      <c r="A21" s="32"/>
      <c r="B21" s="33"/>
      <c r="C21" s="19">
        <v>22</v>
      </c>
      <c r="D21" s="19">
        <v>0.25</v>
      </c>
      <c r="E21" s="19">
        <v>0.25</v>
      </c>
      <c r="F21" s="16">
        <f t="shared" si="0"/>
        <v>0.5</v>
      </c>
      <c r="G21" s="17" t="s">
        <v>567</v>
      </c>
      <c r="H21" s="17" t="s">
        <v>443</v>
      </c>
    </row>
    <row r="22" spans="1:8" ht="17.399999999999999" x14ac:dyDescent="0.3">
      <c r="A22" s="32"/>
      <c r="B22" s="33"/>
      <c r="C22" s="19">
        <v>45</v>
      </c>
      <c r="D22" s="19">
        <v>2.1</v>
      </c>
      <c r="E22" s="19">
        <v>2.1</v>
      </c>
      <c r="F22" s="16">
        <f t="shared" si="0"/>
        <v>4.2</v>
      </c>
      <c r="G22" s="17" t="s">
        <v>568</v>
      </c>
      <c r="H22" s="17"/>
    </row>
    <row r="23" spans="1:8" x14ac:dyDescent="0.3">
      <c r="A23" s="32" t="s">
        <v>27</v>
      </c>
      <c r="B23" s="33" t="s">
        <v>53</v>
      </c>
      <c r="C23" s="15">
        <v>2</v>
      </c>
      <c r="D23" s="15">
        <v>0.14000000000000001</v>
      </c>
      <c r="E23" s="15">
        <v>0.14000000000000001</v>
      </c>
      <c r="F23" s="16">
        <f t="shared" si="0"/>
        <v>0.28000000000000003</v>
      </c>
      <c r="G23" s="18" t="s">
        <v>152</v>
      </c>
      <c r="H23" s="20"/>
    </row>
    <row r="24" spans="1:8" x14ac:dyDescent="0.3">
      <c r="A24" s="32"/>
      <c r="B24" s="33"/>
      <c r="C24" s="15">
        <v>6.0220000000000002</v>
      </c>
      <c r="D24" s="15">
        <v>1.84</v>
      </c>
      <c r="E24" s="15">
        <v>1.84</v>
      </c>
      <c r="F24" s="16">
        <f t="shared" si="0"/>
        <v>3.68</v>
      </c>
      <c r="G24" s="18" t="s">
        <v>153</v>
      </c>
      <c r="H24" s="20"/>
    </row>
    <row r="25" spans="1:8" x14ac:dyDescent="0.3">
      <c r="A25" s="32"/>
      <c r="B25" s="33"/>
      <c r="C25" s="15">
        <v>1</v>
      </c>
      <c r="D25" s="15">
        <v>7.4999999999999997E-2</v>
      </c>
      <c r="E25" s="15">
        <v>7.4999999999999997E-2</v>
      </c>
      <c r="F25" s="16">
        <f t="shared" si="0"/>
        <v>0.15</v>
      </c>
      <c r="G25" s="18" t="s">
        <v>154</v>
      </c>
      <c r="H25" s="20"/>
    </row>
    <row r="26" spans="1:8" ht="31.2" x14ac:dyDescent="0.3">
      <c r="A26" s="32"/>
      <c r="B26" s="33"/>
      <c r="C26" s="15">
        <v>4.9560000000000004</v>
      </c>
      <c r="D26" s="15">
        <v>0.51</v>
      </c>
      <c r="E26" s="15">
        <v>0.51</v>
      </c>
      <c r="F26" s="16">
        <f t="shared" si="0"/>
        <v>1.02</v>
      </c>
      <c r="G26" s="18" t="s">
        <v>155</v>
      </c>
      <c r="H26" s="20"/>
    </row>
    <row r="27" spans="1:8" x14ac:dyDescent="0.3">
      <c r="A27" s="32"/>
      <c r="B27" s="33"/>
      <c r="C27" s="15">
        <v>4.5709999999999997</v>
      </c>
      <c r="D27" s="15">
        <v>0.85</v>
      </c>
      <c r="E27" s="15">
        <v>0.85</v>
      </c>
      <c r="F27" s="16">
        <f t="shared" si="0"/>
        <v>1.7</v>
      </c>
      <c r="G27" s="18" t="s">
        <v>156</v>
      </c>
      <c r="H27" s="20"/>
    </row>
    <row r="28" spans="1:8" ht="109.2" x14ac:dyDescent="0.3">
      <c r="A28" s="32" t="s">
        <v>16</v>
      </c>
      <c r="B28" s="33" t="s">
        <v>53</v>
      </c>
      <c r="C28" s="15">
        <v>5</v>
      </c>
      <c r="D28" s="15">
        <v>0.4</v>
      </c>
      <c r="E28" s="15">
        <v>0.4</v>
      </c>
      <c r="F28" s="16">
        <f t="shared" si="0"/>
        <v>0.8</v>
      </c>
      <c r="G28" s="18" t="s">
        <v>54</v>
      </c>
      <c r="H28" s="18" t="s">
        <v>56</v>
      </c>
    </row>
    <row r="29" spans="1:8" ht="109.2" x14ac:dyDescent="0.3">
      <c r="A29" s="32"/>
      <c r="B29" s="33"/>
      <c r="C29" s="15">
        <v>7.5</v>
      </c>
      <c r="D29" s="15">
        <v>0.4</v>
      </c>
      <c r="E29" s="15">
        <v>0.6</v>
      </c>
      <c r="F29" s="16">
        <f t="shared" si="0"/>
        <v>1</v>
      </c>
      <c r="G29" s="18" t="s">
        <v>55</v>
      </c>
      <c r="H29" s="18" t="s">
        <v>57</v>
      </c>
    </row>
    <row r="30" spans="1:8" x14ac:dyDescent="0.3">
      <c r="A30" s="32"/>
      <c r="B30" s="33">
        <v>3</v>
      </c>
      <c r="C30" s="15">
        <v>11.8</v>
      </c>
      <c r="D30" s="15">
        <v>0.5</v>
      </c>
      <c r="E30" s="15">
        <v>0.5</v>
      </c>
      <c r="F30" s="16">
        <f t="shared" si="0"/>
        <v>1</v>
      </c>
      <c r="G30" s="18" t="s">
        <v>58</v>
      </c>
      <c r="H30" s="20"/>
    </row>
    <row r="31" spans="1:8" x14ac:dyDescent="0.3">
      <c r="A31" s="32"/>
      <c r="B31" s="33"/>
      <c r="C31" s="15">
        <v>3.6</v>
      </c>
      <c r="D31" s="15">
        <v>0.375</v>
      </c>
      <c r="E31" s="15">
        <v>0.375</v>
      </c>
      <c r="F31" s="16">
        <f t="shared" si="0"/>
        <v>0.75</v>
      </c>
      <c r="G31" s="18" t="s">
        <v>59</v>
      </c>
      <c r="H31" s="21"/>
    </row>
    <row r="32" spans="1:8" x14ac:dyDescent="0.3">
      <c r="A32" s="32" t="s">
        <v>20</v>
      </c>
      <c r="B32" s="33" t="s">
        <v>570</v>
      </c>
      <c r="C32" s="15">
        <v>2.2999999999999998</v>
      </c>
      <c r="D32" s="15">
        <v>0.63</v>
      </c>
      <c r="E32" s="15">
        <v>0.45</v>
      </c>
      <c r="F32" s="16">
        <f t="shared" si="0"/>
        <v>1.08</v>
      </c>
      <c r="G32" s="18" t="s">
        <v>485</v>
      </c>
      <c r="H32" s="21" t="s">
        <v>498</v>
      </c>
    </row>
    <row r="33" spans="1:8" ht="31.2" x14ac:dyDescent="0.3">
      <c r="A33" s="32"/>
      <c r="B33" s="33"/>
      <c r="C33" s="15">
        <v>2</v>
      </c>
      <c r="D33" s="15"/>
      <c r="E33" s="15">
        <v>1.2</v>
      </c>
      <c r="F33" s="16">
        <f t="shared" si="0"/>
        <v>1.2</v>
      </c>
      <c r="G33" s="18" t="s">
        <v>486</v>
      </c>
      <c r="H33" s="21" t="s">
        <v>498</v>
      </c>
    </row>
    <row r="34" spans="1:8" x14ac:dyDescent="0.3">
      <c r="A34" s="32"/>
      <c r="B34" s="33"/>
      <c r="C34" s="15">
        <v>4.8</v>
      </c>
      <c r="D34" s="15">
        <v>2.2000000000000002</v>
      </c>
      <c r="E34" s="15">
        <v>0.2</v>
      </c>
      <c r="F34" s="16">
        <f t="shared" si="0"/>
        <v>2.4000000000000004</v>
      </c>
      <c r="G34" s="18" t="s">
        <v>487</v>
      </c>
      <c r="H34" s="21" t="s">
        <v>499</v>
      </c>
    </row>
    <row r="35" spans="1:8" x14ac:dyDescent="0.3">
      <c r="A35" s="32"/>
      <c r="B35" s="33"/>
      <c r="C35" s="15">
        <v>4</v>
      </c>
      <c r="D35" s="15">
        <v>0.81</v>
      </c>
      <c r="E35" s="15">
        <v>1.65</v>
      </c>
      <c r="F35" s="16">
        <f t="shared" si="0"/>
        <v>2.46</v>
      </c>
      <c r="G35" s="18" t="s">
        <v>488</v>
      </c>
      <c r="H35" s="21" t="s">
        <v>499</v>
      </c>
    </row>
    <row r="36" spans="1:8" ht="46.8" x14ac:dyDescent="0.3">
      <c r="A36" s="32"/>
      <c r="B36" s="33"/>
      <c r="C36" s="35">
        <v>6.3</v>
      </c>
      <c r="D36" s="15">
        <v>2.15</v>
      </c>
      <c r="E36" s="15">
        <v>2.15</v>
      </c>
      <c r="F36" s="16">
        <f t="shared" si="0"/>
        <v>4.3</v>
      </c>
      <c r="G36" s="18" t="s">
        <v>489</v>
      </c>
      <c r="H36" s="21" t="s">
        <v>500</v>
      </c>
    </row>
    <row r="37" spans="1:8" ht="46.8" x14ac:dyDescent="0.3">
      <c r="A37" s="32"/>
      <c r="B37" s="33"/>
      <c r="C37" s="35"/>
      <c r="D37" s="15"/>
      <c r="E37" s="15">
        <v>0.52</v>
      </c>
      <c r="F37" s="16">
        <f t="shared" si="0"/>
        <v>0.52</v>
      </c>
      <c r="G37" s="18" t="s">
        <v>490</v>
      </c>
      <c r="H37" s="21" t="s">
        <v>501</v>
      </c>
    </row>
    <row r="38" spans="1:8" ht="31.2" x14ac:dyDescent="0.3">
      <c r="A38" s="32"/>
      <c r="B38" s="33"/>
      <c r="C38" s="35">
        <v>1.9</v>
      </c>
      <c r="D38" s="15">
        <v>0.18</v>
      </c>
      <c r="E38" s="15">
        <v>0.18</v>
      </c>
      <c r="F38" s="16">
        <f t="shared" si="0"/>
        <v>0.36</v>
      </c>
      <c r="G38" s="18" t="s">
        <v>491</v>
      </c>
      <c r="H38" s="21" t="s">
        <v>501</v>
      </c>
    </row>
    <row r="39" spans="1:8" ht="31.2" x14ac:dyDescent="0.3">
      <c r="A39" s="32"/>
      <c r="B39" s="33"/>
      <c r="C39" s="35"/>
      <c r="D39" s="15">
        <v>0.34</v>
      </c>
      <c r="E39" s="15">
        <v>0.34</v>
      </c>
      <c r="F39" s="16">
        <f t="shared" si="0"/>
        <v>0.68</v>
      </c>
      <c r="G39" s="18" t="s">
        <v>492</v>
      </c>
      <c r="H39" s="21" t="s">
        <v>501</v>
      </c>
    </row>
    <row r="40" spans="1:8" ht="31.2" x14ac:dyDescent="0.3">
      <c r="A40" s="32"/>
      <c r="B40" s="33"/>
      <c r="C40" s="15">
        <v>15</v>
      </c>
      <c r="D40" s="15">
        <v>7.5</v>
      </c>
      <c r="E40" s="15">
        <v>7.5</v>
      </c>
      <c r="F40" s="16">
        <f t="shared" si="0"/>
        <v>15</v>
      </c>
      <c r="G40" s="18" t="s">
        <v>493</v>
      </c>
      <c r="H40" s="21" t="s">
        <v>501</v>
      </c>
    </row>
    <row r="41" spans="1:8" ht="62.4" x14ac:dyDescent="0.3">
      <c r="A41" s="32"/>
      <c r="B41" s="33"/>
      <c r="C41" s="15">
        <v>0.3</v>
      </c>
      <c r="D41" s="15">
        <v>0.15</v>
      </c>
      <c r="E41" s="15">
        <v>0.15</v>
      </c>
      <c r="F41" s="16">
        <f t="shared" si="0"/>
        <v>0.3</v>
      </c>
      <c r="G41" s="18" t="s">
        <v>494</v>
      </c>
      <c r="H41" s="21" t="s">
        <v>502</v>
      </c>
    </row>
    <row r="42" spans="1:8" x14ac:dyDescent="0.3">
      <c r="A42" s="32"/>
      <c r="B42" s="33"/>
      <c r="C42" s="15">
        <v>0.08</v>
      </c>
      <c r="D42" s="15">
        <v>0.08</v>
      </c>
      <c r="E42" s="15"/>
      <c r="F42" s="16">
        <f t="shared" si="0"/>
        <v>0.08</v>
      </c>
      <c r="G42" s="18" t="s">
        <v>495</v>
      </c>
      <c r="H42" s="21" t="s">
        <v>503</v>
      </c>
    </row>
    <row r="43" spans="1:8" x14ac:dyDescent="0.3">
      <c r="A43" s="32"/>
      <c r="B43" s="33"/>
      <c r="C43" s="15">
        <v>0.13</v>
      </c>
      <c r="D43" s="15">
        <v>0.13</v>
      </c>
      <c r="E43" s="15"/>
      <c r="F43" s="16">
        <f t="shared" si="0"/>
        <v>0.13</v>
      </c>
      <c r="G43" s="18" t="s">
        <v>496</v>
      </c>
      <c r="H43" s="21" t="s">
        <v>504</v>
      </c>
    </row>
    <row r="44" spans="1:8" x14ac:dyDescent="0.3">
      <c r="A44" s="32"/>
      <c r="B44" s="33"/>
      <c r="C44" s="15">
        <v>0.26</v>
      </c>
      <c r="D44" s="15">
        <v>0.13</v>
      </c>
      <c r="E44" s="15">
        <v>0.13</v>
      </c>
      <c r="F44" s="16">
        <f t="shared" si="0"/>
        <v>0.26</v>
      </c>
      <c r="G44" s="18" t="s">
        <v>497</v>
      </c>
      <c r="H44" s="18" t="s">
        <v>505</v>
      </c>
    </row>
    <row r="45" spans="1:8" x14ac:dyDescent="0.3">
      <c r="A45" s="32" t="s">
        <v>11</v>
      </c>
      <c r="B45" s="33" t="s">
        <v>570</v>
      </c>
      <c r="C45" s="15">
        <v>6.1</v>
      </c>
      <c r="D45" s="15">
        <v>6.1</v>
      </c>
      <c r="E45" s="15"/>
      <c r="F45" s="16">
        <f t="shared" si="0"/>
        <v>6.1</v>
      </c>
      <c r="G45" s="18" t="s">
        <v>45</v>
      </c>
      <c r="H45" s="18" t="s">
        <v>49</v>
      </c>
    </row>
    <row r="46" spans="1:8" x14ac:dyDescent="0.3">
      <c r="A46" s="32"/>
      <c r="B46" s="33"/>
      <c r="C46" s="15">
        <v>6</v>
      </c>
      <c r="D46" s="15">
        <v>2</v>
      </c>
      <c r="E46" s="15">
        <v>2</v>
      </c>
      <c r="F46" s="16">
        <f t="shared" si="0"/>
        <v>4</v>
      </c>
      <c r="G46" s="18" t="s">
        <v>46</v>
      </c>
      <c r="H46" s="18" t="s">
        <v>50</v>
      </c>
    </row>
    <row r="47" spans="1:8" x14ac:dyDescent="0.3">
      <c r="A47" s="32"/>
      <c r="B47" s="33"/>
      <c r="C47" s="15">
        <v>6.4</v>
      </c>
      <c r="D47" s="15">
        <v>3.4</v>
      </c>
      <c r="E47" s="15">
        <v>3</v>
      </c>
      <c r="F47" s="16">
        <f t="shared" si="0"/>
        <v>6.4</v>
      </c>
      <c r="G47" s="18" t="s">
        <v>47</v>
      </c>
      <c r="H47" s="18"/>
    </row>
    <row r="48" spans="1:8" ht="31.2" x14ac:dyDescent="0.3">
      <c r="A48" s="32"/>
      <c r="B48" s="33"/>
      <c r="C48" s="15">
        <v>5.8</v>
      </c>
      <c r="D48" s="15">
        <v>1.93</v>
      </c>
      <c r="E48" s="15">
        <v>1.93</v>
      </c>
      <c r="F48" s="16">
        <f t="shared" si="0"/>
        <v>3.86</v>
      </c>
      <c r="G48" s="18" t="s">
        <v>48</v>
      </c>
      <c r="H48" s="18" t="s">
        <v>51</v>
      </c>
    </row>
    <row r="49" spans="1:8" ht="409.6" x14ac:dyDescent="0.3">
      <c r="A49" s="32" t="s">
        <v>3</v>
      </c>
      <c r="B49" s="33" t="s">
        <v>53</v>
      </c>
      <c r="C49" s="15">
        <v>45.2</v>
      </c>
      <c r="D49" s="35">
        <v>2.2000000000000002</v>
      </c>
      <c r="E49" s="35"/>
      <c r="F49" s="16">
        <f t="shared" si="0"/>
        <v>2.2000000000000002</v>
      </c>
      <c r="G49" s="17" t="s">
        <v>157</v>
      </c>
      <c r="H49" s="20" t="s">
        <v>158</v>
      </c>
    </row>
    <row r="50" spans="1:8" ht="409.6" x14ac:dyDescent="0.3">
      <c r="A50" s="32"/>
      <c r="B50" s="33"/>
      <c r="C50" s="15">
        <v>23.31</v>
      </c>
      <c r="D50" s="35">
        <v>5.8</v>
      </c>
      <c r="E50" s="35"/>
      <c r="F50" s="16">
        <f t="shared" si="0"/>
        <v>5.8</v>
      </c>
      <c r="G50" s="17" t="s">
        <v>160</v>
      </c>
      <c r="H50" s="20" t="s">
        <v>159</v>
      </c>
    </row>
    <row r="51" spans="1:8" ht="62.4" x14ac:dyDescent="0.3">
      <c r="A51" s="32"/>
      <c r="B51" s="33">
        <v>3</v>
      </c>
      <c r="C51" s="15">
        <v>3.45</v>
      </c>
      <c r="D51" s="15"/>
      <c r="E51" s="15"/>
      <c r="F51" s="16">
        <f t="shared" si="0"/>
        <v>0</v>
      </c>
      <c r="G51" s="20" t="s">
        <v>164</v>
      </c>
      <c r="H51" s="20" t="s">
        <v>161</v>
      </c>
    </row>
    <row r="52" spans="1:8" ht="46.8" x14ac:dyDescent="0.3">
      <c r="A52" s="32"/>
      <c r="B52" s="33"/>
      <c r="C52" s="15">
        <v>5</v>
      </c>
      <c r="D52" s="15"/>
      <c r="E52" s="15"/>
      <c r="F52" s="16">
        <f t="shared" si="0"/>
        <v>0</v>
      </c>
      <c r="G52" s="20" t="s">
        <v>165</v>
      </c>
      <c r="H52" s="20" t="s">
        <v>162</v>
      </c>
    </row>
    <row r="53" spans="1:8" ht="140.4" x14ac:dyDescent="0.3">
      <c r="A53" s="32"/>
      <c r="B53" s="33"/>
      <c r="C53" s="15">
        <v>8.5</v>
      </c>
      <c r="D53" s="35">
        <v>6.8</v>
      </c>
      <c r="E53" s="35"/>
      <c r="F53" s="16">
        <f t="shared" si="0"/>
        <v>6.8</v>
      </c>
      <c r="G53" s="17" t="s">
        <v>166</v>
      </c>
      <c r="H53" s="20" t="s">
        <v>168</v>
      </c>
    </row>
    <row r="54" spans="1:8" ht="78" x14ac:dyDescent="0.3">
      <c r="A54" s="32"/>
      <c r="B54" s="33"/>
      <c r="C54" s="15">
        <v>1.335</v>
      </c>
      <c r="D54" s="35">
        <v>1</v>
      </c>
      <c r="E54" s="35"/>
      <c r="F54" s="16">
        <f t="shared" si="0"/>
        <v>1</v>
      </c>
      <c r="G54" s="17" t="s">
        <v>167</v>
      </c>
      <c r="H54" s="20" t="s">
        <v>163</v>
      </c>
    </row>
    <row r="55" spans="1:8" ht="62.4" x14ac:dyDescent="0.3">
      <c r="A55" s="32" t="s">
        <v>4</v>
      </c>
      <c r="B55" s="33" t="s">
        <v>53</v>
      </c>
      <c r="C55" s="22">
        <v>0.02</v>
      </c>
      <c r="D55" s="22">
        <v>0.01</v>
      </c>
      <c r="E55" s="22">
        <v>0.01</v>
      </c>
      <c r="F55" s="16">
        <f t="shared" si="0"/>
        <v>0.02</v>
      </c>
      <c r="G55" s="18" t="s">
        <v>227</v>
      </c>
      <c r="H55" s="18" t="s">
        <v>254</v>
      </c>
    </row>
    <row r="56" spans="1:8" ht="93.6" x14ac:dyDescent="0.3">
      <c r="A56" s="32"/>
      <c r="B56" s="33"/>
      <c r="C56" s="22">
        <v>0.22</v>
      </c>
      <c r="D56" s="22">
        <v>0.11</v>
      </c>
      <c r="E56" s="22">
        <v>0.11</v>
      </c>
      <c r="F56" s="16">
        <f t="shared" si="0"/>
        <v>0.22</v>
      </c>
      <c r="G56" s="18" t="s">
        <v>228</v>
      </c>
      <c r="H56" s="18" t="s">
        <v>255</v>
      </c>
    </row>
    <row r="57" spans="1:8" ht="78" x14ac:dyDescent="0.3">
      <c r="A57" s="32"/>
      <c r="B57" s="33"/>
      <c r="C57" s="22">
        <v>0.55100000000000005</v>
      </c>
      <c r="D57" s="22">
        <v>0.27600000000000002</v>
      </c>
      <c r="E57" s="22">
        <v>0.27600000000000002</v>
      </c>
      <c r="F57" s="16">
        <f t="shared" si="0"/>
        <v>0.55200000000000005</v>
      </c>
      <c r="G57" s="18" t="s">
        <v>229</v>
      </c>
      <c r="H57" s="18" t="s">
        <v>256</v>
      </c>
    </row>
    <row r="58" spans="1:8" ht="109.2" x14ac:dyDescent="0.3">
      <c r="A58" s="32"/>
      <c r="B58" s="33"/>
      <c r="C58" s="22">
        <v>0.3</v>
      </c>
      <c r="D58" s="22">
        <v>0</v>
      </c>
      <c r="E58" s="22">
        <v>0.3</v>
      </c>
      <c r="F58" s="16">
        <f t="shared" si="0"/>
        <v>0.3</v>
      </c>
      <c r="G58" s="18" t="s">
        <v>230</v>
      </c>
      <c r="H58" s="18" t="s">
        <v>257</v>
      </c>
    </row>
    <row r="59" spans="1:8" ht="140.4" x14ac:dyDescent="0.3">
      <c r="A59" s="32"/>
      <c r="B59" s="33"/>
      <c r="C59" s="22">
        <v>0.41599999999999998</v>
      </c>
      <c r="D59" s="22">
        <v>0.13800000000000001</v>
      </c>
      <c r="E59" s="22">
        <v>0.27800000000000002</v>
      </c>
      <c r="F59" s="16">
        <f t="shared" si="0"/>
        <v>0.41600000000000004</v>
      </c>
      <c r="G59" s="18" t="s">
        <v>231</v>
      </c>
      <c r="H59" s="18" t="s">
        <v>258</v>
      </c>
    </row>
    <row r="60" spans="1:8" ht="78" x14ac:dyDescent="0.3">
      <c r="A60" s="32"/>
      <c r="B60" s="33"/>
      <c r="C60" s="22">
        <v>5.6250000000000001E-2</v>
      </c>
      <c r="D60" s="22">
        <v>2.8125000000000001E-2</v>
      </c>
      <c r="E60" s="22">
        <v>2.8125000000000001E-2</v>
      </c>
      <c r="F60" s="16">
        <f t="shared" si="0"/>
        <v>5.6250000000000001E-2</v>
      </c>
      <c r="G60" s="18" t="s">
        <v>232</v>
      </c>
      <c r="H60" s="18" t="s">
        <v>259</v>
      </c>
    </row>
    <row r="61" spans="1:8" ht="93.6" x14ac:dyDescent="0.3">
      <c r="A61" s="32"/>
      <c r="B61" s="33"/>
      <c r="C61" s="22">
        <v>0.3</v>
      </c>
      <c r="D61" s="22">
        <v>0.3</v>
      </c>
      <c r="E61" s="22">
        <v>0</v>
      </c>
      <c r="F61" s="16">
        <f t="shared" si="0"/>
        <v>0.3</v>
      </c>
      <c r="G61" s="18" t="s">
        <v>233</v>
      </c>
      <c r="H61" s="18" t="s">
        <v>260</v>
      </c>
    </row>
    <row r="62" spans="1:8" ht="156" x14ac:dyDescent="0.3">
      <c r="A62" s="32"/>
      <c r="B62" s="33"/>
      <c r="C62" s="22">
        <v>9.1999999999999998E-2</v>
      </c>
      <c r="D62" s="22">
        <v>3.5999999999999997E-2</v>
      </c>
      <c r="E62" s="22">
        <v>5.6000000000000001E-2</v>
      </c>
      <c r="F62" s="16">
        <f t="shared" si="0"/>
        <v>9.1999999999999998E-2</v>
      </c>
      <c r="G62" s="18" t="s">
        <v>234</v>
      </c>
      <c r="H62" s="18" t="s">
        <v>261</v>
      </c>
    </row>
    <row r="63" spans="1:8" ht="93.6" x14ac:dyDescent="0.3">
      <c r="A63" s="32"/>
      <c r="B63" s="33"/>
      <c r="C63" s="22">
        <v>0.54100000000000004</v>
      </c>
      <c r="D63" s="22">
        <v>0.25205</v>
      </c>
      <c r="E63" s="22">
        <v>0.25205</v>
      </c>
      <c r="F63" s="16">
        <f t="shared" si="0"/>
        <v>0.50409999999999999</v>
      </c>
      <c r="G63" s="18" t="s">
        <v>235</v>
      </c>
      <c r="H63" s="18" t="s">
        <v>262</v>
      </c>
    </row>
    <row r="64" spans="1:8" ht="109.2" x14ac:dyDescent="0.3">
      <c r="A64" s="32"/>
      <c r="B64" s="33"/>
      <c r="C64" s="22">
        <v>1.43</v>
      </c>
      <c r="D64" s="22">
        <v>0.71499999999999997</v>
      </c>
      <c r="E64" s="22">
        <v>0.42899999999999999</v>
      </c>
      <c r="F64" s="16">
        <f t="shared" si="0"/>
        <v>1.1439999999999999</v>
      </c>
      <c r="G64" s="18" t="s">
        <v>236</v>
      </c>
      <c r="H64" s="18" t="s">
        <v>263</v>
      </c>
    </row>
    <row r="65" spans="1:8" ht="124.8" x14ac:dyDescent="0.3">
      <c r="A65" s="32"/>
      <c r="B65" s="33"/>
      <c r="C65" s="22" t="s">
        <v>226</v>
      </c>
      <c r="D65" s="22">
        <v>0.76</v>
      </c>
      <c r="E65" s="22">
        <v>0.38</v>
      </c>
      <c r="F65" s="16">
        <f t="shared" si="0"/>
        <v>1.1400000000000001</v>
      </c>
      <c r="G65" s="18" t="s">
        <v>237</v>
      </c>
      <c r="H65" s="18" t="s">
        <v>264</v>
      </c>
    </row>
    <row r="66" spans="1:8" ht="140.4" x14ac:dyDescent="0.3">
      <c r="A66" s="32"/>
      <c r="B66" s="33"/>
      <c r="C66" s="22">
        <v>3.71</v>
      </c>
      <c r="D66" s="22">
        <v>1.6</v>
      </c>
      <c r="E66" s="22">
        <v>1.3</v>
      </c>
      <c r="F66" s="16">
        <f t="shared" si="0"/>
        <v>2.9000000000000004</v>
      </c>
      <c r="G66" s="18" t="s">
        <v>238</v>
      </c>
      <c r="H66" s="18" t="s">
        <v>265</v>
      </c>
    </row>
    <row r="67" spans="1:8" ht="62.4" x14ac:dyDescent="0.3">
      <c r="A67" s="32"/>
      <c r="B67" s="33"/>
      <c r="C67" s="22">
        <v>3.16</v>
      </c>
      <c r="D67" s="22">
        <v>1.58</v>
      </c>
      <c r="E67" s="22">
        <v>1.58</v>
      </c>
      <c r="F67" s="16">
        <f t="shared" ref="F67:F130" si="1">D67+E67</f>
        <v>3.16</v>
      </c>
      <c r="G67" s="18" t="s">
        <v>239</v>
      </c>
      <c r="H67" s="18" t="s">
        <v>266</v>
      </c>
    </row>
    <row r="68" spans="1:8" ht="93.6" x14ac:dyDescent="0.3">
      <c r="A68" s="32"/>
      <c r="B68" s="33"/>
      <c r="C68" s="22">
        <v>3</v>
      </c>
      <c r="D68" s="22">
        <v>2.25</v>
      </c>
      <c r="E68" s="22">
        <v>0.75</v>
      </c>
      <c r="F68" s="16">
        <f t="shared" si="1"/>
        <v>3</v>
      </c>
      <c r="G68" s="18" t="s">
        <v>240</v>
      </c>
      <c r="H68" s="18" t="s">
        <v>267</v>
      </c>
    </row>
    <row r="69" spans="1:8" ht="62.4" x14ac:dyDescent="0.3">
      <c r="A69" s="32"/>
      <c r="B69" s="33"/>
      <c r="C69" s="22">
        <v>2.7050000000000001</v>
      </c>
      <c r="D69" s="22">
        <v>0.8115</v>
      </c>
      <c r="E69" s="22">
        <v>0.8115</v>
      </c>
      <c r="F69" s="16">
        <f t="shared" si="1"/>
        <v>1.623</v>
      </c>
      <c r="G69" s="18" t="s">
        <v>241</v>
      </c>
      <c r="H69" s="18" t="s">
        <v>268</v>
      </c>
    </row>
    <row r="70" spans="1:8" ht="93.6" x14ac:dyDescent="0.3">
      <c r="A70" s="32"/>
      <c r="B70" s="33"/>
      <c r="C70" s="22">
        <v>3.34</v>
      </c>
      <c r="D70" s="22">
        <v>0.25</v>
      </c>
      <c r="E70" s="22">
        <v>0.25</v>
      </c>
      <c r="F70" s="16">
        <f t="shared" si="1"/>
        <v>0.5</v>
      </c>
      <c r="G70" s="18" t="s">
        <v>242</v>
      </c>
      <c r="H70" s="18" t="s">
        <v>269</v>
      </c>
    </row>
    <row r="71" spans="1:8" ht="124.8" x14ac:dyDescent="0.3">
      <c r="A71" s="32"/>
      <c r="B71" s="33"/>
      <c r="C71" s="22">
        <v>3.6739999999999999</v>
      </c>
      <c r="D71" s="22">
        <v>0.55100000000000005</v>
      </c>
      <c r="E71" s="22">
        <v>0.55100000000000005</v>
      </c>
      <c r="F71" s="16">
        <f t="shared" si="1"/>
        <v>1.1020000000000001</v>
      </c>
      <c r="G71" s="18" t="s">
        <v>243</v>
      </c>
      <c r="H71" s="18" t="s">
        <v>270</v>
      </c>
    </row>
    <row r="72" spans="1:8" ht="124.8" x14ac:dyDescent="0.3">
      <c r="A72" s="32"/>
      <c r="B72" s="33"/>
      <c r="C72" s="22">
        <v>4.5999999999999996</v>
      </c>
      <c r="D72" s="22">
        <v>0.69</v>
      </c>
      <c r="E72" s="22">
        <v>0.69</v>
      </c>
      <c r="F72" s="16">
        <f t="shared" si="1"/>
        <v>1.38</v>
      </c>
      <c r="G72" s="18" t="s">
        <v>244</v>
      </c>
      <c r="H72" s="18" t="s">
        <v>271</v>
      </c>
    </row>
    <row r="73" spans="1:8" ht="140.4" x14ac:dyDescent="0.3">
      <c r="A73" s="32"/>
      <c r="B73" s="33"/>
      <c r="C73" s="22">
        <v>17.5</v>
      </c>
      <c r="D73" s="22">
        <v>1</v>
      </c>
      <c r="E73" s="22">
        <v>1</v>
      </c>
      <c r="F73" s="16">
        <f t="shared" si="1"/>
        <v>2</v>
      </c>
      <c r="G73" s="18" t="s">
        <v>245</v>
      </c>
      <c r="H73" s="18" t="s">
        <v>272</v>
      </c>
    </row>
    <row r="74" spans="1:8" ht="62.4" x14ac:dyDescent="0.3">
      <c r="A74" s="32"/>
      <c r="B74" s="33"/>
      <c r="C74" s="22">
        <v>1.87</v>
      </c>
      <c r="D74" s="22">
        <v>0</v>
      </c>
      <c r="E74" s="22">
        <v>0</v>
      </c>
      <c r="F74" s="16">
        <f t="shared" si="1"/>
        <v>0</v>
      </c>
      <c r="G74" s="18" t="s">
        <v>246</v>
      </c>
      <c r="H74" s="18" t="s">
        <v>273</v>
      </c>
    </row>
    <row r="75" spans="1:8" ht="93.6" x14ac:dyDescent="0.3">
      <c r="A75" s="32"/>
      <c r="B75" s="33"/>
      <c r="C75" s="22">
        <v>7.38</v>
      </c>
      <c r="D75" s="22">
        <v>0.125</v>
      </c>
      <c r="E75" s="22">
        <v>0.125</v>
      </c>
      <c r="F75" s="16">
        <f t="shared" si="1"/>
        <v>0.25</v>
      </c>
      <c r="G75" s="18" t="s">
        <v>247</v>
      </c>
      <c r="H75" s="18" t="s">
        <v>274</v>
      </c>
    </row>
    <row r="76" spans="1:8" ht="109.2" x14ac:dyDescent="0.3">
      <c r="A76" s="32"/>
      <c r="B76" s="33"/>
      <c r="C76" s="22">
        <v>6.7</v>
      </c>
      <c r="D76" s="22">
        <v>1.0049999999999999</v>
      </c>
      <c r="E76" s="22">
        <v>1.0049999999999999</v>
      </c>
      <c r="F76" s="16">
        <f t="shared" si="1"/>
        <v>2.0099999999999998</v>
      </c>
      <c r="G76" s="18" t="s">
        <v>248</v>
      </c>
      <c r="H76" s="18" t="s">
        <v>275</v>
      </c>
    </row>
    <row r="77" spans="1:8" ht="62.4" x14ac:dyDescent="0.3">
      <c r="A77" s="32"/>
      <c r="B77" s="33"/>
      <c r="C77" s="22">
        <v>6.55</v>
      </c>
      <c r="D77" s="22">
        <v>1.31</v>
      </c>
      <c r="E77" s="22">
        <v>3.93</v>
      </c>
      <c r="F77" s="16">
        <f t="shared" si="1"/>
        <v>5.24</v>
      </c>
      <c r="G77" s="18" t="s">
        <v>249</v>
      </c>
      <c r="H77" s="18" t="s">
        <v>276</v>
      </c>
    </row>
    <row r="78" spans="1:8" ht="62.4" x14ac:dyDescent="0.3">
      <c r="A78" s="32"/>
      <c r="B78" s="33"/>
      <c r="C78" s="22">
        <v>13.3</v>
      </c>
      <c r="D78" s="22">
        <v>0.66500000000000004</v>
      </c>
      <c r="E78" s="22">
        <v>1.33</v>
      </c>
      <c r="F78" s="16">
        <f t="shared" si="1"/>
        <v>1.9950000000000001</v>
      </c>
      <c r="G78" s="18" t="s">
        <v>250</v>
      </c>
      <c r="H78" s="18" t="s">
        <v>277</v>
      </c>
    </row>
    <row r="79" spans="1:8" ht="78" x14ac:dyDescent="0.3">
      <c r="A79" s="32"/>
      <c r="B79" s="33"/>
      <c r="C79" s="22">
        <v>3.75</v>
      </c>
      <c r="D79" s="22">
        <v>0.56299999999999994</v>
      </c>
      <c r="E79" s="22">
        <v>0.56299999999999994</v>
      </c>
      <c r="F79" s="16">
        <f t="shared" si="1"/>
        <v>1.1259999999999999</v>
      </c>
      <c r="G79" s="18" t="s">
        <v>251</v>
      </c>
      <c r="H79" s="18" t="s">
        <v>278</v>
      </c>
    </row>
    <row r="80" spans="1:8" ht="46.8" x14ac:dyDescent="0.3">
      <c r="A80" s="32"/>
      <c r="B80" s="33"/>
      <c r="C80" s="22">
        <v>1.1000000000000001</v>
      </c>
      <c r="D80" s="22">
        <v>0.16500000000000001</v>
      </c>
      <c r="E80" s="22">
        <v>0.16500000000000001</v>
      </c>
      <c r="F80" s="16">
        <f t="shared" si="1"/>
        <v>0.33</v>
      </c>
      <c r="G80" s="18" t="s">
        <v>252</v>
      </c>
      <c r="H80" s="18" t="s">
        <v>279</v>
      </c>
    </row>
    <row r="81" spans="1:8" ht="109.2" x14ac:dyDescent="0.3">
      <c r="A81" s="32"/>
      <c r="B81" s="33"/>
      <c r="C81" s="22">
        <v>13</v>
      </c>
      <c r="D81" s="22">
        <v>0.65</v>
      </c>
      <c r="E81" s="22">
        <v>0.65</v>
      </c>
      <c r="F81" s="16">
        <f t="shared" si="1"/>
        <v>1.3</v>
      </c>
      <c r="G81" s="18" t="s">
        <v>253</v>
      </c>
      <c r="H81" s="18" t="s">
        <v>280</v>
      </c>
    </row>
    <row r="82" spans="1:8" ht="109.2" x14ac:dyDescent="0.3">
      <c r="A82" s="32"/>
      <c r="B82" s="33">
        <v>3</v>
      </c>
      <c r="C82" s="22">
        <v>12.5</v>
      </c>
      <c r="D82" s="22">
        <v>1.925</v>
      </c>
      <c r="E82" s="22">
        <v>1.925</v>
      </c>
      <c r="F82" s="16">
        <f t="shared" si="1"/>
        <v>3.85</v>
      </c>
      <c r="G82" s="18" t="s">
        <v>281</v>
      </c>
      <c r="H82" s="18" t="s">
        <v>284</v>
      </c>
    </row>
    <row r="83" spans="1:8" ht="109.2" x14ac:dyDescent="0.3">
      <c r="A83" s="32"/>
      <c r="B83" s="33"/>
      <c r="C83" s="22">
        <v>5</v>
      </c>
      <c r="D83" s="22">
        <v>0.25</v>
      </c>
      <c r="E83" s="22">
        <v>2</v>
      </c>
      <c r="F83" s="16">
        <f t="shared" si="1"/>
        <v>2.25</v>
      </c>
      <c r="G83" s="18" t="s">
        <v>282</v>
      </c>
      <c r="H83" s="18" t="s">
        <v>285</v>
      </c>
    </row>
    <row r="84" spans="1:8" ht="109.2" x14ac:dyDescent="0.3">
      <c r="A84" s="32"/>
      <c r="B84" s="33"/>
      <c r="C84" s="22">
        <v>8</v>
      </c>
      <c r="D84" s="22">
        <v>0.9</v>
      </c>
      <c r="E84" s="22">
        <v>2.65</v>
      </c>
      <c r="F84" s="16">
        <f t="shared" si="1"/>
        <v>3.55</v>
      </c>
      <c r="G84" s="18" t="s">
        <v>283</v>
      </c>
      <c r="H84" s="18" t="s">
        <v>286</v>
      </c>
    </row>
    <row r="85" spans="1:8" ht="78" x14ac:dyDescent="0.3">
      <c r="A85" s="32" t="s">
        <v>9</v>
      </c>
      <c r="B85" s="33" t="s">
        <v>53</v>
      </c>
      <c r="C85" s="15">
        <v>1.99</v>
      </c>
      <c r="D85" s="15">
        <v>0.2</v>
      </c>
      <c r="E85" s="15">
        <v>0.1</v>
      </c>
      <c r="F85" s="16">
        <f t="shared" si="1"/>
        <v>0.30000000000000004</v>
      </c>
      <c r="G85" s="18" t="s">
        <v>206</v>
      </c>
      <c r="H85" s="20" t="s">
        <v>214</v>
      </c>
    </row>
    <row r="86" spans="1:8" ht="156" x14ac:dyDescent="0.3">
      <c r="A86" s="32"/>
      <c r="B86" s="33"/>
      <c r="C86" s="15">
        <v>3.8</v>
      </c>
      <c r="D86" s="15">
        <v>0.2</v>
      </c>
      <c r="E86" s="15">
        <v>0.1</v>
      </c>
      <c r="F86" s="16">
        <f t="shared" si="1"/>
        <v>0.30000000000000004</v>
      </c>
      <c r="G86" s="18" t="s">
        <v>207</v>
      </c>
      <c r="H86" s="20" t="s">
        <v>215</v>
      </c>
    </row>
    <row r="87" spans="1:8" ht="78" x14ac:dyDescent="0.3">
      <c r="A87" s="32"/>
      <c r="B87" s="33"/>
      <c r="C87" s="15">
        <v>6.4</v>
      </c>
      <c r="D87" s="15"/>
      <c r="E87" s="15">
        <v>1.5</v>
      </c>
      <c r="F87" s="16">
        <f t="shared" si="1"/>
        <v>1.5</v>
      </c>
      <c r="G87" s="18" t="s">
        <v>208</v>
      </c>
      <c r="H87" s="17" t="s">
        <v>216</v>
      </c>
    </row>
    <row r="88" spans="1:8" ht="156" x14ac:dyDescent="0.3">
      <c r="A88" s="32"/>
      <c r="B88" s="33"/>
      <c r="C88" s="15">
        <v>4.3600000000000003</v>
      </c>
      <c r="D88" s="15">
        <v>0.3</v>
      </c>
      <c r="E88" s="15"/>
      <c r="F88" s="16">
        <f t="shared" si="1"/>
        <v>0.3</v>
      </c>
      <c r="G88" s="18" t="s">
        <v>209</v>
      </c>
      <c r="H88" s="20" t="s">
        <v>217</v>
      </c>
    </row>
    <row r="89" spans="1:8" ht="124.8" x14ac:dyDescent="0.3">
      <c r="A89" s="32"/>
      <c r="B89" s="33"/>
      <c r="C89" s="15">
        <v>1.49</v>
      </c>
      <c r="D89" s="15">
        <v>0.45</v>
      </c>
      <c r="E89" s="15">
        <v>0.4</v>
      </c>
      <c r="F89" s="16">
        <f t="shared" si="1"/>
        <v>0.85000000000000009</v>
      </c>
      <c r="G89" s="18" t="s">
        <v>210</v>
      </c>
      <c r="H89" s="20" t="s">
        <v>218</v>
      </c>
    </row>
    <row r="90" spans="1:8" ht="140.4" x14ac:dyDescent="0.3">
      <c r="A90" s="32"/>
      <c r="B90" s="33"/>
      <c r="C90" s="15">
        <v>0.5</v>
      </c>
      <c r="D90" s="15">
        <v>0.1</v>
      </c>
      <c r="E90" s="15">
        <v>0.1</v>
      </c>
      <c r="F90" s="16">
        <f t="shared" si="1"/>
        <v>0.2</v>
      </c>
      <c r="G90" s="18" t="s">
        <v>211</v>
      </c>
      <c r="H90" s="20" t="s">
        <v>219</v>
      </c>
    </row>
    <row r="91" spans="1:8" ht="78" x14ac:dyDescent="0.3">
      <c r="A91" s="32"/>
      <c r="B91" s="33"/>
      <c r="C91" s="15">
        <v>1</v>
      </c>
      <c r="D91" s="15">
        <v>0.8</v>
      </c>
      <c r="E91" s="15">
        <v>0.2</v>
      </c>
      <c r="F91" s="16">
        <f t="shared" si="1"/>
        <v>1</v>
      </c>
      <c r="G91" s="18" t="s">
        <v>212</v>
      </c>
      <c r="H91" s="20" t="s">
        <v>220</v>
      </c>
    </row>
    <row r="92" spans="1:8" ht="46.8" x14ac:dyDescent="0.3">
      <c r="A92" s="32"/>
      <c r="B92" s="33"/>
      <c r="C92" s="15">
        <v>1</v>
      </c>
      <c r="D92" s="15">
        <v>1</v>
      </c>
      <c r="E92" s="15"/>
      <c r="F92" s="16">
        <f t="shared" si="1"/>
        <v>1</v>
      </c>
      <c r="G92" s="18" t="s">
        <v>213</v>
      </c>
      <c r="H92" s="20" t="s">
        <v>221</v>
      </c>
    </row>
    <row r="93" spans="1:8" ht="78" x14ac:dyDescent="0.3">
      <c r="A93" s="32"/>
      <c r="B93" s="33">
        <v>3</v>
      </c>
      <c r="C93" s="22">
        <v>3.75</v>
      </c>
      <c r="D93" s="22"/>
      <c r="E93" s="22">
        <v>1.6</v>
      </c>
      <c r="F93" s="16">
        <f t="shared" si="1"/>
        <v>1.6</v>
      </c>
      <c r="G93" s="18" t="s">
        <v>222</v>
      </c>
      <c r="H93" s="20" t="s">
        <v>224</v>
      </c>
    </row>
    <row r="94" spans="1:8" ht="46.8" x14ac:dyDescent="0.3">
      <c r="A94" s="32"/>
      <c r="B94" s="33"/>
      <c r="C94" s="22">
        <v>22</v>
      </c>
      <c r="D94" s="22">
        <v>1</v>
      </c>
      <c r="E94" s="22">
        <v>0.5</v>
      </c>
      <c r="F94" s="16">
        <f t="shared" si="1"/>
        <v>1.5</v>
      </c>
      <c r="G94" s="18" t="s">
        <v>223</v>
      </c>
      <c r="H94" s="20" t="s">
        <v>225</v>
      </c>
    </row>
    <row r="95" spans="1:8" ht="31.2" x14ac:dyDescent="0.3">
      <c r="A95" s="32" t="s">
        <v>35</v>
      </c>
      <c r="B95" s="33" t="s">
        <v>570</v>
      </c>
      <c r="C95" s="15">
        <v>6</v>
      </c>
      <c r="D95" s="15">
        <v>6</v>
      </c>
      <c r="E95" s="15">
        <v>0</v>
      </c>
      <c r="F95" s="16">
        <f t="shared" si="1"/>
        <v>6</v>
      </c>
      <c r="G95" s="18" t="s">
        <v>480</v>
      </c>
      <c r="H95" s="21" t="s">
        <v>484</v>
      </c>
    </row>
    <row r="96" spans="1:8" x14ac:dyDescent="0.3">
      <c r="A96" s="32"/>
      <c r="B96" s="33"/>
      <c r="C96" s="15">
        <v>3.5</v>
      </c>
      <c r="D96" s="15"/>
      <c r="E96" s="15">
        <v>3.5</v>
      </c>
      <c r="F96" s="16">
        <f t="shared" si="1"/>
        <v>3.5</v>
      </c>
      <c r="G96" s="18" t="s">
        <v>481</v>
      </c>
      <c r="H96" s="21"/>
    </row>
    <row r="97" spans="1:8" x14ac:dyDescent="0.3">
      <c r="A97" s="32"/>
      <c r="B97" s="33"/>
      <c r="C97" s="15">
        <v>6.8</v>
      </c>
      <c r="D97" s="15"/>
      <c r="E97" s="15">
        <v>6.8</v>
      </c>
      <c r="F97" s="16">
        <f t="shared" si="1"/>
        <v>6.8</v>
      </c>
      <c r="G97" s="18" t="s">
        <v>482</v>
      </c>
      <c r="H97" s="21"/>
    </row>
    <row r="98" spans="1:8" x14ac:dyDescent="0.3">
      <c r="A98" s="32"/>
      <c r="B98" s="33"/>
      <c r="C98" s="15">
        <v>4.66</v>
      </c>
      <c r="D98" s="15"/>
      <c r="E98" s="15">
        <v>4.66</v>
      </c>
      <c r="F98" s="16">
        <f t="shared" si="1"/>
        <v>4.66</v>
      </c>
      <c r="G98" s="18" t="s">
        <v>483</v>
      </c>
      <c r="H98" s="21"/>
    </row>
    <row r="99" spans="1:8" ht="93.6" x14ac:dyDescent="0.3">
      <c r="A99" s="32" t="s">
        <v>18</v>
      </c>
      <c r="B99" s="33" t="s">
        <v>570</v>
      </c>
      <c r="C99" s="23">
        <v>2.1</v>
      </c>
      <c r="D99" s="23">
        <v>1.05</v>
      </c>
      <c r="E99" s="23">
        <v>1.05</v>
      </c>
      <c r="F99" s="16">
        <f t="shared" si="1"/>
        <v>2.1</v>
      </c>
      <c r="G99" s="24" t="s">
        <v>192</v>
      </c>
      <c r="H99" s="24" t="s">
        <v>199</v>
      </c>
    </row>
    <row r="100" spans="1:8" ht="62.4" x14ac:dyDescent="0.3">
      <c r="A100" s="32"/>
      <c r="B100" s="33"/>
      <c r="C100" s="23">
        <v>9.1999999999999993</v>
      </c>
      <c r="D100" s="23">
        <v>2.4300000000000002</v>
      </c>
      <c r="E100" s="23">
        <v>4.4400000000000004</v>
      </c>
      <c r="F100" s="16">
        <f t="shared" si="1"/>
        <v>6.870000000000001</v>
      </c>
      <c r="G100" s="24" t="s">
        <v>193</v>
      </c>
      <c r="H100" s="24" t="s">
        <v>200</v>
      </c>
    </row>
    <row r="101" spans="1:8" ht="31.2" x14ac:dyDescent="0.3">
      <c r="A101" s="32"/>
      <c r="B101" s="33"/>
      <c r="C101" s="23">
        <v>6</v>
      </c>
      <c r="D101" s="23">
        <v>0</v>
      </c>
      <c r="E101" s="23">
        <v>0</v>
      </c>
      <c r="F101" s="16">
        <f t="shared" si="1"/>
        <v>0</v>
      </c>
      <c r="G101" s="24" t="s">
        <v>194</v>
      </c>
      <c r="H101" s="24" t="s">
        <v>201</v>
      </c>
    </row>
    <row r="102" spans="1:8" ht="78" x14ac:dyDescent="0.3">
      <c r="A102" s="32"/>
      <c r="B102" s="33"/>
      <c r="C102" s="23">
        <v>6</v>
      </c>
      <c r="D102" s="36">
        <v>0.2</v>
      </c>
      <c r="E102" s="36"/>
      <c r="F102" s="16">
        <f t="shared" si="1"/>
        <v>0.2</v>
      </c>
      <c r="G102" s="24" t="s">
        <v>195</v>
      </c>
      <c r="H102" s="24" t="s">
        <v>202</v>
      </c>
    </row>
    <row r="103" spans="1:8" ht="62.4" x14ac:dyDescent="0.3">
      <c r="A103" s="32"/>
      <c r="B103" s="33"/>
      <c r="C103" s="23">
        <v>8</v>
      </c>
      <c r="D103" s="23">
        <v>0</v>
      </c>
      <c r="E103" s="23">
        <v>0</v>
      </c>
      <c r="F103" s="16">
        <f t="shared" si="1"/>
        <v>0</v>
      </c>
      <c r="G103" s="24" t="s">
        <v>196</v>
      </c>
      <c r="H103" s="24" t="s">
        <v>203</v>
      </c>
    </row>
    <row r="104" spans="1:8" ht="78" x14ac:dyDescent="0.3">
      <c r="A104" s="32"/>
      <c r="B104" s="33"/>
      <c r="C104" s="23">
        <v>0.39500000000000002</v>
      </c>
      <c r="D104" s="23">
        <v>0</v>
      </c>
      <c r="E104" s="23">
        <v>0</v>
      </c>
      <c r="F104" s="16">
        <f t="shared" si="1"/>
        <v>0</v>
      </c>
      <c r="G104" s="24" t="s">
        <v>197</v>
      </c>
      <c r="H104" s="24" t="s">
        <v>204</v>
      </c>
    </row>
    <row r="105" spans="1:8" ht="156" x14ac:dyDescent="0.3">
      <c r="A105" s="32"/>
      <c r="B105" s="33"/>
      <c r="C105" s="23">
        <v>1</v>
      </c>
      <c r="D105" s="23">
        <v>0</v>
      </c>
      <c r="E105" s="23">
        <v>0</v>
      </c>
      <c r="F105" s="16">
        <f t="shared" si="1"/>
        <v>0</v>
      </c>
      <c r="G105" s="24" t="s">
        <v>198</v>
      </c>
      <c r="H105" s="24" t="s">
        <v>205</v>
      </c>
    </row>
    <row r="106" spans="1:8" x14ac:dyDescent="0.3">
      <c r="A106" s="32" t="s">
        <v>10</v>
      </c>
      <c r="B106" s="33" t="s">
        <v>570</v>
      </c>
      <c r="C106" s="15">
        <v>4</v>
      </c>
      <c r="D106" s="15">
        <v>0.34</v>
      </c>
      <c r="E106" s="15">
        <v>0.34</v>
      </c>
      <c r="F106" s="16">
        <f t="shared" si="1"/>
        <v>0.68</v>
      </c>
      <c r="G106" s="18" t="s">
        <v>132</v>
      </c>
      <c r="H106" s="21" t="s">
        <v>137</v>
      </c>
    </row>
    <row r="107" spans="1:8" ht="46.8" x14ac:dyDescent="0.3">
      <c r="A107" s="32"/>
      <c r="B107" s="33"/>
      <c r="C107" s="15">
        <v>30</v>
      </c>
      <c r="D107" s="15">
        <v>0</v>
      </c>
      <c r="E107" s="15">
        <v>2.7</v>
      </c>
      <c r="F107" s="16">
        <f t="shared" si="1"/>
        <v>2.7</v>
      </c>
      <c r="G107" s="18" t="s">
        <v>133</v>
      </c>
      <c r="H107" s="21" t="s">
        <v>138</v>
      </c>
    </row>
    <row r="108" spans="1:8" ht="46.8" x14ac:dyDescent="0.3">
      <c r="A108" s="32"/>
      <c r="B108" s="33"/>
      <c r="C108" s="25">
        <v>4</v>
      </c>
      <c r="D108" s="15">
        <v>0</v>
      </c>
      <c r="E108" s="25">
        <v>0.2</v>
      </c>
      <c r="F108" s="16">
        <f t="shared" si="1"/>
        <v>0.2</v>
      </c>
      <c r="G108" s="17" t="s">
        <v>134</v>
      </c>
      <c r="H108" s="24" t="s">
        <v>139</v>
      </c>
    </row>
    <row r="109" spans="1:8" ht="31.2" x14ac:dyDescent="0.3">
      <c r="A109" s="32"/>
      <c r="B109" s="33"/>
      <c r="C109" s="25">
        <v>2</v>
      </c>
      <c r="D109" s="15">
        <v>0</v>
      </c>
      <c r="E109" s="25">
        <v>2</v>
      </c>
      <c r="F109" s="16">
        <f t="shared" si="1"/>
        <v>2</v>
      </c>
      <c r="G109" s="17" t="s">
        <v>135</v>
      </c>
      <c r="H109" s="24" t="s">
        <v>140</v>
      </c>
    </row>
    <row r="110" spans="1:8" ht="31.2" x14ac:dyDescent="0.3">
      <c r="A110" s="32"/>
      <c r="B110" s="33"/>
      <c r="C110" s="25">
        <v>1.1000000000000001</v>
      </c>
      <c r="D110" s="15">
        <v>0.24</v>
      </c>
      <c r="E110" s="25">
        <v>0.56599999999999995</v>
      </c>
      <c r="F110" s="16">
        <f t="shared" si="1"/>
        <v>0.80599999999999994</v>
      </c>
      <c r="G110" s="17" t="s">
        <v>136</v>
      </c>
      <c r="H110" s="24" t="s">
        <v>141</v>
      </c>
    </row>
    <row r="111" spans="1:8" ht="31.2" x14ac:dyDescent="0.3">
      <c r="A111" s="32" t="s">
        <v>14</v>
      </c>
      <c r="B111" s="33" t="s">
        <v>570</v>
      </c>
      <c r="C111" s="15">
        <v>6.49</v>
      </c>
      <c r="D111" s="15">
        <v>0.3</v>
      </c>
      <c r="E111" s="15">
        <v>0.1</v>
      </c>
      <c r="F111" s="16">
        <f t="shared" si="1"/>
        <v>0.4</v>
      </c>
      <c r="G111" s="18" t="s">
        <v>169</v>
      </c>
      <c r="H111" s="21" t="s">
        <v>477</v>
      </c>
    </row>
    <row r="112" spans="1:8" ht="31.2" x14ac:dyDescent="0.3">
      <c r="A112" s="32"/>
      <c r="B112" s="33"/>
      <c r="C112" s="15">
        <v>7.3</v>
      </c>
      <c r="D112" s="15">
        <v>0.4</v>
      </c>
      <c r="E112" s="15">
        <v>0.1</v>
      </c>
      <c r="F112" s="16">
        <f t="shared" si="1"/>
        <v>0.5</v>
      </c>
      <c r="G112" s="18" t="s">
        <v>170</v>
      </c>
      <c r="H112" s="21" t="s">
        <v>477</v>
      </c>
    </row>
    <row r="113" spans="1:8" ht="31.2" x14ac:dyDescent="0.3">
      <c r="A113" s="32"/>
      <c r="B113" s="33"/>
      <c r="C113" s="15">
        <v>5.3</v>
      </c>
      <c r="D113" s="15">
        <v>1</v>
      </c>
      <c r="E113" s="15">
        <v>1</v>
      </c>
      <c r="F113" s="16">
        <f t="shared" si="1"/>
        <v>2</v>
      </c>
      <c r="G113" s="18" t="s">
        <v>171</v>
      </c>
      <c r="H113" s="21" t="s">
        <v>477</v>
      </c>
    </row>
    <row r="114" spans="1:8" ht="31.2" x14ac:dyDescent="0.3">
      <c r="A114" s="32"/>
      <c r="B114" s="33"/>
      <c r="C114" s="15">
        <v>10.58</v>
      </c>
      <c r="D114" s="15">
        <v>0.5</v>
      </c>
      <c r="E114" s="15">
        <v>0.5</v>
      </c>
      <c r="F114" s="16">
        <f t="shared" si="1"/>
        <v>1</v>
      </c>
      <c r="G114" s="18" t="s">
        <v>172</v>
      </c>
      <c r="H114" s="21" t="s">
        <v>477</v>
      </c>
    </row>
    <row r="115" spans="1:8" ht="31.2" x14ac:dyDescent="0.3">
      <c r="A115" s="32"/>
      <c r="B115" s="33"/>
      <c r="C115" s="15">
        <v>6.5</v>
      </c>
      <c r="D115" s="15">
        <v>1</v>
      </c>
      <c r="E115" s="15">
        <v>1</v>
      </c>
      <c r="F115" s="16">
        <f t="shared" si="1"/>
        <v>2</v>
      </c>
      <c r="G115" s="18" t="s">
        <v>173</v>
      </c>
      <c r="H115" s="21" t="s">
        <v>477</v>
      </c>
    </row>
    <row r="116" spans="1:8" ht="31.2" x14ac:dyDescent="0.3">
      <c r="A116" s="32"/>
      <c r="B116" s="33"/>
      <c r="C116" s="15">
        <v>3.4</v>
      </c>
      <c r="D116" s="15">
        <v>0.45</v>
      </c>
      <c r="E116" s="15">
        <v>0.05</v>
      </c>
      <c r="F116" s="16">
        <f t="shared" si="1"/>
        <v>0.5</v>
      </c>
      <c r="G116" s="18" t="s">
        <v>174</v>
      </c>
      <c r="H116" s="21" t="s">
        <v>477</v>
      </c>
    </row>
    <row r="117" spans="1:8" ht="31.2" x14ac:dyDescent="0.3">
      <c r="A117" s="32"/>
      <c r="B117" s="33"/>
      <c r="C117" s="15">
        <v>1.9</v>
      </c>
      <c r="D117" s="15">
        <v>0.1</v>
      </c>
      <c r="E117" s="15">
        <v>0.1</v>
      </c>
      <c r="F117" s="16">
        <f t="shared" si="1"/>
        <v>0.2</v>
      </c>
      <c r="G117" s="18" t="s">
        <v>175</v>
      </c>
      <c r="H117" s="21" t="s">
        <v>477</v>
      </c>
    </row>
    <row r="118" spans="1:8" ht="31.2" x14ac:dyDescent="0.3">
      <c r="A118" s="32"/>
      <c r="B118" s="33"/>
      <c r="C118" s="15">
        <v>2</v>
      </c>
      <c r="D118" s="15">
        <v>1</v>
      </c>
      <c r="E118" s="15">
        <v>1</v>
      </c>
      <c r="F118" s="16">
        <f t="shared" si="1"/>
        <v>2</v>
      </c>
      <c r="G118" s="18" t="s">
        <v>176</v>
      </c>
      <c r="H118" s="21" t="s">
        <v>477</v>
      </c>
    </row>
    <row r="119" spans="1:8" ht="31.2" x14ac:dyDescent="0.3">
      <c r="A119" s="32"/>
      <c r="B119" s="33"/>
      <c r="C119" s="15">
        <v>0.1</v>
      </c>
      <c r="D119" s="15">
        <v>0.05</v>
      </c>
      <c r="E119" s="15"/>
      <c r="F119" s="16">
        <f t="shared" si="1"/>
        <v>0.05</v>
      </c>
      <c r="G119" s="18" t="s">
        <v>177</v>
      </c>
      <c r="H119" s="21" t="s">
        <v>477</v>
      </c>
    </row>
    <row r="120" spans="1:8" ht="31.2" x14ac:dyDescent="0.3">
      <c r="A120" s="32"/>
      <c r="B120" s="33"/>
      <c r="C120" s="15">
        <v>2.1</v>
      </c>
      <c r="D120" s="15">
        <v>0.1</v>
      </c>
      <c r="E120" s="15">
        <v>0.3</v>
      </c>
      <c r="F120" s="16">
        <f t="shared" si="1"/>
        <v>0.4</v>
      </c>
      <c r="G120" s="18" t="s">
        <v>178</v>
      </c>
      <c r="H120" s="21" t="s">
        <v>477</v>
      </c>
    </row>
    <row r="121" spans="1:8" ht="31.2" x14ac:dyDescent="0.3">
      <c r="A121" s="32"/>
      <c r="B121" s="33"/>
      <c r="C121" s="15">
        <v>3.42</v>
      </c>
      <c r="D121" s="15">
        <v>1.71</v>
      </c>
      <c r="E121" s="15">
        <v>1.71</v>
      </c>
      <c r="F121" s="16">
        <f t="shared" si="1"/>
        <v>3.42</v>
      </c>
      <c r="G121" s="18" t="s">
        <v>179</v>
      </c>
      <c r="H121" s="21" t="s">
        <v>478</v>
      </c>
    </row>
    <row r="122" spans="1:8" x14ac:dyDescent="0.3">
      <c r="A122" s="32"/>
      <c r="B122" s="33"/>
      <c r="C122" s="15">
        <v>12.9</v>
      </c>
      <c r="D122" s="15">
        <v>0.3</v>
      </c>
      <c r="E122" s="15">
        <v>0.1</v>
      </c>
      <c r="F122" s="16">
        <f t="shared" si="1"/>
        <v>0.4</v>
      </c>
      <c r="G122" s="18" t="s">
        <v>182</v>
      </c>
      <c r="H122" s="21"/>
    </row>
    <row r="123" spans="1:8" x14ac:dyDescent="0.3">
      <c r="A123" s="32"/>
      <c r="B123" s="33"/>
      <c r="C123" s="15">
        <v>22.5</v>
      </c>
      <c r="D123" s="15">
        <v>1.5</v>
      </c>
      <c r="E123" s="15">
        <v>1.5</v>
      </c>
      <c r="F123" s="16">
        <f t="shared" si="1"/>
        <v>3</v>
      </c>
      <c r="G123" s="18" t="s">
        <v>183</v>
      </c>
      <c r="H123" s="21"/>
    </row>
    <row r="124" spans="1:8" ht="62.4" x14ac:dyDescent="0.3">
      <c r="A124" s="32"/>
      <c r="B124" s="33"/>
      <c r="C124" s="15">
        <v>2.46</v>
      </c>
      <c r="D124" s="15">
        <v>1.46</v>
      </c>
      <c r="E124" s="15">
        <v>1</v>
      </c>
      <c r="F124" s="16">
        <f t="shared" si="1"/>
        <v>2.46</v>
      </c>
      <c r="G124" s="18" t="s">
        <v>184</v>
      </c>
      <c r="H124" s="21" t="s">
        <v>479</v>
      </c>
    </row>
    <row r="125" spans="1:8" ht="62.4" x14ac:dyDescent="0.3">
      <c r="A125" s="32" t="s">
        <v>32</v>
      </c>
      <c r="B125" s="33" t="s">
        <v>570</v>
      </c>
      <c r="C125" s="26">
        <v>27.4</v>
      </c>
      <c r="D125" s="26">
        <v>0</v>
      </c>
      <c r="E125" s="26">
        <v>0</v>
      </c>
      <c r="F125" s="16">
        <f t="shared" si="1"/>
        <v>0</v>
      </c>
      <c r="G125" s="18" t="s">
        <v>393</v>
      </c>
      <c r="H125" s="21" t="s">
        <v>411</v>
      </c>
    </row>
    <row r="126" spans="1:8" ht="46.8" x14ac:dyDescent="0.3">
      <c r="A126" s="32"/>
      <c r="B126" s="33"/>
      <c r="C126" s="26">
        <v>18.489999999999998</v>
      </c>
      <c r="D126" s="26">
        <v>0</v>
      </c>
      <c r="E126" s="26">
        <v>0</v>
      </c>
      <c r="F126" s="16">
        <f t="shared" si="1"/>
        <v>0</v>
      </c>
      <c r="G126" s="18" t="s">
        <v>394</v>
      </c>
      <c r="H126" s="21" t="s">
        <v>412</v>
      </c>
    </row>
    <row r="127" spans="1:8" ht="78" x14ac:dyDescent="0.3">
      <c r="A127" s="32"/>
      <c r="B127" s="33"/>
      <c r="C127" s="26">
        <v>87.55</v>
      </c>
      <c r="D127" s="26">
        <v>0</v>
      </c>
      <c r="E127" s="26">
        <v>0</v>
      </c>
      <c r="F127" s="16">
        <f t="shared" si="1"/>
        <v>0</v>
      </c>
      <c r="G127" s="18" t="s">
        <v>395</v>
      </c>
      <c r="H127" s="21" t="s">
        <v>415</v>
      </c>
    </row>
    <row r="128" spans="1:8" ht="62.4" x14ac:dyDescent="0.3">
      <c r="A128" s="32"/>
      <c r="B128" s="33"/>
      <c r="C128" s="27">
        <v>15</v>
      </c>
      <c r="D128" s="26">
        <v>0</v>
      </c>
      <c r="E128" s="26">
        <v>1.5</v>
      </c>
      <c r="F128" s="16">
        <f t="shared" si="1"/>
        <v>1.5</v>
      </c>
      <c r="G128" s="18" t="s">
        <v>396</v>
      </c>
      <c r="H128" s="21" t="s">
        <v>413</v>
      </c>
    </row>
    <row r="129" spans="1:8" ht="46.8" x14ac:dyDescent="0.3">
      <c r="A129" s="32"/>
      <c r="B129" s="33"/>
      <c r="C129" s="27">
        <v>0.6</v>
      </c>
      <c r="D129" s="26">
        <v>0</v>
      </c>
      <c r="E129" s="26">
        <v>0</v>
      </c>
      <c r="F129" s="16">
        <f t="shared" si="1"/>
        <v>0</v>
      </c>
      <c r="G129" s="18" t="s">
        <v>397</v>
      </c>
      <c r="H129" s="21" t="s">
        <v>414</v>
      </c>
    </row>
    <row r="130" spans="1:8" ht="62.4" x14ac:dyDescent="0.3">
      <c r="A130" s="32"/>
      <c r="B130" s="33"/>
      <c r="C130" s="27">
        <v>2.75</v>
      </c>
      <c r="D130" s="26">
        <v>0</v>
      </c>
      <c r="E130" s="26">
        <v>0.05</v>
      </c>
      <c r="F130" s="16">
        <f t="shared" si="1"/>
        <v>0.05</v>
      </c>
      <c r="G130" s="18" t="s">
        <v>398</v>
      </c>
      <c r="H130" s="21" t="s">
        <v>416</v>
      </c>
    </row>
    <row r="131" spans="1:8" x14ac:dyDescent="0.3">
      <c r="A131" s="32"/>
      <c r="B131" s="33"/>
      <c r="C131" s="27"/>
      <c r="D131" s="26">
        <v>0</v>
      </c>
      <c r="E131" s="26">
        <v>0</v>
      </c>
      <c r="F131" s="16">
        <f t="shared" ref="F131:F194" si="2">D131+E131</f>
        <v>0</v>
      </c>
      <c r="G131" s="18" t="s">
        <v>399</v>
      </c>
      <c r="H131" s="21" t="s">
        <v>406</v>
      </c>
    </row>
    <row r="132" spans="1:8" ht="62.4" x14ac:dyDescent="0.3">
      <c r="A132" s="32"/>
      <c r="B132" s="33"/>
      <c r="C132" s="27">
        <v>0</v>
      </c>
      <c r="D132" s="26">
        <v>0</v>
      </c>
      <c r="E132" s="26">
        <v>0</v>
      </c>
      <c r="F132" s="16">
        <f t="shared" si="2"/>
        <v>0</v>
      </c>
      <c r="G132" s="18" t="s">
        <v>400</v>
      </c>
      <c r="H132" s="21" t="s">
        <v>417</v>
      </c>
    </row>
    <row r="133" spans="1:8" x14ac:dyDescent="0.3">
      <c r="A133" s="32"/>
      <c r="B133" s="33"/>
      <c r="C133" s="27">
        <v>0</v>
      </c>
      <c r="D133" s="26">
        <v>0</v>
      </c>
      <c r="E133" s="26">
        <v>0</v>
      </c>
      <c r="F133" s="16">
        <f t="shared" si="2"/>
        <v>0</v>
      </c>
      <c r="G133" s="18" t="s">
        <v>401</v>
      </c>
      <c r="H133" s="21"/>
    </row>
    <row r="134" spans="1:8" ht="31.2" x14ac:dyDescent="0.3">
      <c r="A134" s="32"/>
      <c r="B134" s="33"/>
      <c r="C134" s="27">
        <v>6</v>
      </c>
      <c r="D134" s="26">
        <v>0</v>
      </c>
      <c r="E134" s="26">
        <v>1.2</v>
      </c>
      <c r="F134" s="16">
        <f t="shared" si="2"/>
        <v>1.2</v>
      </c>
      <c r="G134" s="18" t="s">
        <v>402</v>
      </c>
      <c r="H134" s="21" t="s">
        <v>407</v>
      </c>
    </row>
    <row r="135" spans="1:8" ht="31.2" x14ac:dyDescent="0.3">
      <c r="A135" s="32"/>
      <c r="B135" s="33"/>
      <c r="C135" s="27">
        <v>2.172628</v>
      </c>
      <c r="D135" s="26">
        <v>0.52</v>
      </c>
      <c r="E135" s="26">
        <v>0.33400000000000002</v>
      </c>
      <c r="F135" s="16">
        <f t="shared" si="2"/>
        <v>0.85400000000000009</v>
      </c>
      <c r="G135" s="18" t="s">
        <v>403</v>
      </c>
      <c r="H135" s="21" t="s">
        <v>408</v>
      </c>
    </row>
    <row r="136" spans="1:8" ht="46.8" x14ac:dyDescent="0.3">
      <c r="A136" s="32"/>
      <c r="B136" s="33"/>
      <c r="C136" s="27">
        <v>6.3725490000000002</v>
      </c>
      <c r="D136" s="26">
        <f>((C136/100)*10)/2</f>
        <v>0.31862744999999998</v>
      </c>
      <c r="E136" s="26">
        <v>0.318</v>
      </c>
      <c r="F136" s="16">
        <f t="shared" si="2"/>
        <v>0.63662744999999998</v>
      </c>
      <c r="G136" s="18" t="s">
        <v>404</v>
      </c>
      <c r="H136" s="21" t="s">
        <v>409</v>
      </c>
    </row>
    <row r="137" spans="1:8" ht="46.8" x14ac:dyDescent="0.3">
      <c r="A137" s="32"/>
      <c r="B137" s="33"/>
      <c r="C137" s="27">
        <v>0.7</v>
      </c>
      <c r="D137" s="26">
        <f>C137/4</f>
        <v>0.17499999999999999</v>
      </c>
      <c r="E137" s="26">
        <v>0.17499999999999999</v>
      </c>
      <c r="F137" s="16">
        <f t="shared" si="2"/>
        <v>0.35</v>
      </c>
      <c r="G137" s="18" t="s">
        <v>405</v>
      </c>
      <c r="H137" s="17" t="s">
        <v>410</v>
      </c>
    </row>
    <row r="138" spans="1:8" x14ac:dyDescent="0.3">
      <c r="A138" s="12" t="s">
        <v>26</v>
      </c>
      <c r="B138" s="14"/>
      <c r="C138" s="15"/>
      <c r="D138" s="15"/>
      <c r="E138" s="15"/>
      <c r="F138" s="16">
        <f t="shared" si="2"/>
        <v>0</v>
      </c>
      <c r="G138" s="17"/>
      <c r="H138" s="20" t="s">
        <v>573</v>
      </c>
    </row>
    <row r="139" spans="1:8" x14ac:dyDescent="0.3">
      <c r="A139" s="32" t="s">
        <v>33</v>
      </c>
      <c r="B139" s="33" t="s">
        <v>570</v>
      </c>
      <c r="C139" s="15">
        <v>2.6</v>
      </c>
      <c r="D139" s="15">
        <v>2.6</v>
      </c>
      <c r="E139" s="15"/>
      <c r="F139" s="16">
        <f t="shared" si="2"/>
        <v>2.6</v>
      </c>
      <c r="G139" s="18" t="s">
        <v>287</v>
      </c>
      <c r="H139" s="21" t="s">
        <v>294</v>
      </c>
    </row>
    <row r="140" spans="1:8" ht="31.2" x14ac:dyDescent="0.3">
      <c r="A140" s="32"/>
      <c r="B140" s="33"/>
      <c r="C140" s="15">
        <v>8</v>
      </c>
      <c r="D140" s="15">
        <v>1</v>
      </c>
      <c r="E140" s="15">
        <v>1</v>
      </c>
      <c r="F140" s="16">
        <f t="shared" si="2"/>
        <v>2</v>
      </c>
      <c r="G140" s="18" t="s">
        <v>288</v>
      </c>
      <c r="H140" s="21" t="s">
        <v>295</v>
      </c>
    </row>
    <row r="141" spans="1:8" ht="31.2" x14ac:dyDescent="0.3">
      <c r="A141" s="32"/>
      <c r="B141" s="33"/>
      <c r="C141" s="15">
        <v>15.5</v>
      </c>
      <c r="D141" s="15">
        <v>0.9</v>
      </c>
      <c r="E141" s="15">
        <v>0.9</v>
      </c>
      <c r="F141" s="16">
        <f t="shared" si="2"/>
        <v>1.8</v>
      </c>
      <c r="G141" s="18" t="s">
        <v>289</v>
      </c>
      <c r="H141" s="21" t="s">
        <v>296</v>
      </c>
    </row>
    <row r="142" spans="1:8" ht="46.8" x14ac:dyDescent="0.3">
      <c r="A142" s="32"/>
      <c r="B142" s="33"/>
      <c r="C142" s="15">
        <v>2.5</v>
      </c>
      <c r="D142" s="15">
        <v>0.05</v>
      </c>
      <c r="E142" s="15">
        <v>0.05</v>
      </c>
      <c r="F142" s="16">
        <f t="shared" si="2"/>
        <v>0.1</v>
      </c>
      <c r="G142" s="18" t="s">
        <v>290</v>
      </c>
      <c r="H142" s="18" t="s">
        <v>297</v>
      </c>
    </row>
    <row r="143" spans="1:8" ht="31.2" x14ac:dyDescent="0.3">
      <c r="A143" s="32"/>
      <c r="B143" s="33"/>
      <c r="C143" s="15">
        <v>58</v>
      </c>
      <c r="D143" s="15"/>
      <c r="E143" s="15"/>
      <c r="F143" s="16">
        <f t="shared" si="2"/>
        <v>0</v>
      </c>
      <c r="G143" s="18" t="s">
        <v>291</v>
      </c>
      <c r="H143" s="21" t="s">
        <v>298</v>
      </c>
    </row>
    <row r="144" spans="1:8" ht="31.2" x14ac:dyDescent="0.3">
      <c r="A144" s="32"/>
      <c r="B144" s="33"/>
      <c r="C144" s="15">
        <v>2.5</v>
      </c>
      <c r="D144" s="15"/>
      <c r="E144" s="15"/>
      <c r="F144" s="16">
        <f t="shared" si="2"/>
        <v>0</v>
      </c>
      <c r="G144" s="18" t="s">
        <v>292</v>
      </c>
      <c r="H144" s="21" t="s">
        <v>298</v>
      </c>
    </row>
    <row r="145" spans="1:8" ht="31.2" x14ac:dyDescent="0.3">
      <c r="A145" s="32"/>
      <c r="B145" s="33"/>
      <c r="C145" s="15">
        <v>12</v>
      </c>
      <c r="D145" s="28"/>
      <c r="E145" s="28"/>
      <c r="F145" s="16">
        <f t="shared" si="2"/>
        <v>0</v>
      </c>
      <c r="G145" s="18" t="s">
        <v>293</v>
      </c>
      <c r="H145" s="21" t="s">
        <v>298</v>
      </c>
    </row>
    <row r="146" spans="1:8" x14ac:dyDescent="0.3">
      <c r="A146" s="32"/>
      <c r="B146" s="33"/>
      <c r="C146" s="15">
        <v>6.6</v>
      </c>
      <c r="D146" s="15"/>
      <c r="E146" s="15">
        <v>5.4</v>
      </c>
      <c r="F146" s="16">
        <f t="shared" si="2"/>
        <v>5.4</v>
      </c>
      <c r="G146" s="18" t="s">
        <v>299</v>
      </c>
      <c r="H146" s="21" t="s">
        <v>303</v>
      </c>
    </row>
    <row r="147" spans="1:8" x14ac:dyDescent="0.3">
      <c r="A147" s="32"/>
      <c r="B147" s="33"/>
      <c r="C147" s="15">
        <v>0.2</v>
      </c>
      <c r="D147" s="15"/>
      <c r="E147" s="15">
        <v>0.2</v>
      </c>
      <c r="F147" s="16">
        <f t="shared" si="2"/>
        <v>0.2</v>
      </c>
      <c r="G147" s="18" t="s">
        <v>300</v>
      </c>
      <c r="H147" s="21" t="s">
        <v>303</v>
      </c>
    </row>
    <row r="148" spans="1:8" x14ac:dyDescent="0.3">
      <c r="A148" s="32"/>
      <c r="B148" s="33"/>
      <c r="C148" s="15">
        <v>6</v>
      </c>
      <c r="D148" s="15"/>
      <c r="E148" s="15">
        <v>6</v>
      </c>
      <c r="F148" s="16">
        <f t="shared" si="2"/>
        <v>6</v>
      </c>
      <c r="G148" s="18" t="s">
        <v>301</v>
      </c>
      <c r="H148" s="21" t="s">
        <v>303</v>
      </c>
    </row>
    <row r="149" spans="1:8" x14ac:dyDescent="0.3">
      <c r="A149" s="32"/>
      <c r="B149" s="33"/>
      <c r="C149" s="15">
        <v>4.9000000000000004</v>
      </c>
      <c r="D149" s="28"/>
      <c r="E149" s="15">
        <v>1.9</v>
      </c>
      <c r="F149" s="16">
        <f t="shared" si="2"/>
        <v>1.9</v>
      </c>
      <c r="G149" s="18" t="s">
        <v>302</v>
      </c>
      <c r="H149" s="21" t="s">
        <v>303</v>
      </c>
    </row>
    <row r="150" spans="1:8" x14ac:dyDescent="0.3">
      <c r="A150" s="32" t="s">
        <v>38</v>
      </c>
      <c r="B150" s="33" t="s">
        <v>570</v>
      </c>
      <c r="C150" s="15">
        <v>9.9449079999999999</v>
      </c>
      <c r="D150" s="15">
        <v>9.1237688073394496E-2</v>
      </c>
      <c r="E150" s="15">
        <v>0.18247537614678899</v>
      </c>
      <c r="F150" s="16">
        <f t="shared" si="2"/>
        <v>0.27371306422018349</v>
      </c>
      <c r="G150" s="18" t="s">
        <v>95</v>
      </c>
      <c r="H150" s="21"/>
    </row>
    <row r="151" spans="1:8" x14ac:dyDescent="0.3">
      <c r="A151" s="32"/>
      <c r="B151" s="33"/>
      <c r="C151" s="15">
        <v>5.041614</v>
      </c>
      <c r="D151" s="15">
        <v>0.42013450000000002</v>
      </c>
      <c r="E151" s="15">
        <v>0.92429590000000006</v>
      </c>
      <c r="F151" s="16">
        <f t="shared" si="2"/>
        <v>1.3444304</v>
      </c>
      <c r="G151" s="18" t="s">
        <v>96</v>
      </c>
      <c r="H151" s="21"/>
    </row>
    <row r="152" spans="1:8" x14ac:dyDescent="0.3">
      <c r="A152" s="32"/>
      <c r="B152" s="33"/>
      <c r="C152" s="15">
        <v>6.7690159999999997</v>
      </c>
      <c r="D152" s="15">
        <v>0.89589917647058814</v>
      </c>
      <c r="E152" s="15">
        <v>1.1945322352941179</v>
      </c>
      <c r="F152" s="16">
        <f t="shared" si="2"/>
        <v>2.090431411764706</v>
      </c>
      <c r="G152" s="18" t="s">
        <v>97</v>
      </c>
      <c r="H152" s="21"/>
    </row>
    <row r="153" spans="1:8" x14ac:dyDescent="0.3">
      <c r="A153" s="32"/>
      <c r="B153" s="33"/>
      <c r="C153" s="15">
        <v>41.349708</v>
      </c>
      <c r="D153" s="15">
        <v>4.2311329116279071</v>
      </c>
      <c r="E153" s="15">
        <v>11.731777618604651</v>
      </c>
      <c r="F153" s="16">
        <f t="shared" si="2"/>
        <v>15.962910530232559</v>
      </c>
      <c r="G153" s="18" t="s">
        <v>98</v>
      </c>
      <c r="H153" s="21"/>
    </row>
    <row r="154" spans="1:8" x14ac:dyDescent="0.3">
      <c r="A154" s="32"/>
      <c r="B154" s="33"/>
      <c r="C154" s="15">
        <v>7.0000000000000007E-2</v>
      </c>
      <c r="D154" s="15">
        <v>2.8E-3</v>
      </c>
      <c r="E154" s="15">
        <v>2.8E-3</v>
      </c>
      <c r="F154" s="16">
        <f t="shared" si="2"/>
        <v>5.5999999999999999E-3</v>
      </c>
      <c r="G154" s="18" t="s">
        <v>99</v>
      </c>
      <c r="H154" s="21" t="s">
        <v>115</v>
      </c>
    </row>
    <row r="155" spans="1:8" x14ac:dyDescent="0.3">
      <c r="A155" s="32"/>
      <c r="B155" s="33"/>
      <c r="C155" s="15">
        <v>8.4460110000000004</v>
      </c>
      <c r="D155" s="15">
        <v>0.42230055000000005</v>
      </c>
      <c r="E155" s="15">
        <v>0.42230055000000005</v>
      </c>
      <c r="F155" s="16">
        <f t="shared" si="2"/>
        <v>0.8446011000000001</v>
      </c>
      <c r="G155" s="18" t="s">
        <v>100</v>
      </c>
      <c r="H155" s="21" t="s">
        <v>115</v>
      </c>
    </row>
    <row r="156" spans="1:8" x14ac:dyDescent="0.3">
      <c r="A156" s="32"/>
      <c r="B156" s="33"/>
      <c r="C156" s="15">
        <v>7.601</v>
      </c>
      <c r="D156" s="15">
        <v>0.38005</v>
      </c>
      <c r="E156" s="15">
        <v>0.38005</v>
      </c>
      <c r="F156" s="16">
        <f t="shared" si="2"/>
        <v>0.7601</v>
      </c>
      <c r="G156" s="18" t="s">
        <v>101</v>
      </c>
      <c r="H156" s="21" t="s">
        <v>115</v>
      </c>
    </row>
    <row r="157" spans="1:8" x14ac:dyDescent="0.3">
      <c r="A157" s="32"/>
      <c r="B157" s="33"/>
      <c r="C157" s="15">
        <v>6.961652</v>
      </c>
      <c r="D157" s="15">
        <v>0.36640273684210523</v>
      </c>
      <c r="E157" s="15">
        <v>0.36640273684210523</v>
      </c>
      <c r="F157" s="16">
        <f t="shared" si="2"/>
        <v>0.73280547368421045</v>
      </c>
      <c r="G157" s="18" t="s">
        <v>102</v>
      </c>
      <c r="H157" s="21" t="s">
        <v>115</v>
      </c>
    </row>
    <row r="158" spans="1:8" x14ac:dyDescent="0.3">
      <c r="A158" s="32"/>
      <c r="B158" s="33"/>
      <c r="C158" s="15">
        <v>8.6186410000000002</v>
      </c>
      <c r="D158" s="15">
        <v>0.14988940869565218</v>
      </c>
      <c r="E158" s="15">
        <v>0.14988940869565218</v>
      </c>
      <c r="F158" s="16">
        <f t="shared" si="2"/>
        <v>0.29977881739130435</v>
      </c>
      <c r="G158" s="18" t="s">
        <v>103</v>
      </c>
      <c r="H158" s="21" t="s">
        <v>115</v>
      </c>
    </row>
    <row r="159" spans="1:8" x14ac:dyDescent="0.3">
      <c r="A159" s="32"/>
      <c r="B159" s="33"/>
      <c r="C159" s="15">
        <v>8.7858479999999997</v>
      </c>
      <c r="D159" s="15">
        <v>0.68107348837209303</v>
      </c>
      <c r="E159" s="15">
        <v>0.68107348837209303</v>
      </c>
      <c r="F159" s="16">
        <f t="shared" si="2"/>
        <v>1.3621469767441861</v>
      </c>
      <c r="G159" s="18" t="s">
        <v>104</v>
      </c>
      <c r="H159" s="21" t="s">
        <v>115</v>
      </c>
    </row>
    <row r="160" spans="1:8" x14ac:dyDescent="0.3">
      <c r="A160" s="32"/>
      <c r="B160" s="33"/>
      <c r="C160" s="15">
        <v>77.360923999999997</v>
      </c>
      <c r="D160" s="15">
        <v>2.3621656183206103</v>
      </c>
      <c r="E160" s="15">
        <v>2.3621656183206103</v>
      </c>
      <c r="F160" s="16">
        <f t="shared" si="2"/>
        <v>4.7243312366412207</v>
      </c>
      <c r="G160" s="18" t="s">
        <v>105</v>
      </c>
      <c r="H160" s="21" t="s">
        <v>115</v>
      </c>
    </row>
    <row r="161" spans="1:8" x14ac:dyDescent="0.3">
      <c r="A161" s="32"/>
      <c r="B161" s="33"/>
      <c r="C161" s="15">
        <v>37.081764</v>
      </c>
      <c r="D161" s="15">
        <v>3.9329143636363639</v>
      </c>
      <c r="E161" s="15">
        <v>3.9329143636363639</v>
      </c>
      <c r="F161" s="16">
        <f t="shared" si="2"/>
        <v>7.8658287272727279</v>
      </c>
      <c r="G161" s="18" t="s">
        <v>106</v>
      </c>
      <c r="H161" s="21" t="s">
        <v>115</v>
      </c>
    </row>
    <row r="162" spans="1:8" x14ac:dyDescent="0.3">
      <c r="A162" s="32"/>
      <c r="B162" s="33"/>
      <c r="C162" s="15">
        <v>5.556</v>
      </c>
      <c r="D162" s="15">
        <v>0.57278350515463927</v>
      </c>
      <c r="E162" s="15">
        <v>0.57278350515463927</v>
      </c>
      <c r="F162" s="16">
        <f t="shared" si="2"/>
        <v>1.1455670103092785</v>
      </c>
      <c r="G162" s="18" t="s">
        <v>107</v>
      </c>
      <c r="H162" s="21" t="s">
        <v>115</v>
      </c>
    </row>
    <row r="163" spans="1:8" x14ac:dyDescent="0.3">
      <c r="A163" s="32"/>
      <c r="B163" s="33"/>
      <c r="C163" s="15">
        <v>7.0462350000000002</v>
      </c>
      <c r="D163" s="15">
        <v>0.66058453124999983</v>
      </c>
      <c r="E163" s="15">
        <v>0.66058453124999983</v>
      </c>
      <c r="F163" s="16">
        <f t="shared" si="2"/>
        <v>1.3211690624999997</v>
      </c>
      <c r="G163" s="18" t="s">
        <v>108</v>
      </c>
      <c r="H163" s="21" t="s">
        <v>115</v>
      </c>
    </row>
    <row r="164" spans="1:8" x14ac:dyDescent="0.3">
      <c r="A164" s="32"/>
      <c r="B164" s="33"/>
      <c r="C164" s="15">
        <v>5.4522890000000004</v>
      </c>
      <c r="D164" s="15">
        <v>0.81784334999999997</v>
      </c>
      <c r="E164" s="15">
        <v>0.54522890000000002</v>
      </c>
      <c r="F164" s="16">
        <f t="shared" si="2"/>
        <v>1.3630722500000001</v>
      </c>
      <c r="G164" s="18" t="s">
        <v>109</v>
      </c>
      <c r="H164" s="21"/>
    </row>
    <row r="165" spans="1:8" x14ac:dyDescent="0.3">
      <c r="A165" s="32"/>
      <c r="B165" s="33"/>
      <c r="C165" s="15">
        <v>64.540105999999994</v>
      </c>
      <c r="D165" s="15">
        <v>6.4540106000000002</v>
      </c>
      <c r="E165" s="15">
        <v>6.4540106000000002</v>
      </c>
      <c r="F165" s="16">
        <f t="shared" si="2"/>
        <v>12.9080212</v>
      </c>
      <c r="G165" s="18" t="s">
        <v>110</v>
      </c>
      <c r="H165" s="21" t="s">
        <v>115</v>
      </c>
    </row>
    <row r="166" spans="1:8" x14ac:dyDescent="0.3">
      <c r="A166" s="32"/>
      <c r="B166" s="33"/>
      <c r="C166" s="15">
        <v>18.594417</v>
      </c>
      <c r="D166" s="15">
        <v>1.8594417000000001</v>
      </c>
      <c r="E166" s="15">
        <v>9.2972085</v>
      </c>
      <c r="F166" s="16">
        <f t="shared" si="2"/>
        <v>11.1566502</v>
      </c>
      <c r="G166" s="18" t="s">
        <v>111</v>
      </c>
      <c r="H166" s="21"/>
    </row>
    <row r="167" spans="1:8" x14ac:dyDescent="0.3">
      <c r="A167" s="32"/>
      <c r="B167" s="33"/>
      <c r="C167" s="15">
        <v>28.534896</v>
      </c>
      <c r="D167" s="15">
        <v>2.8440095681063124</v>
      </c>
      <c r="E167" s="15">
        <v>1.4220047840531562</v>
      </c>
      <c r="F167" s="16">
        <f t="shared" si="2"/>
        <v>4.2660143521594689</v>
      </c>
      <c r="G167" s="18" t="s">
        <v>112</v>
      </c>
      <c r="H167" s="21"/>
    </row>
    <row r="168" spans="1:8" x14ac:dyDescent="0.3">
      <c r="A168" s="32"/>
      <c r="B168" s="33"/>
      <c r="C168" s="15">
        <v>35.916842000000003</v>
      </c>
      <c r="D168" s="15">
        <v>0.11119765325077402</v>
      </c>
      <c r="E168" s="15">
        <v>0.22239530650154804</v>
      </c>
      <c r="F168" s="16">
        <f t="shared" si="2"/>
        <v>0.33359295975232206</v>
      </c>
      <c r="G168" s="18" t="s">
        <v>113</v>
      </c>
      <c r="H168" s="21"/>
    </row>
    <row r="169" spans="1:8" ht="31.2" x14ac:dyDescent="0.3">
      <c r="A169" s="32"/>
      <c r="B169" s="33"/>
      <c r="C169" s="15">
        <v>11.960476999999999</v>
      </c>
      <c r="D169" s="15">
        <f>C169*0.5</f>
        <v>5.9802384999999996</v>
      </c>
      <c r="E169" s="15">
        <f>C169*0.5</f>
        <v>5.9802384999999996</v>
      </c>
      <c r="F169" s="16">
        <f t="shared" si="2"/>
        <v>11.960476999999999</v>
      </c>
      <c r="G169" s="18" t="s">
        <v>114</v>
      </c>
      <c r="H169" s="21" t="s">
        <v>116</v>
      </c>
    </row>
    <row r="170" spans="1:8" ht="31.2" x14ac:dyDescent="0.3">
      <c r="A170" s="32" t="s">
        <v>8</v>
      </c>
      <c r="B170" s="33" t="s">
        <v>53</v>
      </c>
      <c r="C170" s="15">
        <v>8.9600000000000009</v>
      </c>
      <c r="D170" s="15">
        <v>3</v>
      </c>
      <c r="E170" s="15">
        <v>4</v>
      </c>
      <c r="F170" s="16">
        <f t="shared" si="2"/>
        <v>7</v>
      </c>
      <c r="G170" s="18" t="s">
        <v>119</v>
      </c>
      <c r="H170" s="18" t="s">
        <v>124</v>
      </c>
    </row>
    <row r="171" spans="1:8" x14ac:dyDescent="0.3">
      <c r="A171" s="32"/>
      <c r="B171" s="33"/>
      <c r="C171" s="15">
        <v>6.4</v>
      </c>
      <c r="D171" s="15">
        <v>0.2</v>
      </c>
      <c r="E171" s="15">
        <v>5</v>
      </c>
      <c r="F171" s="16">
        <f t="shared" si="2"/>
        <v>5.2</v>
      </c>
      <c r="G171" s="18" t="s">
        <v>120</v>
      </c>
      <c r="H171" s="18" t="s">
        <v>125</v>
      </c>
    </row>
    <row r="172" spans="1:8" ht="31.2" x14ac:dyDescent="0.3">
      <c r="A172" s="32"/>
      <c r="B172" s="33"/>
      <c r="C172" s="15">
        <v>3.64</v>
      </c>
      <c r="D172" s="15">
        <v>1.98</v>
      </c>
      <c r="E172" s="15">
        <v>1.1599999999999999</v>
      </c>
      <c r="F172" s="16">
        <f t="shared" si="2"/>
        <v>3.1399999999999997</v>
      </c>
      <c r="G172" s="18" t="s">
        <v>121</v>
      </c>
      <c r="H172" s="18" t="s">
        <v>126</v>
      </c>
    </row>
    <row r="173" spans="1:8" ht="31.2" x14ac:dyDescent="0.3">
      <c r="A173" s="32"/>
      <c r="B173" s="33"/>
      <c r="C173" s="15">
        <v>16.2</v>
      </c>
      <c r="D173" s="15">
        <v>1.1299999999999999</v>
      </c>
      <c r="E173" s="15">
        <v>0.61</v>
      </c>
      <c r="F173" s="16">
        <f t="shared" si="2"/>
        <v>1.7399999999999998</v>
      </c>
      <c r="G173" s="18" t="s">
        <v>122</v>
      </c>
      <c r="H173" s="18" t="s">
        <v>127</v>
      </c>
    </row>
    <row r="174" spans="1:8" ht="31.2" x14ac:dyDescent="0.3">
      <c r="A174" s="32"/>
      <c r="B174" s="14">
        <v>3</v>
      </c>
      <c r="C174" s="15">
        <v>5</v>
      </c>
      <c r="D174" s="15">
        <v>0.35</v>
      </c>
      <c r="E174" s="15">
        <v>0.35</v>
      </c>
      <c r="F174" s="16">
        <f t="shared" si="2"/>
        <v>0.7</v>
      </c>
      <c r="G174" s="17" t="s">
        <v>123</v>
      </c>
      <c r="H174" s="17" t="s">
        <v>128</v>
      </c>
    </row>
    <row r="175" spans="1:8" ht="62.4" x14ac:dyDescent="0.3">
      <c r="A175" s="32" t="s">
        <v>418</v>
      </c>
      <c r="B175" s="33" t="s">
        <v>53</v>
      </c>
      <c r="C175" s="15">
        <v>41.4</v>
      </c>
      <c r="D175" s="15">
        <v>13.66</v>
      </c>
      <c r="E175" s="15">
        <v>21.94</v>
      </c>
      <c r="F175" s="16">
        <f t="shared" si="2"/>
        <v>35.6</v>
      </c>
      <c r="G175" s="18" t="s">
        <v>142</v>
      </c>
      <c r="H175" s="20" t="s">
        <v>146</v>
      </c>
    </row>
    <row r="176" spans="1:8" ht="31.2" x14ac:dyDescent="0.3">
      <c r="A176" s="32"/>
      <c r="B176" s="33"/>
      <c r="C176" s="15">
        <v>38.4</v>
      </c>
      <c r="D176" s="15">
        <v>17.5</v>
      </c>
      <c r="E176" s="15">
        <v>17.5</v>
      </c>
      <c r="F176" s="16">
        <f t="shared" si="2"/>
        <v>35</v>
      </c>
      <c r="G176" s="18" t="s">
        <v>143</v>
      </c>
      <c r="H176" s="20" t="s">
        <v>147</v>
      </c>
    </row>
    <row r="177" spans="1:8" ht="31.2" x14ac:dyDescent="0.3">
      <c r="A177" s="32"/>
      <c r="B177" s="33"/>
      <c r="C177" s="15">
        <v>13.3</v>
      </c>
      <c r="D177" s="15">
        <v>5.5</v>
      </c>
      <c r="E177" s="15">
        <v>5.5</v>
      </c>
      <c r="F177" s="16">
        <f t="shared" si="2"/>
        <v>11</v>
      </c>
      <c r="G177" s="18" t="s">
        <v>144</v>
      </c>
      <c r="H177" s="20" t="s">
        <v>148</v>
      </c>
    </row>
    <row r="178" spans="1:8" ht="31.2" x14ac:dyDescent="0.3">
      <c r="A178" s="32"/>
      <c r="B178" s="33"/>
      <c r="C178" s="15">
        <v>5.6</v>
      </c>
      <c r="D178" s="15">
        <v>0.75600000000000001</v>
      </c>
      <c r="E178" s="15">
        <v>0.75600000000000001</v>
      </c>
      <c r="F178" s="16">
        <f t="shared" si="2"/>
        <v>1.512</v>
      </c>
      <c r="G178" s="18" t="s">
        <v>145</v>
      </c>
      <c r="H178" s="20" t="s">
        <v>149</v>
      </c>
    </row>
    <row r="179" spans="1:8" ht="31.2" x14ac:dyDescent="0.3">
      <c r="A179" s="32"/>
      <c r="B179" s="14">
        <v>3</v>
      </c>
      <c r="C179" s="15">
        <v>25.1</v>
      </c>
      <c r="D179" s="15">
        <v>0.63</v>
      </c>
      <c r="E179" s="15">
        <v>0.63</v>
      </c>
      <c r="F179" s="16">
        <f t="shared" si="2"/>
        <v>1.26</v>
      </c>
      <c r="G179" s="17" t="s">
        <v>150</v>
      </c>
      <c r="H179" s="20" t="s">
        <v>151</v>
      </c>
    </row>
    <row r="180" spans="1:8" ht="31.2" x14ac:dyDescent="0.3">
      <c r="A180" s="32" t="s">
        <v>31</v>
      </c>
      <c r="B180" s="33" t="s">
        <v>53</v>
      </c>
      <c r="C180" s="15">
        <v>22.997</v>
      </c>
      <c r="D180" s="15">
        <v>12.25</v>
      </c>
      <c r="E180" s="15">
        <v>10.747</v>
      </c>
      <c r="F180" s="16">
        <f t="shared" si="2"/>
        <v>22.997</v>
      </c>
      <c r="G180" s="18" t="s">
        <v>117</v>
      </c>
      <c r="H180" s="18" t="s">
        <v>419</v>
      </c>
    </row>
    <row r="181" spans="1:8" ht="31.2" x14ac:dyDescent="0.3">
      <c r="A181" s="32"/>
      <c r="B181" s="33"/>
      <c r="C181" s="15">
        <v>4.51</v>
      </c>
      <c r="D181" s="15">
        <v>0.8</v>
      </c>
      <c r="E181" s="15">
        <v>3.71</v>
      </c>
      <c r="F181" s="16">
        <f t="shared" si="2"/>
        <v>4.51</v>
      </c>
      <c r="G181" s="18" t="s">
        <v>118</v>
      </c>
      <c r="H181" s="18" t="s">
        <v>419</v>
      </c>
    </row>
    <row r="182" spans="1:8" ht="31.2" x14ac:dyDescent="0.3">
      <c r="A182" s="32"/>
      <c r="B182" s="33">
        <v>3</v>
      </c>
      <c r="C182" s="15">
        <v>1.0389999999999999</v>
      </c>
      <c r="D182" s="15">
        <v>0.37</v>
      </c>
      <c r="E182" s="15">
        <v>0.66900000000000004</v>
      </c>
      <c r="F182" s="16">
        <f t="shared" si="2"/>
        <v>1.0390000000000001</v>
      </c>
      <c r="G182" s="18" t="s">
        <v>117</v>
      </c>
      <c r="H182" s="18" t="s">
        <v>419</v>
      </c>
    </row>
    <row r="183" spans="1:8" ht="31.2" x14ac:dyDescent="0.3">
      <c r="A183" s="32"/>
      <c r="B183" s="33"/>
      <c r="C183" s="15">
        <v>1.986</v>
      </c>
      <c r="D183" s="15">
        <v>0</v>
      </c>
      <c r="E183" s="15">
        <v>1.986</v>
      </c>
      <c r="F183" s="16">
        <f t="shared" si="2"/>
        <v>1.986</v>
      </c>
      <c r="G183" s="18" t="s">
        <v>118</v>
      </c>
      <c r="H183" s="18" t="s">
        <v>419</v>
      </c>
    </row>
    <row r="184" spans="1:8" ht="46.8" x14ac:dyDescent="0.3">
      <c r="A184" s="32" t="s">
        <v>1</v>
      </c>
      <c r="B184" s="33" t="s">
        <v>53</v>
      </c>
      <c r="C184" s="22">
        <v>4.6210000000000004</v>
      </c>
      <c r="D184" s="22">
        <v>0.75</v>
      </c>
      <c r="E184" s="22">
        <v>1.5</v>
      </c>
      <c r="F184" s="16">
        <f t="shared" si="2"/>
        <v>2.25</v>
      </c>
      <c r="G184" s="18" t="s">
        <v>340</v>
      </c>
      <c r="H184" s="18" t="s">
        <v>347</v>
      </c>
    </row>
    <row r="185" spans="1:8" ht="31.2" x14ac:dyDescent="0.3">
      <c r="A185" s="32"/>
      <c r="B185" s="33"/>
      <c r="C185" s="22">
        <v>3.8250000000000002</v>
      </c>
      <c r="D185" s="22">
        <v>1.6</v>
      </c>
      <c r="E185" s="22">
        <v>1.25</v>
      </c>
      <c r="F185" s="16">
        <f t="shared" si="2"/>
        <v>2.85</v>
      </c>
      <c r="G185" s="18" t="s">
        <v>341</v>
      </c>
      <c r="H185" s="18" t="s">
        <v>348</v>
      </c>
    </row>
    <row r="186" spans="1:8" ht="31.2" x14ac:dyDescent="0.3">
      <c r="A186" s="32"/>
      <c r="B186" s="33"/>
      <c r="C186" s="22">
        <v>7.35</v>
      </c>
      <c r="D186" s="22">
        <v>1</v>
      </c>
      <c r="E186" s="22">
        <v>1</v>
      </c>
      <c r="F186" s="16">
        <f t="shared" si="2"/>
        <v>2</v>
      </c>
      <c r="G186" s="18" t="s">
        <v>342</v>
      </c>
      <c r="H186" s="18" t="s">
        <v>349</v>
      </c>
    </row>
    <row r="187" spans="1:8" ht="46.8" x14ac:dyDescent="0.3">
      <c r="A187" s="32"/>
      <c r="B187" s="33"/>
      <c r="C187" s="22">
        <v>2.3860000000000001</v>
      </c>
      <c r="D187" s="22">
        <v>0</v>
      </c>
      <c r="E187" s="22">
        <v>0.03</v>
      </c>
      <c r="F187" s="16">
        <f t="shared" si="2"/>
        <v>0.03</v>
      </c>
      <c r="G187" s="18" t="s">
        <v>343</v>
      </c>
      <c r="H187" s="18" t="s">
        <v>350</v>
      </c>
    </row>
    <row r="188" spans="1:8" ht="46.8" x14ac:dyDescent="0.3">
      <c r="A188" s="32"/>
      <c r="B188" s="33"/>
      <c r="C188" s="22">
        <v>8.875</v>
      </c>
      <c r="D188" s="22">
        <v>0.70499999999999996</v>
      </c>
      <c r="E188" s="22">
        <v>0.89</v>
      </c>
      <c r="F188" s="16">
        <f t="shared" si="2"/>
        <v>1.595</v>
      </c>
      <c r="G188" s="18" t="s">
        <v>344</v>
      </c>
      <c r="H188" s="18" t="s">
        <v>351</v>
      </c>
    </row>
    <row r="189" spans="1:8" ht="31.2" x14ac:dyDescent="0.3">
      <c r="A189" s="32"/>
      <c r="B189" s="33"/>
      <c r="C189" s="22">
        <v>2.25</v>
      </c>
      <c r="D189" s="22">
        <v>0.55000000000000004</v>
      </c>
      <c r="E189" s="22">
        <v>0.55000000000000004</v>
      </c>
      <c r="F189" s="16">
        <f t="shared" si="2"/>
        <v>1.1000000000000001</v>
      </c>
      <c r="G189" s="18" t="s">
        <v>345</v>
      </c>
      <c r="H189" s="18" t="s">
        <v>352</v>
      </c>
    </row>
    <row r="190" spans="1:8" x14ac:dyDescent="0.3">
      <c r="A190" s="32"/>
      <c r="B190" s="33"/>
      <c r="C190" s="22">
        <v>5</v>
      </c>
      <c r="D190" s="22">
        <v>0.17499999999999999</v>
      </c>
      <c r="E190" s="22">
        <v>0.17499999999999999</v>
      </c>
      <c r="F190" s="16">
        <f t="shared" si="2"/>
        <v>0.35</v>
      </c>
      <c r="G190" s="18" t="s">
        <v>346</v>
      </c>
      <c r="H190" s="18" t="s">
        <v>353</v>
      </c>
    </row>
    <row r="191" spans="1:8" ht="62.4" x14ac:dyDescent="0.3">
      <c r="A191" s="32" t="s">
        <v>15</v>
      </c>
      <c r="B191" s="34" t="s">
        <v>53</v>
      </c>
      <c r="C191" s="22">
        <v>3.34</v>
      </c>
      <c r="D191" s="22">
        <v>0</v>
      </c>
      <c r="E191" s="22">
        <v>1.7999999999999999E-2</v>
      </c>
      <c r="F191" s="16">
        <f t="shared" si="2"/>
        <v>1.7999999999999999E-2</v>
      </c>
      <c r="G191" s="18" t="s">
        <v>306</v>
      </c>
      <c r="H191" s="18" t="s">
        <v>317</v>
      </c>
    </row>
    <row r="192" spans="1:8" ht="31.2" x14ac:dyDescent="0.3">
      <c r="A192" s="32"/>
      <c r="B192" s="34"/>
      <c r="C192" s="22">
        <v>8.5190000000000001</v>
      </c>
      <c r="D192" s="22"/>
      <c r="E192" s="22"/>
      <c r="F192" s="16">
        <f t="shared" si="2"/>
        <v>0</v>
      </c>
      <c r="G192" s="18" t="s">
        <v>307</v>
      </c>
      <c r="H192" s="18" t="s">
        <v>316</v>
      </c>
    </row>
    <row r="193" spans="1:8" ht="46.8" x14ac:dyDescent="0.3">
      <c r="A193" s="32"/>
      <c r="B193" s="34"/>
      <c r="C193" s="22">
        <v>4.33</v>
      </c>
      <c r="D193" s="22">
        <v>0</v>
      </c>
      <c r="E193" s="22">
        <v>0.99299999999999999</v>
      </c>
      <c r="F193" s="16">
        <f t="shared" si="2"/>
        <v>0.99299999999999999</v>
      </c>
      <c r="G193" s="18" t="s">
        <v>308</v>
      </c>
      <c r="H193" s="18" t="s">
        <v>318</v>
      </c>
    </row>
    <row r="194" spans="1:8" ht="78" x14ac:dyDescent="0.3">
      <c r="A194" s="32"/>
      <c r="B194" s="34"/>
      <c r="C194" s="22">
        <v>6.52</v>
      </c>
      <c r="D194" s="22">
        <v>0.22800000000000001</v>
      </c>
      <c r="E194" s="22">
        <v>0.34300000000000003</v>
      </c>
      <c r="F194" s="16">
        <f t="shared" si="2"/>
        <v>0.57100000000000006</v>
      </c>
      <c r="G194" s="18" t="s">
        <v>309</v>
      </c>
      <c r="H194" s="18" t="s">
        <v>319</v>
      </c>
    </row>
    <row r="195" spans="1:8" ht="46.8" x14ac:dyDescent="0.3">
      <c r="A195" s="32"/>
      <c r="B195" s="34"/>
      <c r="C195" s="22">
        <v>4.7</v>
      </c>
      <c r="D195" s="22">
        <v>0</v>
      </c>
      <c r="E195" s="22">
        <v>0.62</v>
      </c>
      <c r="F195" s="16">
        <f t="shared" ref="F195:F258" si="3">D195+E195</f>
        <v>0.62</v>
      </c>
      <c r="G195" s="18" t="s">
        <v>310</v>
      </c>
      <c r="H195" s="18" t="s">
        <v>320</v>
      </c>
    </row>
    <row r="196" spans="1:8" ht="46.8" x14ac:dyDescent="0.3">
      <c r="A196" s="32"/>
      <c r="B196" s="34"/>
      <c r="C196" s="22">
        <v>4.6529999999999996</v>
      </c>
      <c r="D196" s="22">
        <v>1.645</v>
      </c>
      <c r="E196" s="22">
        <v>7.3999999999999996E-2</v>
      </c>
      <c r="F196" s="16">
        <f t="shared" si="3"/>
        <v>1.7190000000000001</v>
      </c>
      <c r="G196" s="18" t="s">
        <v>311</v>
      </c>
      <c r="H196" s="18" t="s">
        <v>321</v>
      </c>
    </row>
    <row r="197" spans="1:8" ht="78" x14ac:dyDescent="0.3">
      <c r="A197" s="32"/>
      <c r="B197" s="34"/>
      <c r="C197" s="22">
        <v>6.1</v>
      </c>
      <c r="D197" s="22">
        <v>0.10299999999999999</v>
      </c>
      <c r="E197" s="22">
        <v>0.33400000000000002</v>
      </c>
      <c r="F197" s="16">
        <f t="shared" si="3"/>
        <v>0.437</v>
      </c>
      <c r="G197" s="18" t="s">
        <v>312</v>
      </c>
      <c r="H197" s="18" t="s">
        <v>322</v>
      </c>
    </row>
    <row r="198" spans="1:8" ht="78" x14ac:dyDescent="0.3">
      <c r="A198" s="32"/>
      <c r="B198" s="34"/>
      <c r="C198" s="22">
        <v>7</v>
      </c>
      <c r="D198" s="22">
        <v>0</v>
      </c>
      <c r="E198" s="22">
        <v>0.75</v>
      </c>
      <c r="F198" s="16">
        <f t="shared" si="3"/>
        <v>0.75</v>
      </c>
      <c r="G198" s="18" t="s">
        <v>313</v>
      </c>
      <c r="H198" s="18" t="s">
        <v>323</v>
      </c>
    </row>
    <row r="199" spans="1:8" ht="62.4" x14ac:dyDescent="0.3">
      <c r="A199" s="32"/>
      <c r="B199" s="34"/>
      <c r="C199" s="22">
        <v>9.4</v>
      </c>
      <c r="D199" s="22">
        <v>0</v>
      </c>
      <c r="E199" s="22">
        <v>0.08</v>
      </c>
      <c r="F199" s="16">
        <f t="shared" si="3"/>
        <v>0.08</v>
      </c>
      <c r="G199" s="18" t="s">
        <v>314</v>
      </c>
      <c r="H199" s="18" t="s">
        <v>324</v>
      </c>
    </row>
    <row r="200" spans="1:8" ht="78" x14ac:dyDescent="0.3">
      <c r="A200" s="32"/>
      <c r="B200" s="34"/>
      <c r="C200" s="22">
        <v>5.95</v>
      </c>
      <c r="D200" s="22">
        <v>0.69699999999999995</v>
      </c>
      <c r="E200" s="22">
        <v>0.93200000000000005</v>
      </c>
      <c r="F200" s="16">
        <f t="shared" si="3"/>
        <v>1.629</v>
      </c>
      <c r="G200" s="18" t="s">
        <v>315</v>
      </c>
      <c r="H200" s="18" t="s">
        <v>325</v>
      </c>
    </row>
    <row r="201" spans="1:8" ht="78" x14ac:dyDescent="0.3">
      <c r="A201" s="32"/>
      <c r="B201" s="34"/>
      <c r="C201" s="22">
        <v>3.2</v>
      </c>
      <c r="D201" s="22">
        <v>0.11</v>
      </c>
      <c r="E201" s="22">
        <v>0.11</v>
      </c>
      <c r="F201" s="16">
        <f t="shared" si="3"/>
        <v>0.22</v>
      </c>
      <c r="G201" s="18" t="s">
        <v>304</v>
      </c>
      <c r="H201" s="18" t="s">
        <v>326</v>
      </c>
    </row>
    <row r="202" spans="1:8" ht="31.2" x14ac:dyDescent="0.3">
      <c r="A202" s="32"/>
      <c r="B202" s="34"/>
      <c r="C202" s="22">
        <v>4.3090000000000002</v>
      </c>
      <c r="D202" s="22"/>
      <c r="E202" s="22"/>
      <c r="F202" s="16">
        <f t="shared" si="3"/>
        <v>0</v>
      </c>
      <c r="G202" s="18" t="s">
        <v>305</v>
      </c>
      <c r="H202" s="18" t="s">
        <v>327</v>
      </c>
    </row>
    <row r="203" spans="1:8" ht="109.2" x14ac:dyDescent="0.3">
      <c r="A203" s="32"/>
      <c r="B203" s="29">
        <v>3</v>
      </c>
      <c r="C203" s="22">
        <v>41.15</v>
      </c>
      <c r="D203" s="22">
        <v>0.47</v>
      </c>
      <c r="E203" s="22">
        <v>0.47</v>
      </c>
      <c r="F203" s="16">
        <f t="shared" si="3"/>
        <v>0.94</v>
      </c>
      <c r="G203" s="18" t="s">
        <v>328</v>
      </c>
      <c r="H203" s="18" t="s">
        <v>329</v>
      </c>
    </row>
    <row r="204" spans="1:8" ht="409.6" x14ac:dyDescent="0.3">
      <c r="A204" s="32" t="s">
        <v>28</v>
      </c>
      <c r="B204" s="33" t="s">
        <v>570</v>
      </c>
      <c r="C204" s="15">
        <v>3.5</v>
      </c>
      <c r="D204" s="15"/>
      <c r="E204" s="15"/>
      <c r="F204" s="16">
        <f t="shared" si="3"/>
        <v>0</v>
      </c>
      <c r="G204" s="18" t="s">
        <v>459</v>
      </c>
      <c r="H204" s="21" t="s">
        <v>461</v>
      </c>
    </row>
    <row r="205" spans="1:8" ht="327.60000000000002" x14ac:dyDescent="0.3">
      <c r="A205" s="32"/>
      <c r="B205" s="33"/>
      <c r="C205" s="15">
        <v>3.5</v>
      </c>
      <c r="D205" s="15"/>
      <c r="E205" s="15"/>
      <c r="F205" s="16">
        <f t="shared" si="3"/>
        <v>0</v>
      </c>
      <c r="G205" s="18" t="s">
        <v>460</v>
      </c>
      <c r="H205" s="21" t="s">
        <v>462</v>
      </c>
    </row>
    <row r="206" spans="1:8" x14ac:dyDescent="0.3">
      <c r="A206" s="32" t="s">
        <v>5</v>
      </c>
      <c r="B206" s="33" t="s">
        <v>570</v>
      </c>
      <c r="C206" s="22">
        <v>4.5</v>
      </c>
      <c r="D206" s="22">
        <v>4.5</v>
      </c>
      <c r="E206" s="22"/>
      <c r="F206" s="16">
        <f t="shared" si="3"/>
        <v>4.5</v>
      </c>
      <c r="G206" s="18" t="s">
        <v>451</v>
      </c>
      <c r="H206" s="18"/>
    </row>
    <row r="207" spans="1:8" ht="31.2" x14ac:dyDescent="0.3">
      <c r="A207" s="32"/>
      <c r="B207" s="33"/>
      <c r="C207" s="22">
        <v>3.8</v>
      </c>
      <c r="D207" s="22">
        <v>1.4</v>
      </c>
      <c r="E207" s="22">
        <v>1.4</v>
      </c>
      <c r="F207" s="16">
        <f t="shared" si="3"/>
        <v>2.8</v>
      </c>
      <c r="G207" s="18" t="s">
        <v>452</v>
      </c>
      <c r="H207" s="18" t="s">
        <v>456</v>
      </c>
    </row>
    <row r="208" spans="1:8" x14ac:dyDescent="0.3">
      <c r="A208" s="32"/>
      <c r="B208" s="33"/>
      <c r="C208" s="22">
        <v>0.5</v>
      </c>
      <c r="D208" s="22">
        <v>0.25</v>
      </c>
      <c r="E208" s="22">
        <v>0.25</v>
      </c>
      <c r="F208" s="16">
        <f t="shared" si="3"/>
        <v>0.5</v>
      </c>
      <c r="G208" s="18" t="s">
        <v>453</v>
      </c>
      <c r="H208" s="18" t="s">
        <v>457</v>
      </c>
    </row>
    <row r="209" spans="1:8" x14ac:dyDescent="0.3">
      <c r="A209" s="32"/>
      <c r="B209" s="33"/>
      <c r="C209" s="22">
        <v>0.8</v>
      </c>
      <c r="D209" s="22">
        <v>0.4</v>
      </c>
      <c r="E209" s="22">
        <v>0.4</v>
      </c>
      <c r="F209" s="16">
        <f t="shared" si="3"/>
        <v>0.8</v>
      </c>
      <c r="G209" s="18" t="s">
        <v>454</v>
      </c>
      <c r="H209" s="18" t="s">
        <v>457</v>
      </c>
    </row>
    <row r="210" spans="1:8" ht="31.2" x14ac:dyDescent="0.3">
      <c r="A210" s="32"/>
      <c r="B210" s="33"/>
      <c r="C210" s="22">
        <v>8.1999999999999993</v>
      </c>
      <c r="D210" s="22">
        <v>5.3</v>
      </c>
      <c r="E210" s="22">
        <v>1.97</v>
      </c>
      <c r="F210" s="16">
        <f t="shared" si="3"/>
        <v>7.27</v>
      </c>
      <c r="G210" s="18" t="s">
        <v>455</v>
      </c>
      <c r="H210" s="18" t="s">
        <v>458</v>
      </c>
    </row>
    <row r="211" spans="1:8" x14ac:dyDescent="0.3">
      <c r="A211" s="32" t="s">
        <v>13</v>
      </c>
      <c r="B211" s="33" t="s">
        <v>570</v>
      </c>
      <c r="C211" s="15">
        <v>7</v>
      </c>
      <c r="D211" s="15">
        <v>3.5</v>
      </c>
      <c r="E211" s="15">
        <v>3.5</v>
      </c>
      <c r="F211" s="16">
        <f t="shared" si="3"/>
        <v>7</v>
      </c>
      <c r="G211" s="18" t="s">
        <v>506</v>
      </c>
      <c r="H211" s="21" t="s">
        <v>537</v>
      </c>
    </row>
    <row r="212" spans="1:8" x14ac:dyDescent="0.3">
      <c r="A212" s="32"/>
      <c r="B212" s="33"/>
      <c r="C212" s="15">
        <v>3.2</v>
      </c>
      <c r="D212" s="15">
        <v>0.25</v>
      </c>
      <c r="E212" s="15">
        <v>0.25</v>
      </c>
      <c r="F212" s="16">
        <f t="shared" si="3"/>
        <v>0.5</v>
      </c>
      <c r="G212" s="18" t="s">
        <v>507</v>
      </c>
      <c r="H212" s="21"/>
    </row>
    <row r="213" spans="1:8" x14ac:dyDescent="0.3">
      <c r="A213" s="32"/>
      <c r="B213" s="33"/>
      <c r="C213" s="15">
        <v>4.3</v>
      </c>
      <c r="D213" s="15">
        <v>0.25</v>
      </c>
      <c r="E213" s="15">
        <v>0.25</v>
      </c>
      <c r="F213" s="16">
        <f t="shared" si="3"/>
        <v>0.5</v>
      </c>
      <c r="G213" s="18" t="s">
        <v>508</v>
      </c>
      <c r="H213" s="21" t="s">
        <v>538</v>
      </c>
    </row>
    <row r="214" spans="1:8" x14ac:dyDescent="0.3">
      <c r="A214" s="32"/>
      <c r="B214" s="33"/>
      <c r="C214" s="15">
        <v>4.3</v>
      </c>
      <c r="D214" s="15">
        <v>0.25</v>
      </c>
      <c r="E214" s="15">
        <v>0.25</v>
      </c>
      <c r="F214" s="16">
        <f t="shared" si="3"/>
        <v>0.5</v>
      </c>
      <c r="G214" s="18" t="s">
        <v>509</v>
      </c>
      <c r="H214" s="21" t="s">
        <v>538</v>
      </c>
    </row>
    <row r="215" spans="1:8" x14ac:dyDescent="0.3">
      <c r="A215" s="32"/>
      <c r="B215" s="33"/>
      <c r="C215" s="15">
        <v>8</v>
      </c>
      <c r="D215" s="15">
        <v>0.5</v>
      </c>
      <c r="E215" s="15">
        <v>1</v>
      </c>
      <c r="F215" s="16">
        <f t="shared" si="3"/>
        <v>1.5</v>
      </c>
      <c r="G215" s="18" t="s">
        <v>510</v>
      </c>
      <c r="H215" s="21" t="s">
        <v>539</v>
      </c>
    </row>
    <row r="216" spans="1:8" ht="31.2" x14ac:dyDescent="0.3">
      <c r="A216" s="32"/>
      <c r="B216" s="33"/>
      <c r="C216" s="15">
        <v>1</v>
      </c>
      <c r="D216" s="15">
        <v>0.17</v>
      </c>
      <c r="E216" s="15">
        <v>0.1</v>
      </c>
      <c r="F216" s="16">
        <f t="shared" si="3"/>
        <v>0.27</v>
      </c>
      <c r="G216" s="18" t="s">
        <v>511</v>
      </c>
      <c r="H216" s="21" t="s">
        <v>540</v>
      </c>
    </row>
    <row r="217" spans="1:8" ht="46.8" x14ac:dyDescent="0.3">
      <c r="A217" s="32"/>
      <c r="B217" s="33"/>
      <c r="C217" s="15">
        <v>1</v>
      </c>
      <c r="D217" s="15">
        <v>0.1</v>
      </c>
      <c r="E217" s="15">
        <v>0.1</v>
      </c>
      <c r="F217" s="16">
        <f t="shared" si="3"/>
        <v>0.2</v>
      </c>
      <c r="G217" s="18" t="s">
        <v>512</v>
      </c>
      <c r="H217" s="21" t="s">
        <v>541</v>
      </c>
    </row>
    <row r="218" spans="1:8" ht="31.2" x14ac:dyDescent="0.3">
      <c r="A218" s="32"/>
      <c r="B218" s="33"/>
      <c r="C218" s="15">
        <v>8.6</v>
      </c>
      <c r="D218" s="15">
        <v>6</v>
      </c>
      <c r="E218" s="15">
        <v>2</v>
      </c>
      <c r="F218" s="16">
        <f t="shared" si="3"/>
        <v>8</v>
      </c>
      <c r="G218" s="18" t="s">
        <v>513</v>
      </c>
      <c r="H218" s="21" t="s">
        <v>542</v>
      </c>
    </row>
    <row r="219" spans="1:8" ht="31.2" x14ac:dyDescent="0.3">
      <c r="A219" s="32"/>
      <c r="B219" s="33"/>
      <c r="C219" s="15">
        <v>6</v>
      </c>
      <c r="D219" s="15">
        <v>4.5</v>
      </c>
      <c r="E219" s="15">
        <v>1.5</v>
      </c>
      <c r="F219" s="16">
        <f t="shared" si="3"/>
        <v>6</v>
      </c>
      <c r="G219" s="18" t="s">
        <v>514</v>
      </c>
      <c r="H219" s="21" t="s">
        <v>542</v>
      </c>
    </row>
    <row r="220" spans="1:8" ht="124.8" x14ac:dyDescent="0.3">
      <c r="A220" s="32"/>
      <c r="B220" s="33"/>
      <c r="C220" s="15">
        <v>6</v>
      </c>
      <c r="D220" s="15">
        <v>0.3</v>
      </c>
      <c r="E220" s="15">
        <v>3.7</v>
      </c>
      <c r="F220" s="16">
        <f t="shared" si="3"/>
        <v>4</v>
      </c>
      <c r="G220" s="18" t="s">
        <v>515</v>
      </c>
      <c r="H220" s="21" t="s">
        <v>543</v>
      </c>
    </row>
    <row r="221" spans="1:8" ht="31.2" x14ac:dyDescent="0.3">
      <c r="A221" s="32"/>
      <c r="B221" s="33"/>
      <c r="C221" s="15">
        <v>2.1</v>
      </c>
      <c r="D221" s="15">
        <v>0.1</v>
      </c>
      <c r="E221" s="15">
        <v>0.1</v>
      </c>
      <c r="F221" s="16">
        <f t="shared" si="3"/>
        <v>0.2</v>
      </c>
      <c r="G221" s="18" t="s">
        <v>516</v>
      </c>
      <c r="H221" s="21" t="s">
        <v>544</v>
      </c>
    </row>
    <row r="222" spans="1:8" ht="46.8" x14ac:dyDescent="0.3">
      <c r="A222" s="32"/>
      <c r="B222" s="33"/>
      <c r="C222" s="15">
        <v>2</v>
      </c>
      <c r="D222" s="15">
        <v>1</v>
      </c>
      <c r="E222" s="15">
        <v>1</v>
      </c>
      <c r="F222" s="16">
        <f t="shared" si="3"/>
        <v>2</v>
      </c>
      <c r="G222" s="18" t="s">
        <v>517</v>
      </c>
      <c r="H222" s="21" t="s">
        <v>545</v>
      </c>
    </row>
    <row r="223" spans="1:8" ht="46.8" x14ac:dyDescent="0.3">
      <c r="A223" s="32"/>
      <c r="B223" s="33"/>
      <c r="C223" s="15">
        <v>1</v>
      </c>
      <c r="D223" s="15">
        <v>0.5</v>
      </c>
      <c r="E223" s="15">
        <v>0.5</v>
      </c>
      <c r="F223" s="16">
        <f t="shared" si="3"/>
        <v>1</v>
      </c>
      <c r="G223" s="18" t="s">
        <v>518</v>
      </c>
      <c r="H223" s="21" t="s">
        <v>545</v>
      </c>
    </row>
    <row r="224" spans="1:8" ht="31.2" x14ac:dyDescent="0.3">
      <c r="A224" s="32"/>
      <c r="B224" s="33"/>
      <c r="C224" s="15">
        <v>4.49</v>
      </c>
      <c r="D224" s="15">
        <v>1.5</v>
      </c>
      <c r="E224" s="15">
        <v>1</v>
      </c>
      <c r="F224" s="16">
        <f t="shared" si="3"/>
        <v>2.5</v>
      </c>
      <c r="G224" s="18" t="s">
        <v>519</v>
      </c>
      <c r="H224" s="21" t="s">
        <v>546</v>
      </c>
    </row>
    <row r="225" spans="1:8" ht="31.2" x14ac:dyDescent="0.3">
      <c r="A225" s="32"/>
      <c r="B225" s="33"/>
      <c r="C225" s="15">
        <v>4.8899999999999997</v>
      </c>
      <c r="D225" s="15">
        <v>0.9</v>
      </c>
      <c r="E225" s="15">
        <v>1.75</v>
      </c>
      <c r="F225" s="16">
        <f t="shared" si="3"/>
        <v>2.65</v>
      </c>
      <c r="G225" s="18" t="s">
        <v>520</v>
      </c>
      <c r="H225" s="21" t="s">
        <v>546</v>
      </c>
    </row>
    <row r="226" spans="1:8" ht="31.2" x14ac:dyDescent="0.3">
      <c r="A226" s="32"/>
      <c r="B226" s="33"/>
      <c r="C226" s="15">
        <v>3</v>
      </c>
      <c r="D226" s="15">
        <v>1</v>
      </c>
      <c r="E226" s="15">
        <v>1</v>
      </c>
      <c r="F226" s="16">
        <f t="shared" si="3"/>
        <v>2</v>
      </c>
      <c r="G226" s="18" t="s">
        <v>521</v>
      </c>
      <c r="H226" s="21"/>
    </row>
    <row r="227" spans="1:8" x14ac:dyDescent="0.3">
      <c r="A227" s="32"/>
      <c r="B227" s="33"/>
      <c r="C227" s="15">
        <v>2.4</v>
      </c>
      <c r="D227" s="15">
        <v>0.17499999999999999</v>
      </c>
      <c r="E227" s="15">
        <v>1.1000000000000001</v>
      </c>
      <c r="F227" s="16">
        <f t="shared" si="3"/>
        <v>1.2750000000000001</v>
      </c>
      <c r="G227" s="18" t="s">
        <v>522</v>
      </c>
      <c r="H227" s="21"/>
    </row>
    <row r="228" spans="1:8" ht="31.2" x14ac:dyDescent="0.3">
      <c r="A228" s="32"/>
      <c r="B228" s="33"/>
      <c r="C228" s="15">
        <v>9</v>
      </c>
      <c r="D228" s="15">
        <v>0.5</v>
      </c>
      <c r="E228" s="15">
        <v>1.5</v>
      </c>
      <c r="F228" s="16">
        <f t="shared" si="3"/>
        <v>2</v>
      </c>
      <c r="G228" s="18" t="s">
        <v>523</v>
      </c>
      <c r="H228" s="21" t="s">
        <v>547</v>
      </c>
    </row>
    <row r="229" spans="1:8" ht="62.4" x14ac:dyDescent="0.3">
      <c r="A229" s="32"/>
      <c r="B229" s="33"/>
      <c r="C229" s="15">
        <v>4.5</v>
      </c>
      <c r="D229" s="15">
        <v>0</v>
      </c>
      <c r="E229" s="15">
        <v>3.5</v>
      </c>
      <c r="F229" s="16">
        <f t="shared" si="3"/>
        <v>3.5</v>
      </c>
      <c r="G229" s="18" t="s">
        <v>524</v>
      </c>
      <c r="H229" s="21" t="s">
        <v>548</v>
      </c>
    </row>
    <row r="230" spans="1:8" ht="62.4" x14ac:dyDescent="0.3">
      <c r="A230" s="32"/>
      <c r="B230" s="33"/>
      <c r="C230" s="15">
        <v>2.5</v>
      </c>
      <c r="D230" s="15">
        <v>2.5</v>
      </c>
      <c r="E230" s="15">
        <v>0</v>
      </c>
      <c r="F230" s="16">
        <f t="shared" si="3"/>
        <v>2.5</v>
      </c>
      <c r="G230" s="18" t="s">
        <v>525</v>
      </c>
      <c r="H230" s="21" t="s">
        <v>549</v>
      </c>
    </row>
    <row r="231" spans="1:8" ht="62.4" x14ac:dyDescent="0.3">
      <c r="A231" s="32"/>
      <c r="B231" s="33"/>
      <c r="C231" s="15">
        <v>2</v>
      </c>
      <c r="D231" s="15">
        <v>0.5</v>
      </c>
      <c r="E231" s="15">
        <v>0.5</v>
      </c>
      <c r="F231" s="16">
        <f t="shared" si="3"/>
        <v>1</v>
      </c>
      <c r="G231" s="18" t="s">
        <v>526</v>
      </c>
      <c r="H231" s="21" t="s">
        <v>550</v>
      </c>
    </row>
    <row r="232" spans="1:8" ht="31.2" x14ac:dyDescent="0.3">
      <c r="A232" s="32"/>
      <c r="B232" s="33"/>
      <c r="C232" s="15">
        <v>5</v>
      </c>
      <c r="D232" s="15">
        <v>5</v>
      </c>
      <c r="E232" s="15">
        <v>0</v>
      </c>
      <c r="F232" s="16">
        <f t="shared" si="3"/>
        <v>5</v>
      </c>
      <c r="G232" s="18" t="s">
        <v>527</v>
      </c>
      <c r="H232" s="21" t="s">
        <v>551</v>
      </c>
    </row>
    <row r="233" spans="1:8" ht="31.2" x14ac:dyDescent="0.3">
      <c r="A233" s="32"/>
      <c r="B233" s="33"/>
      <c r="C233" s="15">
        <v>3</v>
      </c>
      <c r="D233" s="15">
        <v>0.6</v>
      </c>
      <c r="E233" s="15">
        <v>0.4</v>
      </c>
      <c r="F233" s="16">
        <f t="shared" si="3"/>
        <v>1</v>
      </c>
      <c r="G233" s="18" t="s">
        <v>528</v>
      </c>
      <c r="H233" s="21" t="s">
        <v>552</v>
      </c>
    </row>
    <row r="234" spans="1:8" ht="109.2" x14ac:dyDescent="0.3">
      <c r="A234" s="32"/>
      <c r="B234" s="33"/>
      <c r="C234" s="15">
        <v>9.1</v>
      </c>
      <c r="D234" s="15">
        <v>2</v>
      </c>
      <c r="E234" s="15">
        <v>1.65</v>
      </c>
      <c r="F234" s="16">
        <f t="shared" si="3"/>
        <v>3.65</v>
      </c>
      <c r="G234" s="18" t="s">
        <v>529</v>
      </c>
      <c r="H234" s="21" t="s">
        <v>553</v>
      </c>
    </row>
    <row r="235" spans="1:8" ht="46.8" x14ac:dyDescent="0.3">
      <c r="A235" s="32"/>
      <c r="B235" s="33"/>
      <c r="C235" s="15">
        <v>3</v>
      </c>
      <c r="D235" s="15">
        <v>0.75</v>
      </c>
      <c r="E235" s="15">
        <v>2.25</v>
      </c>
      <c r="F235" s="16">
        <f t="shared" si="3"/>
        <v>3</v>
      </c>
      <c r="G235" s="18" t="s">
        <v>530</v>
      </c>
      <c r="H235" s="21" t="s">
        <v>554</v>
      </c>
    </row>
    <row r="236" spans="1:8" ht="46.8" x14ac:dyDescent="0.3">
      <c r="A236" s="32"/>
      <c r="B236" s="33"/>
      <c r="C236" s="15">
        <v>3.66</v>
      </c>
      <c r="D236" s="15">
        <v>0.02</v>
      </c>
      <c r="E236" s="15">
        <v>0.02</v>
      </c>
      <c r="F236" s="16">
        <f t="shared" si="3"/>
        <v>0.04</v>
      </c>
      <c r="G236" s="18" t="s">
        <v>531</v>
      </c>
      <c r="H236" s="21" t="s">
        <v>555</v>
      </c>
    </row>
    <row r="237" spans="1:8" ht="31.2" x14ac:dyDescent="0.3">
      <c r="A237" s="32"/>
      <c r="B237" s="33"/>
      <c r="C237" s="15"/>
      <c r="D237" s="15"/>
      <c r="E237" s="15"/>
      <c r="F237" s="16">
        <f t="shared" si="3"/>
        <v>0</v>
      </c>
      <c r="G237" s="18" t="s">
        <v>532</v>
      </c>
      <c r="H237" s="21" t="s">
        <v>556</v>
      </c>
    </row>
    <row r="238" spans="1:8" ht="62.4" x14ac:dyDescent="0.3">
      <c r="A238" s="32"/>
      <c r="B238" s="33"/>
      <c r="C238" s="15">
        <v>2</v>
      </c>
      <c r="D238" s="15">
        <v>0.01</v>
      </c>
      <c r="E238" s="15">
        <v>0.01</v>
      </c>
      <c r="F238" s="16">
        <f t="shared" si="3"/>
        <v>0.02</v>
      </c>
      <c r="G238" s="18" t="s">
        <v>533</v>
      </c>
      <c r="H238" s="21" t="s">
        <v>557</v>
      </c>
    </row>
    <row r="239" spans="1:8" ht="62.4" x14ac:dyDescent="0.3">
      <c r="A239" s="32"/>
      <c r="B239" s="33"/>
      <c r="C239" s="15">
        <v>2</v>
      </c>
      <c r="D239" s="15">
        <v>1.5</v>
      </c>
      <c r="E239" s="15">
        <v>0.5</v>
      </c>
      <c r="F239" s="16">
        <f t="shared" si="3"/>
        <v>2</v>
      </c>
      <c r="G239" s="18" t="s">
        <v>534</v>
      </c>
      <c r="H239" s="21" t="s">
        <v>558</v>
      </c>
    </row>
    <row r="240" spans="1:8" ht="62.4" x14ac:dyDescent="0.3">
      <c r="A240" s="32"/>
      <c r="B240" s="33"/>
      <c r="C240" s="15">
        <v>5</v>
      </c>
      <c r="D240" s="15">
        <v>0.5</v>
      </c>
      <c r="E240" s="15">
        <v>0.5</v>
      </c>
      <c r="F240" s="16">
        <f t="shared" si="3"/>
        <v>1</v>
      </c>
      <c r="G240" s="18" t="s">
        <v>535</v>
      </c>
      <c r="H240" s="21" t="s">
        <v>559</v>
      </c>
    </row>
    <row r="241" spans="1:8" ht="31.2" x14ac:dyDescent="0.3">
      <c r="A241" s="32"/>
      <c r="B241" s="33"/>
      <c r="C241" s="15">
        <v>5</v>
      </c>
      <c r="D241" s="15">
        <v>0.3</v>
      </c>
      <c r="E241" s="15">
        <v>0.3</v>
      </c>
      <c r="F241" s="16">
        <f t="shared" si="3"/>
        <v>0.6</v>
      </c>
      <c r="G241" s="18" t="s">
        <v>536</v>
      </c>
      <c r="H241" s="21" t="s">
        <v>560</v>
      </c>
    </row>
    <row r="242" spans="1:8" ht="187.2" x14ac:dyDescent="0.3">
      <c r="A242" s="32" t="s">
        <v>25</v>
      </c>
      <c r="B242" s="33" t="s">
        <v>53</v>
      </c>
      <c r="C242" s="15">
        <v>0.8</v>
      </c>
      <c r="D242" s="15">
        <v>0.4</v>
      </c>
      <c r="E242" s="15">
        <v>0.4</v>
      </c>
      <c r="F242" s="16">
        <f t="shared" si="3"/>
        <v>0.8</v>
      </c>
      <c r="G242" s="18" t="s">
        <v>75</v>
      </c>
      <c r="H242" s="20" t="s">
        <v>80</v>
      </c>
    </row>
    <row r="243" spans="1:8" ht="46.8" x14ac:dyDescent="0.3">
      <c r="A243" s="32"/>
      <c r="B243" s="33"/>
      <c r="C243" s="15">
        <v>3.3</v>
      </c>
      <c r="D243" s="15"/>
      <c r="E243" s="15">
        <v>3.3</v>
      </c>
      <c r="F243" s="16">
        <f t="shared" si="3"/>
        <v>3.3</v>
      </c>
      <c r="G243" s="18" t="s">
        <v>76</v>
      </c>
      <c r="H243" s="18" t="s">
        <v>78</v>
      </c>
    </row>
    <row r="244" spans="1:8" ht="31.2" x14ac:dyDescent="0.3">
      <c r="A244" s="32"/>
      <c r="B244" s="33"/>
      <c r="C244" s="15">
        <v>1.5</v>
      </c>
      <c r="D244" s="15">
        <v>0.75</v>
      </c>
      <c r="E244" s="15">
        <v>0.75</v>
      </c>
      <c r="F244" s="16">
        <f t="shared" si="3"/>
        <v>1.5</v>
      </c>
      <c r="G244" s="18" t="s">
        <v>77</v>
      </c>
      <c r="H244" s="18" t="s">
        <v>79</v>
      </c>
    </row>
    <row r="245" spans="1:8" x14ac:dyDescent="0.3">
      <c r="A245" s="32" t="s">
        <v>36</v>
      </c>
      <c r="B245" s="33" t="s">
        <v>53</v>
      </c>
      <c r="C245" s="15">
        <v>6.49</v>
      </c>
      <c r="D245" s="15">
        <v>0.68</v>
      </c>
      <c r="E245" s="15">
        <v>0.68</v>
      </c>
      <c r="F245" s="16">
        <f t="shared" si="3"/>
        <v>1.36</v>
      </c>
      <c r="G245" s="18" t="s">
        <v>169</v>
      </c>
      <c r="H245" s="18" t="s">
        <v>185</v>
      </c>
    </row>
    <row r="246" spans="1:8" x14ac:dyDescent="0.3">
      <c r="A246" s="32"/>
      <c r="B246" s="33"/>
      <c r="C246" s="15">
        <v>8.25</v>
      </c>
      <c r="D246" s="15">
        <v>0.4</v>
      </c>
      <c r="E246" s="15">
        <v>0.1</v>
      </c>
      <c r="F246" s="16">
        <f t="shared" si="3"/>
        <v>0.5</v>
      </c>
      <c r="G246" s="18" t="s">
        <v>170</v>
      </c>
      <c r="H246" s="30" t="s">
        <v>186</v>
      </c>
    </row>
    <row r="247" spans="1:8" x14ac:dyDescent="0.3">
      <c r="A247" s="32"/>
      <c r="B247" s="33"/>
      <c r="C247" s="15">
        <v>5.3</v>
      </c>
      <c r="D247" s="15">
        <v>1</v>
      </c>
      <c r="E247" s="15">
        <v>1</v>
      </c>
      <c r="F247" s="16">
        <f t="shared" si="3"/>
        <v>2</v>
      </c>
      <c r="G247" s="18" t="s">
        <v>171</v>
      </c>
      <c r="H247" s="30" t="s">
        <v>186</v>
      </c>
    </row>
    <row r="248" spans="1:8" x14ac:dyDescent="0.3">
      <c r="A248" s="32"/>
      <c r="B248" s="33"/>
      <c r="C248" s="15">
        <v>10.244999999999999</v>
      </c>
      <c r="D248" s="15">
        <v>1</v>
      </c>
      <c r="E248" s="15">
        <v>1</v>
      </c>
      <c r="F248" s="16">
        <f t="shared" si="3"/>
        <v>2</v>
      </c>
      <c r="G248" s="18" t="s">
        <v>172</v>
      </c>
      <c r="H248" s="30" t="s">
        <v>186</v>
      </c>
    </row>
    <row r="249" spans="1:8" x14ac:dyDescent="0.3">
      <c r="A249" s="32"/>
      <c r="B249" s="33"/>
      <c r="C249" s="15">
        <v>6.5</v>
      </c>
      <c r="D249" s="15">
        <v>0.5</v>
      </c>
      <c r="E249" s="15">
        <v>0.5</v>
      </c>
      <c r="F249" s="16">
        <f t="shared" si="3"/>
        <v>1</v>
      </c>
      <c r="G249" s="18" t="s">
        <v>173</v>
      </c>
      <c r="H249" s="30" t="s">
        <v>186</v>
      </c>
    </row>
    <row r="250" spans="1:8" x14ac:dyDescent="0.3">
      <c r="A250" s="32"/>
      <c r="B250" s="33"/>
      <c r="C250" s="15">
        <v>2.4500000000000002</v>
      </c>
      <c r="D250" s="15">
        <v>0.45</v>
      </c>
      <c r="E250" s="15">
        <v>0.05</v>
      </c>
      <c r="F250" s="16">
        <f t="shared" si="3"/>
        <v>0.5</v>
      </c>
      <c r="G250" s="18" t="s">
        <v>174</v>
      </c>
      <c r="H250" s="30" t="s">
        <v>186</v>
      </c>
    </row>
    <row r="251" spans="1:8" x14ac:dyDescent="0.3">
      <c r="A251" s="32"/>
      <c r="B251" s="33"/>
      <c r="C251" s="15">
        <v>1.9</v>
      </c>
      <c r="D251" s="15">
        <v>0.1</v>
      </c>
      <c r="E251" s="15">
        <v>0.1</v>
      </c>
      <c r="F251" s="16">
        <f t="shared" si="3"/>
        <v>0.2</v>
      </c>
      <c r="G251" s="18" t="s">
        <v>175</v>
      </c>
      <c r="H251" s="30" t="s">
        <v>186</v>
      </c>
    </row>
    <row r="252" spans="1:8" x14ac:dyDescent="0.3">
      <c r="A252" s="32"/>
      <c r="B252" s="33"/>
      <c r="C252" s="15">
        <v>1.6459999999999999</v>
      </c>
      <c r="D252" s="15">
        <v>0.82299999999999995</v>
      </c>
      <c r="E252" s="15">
        <v>0.82299999999999995</v>
      </c>
      <c r="F252" s="16">
        <f t="shared" si="3"/>
        <v>1.6459999999999999</v>
      </c>
      <c r="G252" s="18" t="s">
        <v>176</v>
      </c>
      <c r="H252" s="30" t="s">
        <v>186</v>
      </c>
    </row>
    <row r="253" spans="1:8" x14ac:dyDescent="0.3">
      <c r="A253" s="32"/>
      <c r="B253" s="33"/>
      <c r="C253" s="15">
        <v>7.0000000000000007E-2</v>
      </c>
      <c r="D253" s="15">
        <v>3.5000000000000003E-2</v>
      </c>
      <c r="E253" s="15">
        <v>3.5000000000000003E-2</v>
      </c>
      <c r="F253" s="16">
        <f t="shared" si="3"/>
        <v>7.0000000000000007E-2</v>
      </c>
      <c r="G253" s="18" t="s">
        <v>177</v>
      </c>
      <c r="H253" s="30" t="s">
        <v>186</v>
      </c>
    </row>
    <row r="254" spans="1:8" x14ac:dyDescent="0.3">
      <c r="A254" s="32"/>
      <c r="B254" s="33"/>
      <c r="C254" s="15">
        <v>2.1</v>
      </c>
      <c r="D254" s="15">
        <v>0.15</v>
      </c>
      <c r="E254" s="15">
        <v>0.35</v>
      </c>
      <c r="F254" s="16">
        <f t="shared" si="3"/>
        <v>0.5</v>
      </c>
      <c r="G254" s="18" t="s">
        <v>178</v>
      </c>
      <c r="H254" s="30" t="s">
        <v>186</v>
      </c>
    </row>
    <row r="255" spans="1:8" x14ac:dyDescent="0.3">
      <c r="A255" s="32"/>
      <c r="B255" s="33"/>
      <c r="C255" s="15">
        <v>3.42</v>
      </c>
      <c r="D255" s="15">
        <v>1.71</v>
      </c>
      <c r="E255" s="15">
        <v>1.71</v>
      </c>
      <c r="F255" s="16">
        <f t="shared" si="3"/>
        <v>3.42</v>
      </c>
      <c r="G255" s="18" t="s">
        <v>179</v>
      </c>
      <c r="H255" s="30" t="s">
        <v>186</v>
      </c>
    </row>
    <row r="256" spans="1:8" x14ac:dyDescent="0.3">
      <c r="A256" s="32"/>
      <c r="B256" s="33"/>
      <c r="C256" s="15">
        <v>2.1</v>
      </c>
      <c r="D256" s="15">
        <v>0.1</v>
      </c>
      <c r="E256" s="15">
        <v>0.6</v>
      </c>
      <c r="F256" s="16">
        <f t="shared" si="3"/>
        <v>0.7</v>
      </c>
      <c r="G256" s="18" t="s">
        <v>180</v>
      </c>
      <c r="H256" s="30" t="s">
        <v>186</v>
      </c>
    </row>
    <row r="257" spans="1:10" x14ac:dyDescent="0.3">
      <c r="A257" s="32"/>
      <c r="B257" s="33"/>
      <c r="C257" s="15">
        <v>3.52</v>
      </c>
      <c r="D257" s="15">
        <v>0</v>
      </c>
      <c r="E257" s="15">
        <v>1</v>
      </c>
      <c r="F257" s="16">
        <f t="shared" si="3"/>
        <v>1</v>
      </c>
      <c r="G257" s="18" t="s">
        <v>181</v>
      </c>
      <c r="H257" s="30" t="s">
        <v>186</v>
      </c>
    </row>
    <row r="258" spans="1:10" x14ac:dyDescent="0.3">
      <c r="A258" s="32"/>
      <c r="B258" s="33"/>
      <c r="C258" s="15">
        <v>12.9</v>
      </c>
      <c r="D258" s="15">
        <v>0.3</v>
      </c>
      <c r="E258" s="15">
        <v>0.3</v>
      </c>
      <c r="F258" s="16">
        <f t="shared" si="3"/>
        <v>0.6</v>
      </c>
      <c r="G258" s="18" t="s">
        <v>182</v>
      </c>
      <c r="H258" s="30" t="s">
        <v>186</v>
      </c>
    </row>
    <row r="259" spans="1:10" x14ac:dyDescent="0.3">
      <c r="A259" s="32"/>
      <c r="B259" s="33"/>
      <c r="C259" s="15">
        <v>22.5</v>
      </c>
      <c r="D259" s="15">
        <v>2</v>
      </c>
      <c r="E259" s="15">
        <v>2</v>
      </c>
      <c r="F259" s="16">
        <f t="shared" ref="F259:F322" si="4">D259+E259</f>
        <v>4</v>
      </c>
      <c r="G259" s="18" t="s">
        <v>183</v>
      </c>
      <c r="H259" s="30" t="s">
        <v>186</v>
      </c>
    </row>
    <row r="260" spans="1:10" ht="62.4" x14ac:dyDescent="0.3">
      <c r="A260" s="32"/>
      <c r="B260" s="33"/>
      <c r="C260" s="15">
        <v>2.46</v>
      </c>
      <c r="D260" s="15">
        <v>1.46</v>
      </c>
      <c r="E260" s="15">
        <v>1</v>
      </c>
      <c r="F260" s="16">
        <f t="shared" si="4"/>
        <v>2.46</v>
      </c>
      <c r="G260" s="18" t="s">
        <v>184</v>
      </c>
      <c r="H260" s="18" t="s">
        <v>187</v>
      </c>
    </row>
    <row r="261" spans="1:10" x14ac:dyDescent="0.3">
      <c r="A261" s="32"/>
      <c r="B261" s="33">
        <v>3</v>
      </c>
      <c r="C261" s="15">
        <v>2.87</v>
      </c>
      <c r="D261" s="15">
        <v>0.7</v>
      </c>
      <c r="E261" s="15">
        <v>0.7</v>
      </c>
      <c r="F261" s="16">
        <f t="shared" si="4"/>
        <v>1.4</v>
      </c>
      <c r="G261" s="18" t="s">
        <v>188</v>
      </c>
      <c r="H261" s="18" t="s">
        <v>185</v>
      </c>
    </row>
    <row r="262" spans="1:10" x14ac:dyDescent="0.3">
      <c r="A262" s="32"/>
      <c r="B262" s="33"/>
      <c r="C262" s="15">
        <v>6.41</v>
      </c>
      <c r="D262" s="15">
        <v>0.56000000000000005</v>
      </c>
      <c r="E262" s="15">
        <v>0.4</v>
      </c>
      <c r="F262" s="16">
        <f t="shared" si="4"/>
        <v>0.96000000000000008</v>
      </c>
      <c r="G262" s="18" t="s">
        <v>189</v>
      </c>
      <c r="H262" s="30" t="s">
        <v>186</v>
      </c>
    </row>
    <row r="263" spans="1:10" x14ac:dyDescent="0.3">
      <c r="A263" s="32"/>
      <c r="B263" s="33"/>
      <c r="C263" s="15">
        <v>3.94</v>
      </c>
      <c r="D263" s="15">
        <v>0.45</v>
      </c>
      <c r="E263" s="15">
        <v>0.45</v>
      </c>
      <c r="F263" s="16">
        <f t="shared" si="4"/>
        <v>0.9</v>
      </c>
      <c r="G263" s="18" t="s">
        <v>190</v>
      </c>
      <c r="H263" s="30" t="s">
        <v>186</v>
      </c>
    </row>
    <row r="264" spans="1:10" x14ac:dyDescent="0.3">
      <c r="A264" s="32"/>
      <c r="B264" s="33"/>
      <c r="C264" s="15">
        <v>4.79</v>
      </c>
      <c r="D264" s="15">
        <v>0.1</v>
      </c>
      <c r="E264" s="15">
        <v>1.5249999999999999</v>
      </c>
      <c r="F264" s="16">
        <f t="shared" si="4"/>
        <v>1.625</v>
      </c>
      <c r="G264" s="18" t="s">
        <v>191</v>
      </c>
      <c r="H264" s="30" t="s">
        <v>186</v>
      </c>
    </row>
    <row r="265" spans="1:10" ht="280.8" x14ac:dyDescent="0.3">
      <c r="A265" s="12" t="s">
        <v>7</v>
      </c>
      <c r="B265" s="14"/>
      <c r="C265" s="15">
        <v>15.317192</v>
      </c>
      <c r="D265" s="15">
        <v>7.2855280000000002</v>
      </c>
      <c r="E265" s="15">
        <v>2.4492790000000002</v>
      </c>
      <c r="F265" s="16">
        <f t="shared" si="4"/>
        <v>9.734807</v>
      </c>
      <c r="G265" s="17" t="s">
        <v>43</v>
      </c>
      <c r="H265" s="20" t="s">
        <v>44</v>
      </c>
    </row>
    <row r="266" spans="1:10" ht="78" x14ac:dyDescent="0.3">
      <c r="A266" s="32" t="s">
        <v>34</v>
      </c>
      <c r="B266" s="33" t="s">
        <v>570</v>
      </c>
      <c r="C266" s="15">
        <v>35.475000000000001</v>
      </c>
      <c r="D266" s="15">
        <v>1.5</v>
      </c>
      <c r="E266" s="15">
        <v>1.5</v>
      </c>
      <c r="F266" s="16">
        <f t="shared" si="4"/>
        <v>3</v>
      </c>
      <c r="G266" s="18" t="s">
        <v>463</v>
      </c>
      <c r="H266" s="21" t="s">
        <v>470</v>
      </c>
      <c r="J266" s="2" t="s">
        <v>2</v>
      </c>
    </row>
    <row r="267" spans="1:10" ht="31.2" x14ac:dyDescent="0.3">
      <c r="A267" s="32"/>
      <c r="B267" s="33"/>
      <c r="C267" s="15">
        <v>4.1849999999999996</v>
      </c>
      <c r="D267" s="15">
        <v>2.0924999999999998</v>
      </c>
      <c r="E267" s="15">
        <v>2.0924999999999998</v>
      </c>
      <c r="F267" s="16">
        <f t="shared" si="4"/>
        <v>4.1849999999999996</v>
      </c>
      <c r="G267" s="18" t="s">
        <v>464</v>
      </c>
      <c r="H267" s="21" t="s">
        <v>471</v>
      </c>
    </row>
    <row r="268" spans="1:10" ht="78" x14ac:dyDescent="0.3">
      <c r="A268" s="32"/>
      <c r="B268" s="33"/>
      <c r="C268" s="15">
        <v>4.8319999999999999</v>
      </c>
      <c r="D268" s="15">
        <v>0.2</v>
      </c>
      <c r="E268" s="15">
        <v>0.5</v>
      </c>
      <c r="F268" s="16">
        <f t="shared" si="4"/>
        <v>0.7</v>
      </c>
      <c r="G268" s="18" t="s">
        <v>465</v>
      </c>
      <c r="H268" s="21" t="s">
        <v>472</v>
      </c>
    </row>
    <row r="269" spans="1:10" ht="62.4" x14ac:dyDescent="0.3">
      <c r="A269" s="32"/>
      <c r="B269" s="33"/>
      <c r="C269" s="15">
        <v>4.54</v>
      </c>
      <c r="D269" s="15">
        <v>0.5</v>
      </c>
      <c r="E269" s="15">
        <v>0.5</v>
      </c>
      <c r="F269" s="16">
        <f t="shared" si="4"/>
        <v>1</v>
      </c>
      <c r="G269" s="18" t="s">
        <v>466</v>
      </c>
      <c r="H269" s="21" t="s">
        <v>473</v>
      </c>
    </row>
    <row r="270" spans="1:10" ht="78" x14ac:dyDescent="0.3">
      <c r="A270" s="32"/>
      <c r="B270" s="33"/>
      <c r="C270" s="15">
        <v>1.355</v>
      </c>
      <c r="D270" s="15">
        <v>0.3</v>
      </c>
      <c r="E270" s="15">
        <v>0.3</v>
      </c>
      <c r="F270" s="16">
        <f t="shared" si="4"/>
        <v>0.6</v>
      </c>
      <c r="G270" s="18" t="s">
        <v>467</v>
      </c>
      <c r="H270" s="21" t="s">
        <v>474</v>
      </c>
    </row>
    <row r="271" spans="1:10" ht="62.4" x14ac:dyDescent="0.3">
      <c r="A271" s="32"/>
      <c r="B271" s="33"/>
      <c r="C271" s="15">
        <v>13.506</v>
      </c>
      <c r="D271" s="15">
        <v>1</v>
      </c>
      <c r="E271" s="15">
        <v>1</v>
      </c>
      <c r="F271" s="16">
        <f t="shared" si="4"/>
        <v>2</v>
      </c>
      <c r="G271" s="18" t="s">
        <v>468</v>
      </c>
      <c r="H271" s="21" t="s">
        <v>475</v>
      </c>
    </row>
    <row r="272" spans="1:10" ht="62.4" x14ac:dyDescent="0.3">
      <c r="A272" s="32"/>
      <c r="B272" s="33"/>
      <c r="C272" s="15">
        <v>14</v>
      </c>
      <c r="D272" s="15">
        <v>1</v>
      </c>
      <c r="E272" s="15">
        <v>1</v>
      </c>
      <c r="F272" s="16">
        <f t="shared" si="4"/>
        <v>2</v>
      </c>
      <c r="G272" s="18" t="s">
        <v>469</v>
      </c>
      <c r="H272" s="21" t="s">
        <v>476</v>
      </c>
    </row>
    <row r="273" spans="1:8" x14ac:dyDescent="0.3">
      <c r="A273" s="32" t="s">
        <v>30</v>
      </c>
      <c r="B273" s="33" t="s">
        <v>53</v>
      </c>
      <c r="C273" s="22">
        <v>5</v>
      </c>
      <c r="D273" s="22">
        <v>1.85</v>
      </c>
      <c r="E273" s="22">
        <v>2.25</v>
      </c>
      <c r="F273" s="16">
        <f t="shared" si="4"/>
        <v>4.0999999999999996</v>
      </c>
      <c r="G273" s="18" t="s">
        <v>354</v>
      </c>
      <c r="H273" s="20"/>
    </row>
    <row r="274" spans="1:8" x14ac:dyDescent="0.3">
      <c r="A274" s="32"/>
      <c r="B274" s="33"/>
      <c r="C274" s="22">
        <v>7.71</v>
      </c>
      <c r="D274" s="22">
        <v>0.25</v>
      </c>
      <c r="E274" s="22">
        <v>2</v>
      </c>
      <c r="F274" s="16">
        <f t="shared" si="4"/>
        <v>2.25</v>
      </c>
      <c r="G274" s="18" t="s">
        <v>355</v>
      </c>
      <c r="H274" s="20"/>
    </row>
    <row r="275" spans="1:8" x14ac:dyDescent="0.3">
      <c r="A275" s="32"/>
      <c r="B275" s="33"/>
      <c r="C275" s="22">
        <v>2.95</v>
      </c>
      <c r="D275" s="22"/>
      <c r="E275" s="22">
        <v>0.17</v>
      </c>
      <c r="F275" s="16">
        <f t="shared" si="4"/>
        <v>0.17</v>
      </c>
      <c r="G275" s="18" t="s">
        <v>356</v>
      </c>
      <c r="H275" s="20"/>
    </row>
    <row r="276" spans="1:8" x14ac:dyDescent="0.3">
      <c r="A276" s="32"/>
      <c r="B276" s="14">
        <v>3</v>
      </c>
      <c r="C276" s="22">
        <v>1.46</v>
      </c>
      <c r="D276" s="22">
        <v>0.1</v>
      </c>
      <c r="E276" s="22">
        <v>0.36</v>
      </c>
      <c r="F276" s="16">
        <f t="shared" si="4"/>
        <v>0.45999999999999996</v>
      </c>
      <c r="G276" s="17" t="s">
        <v>354</v>
      </c>
      <c r="H276" s="20"/>
    </row>
    <row r="277" spans="1:8" ht="46.8" x14ac:dyDescent="0.3">
      <c r="A277" s="32" t="s">
        <v>21</v>
      </c>
      <c r="B277" s="14"/>
      <c r="C277" s="22">
        <v>3.75</v>
      </c>
      <c r="D277" s="22">
        <v>1.875</v>
      </c>
      <c r="E277" s="22">
        <v>1.875</v>
      </c>
      <c r="F277" s="16">
        <f t="shared" si="4"/>
        <v>3.75</v>
      </c>
      <c r="G277" s="18" t="s">
        <v>389</v>
      </c>
      <c r="H277" s="18" t="s">
        <v>391</v>
      </c>
    </row>
    <row r="278" spans="1:8" ht="31.2" x14ac:dyDescent="0.3">
      <c r="A278" s="32"/>
      <c r="B278" s="14"/>
      <c r="C278" s="22">
        <v>16</v>
      </c>
      <c r="D278" s="22">
        <v>0</v>
      </c>
      <c r="E278" s="22">
        <v>1</v>
      </c>
      <c r="F278" s="16">
        <f t="shared" si="4"/>
        <v>1</v>
      </c>
      <c r="G278" s="18" t="s">
        <v>390</v>
      </c>
      <c r="H278" s="18" t="s">
        <v>392</v>
      </c>
    </row>
    <row r="279" spans="1:8" ht="109.2" x14ac:dyDescent="0.3">
      <c r="A279" s="12" t="s">
        <v>6</v>
      </c>
      <c r="B279" s="14" t="s">
        <v>53</v>
      </c>
      <c r="C279" s="22">
        <v>7.9</v>
      </c>
      <c r="D279" s="22">
        <v>4.2</v>
      </c>
      <c r="E279" s="22">
        <v>3.4</v>
      </c>
      <c r="F279" s="16">
        <f t="shared" si="4"/>
        <v>7.6</v>
      </c>
      <c r="G279" s="17" t="s">
        <v>387</v>
      </c>
      <c r="H279" s="20" t="s">
        <v>388</v>
      </c>
    </row>
    <row r="280" spans="1:8" x14ac:dyDescent="0.3">
      <c r="A280" s="32" t="s">
        <v>12</v>
      </c>
      <c r="B280" s="33" t="s">
        <v>53</v>
      </c>
      <c r="C280" s="22">
        <v>2.335</v>
      </c>
      <c r="D280" s="22">
        <v>0</v>
      </c>
      <c r="E280" s="22">
        <v>0.2</v>
      </c>
      <c r="F280" s="16">
        <f t="shared" si="4"/>
        <v>0.2</v>
      </c>
      <c r="G280" s="18" t="s">
        <v>357</v>
      </c>
      <c r="H280" s="18"/>
    </row>
    <row r="281" spans="1:8" x14ac:dyDescent="0.3">
      <c r="A281" s="32"/>
      <c r="B281" s="33"/>
      <c r="C281" s="22">
        <v>3.5</v>
      </c>
      <c r="D281" s="22">
        <v>0.5</v>
      </c>
      <c r="E281" s="22">
        <v>0.25</v>
      </c>
      <c r="F281" s="16">
        <f t="shared" si="4"/>
        <v>0.75</v>
      </c>
      <c r="G281" s="18" t="s">
        <v>358</v>
      </c>
      <c r="H281" s="18"/>
    </row>
    <row r="282" spans="1:8" x14ac:dyDescent="0.3">
      <c r="A282" s="32"/>
      <c r="B282" s="33"/>
      <c r="C282" s="22">
        <v>1.9</v>
      </c>
      <c r="D282" s="22">
        <v>0</v>
      </c>
      <c r="E282" s="22">
        <v>0</v>
      </c>
      <c r="F282" s="16">
        <f t="shared" si="4"/>
        <v>0</v>
      </c>
      <c r="G282" s="18" t="s">
        <v>359</v>
      </c>
      <c r="H282" s="18"/>
    </row>
    <row r="283" spans="1:8" x14ac:dyDescent="0.3">
      <c r="A283" s="32"/>
      <c r="B283" s="33"/>
      <c r="C283" s="22">
        <v>24</v>
      </c>
      <c r="D283" s="22">
        <v>4.3</v>
      </c>
      <c r="E283" s="22">
        <v>2.15</v>
      </c>
      <c r="F283" s="16">
        <f t="shared" si="4"/>
        <v>6.4499999999999993</v>
      </c>
      <c r="G283" s="18" t="s">
        <v>360</v>
      </c>
      <c r="H283" s="18"/>
    </row>
    <row r="284" spans="1:8" x14ac:dyDescent="0.3">
      <c r="A284" s="32"/>
      <c r="B284" s="33"/>
      <c r="C284" s="22">
        <v>2.9</v>
      </c>
      <c r="D284" s="22">
        <v>0.55000000000000004</v>
      </c>
      <c r="E284" s="22">
        <v>0.27500000000000002</v>
      </c>
      <c r="F284" s="16">
        <f t="shared" si="4"/>
        <v>0.82500000000000007</v>
      </c>
      <c r="G284" s="18" t="s">
        <v>361</v>
      </c>
      <c r="H284" s="18"/>
    </row>
    <row r="285" spans="1:8" x14ac:dyDescent="0.3">
      <c r="A285" s="32"/>
      <c r="B285" s="33"/>
      <c r="C285" s="22">
        <v>9.15</v>
      </c>
      <c r="D285" s="22">
        <v>1.2</v>
      </c>
      <c r="E285" s="22">
        <v>0.6</v>
      </c>
      <c r="F285" s="16">
        <f t="shared" si="4"/>
        <v>1.7999999999999998</v>
      </c>
      <c r="G285" s="18" t="s">
        <v>362</v>
      </c>
      <c r="H285" s="18"/>
    </row>
    <row r="286" spans="1:8" x14ac:dyDescent="0.3">
      <c r="A286" s="32"/>
      <c r="B286" s="33"/>
      <c r="C286" s="22">
        <v>2.1</v>
      </c>
      <c r="D286" s="22">
        <v>0</v>
      </c>
      <c r="E286" s="22">
        <v>0</v>
      </c>
      <c r="F286" s="16">
        <f t="shared" si="4"/>
        <v>0</v>
      </c>
      <c r="G286" s="18" t="s">
        <v>363</v>
      </c>
      <c r="H286" s="18"/>
    </row>
    <row r="287" spans="1:8" x14ac:dyDescent="0.3">
      <c r="A287" s="32"/>
      <c r="B287" s="33"/>
      <c r="C287" s="22">
        <v>5.6</v>
      </c>
      <c r="D287" s="22">
        <v>0.9</v>
      </c>
      <c r="E287" s="22">
        <v>0.45</v>
      </c>
      <c r="F287" s="16">
        <f t="shared" si="4"/>
        <v>1.35</v>
      </c>
      <c r="G287" s="18" t="s">
        <v>364</v>
      </c>
      <c r="H287" s="18"/>
    </row>
    <row r="288" spans="1:8" x14ac:dyDescent="0.3">
      <c r="A288" s="32"/>
      <c r="B288" s="33"/>
      <c r="C288" s="22">
        <v>4.2</v>
      </c>
      <c r="D288" s="22">
        <v>3.37</v>
      </c>
      <c r="E288" s="22">
        <v>0.83</v>
      </c>
      <c r="F288" s="16">
        <f t="shared" si="4"/>
        <v>4.2</v>
      </c>
      <c r="G288" s="18" t="s">
        <v>365</v>
      </c>
      <c r="H288" s="18" t="s">
        <v>379</v>
      </c>
    </row>
    <row r="289" spans="1:8" x14ac:dyDescent="0.3">
      <c r="A289" s="32"/>
      <c r="B289" s="33"/>
      <c r="C289" s="22">
        <v>0.48299999999999998</v>
      </c>
      <c r="D289" s="22">
        <v>0.3</v>
      </c>
      <c r="E289" s="22">
        <v>0.183</v>
      </c>
      <c r="F289" s="16">
        <f t="shared" si="4"/>
        <v>0.48299999999999998</v>
      </c>
      <c r="G289" s="18" t="s">
        <v>366</v>
      </c>
      <c r="H289" s="18" t="s">
        <v>379</v>
      </c>
    </row>
    <row r="290" spans="1:8" x14ac:dyDescent="0.3">
      <c r="A290" s="32"/>
      <c r="B290" s="33"/>
      <c r="C290" s="22">
        <v>2.7</v>
      </c>
      <c r="D290" s="22">
        <v>0</v>
      </c>
      <c r="E290" s="22">
        <v>0</v>
      </c>
      <c r="F290" s="16">
        <f t="shared" si="4"/>
        <v>0</v>
      </c>
      <c r="G290" s="18" t="s">
        <v>367</v>
      </c>
      <c r="H290" s="18"/>
    </row>
    <row r="291" spans="1:8" x14ac:dyDescent="0.3">
      <c r="A291" s="32"/>
      <c r="B291" s="33"/>
      <c r="C291" s="22">
        <v>2.97</v>
      </c>
      <c r="D291" s="22">
        <v>0.56000000000000005</v>
      </c>
      <c r="E291" s="22">
        <v>0.28000000000000003</v>
      </c>
      <c r="F291" s="16">
        <f t="shared" si="4"/>
        <v>0.84000000000000008</v>
      </c>
      <c r="G291" s="18" t="s">
        <v>368</v>
      </c>
      <c r="H291" s="18"/>
    </row>
    <row r="292" spans="1:8" x14ac:dyDescent="0.3">
      <c r="A292" s="32"/>
      <c r="B292" s="33"/>
      <c r="C292" s="22">
        <v>1.53</v>
      </c>
      <c r="D292" s="22">
        <v>0</v>
      </c>
      <c r="E292" s="22">
        <v>0</v>
      </c>
      <c r="F292" s="16">
        <f t="shared" si="4"/>
        <v>0</v>
      </c>
      <c r="G292" s="18" t="s">
        <v>369</v>
      </c>
      <c r="H292" s="18"/>
    </row>
    <row r="293" spans="1:8" x14ac:dyDescent="0.3">
      <c r="A293" s="32"/>
      <c r="B293" s="33"/>
      <c r="C293" s="22">
        <v>2.9</v>
      </c>
      <c r="D293" s="22">
        <v>0</v>
      </c>
      <c r="E293" s="22">
        <v>0</v>
      </c>
      <c r="F293" s="16">
        <f t="shared" si="4"/>
        <v>0</v>
      </c>
      <c r="G293" s="18" t="s">
        <v>370</v>
      </c>
      <c r="H293" s="18"/>
    </row>
    <row r="294" spans="1:8" x14ac:dyDescent="0.3">
      <c r="A294" s="32"/>
      <c r="B294" s="33"/>
      <c r="C294" s="22">
        <v>19.067</v>
      </c>
      <c r="D294" s="22">
        <v>1.9</v>
      </c>
      <c r="E294" s="22">
        <v>0.95</v>
      </c>
      <c r="F294" s="16">
        <f t="shared" si="4"/>
        <v>2.8499999999999996</v>
      </c>
      <c r="G294" s="18" t="s">
        <v>371</v>
      </c>
      <c r="H294" s="18"/>
    </row>
    <row r="295" spans="1:8" x14ac:dyDescent="0.3">
      <c r="A295" s="32"/>
      <c r="B295" s="33"/>
      <c r="C295" s="22">
        <v>0</v>
      </c>
      <c r="D295" s="22">
        <v>0</v>
      </c>
      <c r="E295" s="22">
        <v>0</v>
      </c>
      <c r="F295" s="16">
        <f t="shared" si="4"/>
        <v>0</v>
      </c>
      <c r="G295" s="18" t="s">
        <v>372</v>
      </c>
      <c r="H295" s="18"/>
    </row>
    <row r="296" spans="1:8" x14ac:dyDescent="0.3">
      <c r="A296" s="32"/>
      <c r="B296" s="33"/>
      <c r="C296" s="22">
        <v>2.9</v>
      </c>
      <c r="D296" s="22">
        <v>0</v>
      </c>
      <c r="E296" s="22">
        <v>0</v>
      </c>
      <c r="F296" s="16">
        <f t="shared" si="4"/>
        <v>0</v>
      </c>
      <c r="G296" s="18" t="s">
        <v>373</v>
      </c>
      <c r="H296" s="18"/>
    </row>
    <row r="297" spans="1:8" x14ac:dyDescent="0.3">
      <c r="A297" s="32"/>
      <c r="B297" s="33"/>
      <c r="C297" s="22">
        <v>3.75</v>
      </c>
      <c r="D297" s="22">
        <v>0.8</v>
      </c>
      <c r="E297" s="22">
        <v>0.4</v>
      </c>
      <c r="F297" s="16">
        <f t="shared" si="4"/>
        <v>1.2000000000000002</v>
      </c>
      <c r="G297" s="18" t="s">
        <v>374</v>
      </c>
      <c r="H297" s="18"/>
    </row>
    <row r="298" spans="1:8" x14ac:dyDescent="0.3">
      <c r="A298" s="32"/>
      <c r="B298" s="33"/>
      <c r="C298" s="22">
        <v>4.4000000000000004</v>
      </c>
      <c r="D298" s="22">
        <v>0</v>
      </c>
      <c r="E298" s="22">
        <v>0</v>
      </c>
      <c r="F298" s="16">
        <f t="shared" si="4"/>
        <v>0</v>
      </c>
      <c r="G298" s="18" t="s">
        <v>375</v>
      </c>
      <c r="H298" s="18"/>
    </row>
    <row r="299" spans="1:8" ht="31.2" x14ac:dyDescent="0.3">
      <c r="A299" s="32"/>
      <c r="B299" s="33"/>
      <c r="C299" s="22">
        <v>2</v>
      </c>
      <c r="D299" s="22">
        <v>0.63</v>
      </c>
      <c r="E299" s="22">
        <v>0.315</v>
      </c>
      <c r="F299" s="16">
        <f t="shared" si="4"/>
        <v>0.94500000000000006</v>
      </c>
      <c r="G299" s="18" t="s">
        <v>376</v>
      </c>
      <c r="H299" s="18"/>
    </row>
    <row r="300" spans="1:8" x14ac:dyDescent="0.3">
      <c r="A300" s="32"/>
      <c r="B300" s="33"/>
      <c r="C300" s="22">
        <v>1.5</v>
      </c>
      <c r="D300" s="22">
        <v>0.5</v>
      </c>
      <c r="E300" s="22">
        <v>0.25</v>
      </c>
      <c r="F300" s="16">
        <f t="shared" si="4"/>
        <v>0.75</v>
      </c>
      <c r="G300" s="18" t="s">
        <v>377</v>
      </c>
      <c r="H300" s="18"/>
    </row>
    <row r="301" spans="1:8" x14ac:dyDescent="0.3">
      <c r="A301" s="32"/>
      <c r="B301" s="33"/>
      <c r="C301" s="22">
        <v>2</v>
      </c>
      <c r="D301" s="22">
        <v>0.5</v>
      </c>
      <c r="E301" s="22">
        <v>0.2</v>
      </c>
      <c r="F301" s="16">
        <f t="shared" si="4"/>
        <v>0.7</v>
      </c>
      <c r="G301" s="18" t="s">
        <v>378</v>
      </c>
      <c r="H301" s="18"/>
    </row>
    <row r="302" spans="1:8" x14ac:dyDescent="0.3">
      <c r="A302" s="32"/>
      <c r="B302" s="33">
        <v>3</v>
      </c>
      <c r="C302" s="22">
        <v>10.148</v>
      </c>
      <c r="D302" s="22">
        <v>1.5</v>
      </c>
      <c r="E302" s="22">
        <v>0.7</v>
      </c>
      <c r="F302" s="16">
        <f t="shared" si="4"/>
        <v>2.2000000000000002</v>
      </c>
      <c r="G302" s="18" t="s">
        <v>380</v>
      </c>
      <c r="H302" s="18" t="s">
        <v>386</v>
      </c>
    </row>
    <row r="303" spans="1:8" x14ac:dyDescent="0.3">
      <c r="A303" s="32"/>
      <c r="B303" s="33"/>
      <c r="C303" s="22">
        <v>6.0510000000000002</v>
      </c>
      <c r="D303" s="22">
        <v>0.5</v>
      </c>
      <c r="E303" s="22">
        <v>0.25</v>
      </c>
      <c r="F303" s="16">
        <f t="shared" si="4"/>
        <v>0.75</v>
      </c>
      <c r="G303" s="18" t="s">
        <v>381</v>
      </c>
      <c r="H303" s="18" t="s">
        <v>386</v>
      </c>
    </row>
    <row r="304" spans="1:8" x14ac:dyDescent="0.3">
      <c r="A304" s="32"/>
      <c r="B304" s="33"/>
      <c r="C304" s="22">
        <v>6.26</v>
      </c>
      <c r="D304" s="22">
        <v>0</v>
      </c>
      <c r="E304" s="22">
        <v>0</v>
      </c>
      <c r="F304" s="16">
        <f t="shared" si="4"/>
        <v>0</v>
      </c>
      <c r="G304" s="18" t="s">
        <v>382</v>
      </c>
      <c r="H304" s="18" t="s">
        <v>386</v>
      </c>
    </row>
    <row r="305" spans="1:8" x14ac:dyDescent="0.3">
      <c r="A305" s="32"/>
      <c r="B305" s="33"/>
      <c r="C305" s="22">
        <v>3.048</v>
      </c>
      <c r="D305" s="22">
        <v>2</v>
      </c>
      <c r="E305" s="22">
        <v>1.048</v>
      </c>
      <c r="F305" s="16">
        <f t="shared" si="4"/>
        <v>3.048</v>
      </c>
      <c r="G305" s="18" t="s">
        <v>383</v>
      </c>
      <c r="H305" s="18" t="s">
        <v>386</v>
      </c>
    </row>
    <row r="306" spans="1:8" x14ac:dyDescent="0.3">
      <c r="A306" s="32"/>
      <c r="B306" s="33"/>
      <c r="C306" s="22">
        <v>5.5190000000000001</v>
      </c>
      <c r="D306" s="22">
        <v>0.25</v>
      </c>
      <c r="E306" s="22">
        <v>0.1</v>
      </c>
      <c r="F306" s="16">
        <f t="shared" si="4"/>
        <v>0.35</v>
      </c>
      <c r="G306" s="18" t="s">
        <v>384</v>
      </c>
      <c r="H306" s="18" t="s">
        <v>386</v>
      </c>
    </row>
    <row r="307" spans="1:8" x14ac:dyDescent="0.3">
      <c r="A307" s="32"/>
      <c r="B307" s="33"/>
      <c r="C307" s="22">
        <v>3</v>
      </c>
      <c r="D307" s="22">
        <v>0</v>
      </c>
      <c r="E307" s="22">
        <v>0</v>
      </c>
      <c r="F307" s="16">
        <f t="shared" si="4"/>
        <v>0</v>
      </c>
      <c r="G307" s="18" t="s">
        <v>385</v>
      </c>
      <c r="H307" s="18" t="s">
        <v>386</v>
      </c>
    </row>
    <row r="308" spans="1:8" ht="46.8" x14ac:dyDescent="0.3">
      <c r="A308" s="32" t="s">
        <v>17</v>
      </c>
      <c r="B308" s="33" t="s">
        <v>53</v>
      </c>
      <c r="C308" s="15">
        <v>6</v>
      </c>
      <c r="D308" s="15">
        <v>0.6</v>
      </c>
      <c r="E308" s="15">
        <v>1.1000000000000001</v>
      </c>
      <c r="F308" s="16">
        <f t="shared" si="4"/>
        <v>1.7000000000000002</v>
      </c>
      <c r="G308" s="18" t="s">
        <v>81</v>
      </c>
      <c r="H308" s="18" t="s">
        <v>88</v>
      </c>
    </row>
    <row r="309" spans="1:8" x14ac:dyDescent="0.3">
      <c r="A309" s="32"/>
      <c r="B309" s="33"/>
      <c r="C309" s="15">
        <v>4.2</v>
      </c>
      <c r="D309" s="15">
        <v>0.2</v>
      </c>
      <c r="E309" s="15">
        <v>0.2</v>
      </c>
      <c r="F309" s="16">
        <f t="shared" si="4"/>
        <v>0.4</v>
      </c>
      <c r="G309" s="18" t="s">
        <v>82</v>
      </c>
      <c r="H309" s="18"/>
    </row>
    <row r="310" spans="1:8" ht="109.2" x14ac:dyDescent="0.3">
      <c r="A310" s="32"/>
      <c r="B310" s="33"/>
      <c r="C310" s="15">
        <v>40.6</v>
      </c>
      <c r="D310" s="35">
        <v>6</v>
      </c>
      <c r="E310" s="35"/>
      <c r="F310" s="16">
        <f t="shared" si="4"/>
        <v>6</v>
      </c>
      <c r="G310" s="18" t="s">
        <v>83</v>
      </c>
      <c r="H310" s="18" t="s">
        <v>89</v>
      </c>
    </row>
    <row r="311" spans="1:8" ht="31.2" x14ac:dyDescent="0.3">
      <c r="A311" s="32"/>
      <c r="B311" s="33"/>
      <c r="C311" s="15">
        <v>35</v>
      </c>
      <c r="D311" s="35">
        <v>5</v>
      </c>
      <c r="E311" s="35"/>
      <c r="F311" s="16">
        <f t="shared" si="4"/>
        <v>5</v>
      </c>
      <c r="G311" s="18" t="s">
        <v>84</v>
      </c>
      <c r="H311" s="18" t="s">
        <v>90</v>
      </c>
    </row>
    <row r="312" spans="1:8" x14ac:dyDescent="0.3">
      <c r="A312" s="32"/>
      <c r="B312" s="33"/>
      <c r="C312" s="15">
        <v>3.6</v>
      </c>
      <c r="D312" s="15">
        <v>0.09</v>
      </c>
      <c r="E312" s="15">
        <v>0.09</v>
      </c>
      <c r="F312" s="16">
        <f t="shared" si="4"/>
        <v>0.18</v>
      </c>
      <c r="G312" s="18" t="s">
        <v>85</v>
      </c>
      <c r="H312" s="18" t="s">
        <v>91</v>
      </c>
    </row>
    <row r="313" spans="1:8" x14ac:dyDescent="0.3">
      <c r="A313" s="32"/>
      <c r="B313" s="33"/>
      <c r="C313" s="15">
        <v>13.9</v>
      </c>
      <c r="D313" s="15">
        <v>0.34699999999999998</v>
      </c>
      <c r="E313" s="15">
        <v>0.34699999999999998</v>
      </c>
      <c r="F313" s="16">
        <f t="shared" si="4"/>
        <v>0.69399999999999995</v>
      </c>
      <c r="G313" s="18" t="s">
        <v>86</v>
      </c>
      <c r="H313" s="18" t="s">
        <v>91</v>
      </c>
    </row>
    <row r="314" spans="1:8" x14ac:dyDescent="0.3">
      <c r="A314" s="32"/>
      <c r="B314" s="33"/>
      <c r="C314" s="15">
        <v>1.3</v>
      </c>
      <c r="D314" s="15"/>
      <c r="E314" s="15">
        <v>0.1</v>
      </c>
      <c r="F314" s="16">
        <f t="shared" si="4"/>
        <v>0.1</v>
      </c>
      <c r="G314" s="18" t="s">
        <v>87</v>
      </c>
      <c r="H314" s="18"/>
    </row>
    <row r="315" spans="1:8" x14ac:dyDescent="0.3">
      <c r="A315" s="32"/>
      <c r="B315" s="33">
        <v>3</v>
      </c>
      <c r="C315" s="15">
        <v>6.3639999999999999</v>
      </c>
      <c r="D315" s="15">
        <v>0.159</v>
      </c>
      <c r="E315" s="15">
        <v>0.159</v>
      </c>
      <c r="F315" s="16">
        <f t="shared" si="4"/>
        <v>0.318</v>
      </c>
      <c r="G315" s="18" t="s">
        <v>92</v>
      </c>
      <c r="H315" s="18" t="s">
        <v>94</v>
      </c>
    </row>
    <row r="316" spans="1:8" x14ac:dyDescent="0.3">
      <c r="A316" s="32"/>
      <c r="B316" s="33"/>
      <c r="C316" s="15">
        <v>1.92</v>
      </c>
      <c r="D316" s="15">
        <v>0.04</v>
      </c>
      <c r="E316" s="15">
        <v>0.4</v>
      </c>
      <c r="F316" s="16">
        <f t="shared" si="4"/>
        <v>0.44</v>
      </c>
      <c r="G316" s="18" t="s">
        <v>93</v>
      </c>
      <c r="H316" s="18"/>
    </row>
    <row r="317" spans="1:8" x14ac:dyDescent="0.3">
      <c r="A317" s="32" t="s">
        <v>19</v>
      </c>
      <c r="B317" s="33" t="s">
        <v>53</v>
      </c>
      <c r="C317" s="22">
        <v>2.8980000000000001</v>
      </c>
      <c r="D317" s="22">
        <v>1.2569999999999999</v>
      </c>
      <c r="E317" s="22">
        <v>1.1819999999999999</v>
      </c>
      <c r="F317" s="16">
        <f t="shared" si="4"/>
        <v>2.4390000000000001</v>
      </c>
      <c r="G317" s="18" t="s">
        <v>420</v>
      </c>
      <c r="H317" s="18"/>
    </row>
    <row r="318" spans="1:8" x14ac:dyDescent="0.3">
      <c r="A318" s="32"/>
      <c r="B318" s="33"/>
      <c r="C318" s="22">
        <v>3.7389999999999999</v>
      </c>
      <c r="D318" s="22">
        <v>0.627</v>
      </c>
      <c r="E318" s="22">
        <v>0.67200000000000004</v>
      </c>
      <c r="F318" s="16">
        <f t="shared" si="4"/>
        <v>1.2989999999999999</v>
      </c>
      <c r="G318" s="18" t="s">
        <v>421</v>
      </c>
      <c r="H318" s="18"/>
    </row>
    <row r="319" spans="1:8" x14ac:dyDescent="0.3">
      <c r="A319" s="32"/>
      <c r="B319" s="33"/>
      <c r="C319" s="22">
        <v>4.59</v>
      </c>
      <c r="D319" s="22">
        <v>1.6719999999999999</v>
      </c>
      <c r="E319" s="22">
        <v>1.8280000000000001</v>
      </c>
      <c r="F319" s="16">
        <f t="shared" si="4"/>
        <v>3.5</v>
      </c>
      <c r="G319" s="18" t="s">
        <v>422</v>
      </c>
      <c r="H319" s="18"/>
    </row>
    <row r="320" spans="1:8" x14ac:dyDescent="0.3">
      <c r="A320" s="32"/>
      <c r="B320" s="33"/>
      <c r="C320" s="22">
        <v>5.05</v>
      </c>
      <c r="D320" s="22">
        <v>2.5249999999999999</v>
      </c>
      <c r="E320" s="22">
        <v>2.5249999999999999</v>
      </c>
      <c r="F320" s="16">
        <f t="shared" si="4"/>
        <v>5.05</v>
      </c>
      <c r="G320" s="18" t="s">
        <v>423</v>
      </c>
      <c r="H320" s="18" t="s">
        <v>431</v>
      </c>
    </row>
    <row r="321" spans="1:8" x14ac:dyDescent="0.3">
      <c r="A321" s="32"/>
      <c r="B321" s="33"/>
      <c r="C321" s="22">
        <v>0.97</v>
      </c>
      <c r="D321" s="22">
        <v>0.48499999999999999</v>
      </c>
      <c r="E321" s="22">
        <v>0.48499999999999999</v>
      </c>
      <c r="F321" s="16">
        <f t="shared" si="4"/>
        <v>0.97</v>
      </c>
      <c r="G321" s="18" t="s">
        <v>424</v>
      </c>
      <c r="H321" s="18" t="s">
        <v>431</v>
      </c>
    </row>
    <row r="322" spans="1:8" x14ac:dyDescent="0.3">
      <c r="A322" s="32"/>
      <c r="B322" s="33"/>
      <c r="C322" s="22">
        <v>0.112</v>
      </c>
      <c r="D322" s="22"/>
      <c r="E322" s="22">
        <v>0.112</v>
      </c>
      <c r="F322" s="16">
        <f t="shared" si="4"/>
        <v>0.112</v>
      </c>
      <c r="G322" s="18" t="s">
        <v>425</v>
      </c>
      <c r="H322" s="18"/>
    </row>
    <row r="323" spans="1:8" x14ac:dyDescent="0.3">
      <c r="A323" s="32"/>
      <c r="B323" s="33"/>
      <c r="C323" s="22">
        <v>2.9790000000000001</v>
      </c>
      <c r="D323" s="22"/>
      <c r="E323" s="22">
        <v>2.9790000000000001</v>
      </c>
      <c r="F323" s="16">
        <f t="shared" ref="F323:F333" si="5">D323+E323</f>
        <v>2.9790000000000001</v>
      </c>
      <c r="G323" s="18" t="s">
        <v>426</v>
      </c>
      <c r="H323" s="18"/>
    </row>
    <row r="324" spans="1:8" ht="31.2" x14ac:dyDescent="0.3">
      <c r="A324" s="32"/>
      <c r="B324" s="33"/>
      <c r="C324" s="22">
        <v>6.6959999999999997</v>
      </c>
      <c r="D324" s="22">
        <v>2.0760000000000001</v>
      </c>
      <c r="E324" s="22">
        <v>2.2410000000000001</v>
      </c>
      <c r="F324" s="16">
        <f t="shared" si="5"/>
        <v>4.3170000000000002</v>
      </c>
      <c r="G324" s="18" t="s">
        <v>427</v>
      </c>
      <c r="H324" s="18" t="s">
        <v>432</v>
      </c>
    </row>
    <row r="325" spans="1:8" ht="31.2" x14ac:dyDescent="0.3">
      <c r="A325" s="32"/>
      <c r="B325" s="33">
        <v>3</v>
      </c>
      <c r="C325" s="22">
        <v>1.5</v>
      </c>
      <c r="D325" s="22">
        <v>0.5</v>
      </c>
      <c r="E325" s="22">
        <v>0.5</v>
      </c>
      <c r="F325" s="16">
        <f t="shared" si="5"/>
        <v>1</v>
      </c>
      <c r="G325" s="18" t="s">
        <v>428</v>
      </c>
      <c r="H325" s="18" t="s">
        <v>433</v>
      </c>
    </row>
    <row r="326" spans="1:8" ht="31.2" x14ac:dyDescent="0.3">
      <c r="A326" s="32"/>
      <c r="B326" s="33"/>
      <c r="C326" s="22">
        <v>0.7</v>
      </c>
      <c r="D326" s="22"/>
      <c r="E326" s="22">
        <v>0.105</v>
      </c>
      <c r="F326" s="16">
        <f t="shared" si="5"/>
        <v>0.105</v>
      </c>
      <c r="G326" s="18" t="s">
        <v>429</v>
      </c>
      <c r="H326" s="18" t="s">
        <v>434</v>
      </c>
    </row>
    <row r="327" spans="1:8" ht="31.2" x14ac:dyDescent="0.3">
      <c r="A327" s="32"/>
      <c r="B327" s="33"/>
      <c r="C327" s="22">
        <v>3.8</v>
      </c>
      <c r="D327" s="22">
        <v>0.95</v>
      </c>
      <c r="E327" s="22">
        <v>0.95</v>
      </c>
      <c r="F327" s="16">
        <f t="shared" si="5"/>
        <v>1.9</v>
      </c>
      <c r="G327" s="18" t="s">
        <v>430</v>
      </c>
      <c r="H327" s="18" t="s">
        <v>435</v>
      </c>
    </row>
    <row r="328" spans="1:8" ht="62.4" x14ac:dyDescent="0.3">
      <c r="A328" s="12" t="s">
        <v>22</v>
      </c>
      <c r="B328" s="14"/>
      <c r="C328" s="22">
        <v>1.5</v>
      </c>
      <c r="D328" s="22">
        <v>0.75</v>
      </c>
      <c r="E328" s="22">
        <v>0.75</v>
      </c>
      <c r="F328" s="16">
        <f t="shared" si="5"/>
        <v>1.5</v>
      </c>
      <c r="G328" s="17" t="s">
        <v>449</v>
      </c>
      <c r="H328" s="20" t="s">
        <v>450</v>
      </c>
    </row>
    <row r="329" spans="1:8" ht="78" x14ac:dyDescent="0.3">
      <c r="A329" s="32" t="s">
        <v>37</v>
      </c>
      <c r="B329" s="33" t="s">
        <v>53</v>
      </c>
      <c r="C329" s="22">
        <v>0.5</v>
      </c>
      <c r="D329" s="22"/>
      <c r="E329" s="22"/>
      <c r="F329" s="16">
        <f t="shared" si="5"/>
        <v>0</v>
      </c>
      <c r="G329" s="18" t="s">
        <v>330</v>
      </c>
      <c r="H329" s="17" t="s">
        <v>335</v>
      </c>
    </row>
    <row r="330" spans="1:8" ht="93.6" x14ac:dyDescent="0.3">
      <c r="A330" s="32"/>
      <c r="B330" s="33"/>
      <c r="C330" s="22">
        <v>3.6</v>
      </c>
      <c r="D330" s="22">
        <v>7.0000000000000007E-2</v>
      </c>
      <c r="E330" s="22">
        <v>7.0000000000000007E-2</v>
      </c>
      <c r="F330" s="16">
        <f t="shared" si="5"/>
        <v>0.14000000000000001</v>
      </c>
      <c r="G330" s="18" t="s">
        <v>331</v>
      </c>
      <c r="H330" s="17" t="s">
        <v>336</v>
      </c>
    </row>
    <row r="331" spans="1:8" ht="78" x14ac:dyDescent="0.3">
      <c r="A331" s="32"/>
      <c r="B331" s="33"/>
      <c r="C331" s="22">
        <v>16.399999999999999</v>
      </c>
      <c r="D331" s="22"/>
      <c r="E331" s="22"/>
      <c r="F331" s="16">
        <f t="shared" si="5"/>
        <v>0</v>
      </c>
      <c r="G331" s="18" t="s">
        <v>332</v>
      </c>
      <c r="H331" s="17" t="s">
        <v>337</v>
      </c>
    </row>
    <row r="332" spans="1:8" ht="78" x14ac:dyDescent="0.3">
      <c r="A332" s="32"/>
      <c r="B332" s="33"/>
      <c r="C332" s="22">
        <v>8.3000000000000007</v>
      </c>
      <c r="D332" s="22">
        <v>0.01</v>
      </c>
      <c r="E332" s="22">
        <v>0.11700000000000001</v>
      </c>
      <c r="F332" s="16">
        <f t="shared" si="5"/>
        <v>0.127</v>
      </c>
      <c r="G332" s="18" t="s">
        <v>333</v>
      </c>
      <c r="H332" s="17" t="s">
        <v>338</v>
      </c>
    </row>
    <row r="333" spans="1:8" ht="31.2" x14ac:dyDescent="0.3">
      <c r="A333" s="32"/>
      <c r="B333" s="33"/>
      <c r="C333" s="22">
        <v>2.5</v>
      </c>
      <c r="D333" s="22">
        <v>0.06</v>
      </c>
      <c r="E333" s="22"/>
      <c r="F333" s="16">
        <f t="shared" si="5"/>
        <v>0.06</v>
      </c>
      <c r="G333" s="18" t="s">
        <v>334</v>
      </c>
      <c r="H333" s="17" t="s">
        <v>339</v>
      </c>
    </row>
  </sheetData>
  <sortState ref="A2:A36">
    <sortCondition ref="A1"/>
  </sortState>
  <mergeCells count="83">
    <mergeCell ref="B315:B316"/>
    <mergeCell ref="A308:A316"/>
    <mergeCell ref="B3:B8"/>
    <mergeCell ref="A3:A9"/>
    <mergeCell ref="B242:B244"/>
    <mergeCell ref="A242:A244"/>
    <mergeCell ref="B150:B169"/>
    <mergeCell ref="A150:A169"/>
    <mergeCell ref="A45:A48"/>
    <mergeCell ref="B45:B48"/>
    <mergeCell ref="B28:B29"/>
    <mergeCell ref="A28:A31"/>
    <mergeCell ref="B30:B31"/>
    <mergeCell ref="B10:B22"/>
    <mergeCell ref="A10:A22"/>
    <mergeCell ref="B23:B27"/>
    <mergeCell ref="D102:E102"/>
    <mergeCell ref="B99:B105"/>
    <mergeCell ref="A99:A105"/>
    <mergeCell ref="D49:E49"/>
    <mergeCell ref="D50:E50"/>
    <mergeCell ref="B49:B50"/>
    <mergeCell ref="D310:E310"/>
    <mergeCell ref="D311:E311"/>
    <mergeCell ref="B308:B314"/>
    <mergeCell ref="D53:E53"/>
    <mergeCell ref="D54:E54"/>
    <mergeCell ref="A206:A210"/>
    <mergeCell ref="B206:B210"/>
    <mergeCell ref="A204:A205"/>
    <mergeCell ref="B204:B205"/>
    <mergeCell ref="B55:B81"/>
    <mergeCell ref="B82:B84"/>
    <mergeCell ref="A55:A84"/>
    <mergeCell ref="B211:B241"/>
    <mergeCell ref="B329:B333"/>
    <mergeCell ref="A329:A333"/>
    <mergeCell ref="B280:B301"/>
    <mergeCell ref="B302:B307"/>
    <mergeCell ref="B85:B92"/>
    <mergeCell ref="B93:B94"/>
    <mergeCell ref="A85:A94"/>
    <mergeCell ref="B245:B260"/>
    <mergeCell ref="A245:A264"/>
    <mergeCell ref="B261:B264"/>
    <mergeCell ref="A175:A179"/>
    <mergeCell ref="B106:B110"/>
    <mergeCell ref="A106:A110"/>
    <mergeCell ref="B175:B178"/>
    <mergeCell ref="B139:B149"/>
    <mergeCell ref="A139:A149"/>
    <mergeCell ref="B180:B181"/>
    <mergeCell ref="C36:C37"/>
    <mergeCell ref="C38:C39"/>
    <mergeCell ref="B32:B44"/>
    <mergeCell ref="A32:A44"/>
    <mergeCell ref="B325:B327"/>
    <mergeCell ref="B317:B324"/>
    <mergeCell ref="A317:A327"/>
    <mergeCell ref="A280:A307"/>
    <mergeCell ref="A277:A278"/>
    <mergeCell ref="B125:B137"/>
    <mergeCell ref="A125:A137"/>
    <mergeCell ref="B184:B190"/>
    <mergeCell ref="A184:A190"/>
    <mergeCell ref="B273:B275"/>
    <mergeCell ref="A273:A276"/>
    <mergeCell ref="B266:B272"/>
    <mergeCell ref="A266:A272"/>
    <mergeCell ref="A211:A241"/>
    <mergeCell ref="B111:B124"/>
    <mergeCell ref="A111:A124"/>
    <mergeCell ref="B95:B98"/>
    <mergeCell ref="A95:A98"/>
    <mergeCell ref="A23:A27"/>
    <mergeCell ref="A180:A183"/>
    <mergeCell ref="B170:B173"/>
    <mergeCell ref="A170:A174"/>
    <mergeCell ref="B51:B54"/>
    <mergeCell ref="A49:A54"/>
    <mergeCell ref="B191:B202"/>
    <mergeCell ref="A191:A203"/>
    <mergeCell ref="B182:B183"/>
  </mergeCells>
  <dataValidations count="1">
    <dataValidation type="textLength" operator="lessThanOrEqual" allowBlank="1" showInputMessage="1" showErrorMessage="1" errorTitle="Project title" error="Max 250 characters" sqref="G137">
      <formula1>250</formula1>
    </dataValidation>
  </dataValidations>
  <hyperlinks>
    <hyperlink ref="G51" r:id="rId1" display="http://dorsetlep.co.uk/local-delivery/local-delivery-the-growth-deal/gillingham-access-to-growth/"/>
    <hyperlink ref="G52" r:id="rId2" display="http://dorsetlep.co.uk/local-delivery/local-delivery-the-growth-deal/former-power-station-(holes-bay)/"/>
  </hyperlinks>
  <pageMargins left="0.7" right="0.7" top="0.75" bottom="0.75" header="0.3" footer="0.3"/>
  <pageSetup paperSize="8" scale="71"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2AE8558483214D8ECAC328FC1F902E" ma:contentTypeVersion="7" ma:contentTypeDescription="Create a new document." ma:contentTypeScope="" ma:versionID="415c0165ecfd4e03321da70ccf400185">
  <xsd:schema xmlns:xsd="http://www.w3.org/2001/XMLSchema" xmlns:xs="http://www.w3.org/2001/XMLSchema" xmlns:p="http://schemas.microsoft.com/office/2006/metadata/properties" xmlns:ns3="a8aee7db-b965-4310-b690-da673bff56fc" targetNamespace="http://schemas.microsoft.com/office/2006/metadata/properties" ma:root="true" ma:fieldsID="394c572cbb3544258793a9b42d4230dd" ns3:_="">
    <xsd:import namespace="a8aee7db-b965-4310-b690-da673bff56f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aee7db-b965-4310-b690-da673bff5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2B119E-CCA0-4DFD-A1E3-91F1F195AC72}">
  <ds:schemaRefs>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a8aee7db-b965-4310-b690-da673bff56fc"/>
    <ds:schemaRef ds:uri="http://www.w3.org/XML/1998/namespace"/>
    <ds:schemaRef ds:uri="http://purl.org/dc/elements/1.1/"/>
  </ds:schemaRefs>
</ds:datastoreItem>
</file>

<file path=customXml/itemProps2.xml><?xml version="1.0" encoding="utf-8"?>
<ds:datastoreItem xmlns:ds="http://schemas.openxmlformats.org/officeDocument/2006/customXml" ds:itemID="{ACC2AB03-C0BA-4579-8A4F-5F0A185FCACA}">
  <ds:schemaRefs>
    <ds:schemaRef ds:uri="http://schemas.microsoft.com/sharepoint/v3/contenttype/forms"/>
  </ds:schemaRefs>
</ds:datastoreItem>
</file>

<file path=customXml/itemProps3.xml><?xml version="1.0" encoding="utf-8"?>
<ds:datastoreItem xmlns:ds="http://schemas.openxmlformats.org/officeDocument/2006/customXml" ds:itemID="{016D57E7-5199-4C8A-B1A0-704589634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aee7db-b965-4310-b690-da673bff56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LEP summary</vt:lpstr>
      <vt:lpstr>LEPs detailed return</vt:lpstr>
      <vt:lpstr>'LEPs detailed return'!_MailEndCompose</vt:lpstr>
    </vt:vector>
  </TitlesOfParts>
  <Company>DfT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Trevithick</dc:creator>
  <cp:lastModifiedBy>Guy Boulby</cp:lastModifiedBy>
  <cp:lastPrinted>2019-10-14T08:11:29Z</cp:lastPrinted>
  <dcterms:created xsi:type="dcterms:W3CDTF">2016-01-12T13:32:55Z</dcterms:created>
  <dcterms:modified xsi:type="dcterms:W3CDTF">2019-10-14T17:12:08Z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0x010100302AE8558483214D8ECAC328FC1F902E</vt:lpwstr>
  </property>
</Properties>
</file>